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3.xml" ContentType="application/vnd.openxmlformats-officedocument.spreadsheetml.comments+xml"/>
  <Override PartName="/xl/namedSheetViews/namedSheetView1.xml" ContentType="application/vnd.ms-excel.namedsheetview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3.xml" ContentType="application/vnd.openxmlformats-officedocument.drawing+xml"/>
  <Override PartName="/xl/ctrlProps/ctrlProp6.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4.xml" ContentType="application/vnd.openxmlformats-officedocument.drawing+xml"/>
  <Override PartName="/xl/ctrlProps/ctrlProp7.xml" ContentType="application/vnd.ms-excel.controlproperties+xml"/>
  <Override PartName="/xl/charts/chart3.xml" ContentType="application/vnd.openxmlformats-officedocument.drawingml.chart+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5.xml" ContentType="application/vnd.openxmlformats-officedocument.drawing+xml"/>
  <Override PartName="/xl/ctrlProps/ctrlProp8.xml" ContentType="application/vnd.ms-excel.controlproperties+xml"/>
  <Override PartName="/xl/pivotTables/pivotTable7.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showInkAnnotation="0" codeName="ThisWorkbook" defaultThemeVersion="124226"/>
  <mc:AlternateContent xmlns:mc="http://schemas.openxmlformats.org/markup-compatibility/2006">
    <mc:Choice Requires="x15">
      <x15ac:absPath xmlns:x15ac="http://schemas.microsoft.com/office/spreadsheetml/2010/11/ac" url="E:\Documentos\Compartidamaquinavirtual\"/>
    </mc:Choice>
  </mc:AlternateContent>
  <xr:revisionPtr revIDLastSave="0" documentId="13_ncr:1_{C98313A2-FD6A-4561-85C9-99530357642B}" xr6:coauthVersionLast="47" xr6:coauthVersionMax="47" xr10:uidLastSave="{00000000-0000-0000-0000-000000000000}"/>
  <bookViews>
    <workbookView xWindow="-120" yWindow="-120" windowWidth="29040" windowHeight="15840" activeTab="4" xr2:uid="{00000000-000D-0000-FFFF-FFFF00000000}"/>
  </bookViews>
  <sheets>
    <sheet name="Instructivo" sheetId="13" r:id="rId1"/>
    <sheet name="REGISTRO" sheetId="4" r:id="rId2"/>
    <sheet name="Dpto_Muni" sheetId="12" state="hidden" r:id="rId3"/>
    <sheet name="Datos" sheetId="3" state="hidden" r:id="rId4"/>
    <sheet name="DATOS PQR" sheetId="1" r:id="rId5"/>
    <sheet name="Cumplimiento" sheetId="5" r:id="rId6"/>
    <sheet name="Promedio_respu" sheetId="6" r:id="rId7"/>
    <sheet name="PQR POR SERVICIO" sheetId="7" r:id="rId8"/>
    <sheet name="PQR X SERVIO Y MOTIVO" sheetId="11" r:id="rId9"/>
  </sheets>
  <definedNames>
    <definedName name="_xlnm._FilterDatabase" localSheetId="4" hidden="1">'DATOS PQR'!$A$7:$BE$339</definedName>
    <definedName name="_xleta.DAYS" hidden="1" xlm="1">#NAME?</definedName>
    <definedName name="_xleta.NOT" hidden="1" xlm="1">#NAME?</definedName>
    <definedName name="_xleta.WORKDAY.INTL" hidden="1" xlm="1">#NAME?</definedName>
    <definedName name="Amazonas">Dpto_Muni!$B$2:$B$13</definedName>
    <definedName name="Antioquia">Dpto_Muni!$C$2:$C$127</definedName>
    <definedName name="Arauca">Dpto_Muni!$D$2:$D$9</definedName>
    <definedName name="Atlantico">Dpto_Muni!$F$2:$F$25</definedName>
    <definedName name="Bogota_dc">Dpto_Muni!$G$3</definedName>
    <definedName name="Bolivar">Dpto_Muni!$H$2:$H$48</definedName>
    <definedName name="Booleano">Datos!$S$3:$S$4</definedName>
    <definedName name="Boyaca">Dpto_Muni!$I$2:$I$125</definedName>
    <definedName name="Caldas">Dpto_Muni!$J$2:$J$29</definedName>
    <definedName name="Caqueta">Dpto_Muni!$K$2:$K$18</definedName>
    <definedName name="Casanare">Dpto_Muni!$L$2:$L$21</definedName>
    <definedName name="Cauca">Dpto_Muni!$M$2:$M$44</definedName>
    <definedName name="Cesar">Dpto_Muni!$N$2:$N$27</definedName>
    <definedName name="Choco">Dpto_Muni!$O$2:$O$32</definedName>
    <definedName name="Cordoba">Dpto_Muni!$P$2:$P$32</definedName>
    <definedName name="Cumplimiento">Datos!$G$3:$G$4</definedName>
    <definedName name="Cundinamarca">Dpto_Muni!$Q$2:$Q$118</definedName>
    <definedName name="Dpto">Dpto_Muni!$A$2:$A$35</definedName>
    <definedName name="EPS">Datos!$F$3:$F$20</definedName>
    <definedName name="Estado">Datos!$I$3:$I$7</definedName>
    <definedName name="Fallo">Datos!$O$3:$O$6</definedName>
    <definedName name="Grupo_étnico">Datos!$Q$3:$Q$9</definedName>
    <definedName name="Guainia">Dpto_Muni!$R$2:$R$11</definedName>
    <definedName name="Guajira">Dpto_Muni!$U$2:$U$17</definedName>
    <definedName name="Guaviare">Dpto_Muni!$S$2:$S$6</definedName>
    <definedName name="Huila">Dpto_Muni!$T$2:$T$39</definedName>
    <definedName name="Magdalena">Dpto_Muni!$V$2:$V$32</definedName>
    <definedName name="Mecanismo_Q">Datos!$C$3:$C$8</definedName>
    <definedName name="Mecanismo_R">Datos!$D$3:$D$8</definedName>
    <definedName name="Meta">Dpto_Muni!$W$2:$W$31</definedName>
    <definedName name="Nariño">Dpto_Muni!$X$2:$X$66</definedName>
    <definedName name="Norte_de_santander">Dpto_Muni!$Y$2:$Y$42</definedName>
    <definedName name="Perfil">Datos!$K$3:$K$15</definedName>
    <definedName name="Putumayo">Dpto_Muni!$Z$2:$Z$15</definedName>
    <definedName name="Quindio">Dpto_Muni!$AA$2:$AA$14</definedName>
    <definedName name="Regimen">Datos!$N$3:$N$7</definedName>
    <definedName name="Riesgo">Datos!$L$3:$L$9</definedName>
    <definedName name="Risaralda">Dpto_Muni!$AB$2:$AB$16</definedName>
    <definedName name="San_Andres">Dpto_Muni!$E$2:$E$4</definedName>
    <definedName name="Santander">Dpto_Muni!$AC$2:$AC$89</definedName>
    <definedName name="Servicios">Datos!$E$3:$E$50</definedName>
    <definedName name="Solicitud">Datos!$B$3:$B$8</definedName>
    <definedName name="Sucre">Dpto_Muni!$AD$2:$AD$28</definedName>
    <definedName name="Tipo_docu">Datos!$M$3:$M$16</definedName>
    <definedName name="Tipo_pobla">Datos!$P$3:$P$11</definedName>
    <definedName name="Tolima">Dpto_Muni!$AE$2:$AE$49</definedName>
    <definedName name="Valle_del_cauca">Dpto_Muni!$AF$2:$AF$44</definedName>
    <definedName name="Vaupes">Dpto_Muni!$AG$2:$AG$8</definedName>
    <definedName name="Vichada">Dpto_Muni!$AH$2:$AH$6</definedName>
    <definedName name="Vulneracion">Datos!$H$3:$H$13</definedName>
  </definedNames>
  <calcPr calcId="191029"/>
  <pivotCaches>
    <pivotCache cacheId="23" r:id="rId1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D44" i="1" l="1"/>
  <c r="AI44" i="1"/>
  <c r="BB44" i="1"/>
  <c r="BD9" i="1" l="1"/>
  <c r="BE9" i="1" s="1"/>
  <c r="BB9" i="1"/>
  <c r="BC9" i="1" s="1"/>
  <c r="BA9" i="1"/>
  <c r="AI9" i="1"/>
  <c r="AJ9" i="1" s="1"/>
  <c r="BD10" i="1"/>
  <c r="BE10" i="1" s="1"/>
  <c r="BB10" i="1"/>
  <c r="BC10" i="1" s="1"/>
  <c r="AI10" i="1"/>
  <c r="AJ10" i="1" s="1"/>
  <c r="BD11" i="1"/>
  <c r="BE11" i="1" s="1"/>
  <c r="BB11" i="1"/>
  <c r="BC11" i="1" s="1"/>
  <c r="AI11" i="1"/>
  <c r="AJ11" i="1" s="1"/>
  <c r="BD12" i="1"/>
  <c r="BE12" i="1" s="1"/>
  <c r="BB12" i="1"/>
  <c r="BC12" i="1" s="1"/>
  <c r="AI12" i="1"/>
  <c r="AJ12" i="1" s="1"/>
  <c r="BE13" i="1"/>
  <c r="BD13" i="1"/>
  <c r="BC13" i="1"/>
  <c r="BB13" i="1"/>
  <c r="BA13" i="1"/>
  <c r="AI13" i="1"/>
  <c r="AJ13" i="1" s="1"/>
  <c r="BE14" i="1"/>
  <c r="BD14" i="1"/>
  <c r="BC14" i="1"/>
  <c r="BB14" i="1"/>
  <c r="BA14" i="1"/>
  <c r="AI14" i="1"/>
  <c r="AJ14" i="1" s="1"/>
  <c r="AJ44" i="1"/>
  <c r="BD16" i="1"/>
  <c r="BE16" i="1" s="1"/>
  <c r="BB16" i="1"/>
  <c r="BC16" i="1" s="1"/>
  <c r="AI16" i="1"/>
  <c r="AJ16" i="1" s="1"/>
  <c r="BD15" i="1"/>
  <c r="BE15" i="1" s="1"/>
  <c r="BB15" i="1"/>
  <c r="BC15" i="1" s="1"/>
  <c r="AI15" i="1"/>
  <c r="AJ15" i="1" s="1"/>
  <c r="BE17" i="1"/>
  <c r="BD17" i="1"/>
  <c r="BC17" i="1"/>
  <c r="BB17" i="1"/>
  <c r="BA17" i="1"/>
  <c r="AI17" i="1"/>
  <c r="AJ17" i="1" s="1"/>
  <c r="BD18" i="1"/>
  <c r="BE18" i="1" s="1"/>
  <c r="BB18" i="1"/>
  <c r="BC18" i="1" s="1"/>
  <c r="AI18" i="1"/>
  <c r="AJ18" i="1" s="1"/>
  <c r="BD19" i="1"/>
  <c r="BE19" i="1" s="1"/>
  <c r="BB19" i="1"/>
  <c r="BC19" i="1" s="1"/>
  <c r="AI19" i="1"/>
  <c r="AJ19" i="1" s="1"/>
  <c r="BD20" i="1"/>
  <c r="BE20" i="1" s="1"/>
  <c r="BB20" i="1"/>
  <c r="BC20" i="1" s="1"/>
  <c r="AI20" i="1"/>
  <c r="AJ20" i="1" s="1"/>
  <c r="BE21" i="1"/>
  <c r="BD21" i="1"/>
  <c r="BC21" i="1"/>
  <c r="BB21" i="1"/>
  <c r="BA21" i="1"/>
  <c r="AI21" i="1"/>
  <c r="AJ21" i="1" s="1"/>
  <c r="BD22" i="1"/>
  <c r="BE22" i="1" s="1"/>
  <c r="BB22" i="1"/>
  <c r="BC22" i="1" s="1"/>
  <c r="AI22" i="1"/>
  <c r="AJ22" i="1" s="1"/>
  <c r="BD23" i="1"/>
  <c r="BE23" i="1" s="1"/>
  <c r="BB23" i="1"/>
  <c r="BC23" i="1" s="1"/>
  <c r="AI23" i="1"/>
  <c r="AJ23" i="1" s="1"/>
  <c r="BD24" i="1"/>
  <c r="BE24" i="1" s="1"/>
  <c r="BB24" i="1"/>
  <c r="BC24" i="1" s="1"/>
  <c r="AI24" i="1"/>
  <c r="AJ24" i="1" s="1"/>
  <c r="BD25" i="1"/>
  <c r="BE25" i="1" s="1"/>
  <c r="BB25" i="1"/>
  <c r="BC25" i="1" s="1"/>
  <c r="AI25" i="1"/>
  <c r="AJ25" i="1" s="1"/>
  <c r="BD26" i="1"/>
  <c r="BE26" i="1" s="1"/>
  <c r="BB26" i="1"/>
  <c r="BC26" i="1" s="1"/>
  <c r="AI26" i="1"/>
  <c r="AJ26" i="1" s="1"/>
  <c r="BE27" i="1"/>
  <c r="BD27" i="1"/>
  <c r="BC27" i="1"/>
  <c r="BB27" i="1"/>
  <c r="BA27" i="1"/>
  <c r="AI27" i="1"/>
  <c r="AP27" i="1" s="1"/>
  <c r="BD28" i="1"/>
  <c r="BE28" i="1" s="1"/>
  <c r="BB28" i="1"/>
  <c r="BC28" i="1" s="1"/>
  <c r="AI28" i="1"/>
  <c r="AJ28" i="1" s="1"/>
  <c r="BD29" i="1"/>
  <c r="BE29" i="1" s="1"/>
  <c r="BB29" i="1"/>
  <c r="BC29" i="1" s="1"/>
  <c r="AI29" i="1"/>
  <c r="AJ29" i="1" s="1"/>
  <c r="BD30" i="1"/>
  <c r="BE30" i="1" s="1"/>
  <c r="BB30" i="1"/>
  <c r="BC30" i="1" s="1"/>
  <c r="AI30" i="1"/>
  <c r="AJ30" i="1" s="1"/>
  <c r="BD38" i="1"/>
  <c r="BE38" i="1" s="1"/>
  <c r="BB38" i="1"/>
  <c r="BC38" i="1" s="1"/>
  <c r="AI38" i="1"/>
  <c r="AJ38" i="1" s="1"/>
  <c r="BD31" i="1"/>
  <c r="BE31" i="1" s="1"/>
  <c r="BB31" i="1"/>
  <c r="BC31" i="1" s="1"/>
  <c r="AI31" i="1"/>
  <c r="AJ31" i="1" s="1"/>
  <c r="BD40" i="1"/>
  <c r="BE40" i="1" s="1"/>
  <c r="BB40" i="1"/>
  <c r="BC40" i="1" s="1"/>
  <c r="AI40" i="1"/>
  <c r="AP40" i="1" s="1"/>
  <c r="BD33" i="1"/>
  <c r="BE33" i="1" s="1"/>
  <c r="BB33" i="1"/>
  <c r="BC33" i="1" s="1"/>
  <c r="AI33" i="1"/>
  <c r="AJ33" i="1" s="1"/>
  <c r="BD32" i="1"/>
  <c r="BE32" i="1" s="1"/>
  <c r="BB32" i="1"/>
  <c r="BC32" i="1" s="1"/>
  <c r="AI32" i="1"/>
  <c r="AJ32" i="1" s="1"/>
  <c r="BE44" i="1"/>
  <c r="BC44" i="1"/>
  <c r="BD39" i="1"/>
  <c r="BE39" i="1" s="1"/>
  <c r="BB39" i="1"/>
  <c r="BC39" i="1" s="1"/>
  <c r="AI39" i="1"/>
  <c r="AJ39" i="1" s="1"/>
  <c r="BD34" i="1"/>
  <c r="BE34" i="1" s="1"/>
  <c r="BB34" i="1"/>
  <c r="BC34" i="1" s="1"/>
  <c r="AI34" i="1"/>
  <c r="AJ34" i="1" s="1"/>
  <c r="BD35" i="1"/>
  <c r="BE35" i="1" s="1"/>
  <c r="BB35" i="1"/>
  <c r="BC35" i="1" s="1"/>
  <c r="AI35" i="1"/>
  <c r="AP35" i="1" s="1"/>
  <c r="BD36" i="1"/>
  <c r="BE36" i="1" s="1"/>
  <c r="BB36" i="1"/>
  <c r="BC36" i="1" s="1"/>
  <c r="AI36" i="1"/>
  <c r="AJ36" i="1" s="1"/>
  <c r="BD37" i="1"/>
  <c r="BE37" i="1" s="1"/>
  <c r="BB37" i="1"/>
  <c r="BC37" i="1" s="1"/>
  <c r="AI37" i="1"/>
  <c r="AP37" i="1" s="1"/>
  <c r="BD41" i="1"/>
  <c r="BE41" i="1" s="1"/>
  <c r="BB41" i="1"/>
  <c r="BC41" i="1" s="1"/>
  <c r="AP41" i="1"/>
  <c r="AI41" i="1"/>
  <c r="AJ41" i="1" s="1"/>
  <c r="BD42" i="1"/>
  <c r="BE42" i="1" s="1"/>
  <c r="BB42" i="1"/>
  <c r="BC42" i="1" s="1"/>
  <c r="AP42" i="1"/>
  <c r="AI42" i="1"/>
  <c r="AJ42" i="1" s="1"/>
  <c r="BD43" i="1"/>
  <c r="BE43" i="1" s="1"/>
  <c r="BB43" i="1"/>
  <c r="BC43" i="1" s="1"/>
  <c r="AI43" i="1"/>
  <c r="AJ43" i="1" s="1"/>
  <c r="BD45" i="1"/>
  <c r="BE45" i="1" s="1"/>
  <c r="BB45" i="1"/>
  <c r="BC45" i="1" s="1"/>
  <c r="AI45" i="1"/>
  <c r="AJ45" i="1" s="1"/>
  <c r="BD46" i="1"/>
  <c r="BE46" i="1" s="1"/>
  <c r="BB46" i="1"/>
  <c r="BC46" i="1" s="1"/>
  <c r="AI46" i="1"/>
  <c r="AJ46" i="1" s="1"/>
  <c r="BD47" i="1"/>
  <c r="BE47" i="1" s="1"/>
  <c r="BB47" i="1"/>
  <c r="BC47" i="1" s="1"/>
  <c r="AI47" i="1"/>
  <c r="AJ47" i="1" s="1"/>
  <c r="BD48" i="1"/>
  <c r="BE48" i="1" s="1"/>
  <c r="BB48" i="1"/>
  <c r="BC48" i="1" s="1"/>
  <c r="AI48" i="1"/>
  <c r="AJ48" i="1" s="1"/>
  <c r="BD49" i="1"/>
  <c r="BE49" i="1" s="1"/>
  <c r="BB49" i="1"/>
  <c r="BC49" i="1" s="1"/>
  <c r="AI49" i="1"/>
  <c r="AJ49" i="1" s="1"/>
  <c r="BD50" i="1"/>
  <c r="BE50" i="1" s="1"/>
  <c r="BB50" i="1"/>
  <c r="BC50" i="1" s="1"/>
  <c r="AI50" i="1"/>
  <c r="AJ50" i="1" s="1"/>
  <c r="BD51" i="1"/>
  <c r="BE51" i="1" s="1"/>
  <c r="BB51" i="1"/>
  <c r="BC51" i="1" s="1"/>
  <c r="AI51" i="1"/>
  <c r="AJ51" i="1" s="1"/>
  <c r="BD52" i="1"/>
  <c r="BE52" i="1" s="1"/>
  <c r="BB52" i="1"/>
  <c r="BC52" i="1" s="1"/>
  <c r="AI52" i="1"/>
  <c r="AJ52" i="1" s="1"/>
  <c r="BD53" i="1"/>
  <c r="BE53" i="1" s="1"/>
  <c r="BB53" i="1"/>
  <c r="BC53" i="1" s="1"/>
  <c r="AI53" i="1"/>
  <c r="AJ53" i="1" s="1"/>
  <c r="BD54" i="1"/>
  <c r="BE54" i="1" s="1"/>
  <c r="BB54" i="1"/>
  <c r="BC54" i="1" s="1"/>
  <c r="AI54" i="1"/>
  <c r="AJ54" i="1" s="1"/>
  <c r="BD55" i="1"/>
  <c r="BE55" i="1" s="1"/>
  <c r="BB55" i="1"/>
  <c r="BC55" i="1" s="1"/>
  <c r="AI55" i="1"/>
  <c r="AP55" i="1" s="1"/>
  <c r="BD56" i="1"/>
  <c r="BE56" i="1" s="1"/>
  <c r="BB56" i="1"/>
  <c r="BC56" i="1" s="1"/>
  <c r="AI56" i="1"/>
  <c r="AJ56" i="1" s="1"/>
  <c r="BD57" i="1"/>
  <c r="BE57" i="1" s="1"/>
  <c r="BB57" i="1"/>
  <c r="BC57" i="1" s="1"/>
  <c r="AI57" i="1"/>
  <c r="AJ57" i="1" s="1"/>
  <c r="BD58" i="1"/>
  <c r="BE58" i="1" s="1"/>
  <c r="BB58" i="1"/>
  <c r="BC58" i="1" s="1"/>
  <c r="AI58" i="1"/>
  <c r="AJ58" i="1" s="1"/>
  <c r="BD59" i="1"/>
  <c r="BE59" i="1" s="1"/>
  <c r="BB59" i="1"/>
  <c r="BC59" i="1" s="1"/>
  <c r="AI59" i="1"/>
  <c r="AJ59" i="1" s="1"/>
  <c r="BD60" i="1"/>
  <c r="BE60" i="1" s="1"/>
  <c r="BB60" i="1"/>
  <c r="BC60" i="1" s="1"/>
  <c r="AI60" i="1"/>
  <c r="AJ60" i="1" s="1"/>
  <c r="BD61" i="1"/>
  <c r="BE61" i="1" s="1"/>
  <c r="BB61" i="1"/>
  <c r="BC61" i="1" s="1"/>
  <c r="AI61" i="1"/>
  <c r="AJ61" i="1" s="1"/>
  <c r="BD62" i="1"/>
  <c r="BE62" i="1" s="1"/>
  <c r="BB62" i="1"/>
  <c r="BC62" i="1" s="1"/>
  <c r="AI62" i="1"/>
  <c r="AJ62" i="1" s="1"/>
  <c r="BD63" i="1"/>
  <c r="BE63" i="1" s="1"/>
  <c r="BB63" i="1"/>
  <c r="BC63" i="1" s="1"/>
  <c r="AI63" i="1"/>
  <c r="AJ63" i="1" s="1"/>
  <c r="BD64" i="1"/>
  <c r="BE64" i="1" s="1"/>
  <c r="BB64" i="1"/>
  <c r="BC64" i="1" s="1"/>
  <c r="AI64" i="1"/>
  <c r="AJ64" i="1" s="1"/>
  <c r="BD65" i="1"/>
  <c r="BE65" i="1" s="1"/>
  <c r="BB65" i="1"/>
  <c r="BC65" i="1" s="1"/>
  <c r="AI65" i="1"/>
  <c r="AJ65" i="1" s="1"/>
  <c r="BD66" i="1"/>
  <c r="BE66" i="1" s="1"/>
  <c r="BB66" i="1"/>
  <c r="BC66" i="1" s="1"/>
  <c r="AI66" i="1"/>
  <c r="AJ66" i="1" s="1"/>
  <c r="BD67" i="1"/>
  <c r="BE67" i="1" s="1"/>
  <c r="BB67" i="1"/>
  <c r="BC67" i="1" s="1"/>
  <c r="AI67" i="1"/>
  <c r="AJ67" i="1" s="1"/>
  <c r="BD68" i="1"/>
  <c r="BE68" i="1" s="1"/>
  <c r="BB68" i="1"/>
  <c r="BC68" i="1" s="1"/>
  <c r="AI68" i="1"/>
  <c r="AJ68" i="1" s="1"/>
  <c r="BD69" i="1"/>
  <c r="BE69" i="1" s="1"/>
  <c r="BB69" i="1"/>
  <c r="BC69" i="1" s="1"/>
  <c r="AI69" i="1"/>
  <c r="AJ69" i="1" s="1"/>
  <c r="BD70" i="1"/>
  <c r="BE70" i="1" s="1"/>
  <c r="BB70" i="1"/>
  <c r="BC70" i="1" s="1"/>
  <c r="AI70" i="1"/>
  <c r="AJ70" i="1" s="1"/>
  <c r="BD71" i="1"/>
  <c r="BE71" i="1" s="1"/>
  <c r="BB71" i="1"/>
  <c r="BC71" i="1" s="1"/>
  <c r="AI71" i="1"/>
  <c r="AJ71" i="1" s="1"/>
  <c r="BD72" i="1"/>
  <c r="BE72" i="1" s="1"/>
  <c r="BB72" i="1"/>
  <c r="BC72" i="1" s="1"/>
  <c r="AI72" i="1"/>
  <c r="AJ72" i="1" s="1"/>
  <c r="BD73" i="1"/>
  <c r="BE73" i="1" s="1"/>
  <c r="BB73" i="1"/>
  <c r="BC73" i="1" s="1"/>
  <c r="AI73" i="1"/>
  <c r="AJ73" i="1" s="1"/>
  <c r="BD74" i="1"/>
  <c r="BE74" i="1" s="1"/>
  <c r="BB74" i="1"/>
  <c r="BC74" i="1" s="1"/>
  <c r="AI74" i="1"/>
  <c r="AJ74" i="1" s="1"/>
  <c r="BD75" i="1"/>
  <c r="BE75" i="1" s="1"/>
  <c r="BB75" i="1"/>
  <c r="BC75" i="1" s="1"/>
  <c r="AI75" i="1"/>
  <c r="AJ75" i="1" s="1"/>
  <c r="BD76" i="1"/>
  <c r="BE76" i="1" s="1"/>
  <c r="BB76" i="1"/>
  <c r="BC76" i="1" s="1"/>
  <c r="AI76" i="1"/>
  <c r="AJ76" i="1" s="1"/>
  <c r="BD77" i="1"/>
  <c r="BE77" i="1" s="1"/>
  <c r="BB77" i="1"/>
  <c r="BC77" i="1" s="1"/>
  <c r="AI77" i="1"/>
  <c r="AJ77" i="1" s="1"/>
  <c r="BD78" i="1"/>
  <c r="BE78" i="1" s="1"/>
  <c r="BB78" i="1"/>
  <c r="BC78" i="1" s="1"/>
  <c r="AI78" i="1"/>
  <c r="AJ78" i="1" s="1"/>
  <c r="BD79" i="1"/>
  <c r="BE79" i="1" s="1"/>
  <c r="BB79" i="1"/>
  <c r="BC79" i="1" s="1"/>
  <c r="AI79" i="1"/>
  <c r="AJ79" i="1" s="1"/>
  <c r="BD80" i="1"/>
  <c r="BE80" i="1" s="1"/>
  <c r="BB80" i="1"/>
  <c r="BC80" i="1" s="1"/>
  <c r="AI80" i="1"/>
  <c r="AJ80" i="1" s="1"/>
  <c r="BD81" i="1"/>
  <c r="BE81" i="1" s="1"/>
  <c r="BB81" i="1"/>
  <c r="BC81" i="1" s="1"/>
  <c r="AI81" i="1"/>
  <c r="AJ81" i="1" s="1"/>
  <c r="BD82" i="1"/>
  <c r="BE82" i="1" s="1"/>
  <c r="BB82" i="1"/>
  <c r="BC82" i="1" s="1"/>
  <c r="AI82" i="1"/>
  <c r="AJ82" i="1" s="1"/>
  <c r="BD83" i="1"/>
  <c r="BE83" i="1" s="1"/>
  <c r="BB83" i="1"/>
  <c r="BC83" i="1" s="1"/>
  <c r="AI83" i="1"/>
  <c r="AJ83" i="1" s="1"/>
  <c r="BD84" i="1"/>
  <c r="BE84" i="1" s="1"/>
  <c r="BB84" i="1"/>
  <c r="BC84" i="1" s="1"/>
  <c r="AI84" i="1"/>
  <c r="AJ84" i="1" s="1"/>
  <c r="BD85" i="1"/>
  <c r="BE85" i="1" s="1"/>
  <c r="BB85" i="1"/>
  <c r="BC85" i="1" s="1"/>
  <c r="AI85" i="1"/>
  <c r="AJ85" i="1" s="1"/>
  <c r="BD86" i="1"/>
  <c r="BE86" i="1" s="1"/>
  <c r="BB86" i="1"/>
  <c r="BC86" i="1" s="1"/>
  <c r="AI86" i="1"/>
  <c r="AJ86" i="1" s="1"/>
  <c r="BD87" i="1"/>
  <c r="BE87" i="1" s="1"/>
  <c r="BB87" i="1"/>
  <c r="BC87" i="1" s="1"/>
  <c r="AI87" i="1"/>
  <c r="AJ87" i="1" s="1"/>
  <c r="BD88" i="1"/>
  <c r="BE88" i="1" s="1"/>
  <c r="BB88" i="1"/>
  <c r="BC88" i="1" s="1"/>
  <c r="AI88" i="1"/>
  <c r="AJ88" i="1" s="1"/>
  <c r="BD89" i="1"/>
  <c r="BE89" i="1" s="1"/>
  <c r="BB89" i="1"/>
  <c r="BC89" i="1" s="1"/>
  <c r="AI89" i="1"/>
  <c r="AJ89" i="1" s="1"/>
  <c r="BD90" i="1"/>
  <c r="BE90" i="1" s="1"/>
  <c r="BB90" i="1"/>
  <c r="BC90" i="1" s="1"/>
  <c r="AI90" i="1"/>
  <c r="AJ90" i="1" s="1"/>
  <c r="BD91" i="1"/>
  <c r="BE91" i="1" s="1"/>
  <c r="BB91" i="1"/>
  <c r="BC91" i="1" s="1"/>
  <c r="AI91" i="1"/>
  <c r="AJ91" i="1" s="1"/>
  <c r="BD92" i="1"/>
  <c r="BE92" i="1" s="1"/>
  <c r="BB92" i="1"/>
  <c r="BC92" i="1" s="1"/>
  <c r="AI92" i="1"/>
  <c r="AJ92" i="1" s="1"/>
  <c r="BD93" i="1"/>
  <c r="BE93" i="1" s="1"/>
  <c r="BB93" i="1"/>
  <c r="BC93" i="1" s="1"/>
  <c r="AI93" i="1"/>
  <c r="AJ93" i="1" s="1"/>
  <c r="BD94" i="1"/>
  <c r="BE94" i="1" s="1"/>
  <c r="BB94" i="1"/>
  <c r="BC94" i="1" s="1"/>
  <c r="AI94" i="1"/>
  <c r="AJ94" i="1" s="1"/>
  <c r="BD95" i="1"/>
  <c r="BE95" i="1" s="1"/>
  <c r="BB95" i="1"/>
  <c r="BC95" i="1" s="1"/>
  <c r="AI95" i="1"/>
  <c r="AJ95" i="1" s="1"/>
  <c r="BD96" i="1"/>
  <c r="BE96" i="1" s="1"/>
  <c r="BB96" i="1"/>
  <c r="BC96" i="1" s="1"/>
  <c r="AI96" i="1"/>
  <c r="AJ96" i="1" s="1"/>
  <c r="BD97" i="1"/>
  <c r="BE97" i="1" s="1"/>
  <c r="BB97" i="1"/>
  <c r="BC97" i="1" s="1"/>
  <c r="AI97" i="1"/>
  <c r="AJ97" i="1" s="1"/>
  <c r="BD98" i="1"/>
  <c r="BE98" i="1" s="1"/>
  <c r="BB98" i="1"/>
  <c r="BC98" i="1" s="1"/>
  <c r="AI98" i="1"/>
  <c r="AJ98" i="1" s="1"/>
  <c r="BD99" i="1"/>
  <c r="BE99" i="1" s="1"/>
  <c r="BB99" i="1"/>
  <c r="BC99" i="1" s="1"/>
  <c r="AI99" i="1"/>
  <c r="AJ99" i="1" s="1"/>
  <c r="BD100" i="1"/>
  <c r="BE100" i="1" s="1"/>
  <c r="BB100" i="1"/>
  <c r="BC100" i="1" s="1"/>
  <c r="AI100" i="1"/>
  <c r="AJ100" i="1" s="1"/>
  <c r="BD101" i="1"/>
  <c r="BE101" i="1" s="1"/>
  <c r="BB101" i="1"/>
  <c r="BC101" i="1" s="1"/>
  <c r="AI101" i="1"/>
  <c r="AJ101" i="1" s="1"/>
  <c r="BD102" i="1"/>
  <c r="BE102" i="1" s="1"/>
  <c r="BB102" i="1"/>
  <c r="BC102" i="1" s="1"/>
  <c r="AP102" i="1"/>
  <c r="AI102" i="1"/>
  <c r="AJ102" i="1" s="1"/>
  <c r="BD103" i="1"/>
  <c r="BE103" i="1" s="1"/>
  <c r="BB103" i="1"/>
  <c r="BC103" i="1" s="1"/>
  <c r="AI103" i="1"/>
  <c r="AJ103" i="1" s="1"/>
  <c r="BD104" i="1"/>
  <c r="BE104" i="1" s="1"/>
  <c r="BB104" i="1"/>
  <c r="BC104" i="1" s="1"/>
  <c r="AI104" i="1"/>
  <c r="AJ104" i="1" s="1"/>
  <c r="BD105" i="1"/>
  <c r="BE105" i="1" s="1"/>
  <c r="BB105" i="1"/>
  <c r="BC105" i="1" s="1"/>
  <c r="AP105" i="1"/>
  <c r="AI105" i="1"/>
  <c r="AJ105" i="1" s="1"/>
  <c r="BD106" i="1"/>
  <c r="BE106" i="1" s="1"/>
  <c r="BB106" i="1"/>
  <c r="BC106" i="1" s="1"/>
  <c r="AP106" i="1"/>
  <c r="AI106" i="1"/>
  <c r="AJ106" i="1" s="1"/>
  <c r="BD107" i="1"/>
  <c r="BE107" i="1" s="1"/>
  <c r="BB107" i="1"/>
  <c r="BC107" i="1" s="1"/>
  <c r="AI107" i="1"/>
  <c r="AJ107" i="1" s="1"/>
  <c r="BD108" i="1"/>
  <c r="BE108" i="1" s="1"/>
  <c r="BB108" i="1"/>
  <c r="BC108" i="1" s="1"/>
  <c r="AI108" i="1"/>
  <c r="AJ108" i="1" s="1"/>
  <c r="BD109" i="1"/>
  <c r="BE109" i="1" s="1"/>
  <c r="BB109" i="1"/>
  <c r="BC109" i="1" s="1"/>
  <c r="AI109" i="1"/>
  <c r="AJ109" i="1" s="1"/>
  <c r="BD110" i="1"/>
  <c r="BE110" i="1" s="1"/>
  <c r="BB110" i="1"/>
  <c r="BC110" i="1" s="1"/>
  <c r="AI110" i="1"/>
  <c r="AJ110" i="1" s="1"/>
  <c r="BD111" i="1"/>
  <c r="BE111" i="1" s="1"/>
  <c r="BB111" i="1"/>
  <c r="BC111" i="1" s="1"/>
  <c r="AI111" i="1"/>
  <c r="AJ111" i="1" s="1"/>
  <c r="BD112" i="1"/>
  <c r="BE112" i="1" s="1"/>
  <c r="BB112" i="1"/>
  <c r="BC112" i="1" s="1"/>
  <c r="AP112" i="1"/>
  <c r="AI112" i="1"/>
  <c r="AJ112" i="1" s="1"/>
  <c r="BD113" i="1"/>
  <c r="BE113" i="1" s="1"/>
  <c r="BB113" i="1"/>
  <c r="BC113" i="1" s="1"/>
  <c r="AI113" i="1"/>
  <c r="AJ113" i="1" s="1"/>
  <c r="BD114" i="1"/>
  <c r="BE114" i="1" s="1"/>
  <c r="BB114" i="1"/>
  <c r="BC114" i="1" s="1"/>
  <c r="AI114" i="1"/>
  <c r="AJ114" i="1" s="1"/>
  <c r="BD115" i="1"/>
  <c r="BE115" i="1" s="1"/>
  <c r="BB115" i="1"/>
  <c r="BC115" i="1" s="1"/>
  <c r="AI115" i="1"/>
  <c r="AJ115" i="1" s="1"/>
  <c r="BD116" i="1"/>
  <c r="BE116" i="1" s="1"/>
  <c r="BB116" i="1"/>
  <c r="BC116" i="1" s="1"/>
  <c r="AI116" i="1"/>
  <c r="AJ116" i="1" s="1"/>
  <c r="BD117" i="1"/>
  <c r="BE117" i="1" s="1"/>
  <c r="BB117" i="1"/>
  <c r="BC117" i="1" s="1"/>
  <c r="AI117" i="1"/>
  <c r="AJ117" i="1" s="1"/>
  <c r="BD118" i="1"/>
  <c r="BE118" i="1" s="1"/>
  <c r="BB118" i="1"/>
  <c r="BC118" i="1" s="1"/>
  <c r="AI118" i="1"/>
  <c r="AJ118" i="1" s="1"/>
  <c r="BD119" i="1"/>
  <c r="BE119" i="1" s="1"/>
  <c r="BB119" i="1"/>
  <c r="BC119" i="1" s="1"/>
  <c r="AI119" i="1"/>
  <c r="AJ119" i="1" s="1"/>
  <c r="BD120" i="1"/>
  <c r="BE120" i="1" s="1"/>
  <c r="BB120" i="1"/>
  <c r="BC120" i="1" s="1"/>
  <c r="AI120" i="1"/>
  <c r="AJ120" i="1" s="1"/>
  <c r="BD121" i="1"/>
  <c r="BE121" i="1" s="1"/>
  <c r="BB121" i="1"/>
  <c r="BC121" i="1" s="1"/>
  <c r="AI121" i="1"/>
  <c r="AJ121" i="1" s="1"/>
  <c r="BD122" i="1"/>
  <c r="BE122" i="1" s="1"/>
  <c r="BB122" i="1"/>
  <c r="BC122" i="1" s="1"/>
  <c r="AI122" i="1"/>
  <c r="AJ122" i="1" s="1"/>
  <c r="BD123" i="1"/>
  <c r="BE123" i="1" s="1"/>
  <c r="BB123" i="1"/>
  <c r="BC123" i="1" s="1"/>
  <c r="AI123" i="1"/>
  <c r="AJ123" i="1" s="1"/>
  <c r="BD124" i="1"/>
  <c r="BE124" i="1" s="1"/>
  <c r="BB124" i="1"/>
  <c r="BC124" i="1" s="1"/>
  <c r="AI124" i="1"/>
  <c r="AJ124" i="1" s="1"/>
  <c r="BD125" i="1"/>
  <c r="BE125" i="1" s="1"/>
  <c r="BB125" i="1"/>
  <c r="BC125" i="1" s="1"/>
  <c r="AI125" i="1"/>
  <c r="AJ125" i="1" s="1"/>
  <c r="BD126" i="1"/>
  <c r="BE126" i="1" s="1"/>
  <c r="BB126" i="1"/>
  <c r="BC126" i="1" s="1"/>
  <c r="AI126" i="1"/>
  <c r="AJ126" i="1" s="1"/>
  <c r="BD127" i="1"/>
  <c r="BE127" i="1" s="1"/>
  <c r="BB127" i="1"/>
  <c r="BC127" i="1" s="1"/>
  <c r="AI127" i="1"/>
  <c r="AJ127" i="1" s="1"/>
  <c r="BD128" i="1"/>
  <c r="BE128" i="1" s="1"/>
  <c r="BB128" i="1"/>
  <c r="BC128" i="1" s="1"/>
  <c r="AI128" i="1"/>
  <c r="AJ128" i="1" s="1"/>
  <c r="BD129" i="1"/>
  <c r="BE129" i="1" s="1"/>
  <c r="BB129" i="1"/>
  <c r="BC129" i="1" s="1"/>
  <c r="AI129" i="1"/>
  <c r="AJ129" i="1" s="1"/>
  <c r="BD130" i="1"/>
  <c r="BE130" i="1" s="1"/>
  <c r="BB130" i="1"/>
  <c r="BC130" i="1" s="1"/>
  <c r="AI130" i="1"/>
  <c r="AJ130" i="1" s="1"/>
  <c r="BD131" i="1"/>
  <c r="BE131" i="1" s="1"/>
  <c r="BB131" i="1"/>
  <c r="BC131" i="1" s="1"/>
  <c r="AI131" i="1"/>
  <c r="AJ131" i="1" s="1"/>
  <c r="BD132" i="1"/>
  <c r="BE132" i="1" s="1"/>
  <c r="BB132" i="1"/>
  <c r="BC132" i="1" s="1"/>
  <c r="AI132" i="1"/>
  <c r="AJ132" i="1" s="1"/>
  <c r="BD133" i="1"/>
  <c r="BE133" i="1" s="1"/>
  <c r="BB133" i="1"/>
  <c r="BC133" i="1" s="1"/>
  <c r="AI133" i="1"/>
  <c r="AJ133" i="1" s="1"/>
  <c r="BD134" i="1"/>
  <c r="BE134" i="1" s="1"/>
  <c r="BB134" i="1"/>
  <c r="BC134" i="1" s="1"/>
  <c r="AI134" i="1"/>
  <c r="AJ134" i="1" s="1"/>
  <c r="BD135" i="1"/>
  <c r="BE135" i="1" s="1"/>
  <c r="BB135" i="1"/>
  <c r="BC135" i="1" s="1"/>
  <c r="AI135" i="1"/>
  <c r="AJ135" i="1" s="1"/>
  <c r="BD136" i="1"/>
  <c r="BE136" i="1" s="1"/>
  <c r="BB136" i="1"/>
  <c r="BC136" i="1" s="1"/>
  <c r="AI136" i="1"/>
  <c r="AJ136" i="1" s="1"/>
  <c r="BD137" i="1"/>
  <c r="BE137" i="1" s="1"/>
  <c r="BB137" i="1"/>
  <c r="BC137" i="1" s="1"/>
  <c r="AI137" i="1"/>
  <c r="AJ137" i="1" s="1"/>
  <c r="BD138" i="1"/>
  <c r="BE138" i="1" s="1"/>
  <c r="BB138" i="1"/>
  <c r="BC138" i="1" s="1"/>
  <c r="AI138" i="1"/>
  <c r="AJ138" i="1" s="1"/>
  <c r="BD139" i="1"/>
  <c r="BE139" i="1" s="1"/>
  <c r="BB139" i="1"/>
  <c r="BC139" i="1" s="1"/>
  <c r="AI139" i="1"/>
  <c r="AJ139" i="1" s="1"/>
  <c r="BD140" i="1"/>
  <c r="BE140" i="1" s="1"/>
  <c r="BB140" i="1"/>
  <c r="BC140" i="1" s="1"/>
  <c r="AI140" i="1"/>
  <c r="AJ140" i="1" s="1"/>
  <c r="BD141" i="1"/>
  <c r="BE141" i="1" s="1"/>
  <c r="BB141" i="1"/>
  <c r="BC141" i="1" s="1"/>
  <c r="AI141" i="1"/>
  <c r="AJ141" i="1" s="1"/>
  <c r="BD142" i="1"/>
  <c r="BE142" i="1" s="1"/>
  <c r="BB142" i="1"/>
  <c r="BC142" i="1" s="1"/>
  <c r="AI142" i="1"/>
  <c r="AJ142" i="1" s="1"/>
  <c r="BD143" i="1"/>
  <c r="BE143" i="1" s="1"/>
  <c r="BB143" i="1"/>
  <c r="BC143" i="1" s="1"/>
  <c r="AI143" i="1"/>
  <c r="AJ143" i="1" s="1"/>
  <c r="BD144" i="1"/>
  <c r="BE144" i="1" s="1"/>
  <c r="BB144" i="1"/>
  <c r="BC144" i="1" s="1"/>
  <c r="AI144" i="1"/>
  <c r="AJ144" i="1" s="1"/>
  <c r="BD145" i="1"/>
  <c r="BE145" i="1" s="1"/>
  <c r="BB145" i="1"/>
  <c r="BC145" i="1" s="1"/>
  <c r="AI145" i="1"/>
  <c r="AJ145" i="1" s="1"/>
  <c r="BD146" i="1"/>
  <c r="BE146" i="1" s="1"/>
  <c r="BB146" i="1"/>
  <c r="BC146" i="1" s="1"/>
  <c r="AI146" i="1"/>
  <c r="AJ146" i="1" s="1"/>
  <c r="BD147" i="1"/>
  <c r="BE147" i="1" s="1"/>
  <c r="BB147" i="1"/>
  <c r="BC147" i="1" s="1"/>
  <c r="AI147" i="1"/>
  <c r="AJ147" i="1" s="1"/>
  <c r="BD148" i="1"/>
  <c r="BE148" i="1" s="1"/>
  <c r="BB148" i="1"/>
  <c r="BC148" i="1" s="1"/>
  <c r="AI148" i="1"/>
  <c r="AJ148" i="1" s="1"/>
  <c r="BD149" i="1"/>
  <c r="BE149" i="1" s="1"/>
  <c r="BB149" i="1"/>
  <c r="BC149" i="1" s="1"/>
  <c r="AI149" i="1"/>
  <c r="AJ149" i="1" s="1"/>
  <c r="BD150" i="1"/>
  <c r="BE150" i="1" s="1"/>
  <c r="BB150" i="1"/>
  <c r="BC150" i="1" s="1"/>
  <c r="AI150" i="1"/>
  <c r="AJ150" i="1" s="1"/>
  <c r="BD151" i="1"/>
  <c r="BE151" i="1" s="1"/>
  <c r="BB151" i="1"/>
  <c r="BC151" i="1" s="1"/>
  <c r="AI151" i="1"/>
  <c r="AJ151" i="1" s="1"/>
  <c r="BD152" i="1"/>
  <c r="BE152" i="1" s="1"/>
  <c r="BB152" i="1"/>
  <c r="BC152" i="1" s="1"/>
  <c r="AI152" i="1"/>
  <c r="AJ152" i="1" s="1"/>
  <c r="BD153" i="1"/>
  <c r="BE153" i="1" s="1"/>
  <c r="BB153" i="1"/>
  <c r="BC153" i="1" s="1"/>
  <c r="AI153" i="1"/>
  <c r="AJ153" i="1" s="1"/>
  <c r="BD154" i="1"/>
  <c r="BE154" i="1" s="1"/>
  <c r="BB154" i="1"/>
  <c r="BC154" i="1" s="1"/>
  <c r="AI154" i="1"/>
  <c r="AJ154" i="1" s="1"/>
  <c r="BD155" i="1"/>
  <c r="BE155" i="1" s="1"/>
  <c r="BB155" i="1"/>
  <c r="BC155" i="1" s="1"/>
  <c r="AI155" i="1"/>
  <c r="AJ155" i="1" s="1"/>
  <c r="BD156" i="1"/>
  <c r="BE156" i="1" s="1"/>
  <c r="BB156" i="1"/>
  <c r="BC156" i="1" s="1"/>
  <c r="AI156" i="1"/>
  <c r="AJ156" i="1" s="1"/>
  <c r="BD157" i="1"/>
  <c r="BE157" i="1" s="1"/>
  <c r="BB157" i="1"/>
  <c r="BC157" i="1" s="1"/>
  <c r="AI157" i="1"/>
  <c r="AJ157" i="1" s="1"/>
  <c r="BD158" i="1"/>
  <c r="BE158" i="1" s="1"/>
  <c r="BB158" i="1"/>
  <c r="BC158" i="1" s="1"/>
  <c r="AI158" i="1"/>
  <c r="AJ158" i="1" s="1"/>
  <c r="BD159" i="1"/>
  <c r="BE159" i="1" s="1"/>
  <c r="BB159" i="1"/>
  <c r="BC159" i="1" s="1"/>
  <c r="AI159" i="1"/>
  <c r="AJ159" i="1" s="1"/>
  <c r="BD160" i="1"/>
  <c r="BE160" i="1" s="1"/>
  <c r="BB160" i="1"/>
  <c r="BC160" i="1" s="1"/>
  <c r="AI160" i="1"/>
  <c r="AJ160" i="1" s="1"/>
  <c r="BD161" i="1"/>
  <c r="BE161" i="1" s="1"/>
  <c r="BB161" i="1"/>
  <c r="BC161" i="1" s="1"/>
  <c r="AI161" i="1"/>
  <c r="AP161" i="1" s="1"/>
  <c r="BD162" i="1"/>
  <c r="BE162" i="1" s="1"/>
  <c r="BB162" i="1"/>
  <c r="BC162" i="1" s="1"/>
  <c r="AI162" i="1"/>
  <c r="AJ162" i="1" s="1"/>
  <c r="BD163" i="1"/>
  <c r="BE163" i="1" s="1"/>
  <c r="BB163" i="1"/>
  <c r="BC163" i="1" s="1"/>
  <c r="AI163" i="1"/>
  <c r="AJ163" i="1" s="1"/>
  <c r="BD164" i="1"/>
  <c r="BE164" i="1" s="1"/>
  <c r="BB164" i="1"/>
  <c r="BC164" i="1" s="1"/>
  <c r="AI164" i="1"/>
  <c r="AJ164" i="1" s="1"/>
  <c r="BD165" i="1"/>
  <c r="BE165" i="1" s="1"/>
  <c r="BB165" i="1"/>
  <c r="BC165" i="1" s="1"/>
  <c r="AI165" i="1"/>
  <c r="AJ165" i="1" s="1"/>
  <c r="BD166" i="1"/>
  <c r="BE166" i="1" s="1"/>
  <c r="BB166" i="1"/>
  <c r="BC166" i="1" s="1"/>
  <c r="AI166" i="1"/>
  <c r="AJ166" i="1" s="1"/>
  <c r="BD167" i="1"/>
  <c r="BE167" i="1" s="1"/>
  <c r="BB167" i="1"/>
  <c r="BC167" i="1" s="1"/>
  <c r="AI167" i="1"/>
  <c r="AJ167" i="1" s="1"/>
  <c r="BD168" i="1"/>
  <c r="BE168" i="1" s="1"/>
  <c r="BB168" i="1"/>
  <c r="BC168" i="1" s="1"/>
  <c r="AI168" i="1"/>
  <c r="AP168" i="1" s="1"/>
  <c r="BD169" i="1"/>
  <c r="BE169" i="1" s="1"/>
  <c r="BB169" i="1"/>
  <c r="BC169" i="1" s="1"/>
  <c r="AI169" i="1"/>
  <c r="AJ169" i="1" s="1"/>
  <c r="BD170" i="1"/>
  <c r="BE170" i="1" s="1"/>
  <c r="BB170" i="1"/>
  <c r="BC170" i="1" s="1"/>
  <c r="AI170" i="1"/>
  <c r="AP170" i="1" s="1"/>
  <c r="BD171" i="1"/>
  <c r="BE171" i="1" s="1"/>
  <c r="BB171" i="1"/>
  <c r="BC171" i="1" s="1"/>
  <c r="AI171" i="1"/>
  <c r="AJ171" i="1" s="1"/>
  <c r="BD172" i="1"/>
  <c r="BE172" i="1" s="1"/>
  <c r="BB172" i="1"/>
  <c r="BC172" i="1" s="1"/>
  <c r="AI172" i="1"/>
  <c r="AJ172" i="1" s="1"/>
  <c r="BD173" i="1"/>
  <c r="BE173" i="1" s="1"/>
  <c r="BB173" i="1"/>
  <c r="BC173" i="1" s="1"/>
  <c r="AI173" i="1"/>
  <c r="AJ173" i="1" s="1"/>
  <c r="BD174" i="1"/>
  <c r="BE174" i="1" s="1"/>
  <c r="BB174" i="1"/>
  <c r="BC174" i="1" s="1"/>
  <c r="AI174" i="1"/>
  <c r="AJ174" i="1" s="1"/>
  <c r="BD175" i="1"/>
  <c r="BE175" i="1" s="1"/>
  <c r="BB175" i="1"/>
  <c r="BC175" i="1" s="1"/>
  <c r="AI175" i="1"/>
  <c r="AJ175" i="1" s="1"/>
  <c r="BD176" i="1"/>
  <c r="BE176" i="1" s="1"/>
  <c r="BB176" i="1"/>
  <c r="BC176" i="1" s="1"/>
  <c r="AI176" i="1"/>
  <c r="AJ176" i="1" s="1"/>
  <c r="BD177" i="1"/>
  <c r="BE177" i="1" s="1"/>
  <c r="BB177" i="1"/>
  <c r="BC177" i="1" s="1"/>
  <c r="AI177" i="1"/>
  <c r="AJ177" i="1" s="1"/>
  <c r="BD178" i="1"/>
  <c r="BE178" i="1" s="1"/>
  <c r="BB178" i="1"/>
  <c r="BC178" i="1" s="1"/>
  <c r="AI178" i="1"/>
  <c r="AJ178" i="1" s="1"/>
  <c r="BD179" i="1"/>
  <c r="BE179" i="1" s="1"/>
  <c r="BB179" i="1"/>
  <c r="BC179" i="1" s="1"/>
  <c r="AI179" i="1"/>
  <c r="AJ179" i="1" s="1"/>
  <c r="BD180" i="1"/>
  <c r="BE180" i="1" s="1"/>
  <c r="BB180" i="1"/>
  <c r="BC180" i="1" s="1"/>
  <c r="AI180" i="1"/>
  <c r="AJ180" i="1" s="1"/>
  <c r="BD181" i="1"/>
  <c r="BE181" i="1" s="1"/>
  <c r="BB181" i="1"/>
  <c r="BC181" i="1" s="1"/>
  <c r="AI181" i="1"/>
  <c r="AJ181" i="1" s="1"/>
  <c r="BD182" i="1"/>
  <c r="BE182" i="1" s="1"/>
  <c r="BB182" i="1"/>
  <c r="BC182" i="1" s="1"/>
  <c r="AI182" i="1"/>
  <c r="AJ182" i="1" s="1"/>
  <c r="BD183" i="1"/>
  <c r="BE183" i="1" s="1"/>
  <c r="BB183" i="1"/>
  <c r="BC183" i="1" s="1"/>
  <c r="AI183" i="1"/>
  <c r="AJ183" i="1" s="1"/>
  <c r="BD184" i="1"/>
  <c r="BE184" i="1" s="1"/>
  <c r="BB184" i="1"/>
  <c r="BC184" i="1" s="1"/>
  <c r="AI184" i="1"/>
  <c r="AJ184" i="1" s="1"/>
  <c r="BD185" i="1"/>
  <c r="BE185" i="1" s="1"/>
  <c r="BB185" i="1"/>
  <c r="BC185" i="1" s="1"/>
  <c r="AI185" i="1"/>
  <c r="AJ185" i="1" s="1"/>
  <c r="BD186" i="1"/>
  <c r="BE186" i="1" s="1"/>
  <c r="BB186" i="1"/>
  <c r="BC186" i="1" s="1"/>
  <c r="AI186" i="1"/>
  <c r="AJ186" i="1" s="1"/>
  <c r="BD187" i="1"/>
  <c r="BE187" i="1" s="1"/>
  <c r="BB187" i="1"/>
  <c r="BC187" i="1" s="1"/>
  <c r="AI187" i="1"/>
  <c r="AJ187" i="1" s="1"/>
  <c r="BD188" i="1"/>
  <c r="BE188" i="1" s="1"/>
  <c r="BB188" i="1"/>
  <c r="BC188" i="1" s="1"/>
  <c r="AI188" i="1"/>
  <c r="AJ188" i="1" s="1"/>
  <c r="BD189" i="1"/>
  <c r="BE189" i="1" s="1"/>
  <c r="BB189" i="1"/>
  <c r="BC189" i="1" s="1"/>
  <c r="AI189" i="1"/>
  <c r="AJ189" i="1" s="1"/>
  <c r="BD190" i="1"/>
  <c r="BE190" i="1" s="1"/>
  <c r="BB190" i="1"/>
  <c r="BC190" i="1" s="1"/>
  <c r="AI190" i="1"/>
  <c r="AJ190" i="1" s="1"/>
  <c r="BD191" i="1"/>
  <c r="BE191" i="1" s="1"/>
  <c r="BB191" i="1"/>
  <c r="BC191" i="1" s="1"/>
  <c r="AI191" i="1"/>
  <c r="AJ191" i="1" s="1"/>
  <c r="BD192" i="1"/>
  <c r="BE192" i="1" s="1"/>
  <c r="BB192" i="1"/>
  <c r="BC192" i="1" s="1"/>
  <c r="AI192" i="1"/>
  <c r="AJ192" i="1" s="1"/>
  <c r="BD193" i="1"/>
  <c r="BE193" i="1" s="1"/>
  <c r="BB193" i="1"/>
  <c r="BC193" i="1" s="1"/>
  <c r="AI193" i="1"/>
  <c r="AJ193" i="1" s="1"/>
  <c r="BD194" i="1"/>
  <c r="BE194" i="1" s="1"/>
  <c r="BB194" i="1"/>
  <c r="BC194" i="1" s="1"/>
  <c r="AI194" i="1"/>
  <c r="AJ194" i="1" s="1"/>
  <c r="BD195" i="1"/>
  <c r="BE195" i="1" s="1"/>
  <c r="BB195" i="1"/>
  <c r="BC195" i="1" s="1"/>
  <c r="AI195" i="1"/>
  <c r="AJ195" i="1" s="1"/>
  <c r="BD196" i="1"/>
  <c r="BE196" i="1" s="1"/>
  <c r="BB196" i="1"/>
  <c r="BC196" i="1" s="1"/>
  <c r="AI196" i="1"/>
  <c r="AJ196" i="1" s="1"/>
  <c r="BD197" i="1"/>
  <c r="BE197" i="1" s="1"/>
  <c r="BB197" i="1"/>
  <c r="BC197" i="1" s="1"/>
  <c r="AI197" i="1"/>
  <c r="AJ197" i="1" s="1"/>
  <c r="BD198" i="1"/>
  <c r="BE198" i="1" s="1"/>
  <c r="BB198" i="1"/>
  <c r="BC198" i="1" s="1"/>
  <c r="AI198" i="1"/>
  <c r="AJ198" i="1" s="1"/>
  <c r="BD199" i="1"/>
  <c r="BE199" i="1" s="1"/>
  <c r="BB199" i="1"/>
  <c r="BC199" i="1" s="1"/>
  <c r="AI199" i="1"/>
  <c r="AJ199" i="1" s="1"/>
  <c r="BD200" i="1"/>
  <c r="BE200" i="1" s="1"/>
  <c r="BB200" i="1"/>
  <c r="BC200" i="1" s="1"/>
  <c r="AI200" i="1"/>
  <c r="AJ200" i="1" s="1"/>
  <c r="BD201" i="1"/>
  <c r="BE201" i="1" s="1"/>
  <c r="BB201" i="1"/>
  <c r="BC201" i="1" s="1"/>
  <c r="AI201" i="1"/>
  <c r="AJ201" i="1" s="1"/>
  <c r="BD202" i="1"/>
  <c r="BE202" i="1" s="1"/>
  <c r="BB202" i="1"/>
  <c r="BC202" i="1" s="1"/>
  <c r="AI202" i="1"/>
  <c r="AJ202" i="1" s="1"/>
  <c r="BD203" i="1"/>
  <c r="BE203" i="1" s="1"/>
  <c r="BB203" i="1"/>
  <c r="BC203" i="1" s="1"/>
  <c r="AI203" i="1"/>
  <c r="AJ203" i="1" s="1"/>
  <c r="BD204" i="1"/>
  <c r="BE204" i="1" s="1"/>
  <c r="BB204" i="1"/>
  <c r="BC204" i="1" s="1"/>
  <c r="AI204" i="1"/>
  <c r="AJ204" i="1" s="1"/>
  <c r="BD205" i="1"/>
  <c r="BE205" i="1" s="1"/>
  <c r="BB205" i="1"/>
  <c r="BC205" i="1" s="1"/>
  <c r="AI205" i="1"/>
  <c r="AJ205" i="1" s="1"/>
  <c r="BD206" i="1"/>
  <c r="BE206" i="1" s="1"/>
  <c r="BB206" i="1"/>
  <c r="BC206" i="1" s="1"/>
  <c r="AI206" i="1"/>
  <c r="AJ206" i="1" s="1"/>
  <c r="BD207" i="1"/>
  <c r="BE207" i="1" s="1"/>
  <c r="BB207" i="1"/>
  <c r="BC207" i="1" s="1"/>
  <c r="AI207" i="1"/>
  <c r="AJ207" i="1" s="1"/>
  <c r="BD208" i="1"/>
  <c r="BE208" i="1" s="1"/>
  <c r="BB208" i="1"/>
  <c r="BC208" i="1" s="1"/>
  <c r="AI208" i="1"/>
  <c r="AJ208" i="1" s="1"/>
  <c r="BD209" i="1"/>
  <c r="BE209" i="1" s="1"/>
  <c r="BB209" i="1"/>
  <c r="BC209" i="1" s="1"/>
  <c r="AI209" i="1"/>
  <c r="AJ209" i="1" s="1"/>
  <c r="BD210" i="1"/>
  <c r="BE210" i="1" s="1"/>
  <c r="BB210" i="1"/>
  <c r="BC210" i="1" s="1"/>
  <c r="AP210" i="1"/>
  <c r="AI210" i="1"/>
  <c r="AJ210" i="1" s="1"/>
  <c r="BD211" i="1"/>
  <c r="BE211" i="1" s="1"/>
  <c r="BB211" i="1"/>
  <c r="BC211" i="1" s="1"/>
  <c r="AI211" i="1"/>
  <c r="AJ211" i="1" s="1"/>
  <c r="BD212" i="1"/>
  <c r="BE212" i="1" s="1"/>
  <c r="BB212" i="1"/>
  <c r="BC212" i="1" s="1"/>
  <c r="AI212" i="1"/>
  <c r="AJ212" i="1" s="1"/>
  <c r="BD213" i="1"/>
  <c r="BE213" i="1" s="1"/>
  <c r="BB213" i="1"/>
  <c r="BC213" i="1" s="1"/>
  <c r="AI213" i="1"/>
  <c r="AJ213" i="1" s="1"/>
  <c r="BD214" i="1"/>
  <c r="BE214" i="1" s="1"/>
  <c r="BB214" i="1"/>
  <c r="BC214" i="1" s="1"/>
  <c r="AI214" i="1"/>
  <c r="AJ214" i="1" s="1"/>
  <c r="BD215" i="1"/>
  <c r="BE215" i="1" s="1"/>
  <c r="BB215" i="1"/>
  <c r="BC215" i="1" s="1"/>
  <c r="AI215" i="1"/>
  <c r="AJ215" i="1" s="1"/>
  <c r="BD216" i="1"/>
  <c r="BE216" i="1" s="1"/>
  <c r="BB216" i="1"/>
  <c r="BC216" i="1" s="1"/>
  <c r="AI216" i="1"/>
  <c r="AJ216" i="1" s="1"/>
  <c r="BD217" i="1"/>
  <c r="BE217" i="1" s="1"/>
  <c r="BB217" i="1"/>
  <c r="BC217" i="1" s="1"/>
  <c r="AI217" i="1"/>
  <c r="AJ217" i="1" s="1"/>
  <c r="BD218" i="1"/>
  <c r="BE218" i="1" s="1"/>
  <c r="BB218" i="1"/>
  <c r="BC218" i="1" s="1"/>
  <c r="AI218" i="1"/>
  <c r="AP218" i="1" s="1"/>
  <c r="BD219" i="1"/>
  <c r="BE219" i="1" s="1"/>
  <c r="BB219" i="1"/>
  <c r="BC219" i="1" s="1"/>
  <c r="AI219" i="1"/>
  <c r="AJ219" i="1" s="1"/>
  <c r="BD220" i="1"/>
  <c r="BE220" i="1" s="1"/>
  <c r="BB220" i="1"/>
  <c r="BC220" i="1" s="1"/>
  <c r="AI220" i="1"/>
  <c r="AJ220" i="1" s="1"/>
  <c r="BD221" i="1"/>
  <c r="BE221" i="1" s="1"/>
  <c r="BB221" i="1"/>
  <c r="BC221" i="1" s="1"/>
  <c r="AI221" i="1"/>
  <c r="AJ221" i="1" s="1"/>
  <c r="BD222" i="1"/>
  <c r="BE222" i="1" s="1"/>
  <c r="BB222" i="1"/>
  <c r="BC222" i="1" s="1"/>
  <c r="AI222" i="1"/>
  <c r="AJ222" i="1" s="1"/>
  <c r="BD223" i="1"/>
  <c r="BE223" i="1" s="1"/>
  <c r="BB223" i="1"/>
  <c r="BC223" i="1" s="1"/>
  <c r="AI223" i="1"/>
  <c r="AJ223" i="1" s="1"/>
  <c r="BD224" i="1"/>
  <c r="BE224" i="1" s="1"/>
  <c r="BB224" i="1"/>
  <c r="BC224" i="1" s="1"/>
  <c r="AI224" i="1"/>
  <c r="AJ224" i="1" s="1"/>
  <c r="BD225" i="1"/>
  <c r="BE225" i="1" s="1"/>
  <c r="BB225" i="1"/>
  <c r="BC225" i="1" s="1"/>
  <c r="AI225" i="1"/>
  <c r="AJ225" i="1" s="1"/>
  <c r="BD226" i="1"/>
  <c r="BE226" i="1" s="1"/>
  <c r="BB226" i="1"/>
  <c r="BC226" i="1" s="1"/>
  <c r="AI226" i="1"/>
  <c r="AP226" i="1" s="1"/>
  <c r="BD227" i="1"/>
  <c r="BE227" i="1" s="1"/>
  <c r="BB227" i="1"/>
  <c r="BC227" i="1" s="1"/>
  <c r="AI227" i="1"/>
  <c r="AJ227" i="1" s="1"/>
  <c r="BD228" i="1"/>
  <c r="BE228" i="1" s="1"/>
  <c r="BB228" i="1"/>
  <c r="BC228" i="1" s="1"/>
  <c r="AI228" i="1"/>
  <c r="AJ228" i="1" s="1"/>
  <c r="BD229" i="1"/>
  <c r="BE229" i="1" s="1"/>
  <c r="BB229" i="1"/>
  <c r="BC229" i="1" s="1"/>
  <c r="AI229" i="1"/>
  <c r="AJ229" i="1" s="1"/>
  <c r="BD254" i="1"/>
  <c r="BE254" i="1" s="1"/>
  <c r="BB254" i="1"/>
  <c r="BC254" i="1" s="1"/>
  <c r="BA254" i="1"/>
  <c r="AP254" i="1"/>
  <c r="BD230" i="1"/>
  <c r="BE230" i="1" s="1"/>
  <c r="BB230" i="1"/>
  <c r="BC230" i="1" s="1"/>
  <c r="AI230" i="1"/>
  <c r="AJ230" i="1" s="1"/>
  <c r="BD231" i="1"/>
  <c r="BE231" i="1" s="1"/>
  <c r="BB231" i="1"/>
  <c r="BC231" i="1" s="1"/>
  <c r="AI231" i="1"/>
  <c r="AJ231" i="1" s="1"/>
  <c r="BD232" i="1"/>
  <c r="BE232" i="1" s="1"/>
  <c r="BB232" i="1"/>
  <c r="BC232" i="1" s="1"/>
  <c r="AI232" i="1"/>
  <c r="AJ232" i="1" s="1"/>
  <c r="BD233" i="1"/>
  <c r="BE233" i="1" s="1"/>
  <c r="BB233" i="1"/>
  <c r="BC233" i="1" s="1"/>
  <c r="AI233" i="1"/>
  <c r="AJ233" i="1" s="1"/>
  <c r="BD234" i="1"/>
  <c r="BE234" i="1" s="1"/>
  <c r="BB234" i="1"/>
  <c r="BC234" i="1" s="1"/>
  <c r="AI234" i="1"/>
  <c r="AJ234" i="1" s="1"/>
  <c r="BD235" i="1"/>
  <c r="BE235" i="1" s="1"/>
  <c r="BB235" i="1"/>
  <c r="BC235" i="1" s="1"/>
  <c r="AI235" i="1"/>
  <c r="AJ235" i="1" s="1"/>
  <c r="BD236" i="1"/>
  <c r="BE236" i="1" s="1"/>
  <c r="BB236" i="1"/>
  <c r="BC236" i="1" s="1"/>
  <c r="AI236" i="1"/>
  <c r="AJ236" i="1" s="1"/>
  <c r="BD237" i="1"/>
  <c r="BE237" i="1" s="1"/>
  <c r="BB237" i="1"/>
  <c r="BC237" i="1" s="1"/>
  <c r="AI237" i="1"/>
  <c r="AJ237" i="1" s="1"/>
  <c r="BD238" i="1"/>
  <c r="BE238" i="1" s="1"/>
  <c r="BB238" i="1"/>
  <c r="BC238" i="1" s="1"/>
  <c r="AI238" i="1"/>
  <c r="AJ238" i="1" s="1"/>
  <c r="BD239" i="1"/>
  <c r="BE239" i="1" s="1"/>
  <c r="BB239" i="1"/>
  <c r="BC239" i="1" s="1"/>
  <c r="AI239" i="1"/>
  <c r="AJ239" i="1" s="1"/>
  <c r="BD240" i="1"/>
  <c r="BE240" i="1" s="1"/>
  <c r="BB240" i="1"/>
  <c r="BC240" i="1" s="1"/>
  <c r="AI240" i="1"/>
  <c r="AP240" i="1" s="1"/>
  <c r="BD241" i="1"/>
  <c r="BE241" i="1" s="1"/>
  <c r="BB241" i="1"/>
  <c r="BC241" i="1" s="1"/>
  <c r="AI241" i="1"/>
  <c r="AJ241" i="1" s="1"/>
  <c r="BD242" i="1"/>
  <c r="BE242" i="1" s="1"/>
  <c r="BB242" i="1"/>
  <c r="BC242" i="1" s="1"/>
  <c r="AI242" i="1"/>
  <c r="AJ242" i="1" s="1"/>
  <c r="BD243" i="1"/>
  <c r="BE243" i="1" s="1"/>
  <c r="BB243" i="1"/>
  <c r="BC243" i="1" s="1"/>
  <c r="AI243" i="1"/>
  <c r="AJ243" i="1" s="1"/>
  <c r="BD244" i="1"/>
  <c r="BE244" i="1" s="1"/>
  <c r="BB244" i="1"/>
  <c r="BC244" i="1" s="1"/>
  <c r="AI244" i="1"/>
  <c r="AJ244" i="1" s="1"/>
  <c r="BD245" i="1"/>
  <c r="BE245" i="1" s="1"/>
  <c r="BB245" i="1"/>
  <c r="BC245" i="1" s="1"/>
  <c r="AI245" i="1"/>
  <c r="AJ245" i="1" s="1"/>
  <c r="BD246" i="1"/>
  <c r="BE246" i="1" s="1"/>
  <c r="BB246" i="1"/>
  <c r="BC246" i="1" s="1"/>
  <c r="AI246" i="1"/>
  <c r="AJ246" i="1" s="1"/>
  <c r="BD247" i="1"/>
  <c r="BE247" i="1" s="1"/>
  <c r="BB247" i="1"/>
  <c r="BC247" i="1" s="1"/>
  <c r="AI247" i="1"/>
  <c r="AJ247" i="1" s="1"/>
  <c r="BD248" i="1"/>
  <c r="BE248" i="1" s="1"/>
  <c r="BB248" i="1"/>
  <c r="BC248" i="1" s="1"/>
  <c r="AI248" i="1"/>
  <c r="AJ248" i="1" s="1"/>
  <c r="BD249" i="1"/>
  <c r="BE249" i="1" s="1"/>
  <c r="BB249" i="1"/>
  <c r="BC249" i="1" s="1"/>
  <c r="AI249" i="1"/>
  <c r="AJ249" i="1" s="1"/>
  <c r="BD250" i="1"/>
  <c r="BE250" i="1" s="1"/>
  <c r="BB250" i="1"/>
  <c r="BC250" i="1" s="1"/>
  <c r="AI250" i="1"/>
  <c r="AJ250" i="1" s="1"/>
  <c r="BD251" i="1"/>
  <c r="BE251" i="1" s="1"/>
  <c r="BB251" i="1"/>
  <c r="BC251" i="1" s="1"/>
  <c r="AI251" i="1"/>
  <c r="AJ251" i="1" s="1"/>
  <c r="BD252" i="1"/>
  <c r="BE252" i="1" s="1"/>
  <c r="BB252" i="1"/>
  <c r="BC252" i="1" s="1"/>
  <c r="AI252" i="1"/>
  <c r="AJ252" i="1" s="1"/>
  <c r="BD253" i="1"/>
  <c r="BE253" i="1" s="1"/>
  <c r="BB253" i="1"/>
  <c r="BC253" i="1" s="1"/>
  <c r="AI253" i="1"/>
  <c r="AJ253" i="1" s="1"/>
  <c r="BD255" i="1"/>
  <c r="BE255" i="1" s="1"/>
  <c r="BB255" i="1"/>
  <c r="BC255" i="1" s="1"/>
  <c r="AI255" i="1"/>
  <c r="AJ255" i="1" s="1"/>
  <c r="BD256" i="1"/>
  <c r="BE256" i="1" s="1"/>
  <c r="BB256" i="1"/>
  <c r="BC256" i="1" s="1"/>
  <c r="AI256" i="1"/>
  <c r="AJ256" i="1" s="1"/>
  <c r="BD257" i="1"/>
  <c r="BE257" i="1" s="1"/>
  <c r="BB257" i="1"/>
  <c r="BC257" i="1" s="1"/>
  <c r="AI257" i="1"/>
  <c r="AJ257" i="1" s="1"/>
  <c r="BD258" i="1"/>
  <c r="BE258" i="1" s="1"/>
  <c r="BB258" i="1"/>
  <c r="BC258" i="1" s="1"/>
  <c r="AI258" i="1"/>
  <c r="AJ258" i="1" s="1"/>
  <c r="BD259" i="1"/>
  <c r="BE259" i="1" s="1"/>
  <c r="BB259" i="1"/>
  <c r="BC259" i="1" s="1"/>
  <c r="AI259" i="1"/>
  <c r="AJ259" i="1" s="1"/>
  <c r="BD260" i="1"/>
  <c r="BE260" i="1" s="1"/>
  <c r="BB260" i="1"/>
  <c r="BC260" i="1" s="1"/>
  <c r="AI260" i="1"/>
  <c r="AJ260" i="1" s="1"/>
  <c r="BD261" i="1"/>
  <c r="BE261" i="1" s="1"/>
  <c r="BB261" i="1"/>
  <c r="BC261" i="1" s="1"/>
  <c r="AI261" i="1"/>
  <c r="AJ261" i="1" s="1"/>
  <c r="BD262" i="1"/>
  <c r="BE262" i="1" s="1"/>
  <c r="BB262" i="1"/>
  <c r="BC262" i="1" s="1"/>
  <c r="AI262" i="1"/>
  <c r="AJ262" i="1" s="1"/>
  <c r="BD263" i="1"/>
  <c r="BE263" i="1" s="1"/>
  <c r="BB263" i="1"/>
  <c r="BC263" i="1" s="1"/>
  <c r="AI263" i="1"/>
  <c r="AP263" i="1" s="1"/>
  <c r="BD264" i="1"/>
  <c r="BE264" i="1" s="1"/>
  <c r="BB264" i="1"/>
  <c r="BC264" i="1" s="1"/>
  <c r="AI264" i="1"/>
  <c r="AJ264" i="1" s="1"/>
  <c r="BD265" i="1"/>
  <c r="BE265" i="1" s="1"/>
  <c r="BB265" i="1"/>
  <c r="BC265" i="1" s="1"/>
  <c r="AI265" i="1"/>
  <c r="AJ265" i="1" s="1"/>
  <c r="BD266" i="1"/>
  <c r="BE266" i="1" s="1"/>
  <c r="BB266" i="1"/>
  <c r="BC266" i="1" s="1"/>
  <c r="AI266" i="1"/>
  <c r="AJ266" i="1" s="1"/>
  <c r="BD267" i="1"/>
  <c r="BE267" i="1" s="1"/>
  <c r="BB267" i="1"/>
  <c r="BC267" i="1" s="1"/>
  <c r="AI267" i="1"/>
  <c r="AJ267" i="1" s="1"/>
  <c r="BD268" i="1"/>
  <c r="BE268" i="1" s="1"/>
  <c r="BB268" i="1"/>
  <c r="BC268" i="1" s="1"/>
  <c r="AI268" i="1"/>
  <c r="AJ268" i="1" s="1"/>
  <c r="BD269" i="1"/>
  <c r="BE269" i="1" s="1"/>
  <c r="BB269" i="1"/>
  <c r="BC269" i="1" s="1"/>
  <c r="AI269" i="1"/>
  <c r="AJ269" i="1" s="1"/>
  <c r="BD270" i="1"/>
  <c r="BE270" i="1" s="1"/>
  <c r="BB270" i="1"/>
  <c r="BC270" i="1" s="1"/>
  <c r="AI270" i="1"/>
  <c r="AJ270" i="1" s="1"/>
  <c r="BD271" i="1"/>
  <c r="BE271" i="1" s="1"/>
  <c r="BB271" i="1"/>
  <c r="BC271" i="1" s="1"/>
  <c r="AI271" i="1"/>
  <c r="AJ271" i="1" s="1"/>
  <c r="BD272" i="1"/>
  <c r="BE272" i="1" s="1"/>
  <c r="BB272" i="1"/>
  <c r="BC272" i="1" s="1"/>
  <c r="AI272" i="1"/>
  <c r="AJ272" i="1" s="1"/>
  <c r="BD273" i="1"/>
  <c r="BE273" i="1" s="1"/>
  <c r="BB273" i="1"/>
  <c r="BC273" i="1" s="1"/>
  <c r="AI273" i="1"/>
  <c r="AJ273" i="1" s="1"/>
  <c r="BD274" i="1"/>
  <c r="BE274" i="1" s="1"/>
  <c r="BB274" i="1"/>
  <c r="BC274" i="1" s="1"/>
  <c r="AI274" i="1"/>
  <c r="AJ274" i="1" s="1"/>
  <c r="BD275" i="1"/>
  <c r="BE275" i="1" s="1"/>
  <c r="BB275" i="1"/>
  <c r="BC275" i="1" s="1"/>
  <c r="AI275" i="1"/>
  <c r="AJ275" i="1" s="1"/>
  <c r="BD276" i="1"/>
  <c r="BE276" i="1" s="1"/>
  <c r="BB276" i="1"/>
  <c r="BC276" i="1" s="1"/>
  <c r="AI276" i="1"/>
  <c r="AJ276" i="1" s="1"/>
  <c r="BD277" i="1"/>
  <c r="BE277" i="1" s="1"/>
  <c r="BB277" i="1"/>
  <c r="BC277" i="1" s="1"/>
  <c r="AI277" i="1"/>
  <c r="AJ277" i="1" s="1"/>
  <c r="BD278" i="1"/>
  <c r="BE278" i="1" s="1"/>
  <c r="BB278" i="1"/>
  <c r="BC278" i="1" s="1"/>
  <c r="AI278" i="1"/>
  <c r="AJ278" i="1" s="1"/>
  <c r="BD279" i="1"/>
  <c r="BE279" i="1" s="1"/>
  <c r="BB279" i="1"/>
  <c r="BC279" i="1" s="1"/>
  <c r="AI279" i="1"/>
  <c r="AJ279" i="1" s="1"/>
  <c r="BD280" i="1"/>
  <c r="BE280" i="1" s="1"/>
  <c r="BB280" i="1"/>
  <c r="BC280" i="1" s="1"/>
  <c r="AI280" i="1"/>
  <c r="AJ280" i="1" s="1"/>
  <c r="BD281" i="1"/>
  <c r="BE281" i="1" s="1"/>
  <c r="BB281" i="1"/>
  <c r="BC281" i="1" s="1"/>
  <c r="AI281" i="1"/>
  <c r="AJ281" i="1" s="1"/>
  <c r="BD282" i="1"/>
  <c r="BE282" i="1" s="1"/>
  <c r="BB282" i="1"/>
  <c r="BC282" i="1" s="1"/>
  <c r="AI282" i="1"/>
  <c r="AJ282" i="1" s="1"/>
  <c r="BD283" i="1"/>
  <c r="BE283" i="1" s="1"/>
  <c r="BB283" i="1"/>
  <c r="BC283" i="1" s="1"/>
  <c r="AP283" i="1"/>
  <c r="AI283" i="1"/>
  <c r="AJ283" i="1" s="1"/>
  <c r="BD284" i="1"/>
  <c r="BE284" i="1" s="1"/>
  <c r="BB284" i="1"/>
  <c r="BC284" i="1" s="1"/>
  <c r="AI284" i="1"/>
  <c r="AJ284" i="1" s="1"/>
  <c r="BD285" i="1"/>
  <c r="BE285" i="1" s="1"/>
  <c r="BB285" i="1"/>
  <c r="BC285" i="1" s="1"/>
  <c r="AI285" i="1"/>
  <c r="AJ285" i="1" s="1"/>
  <c r="BD286" i="1"/>
  <c r="BE286" i="1" s="1"/>
  <c r="BB286" i="1"/>
  <c r="BC286" i="1" s="1"/>
  <c r="AI286" i="1"/>
  <c r="AJ286" i="1" s="1"/>
  <c r="BD287" i="1"/>
  <c r="BE287" i="1" s="1"/>
  <c r="BB287" i="1"/>
  <c r="BC287" i="1" s="1"/>
  <c r="AI287" i="1"/>
  <c r="AJ287" i="1" s="1"/>
  <c r="BD288" i="1"/>
  <c r="BE288" i="1" s="1"/>
  <c r="BB288" i="1"/>
  <c r="BC288" i="1" s="1"/>
  <c r="AI288" i="1"/>
  <c r="AJ288" i="1" s="1"/>
  <c r="BD289" i="1"/>
  <c r="BE289" i="1" s="1"/>
  <c r="BB289" i="1"/>
  <c r="BC289" i="1" s="1"/>
  <c r="AI289" i="1"/>
  <c r="AJ289" i="1" s="1"/>
  <c r="BD290" i="1"/>
  <c r="BE290" i="1" s="1"/>
  <c r="BB290" i="1"/>
  <c r="BC290" i="1" s="1"/>
  <c r="AI290" i="1"/>
  <c r="AJ290" i="1" s="1"/>
  <c r="BD291" i="1"/>
  <c r="BE291" i="1" s="1"/>
  <c r="BB291" i="1"/>
  <c r="BC291" i="1" s="1"/>
  <c r="AI291" i="1"/>
  <c r="AJ291" i="1" s="1"/>
  <c r="BD292" i="1"/>
  <c r="BE292" i="1" s="1"/>
  <c r="BB292" i="1"/>
  <c r="BC292" i="1" s="1"/>
  <c r="AI292" i="1"/>
  <c r="AJ292" i="1" s="1"/>
  <c r="BD293" i="1"/>
  <c r="BE293" i="1" s="1"/>
  <c r="BB293" i="1"/>
  <c r="BC293" i="1" s="1"/>
  <c r="AI293" i="1"/>
  <c r="AJ293" i="1" s="1"/>
  <c r="BD294" i="1"/>
  <c r="BE294" i="1" s="1"/>
  <c r="BB294" i="1"/>
  <c r="BC294" i="1" s="1"/>
  <c r="AI294" i="1"/>
  <c r="AJ294" i="1" s="1"/>
  <c r="BD295" i="1"/>
  <c r="BE295" i="1" s="1"/>
  <c r="BB295" i="1"/>
  <c r="BC295" i="1" s="1"/>
  <c r="AI295" i="1"/>
  <c r="AJ295" i="1" s="1"/>
  <c r="BD296" i="1"/>
  <c r="BE296" i="1" s="1"/>
  <c r="BB296" i="1"/>
  <c r="BC296" i="1" s="1"/>
  <c r="AI296" i="1"/>
  <c r="AJ296" i="1" s="1"/>
  <c r="BD297" i="1"/>
  <c r="BE297" i="1" s="1"/>
  <c r="BB297" i="1"/>
  <c r="BC297" i="1" s="1"/>
  <c r="AI297" i="1"/>
  <c r="AJ297" i="1" s="1"/>
  <c r="BD298" i="1"/>
  <c r="BE298" i="1" s="1"/>
  <c r="BB298" i="1"/>
  <c r="BC298" i="1" s="1"/>
  <c r="AI298" i="1"/>
  <c r="AJ298" i="1" s="1"/>
  <c r="BD299" i="1"/>
  <c r="BE299" i="1" s="1"/>
  <c r="BB299" i="1"/>
  <c r="BC299" i="1" s="1"/>
  <c r="AI299" i="1"/>
  <c r="AJ299" i="1" s="1"/>
  <c r="BD300" i="1"/>
  <c r="BE300" i="1" s="1"/>
  <c r="BB300" i="1"/>
  <c r="BC300" i="1" s="1"/>
  <c r="AI300" i="1"/>
  <c r="AJ300" i="1" s="1"/>
  <c r="BD301" i="1"/>
  <c r="BE301" i="1" s="1"/>
  <c r="BB301" i="1"/>
  <c r="BC301" i="1" s="1"/>
  <c r="AI301" i="1"/>
  <c r="AJ301" i="1" s="1"/>
  <c r="BD302" i="1"/>
  <c r="BE302" i="1" s="1"/>
  <c r="BB302" i="1"/>
  <c r="BC302" i="1" s="1"/>
  <c r="AI302" i="1"/>
  <c r="AJ302" i="1" s="1"/>
  <c r="BD303" i="1"/>
  <c r="BE303" i="1" s="1"/>
  <c r="BB303" i="1"/>
  <c r="BC303" i="1" s="1"/>
  <c r="AI303" i="1"/>
  <c r="AJ303" i="1" s="1"/>
  <c r="BD336" i="1"/>
  <c r="BE336" i="1" s="1"/>
  <c r="BB336" i="1"/>
  <c r="BC336" i="1" s="1"/>
  <c r="BD304" i="1"/>
  <c r="BE304" i="1" s="1"/>
  <c r="BB304" i="1"/>
  <c r="BC304" i="1" s="1"/>
  <c r="AI304" i="1"/>
  <c r="AJ304" i="1" s="1"/>
  <c r="BD305" i="1"/>
  <c r="BE305" i="1" s="1"/>
  <c r="BB305" i="1"/>
  <c r="BC305" i="1" s="1"/>
  <c r="AI305" i="1"/>
  <c r="AJ305" i="1" s="1"/>
  <c r="BD306" i="1"/>
  <c r="BE306" i="1" s="1"/>
  <c r="BB306" i="1"/>
  <c r="BC306" i="1" s="1"/>
  <c r="AI306" i="1"/>
  <c r="AJ306" i="1" s="1"/>
  <c r="BD307" i="1"/>
  <c r="BE307" i="1" s="1"/>
  <c r="BB307" i="1"/>
  <c r="BC307" i="1" s="1"/>
  <c r="AI307" i="1"/>
  <c r="AJ307" i="1" s="1"/>
  <c r="BD308" i="1"/>
  <c r="BE308" i="1" s="1"/>
  <c r="BB308" i="1"/>
  <c r="BC308" i="1" s="1"/>
  <c r="AI308" i="1"/>
  <c r="AJ308" i="1" s="1"/>
  <c r="BD309" i="1"/>
  <c r="BE309" i="1" s="1"/>
  <c r="BB309" i="1"/>
  <c r="BC309" i="1" s="1"/>
  <c r="AI309" i="1"/>
  <c r="AJ309" i="1" s="1"/>
  <c r="BD310" i="1"/>
  <c r="BE310" i="1" s="1"/>
  <c r="BB310" i="1"/>
  <c r="BC310" i="1" s="1"/>
  <c r="AI310" i="1"/>
  <c r="AJ310" i="1" s="1"/>
  <c r="BD311" i="1"/>
  <c r="BE311" i="1" s="1"/>
  <c r="BB311" i="1"/>
  <c r="BC311" i="1" s="1"/>
  <c r="AI311" i="1"/>
  <c r="AJ311" i="1" s="1"/>
  <c r="BD312" i="1"/>
  <c r="BE312" i="1" s="1"/>
  <c r="BB312" i="1"/>
  <c r="BC312" i="1" s="1"/>
  <c r="AI312" i="1"/>
  <c r="AJ312" i="1" s="1"/>
  <c r="BD313" i="1"/>
  <c r="BE313" i="1" s="1"/>
  <c r="BB313" i="1"/>
  <c r="BC313" i="1" s="1"/>
  <c r="AI313" i="1"/>
  <c r="AJ313" i="1" s="1"/>
  <c r="BD314" i="1"/>
  <c r="BE314" i="1" s="1"/>
  <c r="BB314" i="1"/>
  <c r="BC314" i="1" s="1"/>
  <c r="AI314" i="1"/>
  <c r="AJ314" i="1" s="1"/>
  <c r="BD315" i="1"/>
  <c r="BE315" i="1" s="1"/>
  <c r="BB315" i="1"/>
  <c r="BC315" i="1" s="1"/>
  <c r="AI315" i="1"/>
  <c r="AJ315" i="1" s="1"/>
  <c r="BD316" i="1"/>
  <c r="BE316" i="1" s="1"/>
  <c r="BB316" i="1"/>
  <c r="BC316" i="1" s="1"/>
  <c r="AI316" i="1"/>
  <c r="AJ316" i="1" s="1"/>
  <c r="BD317" i="1"/>
  <c r="BE317" i="1" s="1"/>
  <c r="BB317" i="1"/>
  <c r="BC317" i="1" s="1"/>
  <c r="AI317" i="1"/>
  <c r="AJ317" i="1" s="1"/>
  <c r="BD318" i="1"/>
  <c r="BE318" i="1" s="1"/>
  <c r="BB318" i="1"/>
  <c r="BC318" i="1" s="1"/>
  <c r="AI318" i="1"/>
  <c r="AJ318" i="1" s="1"/>
  <c r="BD319" i="1"/>
  <c r="BE319" i="1" s="1"/>
  <c r="BB319" i="1"/>
  <c r="BC319" i="1" s="1"/>
  <c r="AI319" i="1"/>
  <c r="AJ319" i="1" s="1"/>
  <c r="BD320" i="1"/>
  <c r="BE320" i="1" s="1"/>
  <c r="BB320" i="1"/>
  <c r="BC320" i="1" s="1"/>
  <c r="AP320" i="1"/>
  <c r="AI320" i="1"/>
  <c r="AJ320" i="1" s="1"/>
  <c r="BD321" i="1"/>
  <c r="BE321" i="1" s="1"/>
  <c r="BB321" i="1"/>
  <c r="BC321" i="1" s="1"/>
  <c r="AI321" i="1"/>
  <c r="AJ321" i="1" s="1"/>
  <c r="BD322" i="1"/>
  <c r="BE322" i="1" s="1"/>
  <c r="BB322" i="1"/>
  <c r="BC322" i="1" s="1"/>
  <c r="AI322" i="1"/>
  <c r="AJ322" i="1" s="1"/>
  <c r="BD323" i="1"/>
  <c r="BE323" i="1" s="1"/>
  <c r="BB323" i="1"/>
  <c r="BC323" i="1" s="1"/>
  <c r="AI323" i="1"/>
  <c r="AJ323" i="1" s="1"/>
  <c r="BD324" i="1"/>
  <c r="BE324" i="1" s="1"/>
  <c r="BB324" i="1"/>
  <c r="BC324" i="1" s="1"/>
  <c r="AI324" i="1"/>
  <c r="AJ324" i="1" s="1"/>
  <c r="BD325" i="1"/>
  <c r="BE325" i="1" s="1"/>
  <c r="BB325" i="1"/>
  <c r="BC325" i="1" s="1"/>
  <c r="AI325" i="1"/>
  <c r="AJ325" i="1" s="1"/>
  <c r="BD326" i="1"/>
  <c r="BE326" i="1" s="1"/>
  <c r="BB326" i="1"/>
  <c r="BC326" i="1" s="1"/>
  <c r="AI326" i="1"/>
  <c r="AJ326" i="1" s="1"/>
  <c r="BD327" i="1"/>
  <c r="BE327" i="1" s="1"/>
  <c r="BB327" i="1"/>
  <c r="BC327" i="1" s="1"/>
  <c r="AI327" i="1"/>
  <c r="AJ327" i="1" s="1"/>
  <c r="BD328" i="1"/>
  <c r="BE328" i="1" s="1"/>
  <c r="BB328" i="1"/>
  <c r="BC328" i="1" s="1"/>
  <c r="AI328" i="1"/>
  <c r="AJ328" i="1" s="1"/>
  <c r="BD329" i="1"/>
  <c r="BE329" i="1" s="1"/>
  <c r="BB329" i="1"/>
  <c r="BC329" i="1" s="1"/>
  <c r="AI329" i="1"/>
  <c r="AJ329" i="1" s="1"/>
  <c r="BD330" i="1"/>
  <c r="BE330" i="1" s="1"/>
  <c r="BB330" i="1"/>
  <c r="BC330" i="1" s="1"/>
  <c r="AI330" i="1"/>
  <c r="AJ330" i="1" s="1"/>
  <c r="BD331" i="1"/>
  <c r="BE331" i="1" s="1"/>
  <c r="BB331" i="1"/>
  <c r="BC331" i="1" s="1"/>
  <c r="AI331" i="1"/>
  <c r="AJ331" i="1" s="1"/>
  <c r="BD332" i="1"/>
  <c r="BE332" i="1" s="1"/>
  <c r="BB332" i="1"/>
  <c r="BC332" i="1" s="1"/>
  <c r="AI332" i="1"/>
  <c r="AJ332" i="1" s="1"/>
  <c r="BD333" i="1"/>
  <c r="BE333" i="1" s="1"/>
  <c r="BB333" i="1"/>
  <c r="BC333" i="1" s="1"/>
  <c r="AI333" i="1"/>
  <c r="AJ333" i="1" s="1"/>
  <c r="AP334" i="1"/>
  <c r="AP339" i="1"/>
  <c r="AP338" i="1"/>
  <c r="AP337" i="1"/>
  <c r="BD334" i="1"/>
  <c r="BE334" i="1" s="1"/>
  <c r="BB334" i="1"/>
  <c r="BC334" i="1" s="1"/>
  <c r="AI334" i="1"/>
  <c r="AJ334" i="1" s="1"/>
  <c r="AP9" i="1" l="1"/>
  <c r="BA10" i="1"/>
  <c r="AP10" i="1"/>
  <c r="BA11" i="1"/>
  <c r="AP11" i="1"/>
  <c r="BA12" i="1"/>
  <c r="AP12" i="1"/>
  <c r="BA19" i="1"/>
  <c r="AP13" i="1"/>
  <c r="BA32" i="1"/>
  <c r="AP14" i="1"/>
  <c r="BA20" i="1"/>
  <c r="BA54" i="1"/>
  <c r="BA22" i="1"/>
  <c r="BA26" i="1"/>
  <c r="BA15" i="1"/>
  <c r="BA16" i="1"/>
  <c r="AP16" i="1"/>
  <c r="BA28" i="1"/>
  <c r="BA24" i="1"/>
  <c r="BA48" i="1"/>
  <c r="BA30" i="1"/>
  <c r="BA63" i="1"/>
  <c r="BA23" i="1"/>
  <c r="BA25" i="1"/>
  <c r="AP15" i="1"/>
  <c r="BA44" i="1"/>
  <c r="BA18" i="1"/>
  <c r="BA29" i="1"/>
  <c r="AP17" i="1"/>
  <c r="AP18" i="1"/>
  <c r="AP19" i="1"/>
  <c r="AP20" i="1"/>
  <c r="AP21" i="1"/>
  <c r="AP22" i="1"/>
  <c r="AP23" i="1"/>
  <c r="AP24" i="1"/>
  <c r="AP25" i="1"/>
  <c r="AP26" i="1"/>
  <c r="AJ27" i="1"/>
  <c r="AP28" i="1"/>
  <c r="AP29" i="1"/>
  <c r="BA62" i="1"/>
  <c r="AP30" i="1"/>
  <c r="BA53" i="1"/>
  <c r="BA46" i="1"/>
  <c r="BA31" i="1"/>
  <c r="BA34" i="1"/>
  <c r="BA35" i="1"/>
  <c r="BA38" i="1"/>
  <c r="AP38" i="1"/>
  <c r="BA50" i="1"/>
  <c r="BA37" i="1"/>
  <c r="AP31" i="1"/>
  <c r="BA40" i="1"/>
  <c r="BA52" i="1"/>
  <c r="AJ40" i="1"/>
  <c r="BA36" i="1"/>
  <c r="BA39" i="1"/>
  <c r="BA33" i="1"/>
  <c r="AP33" i="1"/>
  <c r="BA47" i="1"/>
  <c r="AP32" i="1"/>
  <c r="AP44" i="1"/>
  <c r="BA57" i="1"/>
  <c r="BA49" i="1"/>
  <c r="BA51" i="1"/>
  <c r="BA56" i="1"/>
  <c r="AP39" i="1"/>
  <c r="AP34" i="1"/>
  <c r="AJ35" i="1"/>
  <c r="AP36" i="1"/>
  <c r="BA70" i="1"/>
  <c r="BA68" i="1"/>
  <c r="AJ37" i="1"/>
  <c r="BA73" i="1"/>
  <c r="BA42" i="1"/>
  <c r="BA45" i="1"/>
  <c r="BA55" i="1"/>
  <c r="BA43" i="1"/>
  <c r="BA41" i="1"/>
  <c r="AP43" i="1"/>
  <c r="AP45" i="1"/>
  <c r="AP46" i="1"/>
  <c r="AP47" i="1"/>
  <c r="AP48" i="1"/>
  <c r="AP49" i="1"/>
  <c r="AP50" i="1"/>
  <c r="AP51" i="1"/>
  <c r="AP52" i="1"/>
  <c r="AP53" i="1"/>
  <c r="AP54" i="1"/>
  <c r="AJ55" i="1"/>
  <c r="AP56" i="1"/>
  <c r="AP57" i="1"/>
  <c r="BA59" i="1"/>
  <c r="BA58" i="1"/>
  <c r="AP58" i="1"/>
  <c r="BA79" i="1"/>
  <c r="AP59" i="1"/>
  <c r="BA67" i="1"/>
  <c r="BA96" i="1"/>
  <c r="BA64" i="1"/>
  <c r="BA83" i="1"/>
  <c r="BA60" i="1"/>
  <c r="AP60" i="1"/>
  <c r="BA61" i="1"/>
  <c r="BA69" i="1"/>
  <c r="AP61" i="1"/>
  <c r="BA74" i="1"/>
  <c r="AP62" i="1"/>
  <c r="BA71" i="1"/>
  <c r="AP63" i="1"/>
  <c r="BA65" i="1"/>
  <c r="BA66" i="1"/>
  <c r="AP64" i="1"/>
  <c r="BA90" i="1"/>
  <c r="BA92" i="1"/>
  <c r="AP65" i="1"/>
  <c r="AP66" i="1"/>
  <c r="BA72" i="1"/>
  <c r="BA87" i="1"/>
  <c r="BA86" i="1"/>
  <c r="BA80" i="1"/>
  <c r="BA82" i="1"/>
  <c r="BA77" i="1"/>
  <c r="AP67" i="1"/>
  <c r="BA81" i="1"/>
  <c r="AP68" i="1"/>
  <c r="AP69" i="1"/>
  <c r="AP70" i="1"/>
  <c r="AP71" i="1"/>
  <c r="AP72" i="1"/>
  <c r="BA76" i="1"/>
  <c r="AP73" i="1"/>
  <c r="AP74" i="1"/>
  <c r="BA85" i="1"/>
  <c r="BA75" i="1"/>
  <c r="AP75" i="1"/>
  <c r="BA84" i="1"/>
  <c r="BA94" i="1"/>
  <c r="BA100" i="1"/>
  <c r="AP76" i="1"/>
  <c r="AP77" i="1"/>
  <c r="BA110" i="1"/>
  <c r="BA78" i="1"/>
  <c r="BA97" i="1"/>
  <c r="AP78" i="1"/>
  <c r="AP79" i="1"/>
  <c r="AP80" i="1"/>
  <c r="AP81" i="1"/>
  <c r="AP82" i="1"/>
  <c r="AP83" i="1"/>
  <c r="AP84" i="1"/>
  <c r="AP85" i="1"/>
  <c r="BA89" i="1"/>
  <c r="BA98" i="1"/>
  <c r="BA91" i="1"/>
  <c r="BA93" i="1"/>
  <c r="BA95" i="1"/>
  <c r="BA88" i="1"/>
  <c r="AP86" i="1"/>
  <c r="AP87" i="1"/>
  <c r="AP88" i="1"/>
  <c r="AP89" i="1"/>
  <c r="AP90" i="1"/>
  <c r="AP91" i="1"/>
  <c r="AP92" i="1"/>
  <c r="AP93" i="1"/>
  <c r="AP94" i="1"/>
  <c r="AP95" i="1"/>
  <c r="AP96" i="1"/>
  <c r="AP97" i="1"/>
  <c r="AP98" i="1"/>
  <c r="BA99" i="1"/>
  <c r="AP99" i="1"/>
  <c r="BA101" i="1"/>
  <c r="AP100" i="1"/>
  <c r="AP101" i="1"/>
  <c r="BA102" i="1"/>
  <c r="BA103" i="1"/>
  <c r="AP103" i="1"/>
  <c r="BA104" i="1"/>
  <c r="AP104" i="1"/>
  <c r="BA105" i="1"/>
  <c r="BA106" i="1"/>
  <c r="BA107" i="1"/>
  <c r="AP107" i="1"/>
  <c r="BA108" i="1"/>
  <c r="AP108" i="1"/>
  <c r="BA109" i="1"/>
  <c r="AP109" i="1"/>
  <c r="AP110" i="1"/>
  <c r="BA111" i="1"/>
  <c r="AP111" i="1"/>
  <c r="BA112" i="1"/>
  <c r="BA113" i="1"/>
  <c r="AP113" i="1"/>
  <c r="BA114" i="1"/>
  <c r="AP114" i="1"/>
  <c r="BA115" i="1"/>
  <c r="AP115" i="1"/>
  <c r="BA116" i="1"/>
  <c r="AP116" i="1"/>
  <c r="BA117" i="1"/>
  <c r="AP117" i="1"/>
  <c r="BA118" i="1"/>
  <c r="AP118" i="1"/>
  <c r="BA120" i="1"/>
  <c r="BA119" i="1"/>
  <c r="AP119" i="1"/>
  <c r="BA121" i="1"/>
  <c r="AP120" i="1"/>
  <c r="BA124" i="1"/>
  <c r="AP121" i="1"/>
  <c r="BA127" i="1"/>
  <c r="BA125" i="1"/>
  <c r="BA122" i="1"/>
  <c r="AP122" i="1"/>
  <c r="BA123" i="1"/>
  <c r="AP123" i="1"/>
  <c r="AP124" i="1"/>
  <c r="AP125" i="1"/>
  <c r="BA126" i="1"/>
  <c r="AP127" i="1"/>
  <c r="AP126" i="1"/>
  <c r="BA168" i="1"/>
  <c r="BA135" i="1"/>
  <c r="BA138" i="1"/>
  <c r="BA163" i="1"/>
  <c r="BA160" i="1"/>
  <c r="BA157" i="1"/>
  <c r="BA154" i="1"/>
  <c r="BA151" i="1"/>
  <c r="BA148" i="1"/>
  <c r="BA145" i="1"/>
  <c r="BA142" i="1"/>
  <c r="BA130" i="1"/>
  <c r="BA139" i="1"/>
  <c r="BA136" i="1"/>
  <c r="BA162" i="1"/>
  <c r="BA159" i="1"/>
  <c r="BA156" i="1"/>
  <c r="BA153" i="1"/>
  <c r="BA150" i="1"/>
  <c r="BA147" i="1"/>
  <c r="BA144" i="1"/>
  <c r="BA141" i="1"/>
  <c r="BA132" i="1"/>
  <c r="BA129" i="1"/>
  <c r="BA164" i="1"/>
  <c r="BA161" i="1"/>
  <c r="BA158" i="1"/>
  <c r="BA155" i="1"/>
  <c r="BA152" i="1"/>
  <c r="BA149" i="1"/>
  <c r="BA146" i="1"/>
  <c r="BA143" i="1"/>
  <c r="BA131" i="1"/>
  <c r="BA128" i="1"/>
  <c r="BA140" i="1"/>
  <c r="BA137" i="1"/>
  <c r="BA134" i="1"/>
  <c r="BA133" i="1"/>
  <c r="AP128" i="1"/>
  <c r="AP129" i="1"/>
  <c r="AP130" i="1"/>
  <c r="AP131" i="1"/>
  <c r="AP132" i="1"/>
  <c r="AP133" i="1"/>
  <c r="AP134" i="1"/>
  <c r="AP135" i="1"/>
  <c r="AP136" i="1"/>
  <c r="AP137" i="1"/>
  <c r="AP138" i="1"/>
  <c r="AP139" i="1"/>
  <c r="AP140" i="1"/>
  <c r="AP143" i="1"/>
  <c r="AP141" i="1"/>
  <c r="AP142" i="1"/>
  <c r="AP144" i="1"/>
  <c r="AP145" i="1"/>
  <c r="AP146" i="1"/>
  <c r="AP147" i="1"/>
  <c r="AP148" i="1"/>
  <c r="AP149" i="1"/>
  <c r="AP150" i="1"/>
  <c r="AP151" i="1"/>
  <c r="AP152" i="1"/>
  <c r="AP153" i="1"/>
  <c r="AP154" i="1"/>
  <c r="AP155" i="1"/>
  <c r="BA192" i="1"/>
  <c r="AP156" i="1"/>
  <c r="AP157" i="1"/>
  <c r="AP158" i="1"/>
  <c r="AP159" i="1"/>
  <c r="AP160" i="1"/>
  <c r="AJ161" i="1"/>
  <c r="AP162" i="1"/>
  <c r="AP163" i="1"/>
  <c r="AP164" i="1"/>
  <c r="BA212" i="1"/>
  <c r="BA193" i="1"/>
  <c r="BA165" i="1"/>
  <c r="AP165" i="1"/>
  <c r="BA166" i="1"/>
  <c r="AP166" i="1"/>
  <c r="BA167" i="1"/>
  <c r="AP167" i="1"/>
  <c r="AJ168" i="1"/>
  <c r="BA169" i="1"/>
  <c r="AP169" i="1"/>
  <c r="BA194" i="1"/>
  <c r="BA170" i="1"/>
  <c r="BA203" i="1"/>
  <c r="AJ170" i="1"/>
  <c r="BA176" i="1"/>
  <c r="BA196" i="1"/>
  <c r="BA175" i="1"/>
  <c r="BA171" i="1"/>
  <c r="BA181" i="1"/>
  <c r="AP171" i="1"/>
  <c r="BA187" i="1"/>
  <c r="BA177" i="1"/>
  <c r="BA198" i="1"/>
  <c r="BA195" i="1"/>
  <c r="BA182" i="1"/>
  <c r="BA197" i="1"/>
  <c r="BA185" i="1"/>
  <c r="BA172" i="1"/>
  <c r="BA188" i="1"/>
  <c r="BA178" i="1"/>
  <c r="BA173" i="1"/>
  <c r="BA186" i="1"/>
  <c r="BA183" i="1"/>
  <c r="BA221" i="1"/>
  <c r="BA189" i="1"/>
  <c r="BA184" i="1"/>
  <c r="BA179" i="1"/>
  <c r="BA207" i="1"/>
  <c r="AP172" i="1"/>
  <c r="BA174" i="1"/>
  <c r="BA223" i="1"/>
  <c r="BA180" i="1"/>
  <c r="BA208" i="1"/>
  <c r="BA200" i="1"/>
  <c r="BA204" i="1"/>
  <c r="BA202" i="1"/>
  <c r="BA199" i="1"/>
  <c r="BA222" i="1"/>
  <c r="BA206" i="1"/>
  <c r="BA201" i="1"/>
  <c r="AP173" i="1"/>
  <c r="BA205" i="1"/>
  <c r="AP174" i="1"/>
  <c r="AP175" i="1"/>
  <c r="AP176" i="1"/>
  <c r="AP177" i="1"/>
  <c r="AP178" i="1"/>
  <c r="AP179" i="1"/>
  <c r="AP180" i="1"/>
  <c r="AP181" i="1"/>
  <c r="AP182" i="1"/>
  <c r="AP183" i="1"/>
  <c r="AP184" i="1"/>
  <c r="AP185" i="1"/>
  <c r="AP186" i="1"/>
  <c r="AP187" i="1"/>
  <c r="AP188" i="1"/>
  <c r="AP192" i="1"/>
  <c r="AP189" i="1"/>
  <c r="BA190" i="1"/>
  <c r="AP190" i="1"/>
  <c r="BA191" i="1"/>
  <c r="AP191" i="1"/>
  <c r="AP193" i="1"/>
  <c r="AP194" i="1"/>
  <c r="AP195" i="1"/>
  <c r="AP196" i="1"/>
  <c r="AP197" i="1"/>
  <c r="AP198" i="1"/>
  <c r="AP199" i="1"/>
  <c r="AP200" i="1"/>
  <c r="AP201" i="1"/>
  <c r="AP202" i="1"/>
  <c r="AP203" i="1"/>
  <c r="AP204" i="1"/>
  <c r="AP205" i="1"/>
  <c r="AP206" i="1"/>
  <c r="AP207" i="1"/>
  <c r="AP208" i="1"/>
  <c r="BA209" i="1"/>
  <c r="AP212" i="1"/>
  <c r="AP209" i="1"/>
  <c r="BA211" i="1"/>
  <c r="BA210" i="1"/>
  <c r="AP211" i="1"/>
  <c r="BA214" i="1"/>
  <c r="BA213" i="1"/>
  <c r="AP213" i="1"/>
  <c r="AP214" i="1"/>
  <c r="BA215" i="1"/>
  <c r="AP215" i="1"/>
  <c r="BA216" i="1"/>
  <c r="AP216" i="1"/>
  <c r="BA217" i="1"/>
  <c r="AP217" i="1"/>
  <c r="BA218" i="1"/>
  <c r="AJ218" i="1"/>
  <c r="BA219" i="1"/>
  <c r="AP219" i="1"/>
  <c r="BA220" i="1"/>
  <c r="AP220" i="1"/>
  <c r="AP221" i="1"/>
  <c r="AP222" i="1"/>
  <c r="AP223" i="1"/>
  <c r="BA224" i="1"/>
  <c r="AP224" i="1"/>
  <c r="BA225" i="1"/>
  <c r="AP225" i="1"/>
  <c r="BA226" i="1"/>
  <c r="AJ226" i="1"/>
  <c r="BA227" i="1"/>
  <c r="AP227" i="1"/>
  <c r="BA228" i="1"/>
  <c r="AP228" i="1"/>
  <c r="BA241" i="1"/>
  <c r="BA229" i="1"/>
  <c r="AP229" i="1"/>
  <c r="BA244" i="1"/>
  <c r="BA242" i="1"/>
  <c r="BA238" i="1"/>
  <c r="BA235" i="1"/>
  <c r="BA232" i="1"/>
  <c r="BA234" i="1"/>
  <c r="BA231" i="1"/>
  <c r="BA263" i="1"/>
  <c r="BA236" i="1"/>
  <c r="BA233" i="1"/>
  <c r="BA230" i="1"/>
  <c r="BA243" i="1"/>
  <c r="BA240" i="1"/>
  <c r="BA237" i="1"/>
  <c r="BA265" i="1"/>
  <c r="BA246" i="1"/>
  <c r="BA252" i="1"/>
  <c r="BA239" i="1"/>
  <c r="AP230" i="1"/>
  <c r="AP231" i="1"/>
  <c r="AP232" i="1"/>
  <c r="AP233" i="1"/>
  <c r="AP234" i="1"/>
  <c r="AP235" i="1"/>
  <c r="AP236" i="1"/>
  <c r="AP237" i="1"/>
  <c r="AP238" i="1"/>
  <c r="AP239" i="1"/>
  <c r="AJ240" i="1"/>
  <c r="AP241" i="1"/>
  <c r="AP242" i="1"/>
  <c r="AP243" i="1"/>
  <c r="AP244" i="1"/>
  <c r="BA245" i="1"/>
  <c r="AP245" i="1"/>
  <c r="AP246" i="1"/>
  <c r="BA247" i="1"/>
  <c r="AP247" i="1"/>
  <c r="BA249" i="1"/>
  <c r="BA248" i="1"/>
  <c r="AP248" i="1"/>
  <c r="AP249" i="1"/>
  <c r="BA250" i="1"/>
  <c r="AP250" i="1"/>
  <c r="AP252" i="1"/>
  <c r="BA251" i="1"/>
  <c r="AP251" i="1"/>
  <c r="BA253" i="1"/>
  <c r="AP253" i="1"/>
  <c r="BA255" i="1"/>
  <c r="AP255" i="1"/>
  <c r="BA256" i="1"/>
  <c r="AP256" i="1"/>
  <c r="BA257" i="1"/>
  <c r="AP257" i="1"/>
  <c r="BA258" i="1"/>
  <c r="AP258" i="1"/>
  <c r="BA259" i="1"/>
  <c r="AP259" i="1"/>
  <c r="BA260" i="1"/>
  <c r="AP260" i="1"/>
  <c r="BA261" i="1"/>
  <c r="AP261" i="1"/>
  <c r="BA262" i="1"/>
  <c r="AJ263" i="1"/>
  <c r="AP262" i="1"/>
  <c r="BA268" i="1"/>
  <c r="BA264" i="1"/>
  <c r="AP264" i="1"/>
  <c r="AP265" i="1"/>
  <c r="BA266" i="1"/>
  <c r="BA280" i="1"/>
  <c r="AP266" i="1"/>
  <c r="BA267" i="1"/>
  <c r="AP267" i="1"/>
  <c r="BA269" i="1"/>
  <c r="AP268" i="1"/>
  <c r="BA279" i="1"/>
  <c r="BA270" i="1"/>
  <c r="AP269" i="1"/>
  <c r="AP270" i="1"/>
  <c r="BA271" i="1"/>
  <c r="AP271" i="1"/>
  <c r="BA272" i="1"/>
  <c r="AP272" i="1"/>
  <c r="BA273" i="1"/>
  <c r="AP273" i="1"/>
  <c r="BA274" i="1"/>
  <c r="AP274" i="1"/>
  <c r="BA275" i="1"/>
  <c r="AP275" i="1"/>
  <c r="BA276" i="1"/>
  <c r="AP276" i="1"/>
  <c r="BA278" i="1"/>
  <c r="BA277" i="1"/>
  <c r="AP277" i="1"/>
  <c r="AP278" i="1"/>
  <c r="AP279" i="1"/>
  <c r="AP280" i="1"/>
  <c r="BA286" i="1"/>
  <c r="BA282" i="1"/>
  <c r="BA281" i="1"/>
  <c r="AP281" i="1"/>
  <c r="BA287" i="1"/>
  <c r="BA285" i="1"/>
  <c r="BA283" i="1"/>
  <c r="AP282" i="1"/>
  <c r="BA284" i="1"/>
  <c r="BA296" i="1"/>
  <c r="BA290" i="1"/>
  <c r="BA293" i="1"/>
  <c r="BA295" i="1"/>
  <c r="BA292" i="1"/>
  <c r="BA289" i="1"/>
  <c r="BA298" i="1"/>
  <c r="BA294" i="1"/>
  <c r="BA291" i="1"/>
  <c r="BA288" i="1"/>
  <c r="AP284" i="1"/>
  <c r="AP285" i="1"/>
  <c r="AP286" i="1"/>
  <c r="AP287" i="1"/>
  <c r="AP288" i="1"/>
  <c r="AP289" i="1"/>
  <c r="AP290" i="1"/>
  <c r="AP291" i="1"/>
  <c r="AP292" i="1"/>
  <c r="AP293" i="1"/>
  <c r="AP294" i="1"/>
  <c r="AP295" i="1"/>
  <c r="AP296" i="1"/>
  <c r="BA297" i="1"/>
  <c r="AP297" i="1"/>
  <c r="AP298" i="1"/>
  <c r="BA299" i="1"/>
  <c r="AP299" i="1"/>
  <c r="BA301" i="1"/>
  <c r="BA300" i="1"/>
  <c r="AP300" i="1"/>
  <c r="BA308" i="1"/>
  <c r="AP301" i="1"/>
  <c r="BA302" i="1"/>
  <c r="AP302" i="1"/>
  <c r="BA304" i="1"/>
  <c r="BA303" i="1"/>
  <c r="AP303" i="1"/>
  <c r="BA334" i="1"/>
  <c r="BA322" i="1"/>
  <c r="BA333" i="1"/>
  <c r="BA332" i="1"/>
  <c r="BA331" i="1"/>
  <c r="BA330" i="1"/>
  <c r="BA329" i="1"/>
  <c r="BA321" i="1"/>
  <c r="BA328" i="1"/>
  <c r="BA327" i="1"/>
  <c r="BA326" i="1"/>
  <c r="BA325" i="1"/>
  <c r="AP304" i="1"/>
  <c r="BA324" i="1"/>
  <c r="BA323" i="1"/>
  <c r="BA305" i="1"/>
  <c r="AP305" i="1"/>
  <c r="BA306" i="1"/>
  <c r="AP306" i="1"/>
  <c r="BA307" i="1"/>
  <c r="AP307" i="1"/>
  <c r="AP308" i="1"/>
  <c r="BA309" i="1"/>
  <c r="AP309" i="1"/>
  <c r="BA310" i="1"/>
  <c r="AP310" i="1"/>
  <c r="BA311" i="1"/>
  <c r="AP311" i="1"/>
  <c r="BA312" i="1"/>
  <c r="AP312" i="1"/>
  <c r="BA313" i="1"/>
  <c r="AP313" i="1"/>
  <c r="BA314" i="1"/>
  <c r="AP314" i="1"/>
  <c r="BA315" i="1"/>
  <c r="AP315" i="1"/>
  <c r="BA316" i="1"/>
  <c r="AP316" i="1"/>
  <c r="BA317" i="1"/>
  <c r="AP317" i="1"/>
  <c r="BA318" i="1"/>
  <c r="AP318" i="1"/>
  <c r="BA319" i="1"/>
  <c r="AP319" i="1"/>
  <c r="BA320" i="1"/>
  <c r="AP321" i="1"/>
  <c r="AP322" i="1"/>
  <c r="AP323" i="1"/>
  <c r="AP324" i="1"/>
  <c r="AP326" i="1"/>
  <c r="AP325" i="1"/>
  <c r="AP327" i="1"/>
  <c r="AP328" i="1"/>
  <c r="AP329" i="1"/>
  <c r="AP330" i="1"/>
  <c r="AP331" i="1"/>
  <c r="AP332" i="1"/>
  <c r="AP333" i="1"/>
  <c r="BD335" i="1"/>
  <c r="BE335" i="1" s="1"/>
  <c r="BB335" i="1"/>
  <c r="BC335" i="1" s="1"/>
  <c r="AI335" i="1"/>
  <c r="AI336" i="1"/>
  <c r="AJ335" i="1" l="1"/>
  <c r="BA335" i="1"/>
  <c r="AJ336" i="1"/>
  <c r="BA336" i="1"/>
  <c r="AP335" i="1"/>
  <c r="AP336" i="1"/>
  <c r="BD339" i="1"/>
  <c r="BE339" i="1" s="1"/>
  <c r="BB339" i="1"/>
  <c r="BC339" i="1" s="1"/>
  <c r="BD338" i="1"/>
  <c r="BE338" i="1" s="1"/>
  <c r="BB338" i="1"/>
  <c r="BC338" i="1" s="1"/>
  <c r="AI339" i="1"/>
  <c r="AI338" i="1"/>
  <c r="AJ338" i="1" l="1"/>
  <c r="BA338" i="1"/>
  <c r="AJ339" i="1"/>
  <c r="BA339" i="1"/>
  <c r="BB337" i="1"/>
  <c r="BC337" i="1" s="1"/>
  <c r="BB8" i="1"/>
  <c r="BC8" i="1" s="1"/>
  <c r="Q19" i="3"/>
  <c r="Q20" i="3"/>
  <c r="N15" i="3"/>
  <c r="H22" i="3"/>
  <c r="B10" i="3"/>
  <c r="BD337" i="1" l="1"/>
  <c r="BE337" i="1" s="1"/>
  <c r="AI337" i="1"/>
  <c r="BA337" i="1" s="1"/>
  <c r="AJ337" i="1" l="1"/>
  <c r="BA8" i="1"/>
  <c r="AI8" i="1"/>
  <c r="AP8" i="1" s="1"/>
  <c r="AJ8" i="1" l="1"/>
  <c r="BD8" i="1"/>
  <c r="BE8" i="1" s="1"/>
  <c r="D18" i="4" l="1"/>
  <c r="D16" i="4"/>
  <c r="D8"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Planeacion10</author>
  </authors>
  <commentList>
    <comment ref="C24" authorId="0" shapeId="0" xr:uid="{00000000-0006-0000-0100-000001000000}">
      <text>
        <r>
          <rPr>
            <b/>
            <sz val="9"/>
            <color indexed="81"/>
            <rFont val="Tahoma"/>
            <family val="2"/>
          </rPr>
          <t>Planeacion10:</t>
        </r>
        <r>
          <rPr>
            <sz val="9"/>
            <color indexed="81"/>
            <rFont val="Tahoma"/>
            <family val="2"/>
          </rPr>
          <t xml:space="preserve">
RS= Riesgo Simple (72 horas)
RP= Riesgo prioritario (48 horas)
RV= Riesgo Vital (24 horas)
Pg= Petición general (15 días)
Ps= Petición solicitud(10)
Q= Queja(15)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Planeacion10</author>
  </authors>
  <commentList>
    <comment ref="L2" authorId="0" shapeId="0" xr:uid="{00000000-0006-0000-0300-000001000000}">
      <text>
        <r>
          <rPr>
            <b/>
            <sz val="9"/>
            <color indexed="81"/>
            <rFont val="Tahoma"/>
            <family val="2"/>
          </rPr>
          <t>Planeacion10:</t>
        </r>
        <r>
          <rPr>
            <sz val="9"/>
            <color indexed="81"/>
            <rFont val="Tahoma"/>
            <family val="2"/>
          </rPr>
          <t xml:space="preserve">
RS= Riesgo Simple (72 horas)
RP= Riesgo prioritario (48 horas)
RV= Riesgo Vital (24 horas)
NA= No aplica (15 días)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Planeacion10</author>
  </authors>
  <commentList>
    <comment ref="D7" authorId="0" shapeId="0" xr:uid="{00000000-0006-0000-0400-000001000000}">
      <text>
        <r>
          <rPr>
            <b/>
            <sz val="9"/>
            <color indexed="81"/>
            <rFont val="Tahoma"/>
            <family val="2"/>
          </rPr>
          <t>Planeacion10:</t>
        </r>
        <r>
          <rPr>
            <sz val="9"/>
            <color indexed="81"/>
            <rFont val="Tahoma"/>
            <family val="2"/>
          </rPr>
          <t xml:space="preserve">
Esta es la fecha de recibido de la PQR</t>
        </r>
      </text>
    </comment>
    <comment ref="I7" authorId="0" shapeId="0" xr:uid="{00000000-0006-0000-0400-000002000000}">
      <text>
        <r>
          <rPr>
            <b/>
            <sz val="9"/>
            <color indexed="81"/>
            <rFont val="Tahoma"/>
            <family val="2"/>
          </rPr>
          <t>Planeacion10:</t>
        </r>
        <r>
          <rPr>
            <sz val="9"/>
            <color indexed="81"/>
            <rFont val="Tahoma"/>
            <family val="2"/>
          </rPr>
          <t xml:space="preserve">
RS= Riesgo Simple (72 horas)
RP= Riesgo prioritario (48 horas)
RV= Riesgo Vital (24 horas)
Pg= Petición general (15 días)
Ps= Petición solicitud(10)
Q= Queja(15)</t>
        </r>
      </text>
    </comment>
    <comment ref="AP7" authorId="0" shapeId="0" xr:uid="{00000000-0006-0000-0400-000003000000}">
      <text>
        <r>
          <rPr>
            <b/>
            <sz val="9"/>
            <color indexed="81"/>
            <rFont val="Tahoma"/>
            <family val="2"/>
          </rPr>
          <t>Planeacion10:</t>
        </r>
        <r>
          <rPr>
            <sz val="9"/>
            <color indexed="81"/>
            <rFont val="Tahoma"/>
            <family val="2"/>
          </rPr>
          <t xml:space="preserve">
En esta collumna podemos evidenciar los días restantes o vencidos para dar solución a la PQR</t>
        </r>
      </text>
    </comment>
    <comment ref="BA7" authorId="0" shapeId="0" xr:uid="{00000000-0006-0000-0400-000004000000}">
      <text>
        <r>
          <rPr>
            <b/>
            <sz val="9"/>
            <color indexed="81"/>
            <rFont val="Tahoma"/>
            <family val="2"/>
          </rPr>
          <t>Planeacion10:</t>
        </r>
        <r>
          <rPr>
            <sz val="9"/>
            <color indexed="81"/>
            <rFont val="Tahoma"/>
            <family val="2"/>
          </rPr>
          <t xml:space="preserve">
En tramite = Amarillo
Con respuesta= Verde
Vencida = Naaranja</t>
        </r>
      </text>
    </comment>
    <comment ref="BC7" authorId="0" shapeId="0" xr:uid="{00000000-0006-0000-0400-000005000000}">
      <text>
        <r>
          <rPr>
            <b/>
            <sz val="9"/>
            <color indexed="81"/>
            <rFont val="Tahoma"/>
            <family val="2"/>
          </rPr>
          <t>Planeacion10:</t>
        </r>
        <r>
          <rPr>
            <sz val="9"/>
            <color indexed="81"/>
            <rFont val="Tahoma"/>
            <family val="2"/>
          </rPr>
          <t xml:space="preserve">
A tiempo= Verde
Fuera de tiempo= Ro</t>
        </r>
      </text>
    </comment>
    <comment ref="BE7" authorId="0" shapeId="0" xr:uid="{00000000-0006-0000-0400-000006000000}">
      <text>
        <r>
          <rPr>
            <b/>
            <sz val="9"/>
            <color indexed="81"/>
            <rFont val="Tahoma"/>
            <family val="2"/>
          </rPr>
          <t>Planeacion10:</t>
        </r>
        <r>
          <rPr>
            <sz val="9"/>
            <color indexed="81"/>
            <rFont val="Tahoma"/>
            <family val="2"/>
          </rPr>
          <t xml:space="preserve">
A tiempo= Verde
Fuera de tiempo= Roja</t>
        </r>
      </text>
    </comment>
  </commentList>
</comments>
</file>

<file path=xl/sharedStrings.xml><?xml version="1.0" encoding="utf-8"?>
<sst xmlns="http://schemas.openxmlformats.org/spreadsheetml/2006/main" count="12519" uniqueCount="2851">
  <si>
    <t>Cumplimiento</t>
  </si>
  <si>
    <t>Vulneracion</t>
  </si>
  <si>
    <t>Estado</t>
  </si>
  <si>
    <t>EMAIL</t>
  </si>
  <si>
    <t>CAPRESOCA EPS</t>
  </si>
  <si>
    <t>CORREO CERTIFICADO</t>
  </si>
  <si>
    <t>CARTELERA</t>
  </si>
  <si>
    <t xml:space="preserve">COOMEVA ENTIDAD PROMOTORA DE SALUD S.A.  </t>
  </si>
  <si>
    <t>ANULADA</t>
  </si>
  <si>
    <t>COLSANITAS</t>
  </si>
  <si>
    <t>EPS SANITAS</t>
  </si>
  <si>
    <t>NUEVA EPS S.A - NUEVA EMPRESA PROMOTORA DE SALUD NUEVA EPS S.A</t>
  </si>
  <si>
    <t>COLMEDICAS</t>
  </si>
  <si>
    <t>ECOPETROL</t>
  </si>
  <si>
    <t>ASMEDSALUD</t>
  </si>
  <si>
    <t>COMPARTA</t>
  </si>
  <si>
    <t>OTRO</t>
  </si>
  <si>
    <t>ID REGISTRO</t>
  </si>
  <si>
    <t>PERIODO</t>
  </si>
  <si>
    <t>ÀREA</t>
  </si>
  <si>
    <t>TIPO</t>
  </si>
  <si>
    <t>DATOS  DEL USUARIO</t>
  </si>
  <si>
    <t>SEGUIMIENTO INTERNO</t>
  </si>
  <si>
    <t>OPORTUNIDAD DE RESPUESTA DEL LIDER</t>
  </si>
  <si>
    <t>OPORTUNIDAD RESPUESTA A USAURIO</t>
  </si>
  <si>
    <t xml:space="preserve">ITEM </t>
  </si>
  <si>
    <t>RADICADO</t>
  </si>
  <si>
    <t>AÑO</t>
  </si>
  <si>
    <t>MES</t>
  </si>
  <si>
    <t>NOMBRE Y APELLIDO USUARIO</t>
  </si>
  <si>
    <t>DOCUMENTO</t>
  </si>
  <si>
    <t>DIRECCION</t>
  </si>
  <si>
    <t>TELEFONO</t>
  </si>
  <si>
    <t>MUNICIPIO</t>
  </si>
  <si>
    <t>TIPO POBLACIONAL</t>
  </si>
  <si>
    <t>DERECHO VULNERADO</t>
  </si>
  <si>
    <t>SERVICIO PRESTADO</t>
  </si>
  <si>
    <t>PROFESIONAL IMPLICADO</t>
  </si>
  <si>
    <t>FECHA DE ENTREGA AL LIDER</t>
  </si>
  <si>
    <t>FECHA DE RESPUESTA LIDER</t>
  </si>
  <si>
    <t>MECANISMO DE RESPUESTA</t>
  </si>
  <si>
    <t>DIAS</t>
  </si>
  <si>
    <t>CUMPLIMIENTO_1</t>
  </si>
  <si>
    <t xml:space="preserve">DIAS </t>
  </si>
  <si>
    <t>CUMPLIMIENTO_2</t>
  </si>
  <si>
    <t>FOMAG</t>
  </si>
  <si>
    <t>COOSALUD</t>
  </si>
  <si>
    <t>N. Registro:</t>
  </si>
  <si>
    <t>Año:</t>
  </si>
  <si>
    <t>Mes:</t>
  </si>
  <si>
    <t>Documento:</t>
  </si>
  <si>
    <t>Direccion:</t>
  </si>
  <si>
    <t>Telefono:</t>
  </si>
  <si>
    <t>Email:</t>
  </si>
  <si>
    <t>Municipio:</t>
  </si>
  <si>
    <t>Derecho Vulnerado:</t>
  </si>
  <si>
    <t>Etiquetas de fila</t>
  </si>
  <si>
    <t>Cuenta de CUMPLIMIENTO_1</t>
  </si>
  <si>
    <t>Total general</t>
  </si>
  <si>
    <t>Cuenta de CUMPLIMIENTO_2</t>
  </si>
  <si>
    <t>Promedio de DIAS</t>
  </si>
  <si>
    <t>(en blanco)</t>
  </si>
  <si>
    <t>Valores</t>
  </si>
  <si>
    <t xml:space="preserve">Suma de DIAS </t>
  </si>
  <si>
    <t>Cuenta de MES</t>
  </si>
  <si>
    <t>Cuenta de MES2</t>
  </si>
  <si>
    <t>NO REFIERE</t>
  </si>
  <si>
    <t xml:space="preserve">NO APLICA </t>
  </si>
  <si>
    <t>}</t>
  </si>
  <si>
    <t>CLASIFICACION DEL TIPO DE RIESGO SI APLICA</t>
  </si>
  <si>
    <t>NOMBRE DEL PETICIONARIO</t>
  </si>
  <si>
    <t>TP/ID</t>
  </si>
  <si>
    <t>ID/P</t>
  </si>
  <si>
    <t>DATOS DEL PETICIONARIO</t>
  </si>
  <si>
    <t>RÉGIMEN</t>
  </si>
  <si>
    <t>CELULAR</t>
  </si>
  <si>
    <t>ASPECTO FUNDAMENTAL DE LA PQR</t>
  </si>
  <si>
    <t>INDICAR SI EXISTE FALLO JUDICIAL</t>
  </si>
  <si>
    <t>Clasificación del tipo de registro</t>
  </si>
  <si>
    <t>Tipo Documento</t>
  </si>
  <si>
    <t>CC</t>
  </si>
  <si>
    <t>RC</t>
  </si>
  <si>
    <t>TI</t>
  </si>
  <si>
    <t>DE</t>
  </si>
  <si>
    <t>MS</t>
  </si>
  <si>
    <t>AS</t>
  </si>
  <si>
    <t>CE</t>
  </si>
  <si>
    <t>PT</t>
  </si>
  <si>
    <t>PE</t>
  </si>
  <si>
    <t>SC</t>
  </si>
  <si>
    <t>Regimen</t>
  </si>
  <si>
    <t>Indicar si existe un fallo judicial</t>
  </si>
  <si>
    <t>Tipo de población</t>
  </si>
  <si>
    <t>CN</t>
  </si>
  <si>
    <t>CD</t>
  </si>
  <si>
    <t>PA</t>
  </si>
  <si>
    <t>Grupo étnico</t>
  </si>
  <si>
    <t>EJERCOL</t>
  </si>
  <si>
    <t>PONAL</t>
  </si>
  <si>
    <t>COMPESAR</t>
  </si>
  <si>
    <t>FAMISANAR</t>
  </si>
  <si>
    <t>Perfil ocupacional</t>
  </si>
  <si>
    <t>ID/A</t>
  </si>
  <si>
    <t>Nombre Y Apellidos Usuario:</t>
  </si>
  <si>
    <t>GRUPO ÉTNICO</t>
  </si>
  <si>
    <t>Área</t>
  </si>
  <si>
    <t>Regimen:</t>
  </si>
  <si>
    <t>Celular:</t>
  </si>
  <si>
    <t>Tp/Id:</t>
  </si>
  <si>
    <t>Tp/Id_a:</t>
  </si>
  <si>
    <t>OSERVACIÓN 01</t>
  </si>
  <si>
    <t>OSERVACIÓN 02</t>
  </si>
  <si>
    <t>OSERVACIÓN 03</t>
  </si>
  <si>
    <t>OBSERVACIÓN CASANARE</t>
  </si>
  <si>
    <t>PERIFERICOS</t>
  </si>
  <si>
    <t>UCIN</t>
  </si>
  <si>
    <t>INTERNACIÓN 4 PISO PEDIATRÍA</t>
  </si>
  <si>
    <t>INTERNACIÓN 4 PISO QUIRURGÍCOS</t>
  </si>
  <si>
    <t>INTERNACIÓN 5 PISO MEDICNA INTERNA</t>
  </si>
  <si>
    <t>INTERNACIÓN 5 PISO MEDICNA ORTOPEDIA</t>
  </si>
  <si>
    <t>ATENCIÓN AL USUARIO</t>
  </si>
  <si>
    <t>TRABAJO SOCIAL</t>
  </si>
  <si>
    <t>MATERNO</t>
  </si>
  <si>
    <t>MERCADEO</t>
  </si>
  <si>
    <t>CIRUGIA PROGRMADA</t>
  </si>
  <si>
    <t>CALL-CENTER</t>
  </si>
  <si>
    <t>TALENTO HUMANO</t>
  </si>
  <si>
    <t>BANCO DE SANGRE</t>
  </si>
  <si>
    <t>IMAGENOLOGÍA</t>
  </si>
  <si>
    <t>NUTRICIÓN</t>
  </si>
  <si>
    <t>CORRESPONDENCIA</t>
  </si>
  <si>
    <t>CIRUGÍA</t>
  </si>
  <si>
    <t>INTERNACIÓN</t>
  </si>
  <si>
    <t>HUMANIZACIÓN Y ATENCIÓN AL USUARIO</t>
  </si>
  <si>
    <t>ARCHIVO CLINICO</t>
  </si>
  <si>
    <t>FACTURACIÓN</t>
  </si>
  <si>
    <t>APOYO LOGÍSTICO</t>
  </si>
  <si>
    <t>ADMINISTRATIVA Y FINANCIERA</t>
  </si>
  <si>
    <t>GERENCIA</t>
  </si>
  <si>
    <t>CONSULTA EXTERNA</t>
  </si>
  <si>
    <t>URGENCIAS</t>
  </si>
  <si>
    <t>JURÍDICA</t>
  </si>
  <si>
    <t>Canal de recepción</t>
  </si>
  <si>
    <t>Canal de respuesta</t>
  </si>
  <si>
    <t>RADICADO DE RESPUESTA</t>
  </si>
  <si>
    <t>Servicio:</t>
  </si>
  <si>
    <t>GESTIÓN AMBIENTAL</t>
  </si>
  <si>
    <t>LABORATRIO CLINICO</t>
  </si>
  <si>
    <t>CONSULTORIO CEXT</t>
  </si>
  <si>
    <t>CONSULTORIO URG</t>
  </si>
  <si>
    <t>CIRUGIA URGENTE</t>
  </si>
  <si>
    <t>TERAPIA RESPIRATORIA</t>
  </si>
  <si>
    <t>PSICOLOGIA</t>
  </si>
  <si>
    <t>LABORATRIO PATOLOGIA</t>
  </si>
  <si>
    <t>SALUD OCUPACIONAL</t>
  </si>
  <si>
    <t>PRGRAMA MADRE CANGURO</t>
  </si>
  <si>
    <t>TERAPIA FISICA</t>
  </si>
  <si>
    <t>Servicio y/o Dependencia</t>
  </si>
  <si>
    <t>ENFERMERIA</t>
  </si>
  <si>
    <t>ALIMENTACIÓN</t>
  </si>
  <si>
    <t>SUPERVISOR CONTRACTUAL</t>
  </si>
  <si>
    <t>FARMACIA</t>
  </si>
  <si>
    <t>REFERENCIA/CONTRAREFENCIA</t>
  </si>
  <si>
    <t>UCIN NEONATAL 4 PISO</t>
  </si>
  <si>
    <t>UCIN NEONATAL 3 PISO</t>
  </si>
  <si>
    <t>GESTIÓN DOCUMENTAL</t>
  </si>
  <si>
    <t>VENTANILLA UNICA</t>
  </si>
  <si>
    <t>NOTIFICACIÓN A DIRECCÓN PERSONAL</t>
  </si>
  <si>
    <t>NOTIFICACIÓN POR SERVICIO DE WHATSAPP</t>
  </si>
  <si>
    <t>Fecha de Registro PQR:</t>
  </si>
  <si>
    <t>FECHA DE REGISTRO PQR</t>
  </si>
  <si>
    <t>Radicado de Registro PQR:</t>
  </si>
  <si>
    <t>ÁREA DONDE INTERPONE LA PQR</t>
  </si>
  <si>
    <t>PQR</t>
  </si>
  <si>
    <t>PQR:</t>
  </si>
  <si>
    <t>EAPB:</t>
  </si>
  <si>
    <t>EAPB</t>
  </si>
  <si>
    <t>DEPARTAMENTO</t>
  </si>
  <si>
    <t>Departamneto:</t>
  </si>
  <si>
    <t>Responsable de Respueta:</t>
  </si>
  <si>
    <t>Área Donde Interpone PQR:</t>
  </si>
  <si>
    <t>Clasificación del Ttipo de Registro:</t>
  </si>
  <si>
    <t>Nombre del Peticionario:</t>
  </si>
  <si>
    <t>Número Id Peticionario:</t>
  </si>
  <si>
    <t>Aspecto Fundamental de la PQR:</t>
  </si>
  <si>
    <t>Indicar si Existe un Fallo Judicial:</t>
  </si>
  <si>
    <t>Tipo de Población:</t>
  </si>
  <si>
    <t>Grupo Étnico:</t>
  </si>
  <si>
    <t>Profesional Implicado:</t>
  </si>
  <si>
    <t>Perfil Ocupacional:</t>
  </si>
  <si>
    <t>Canales de Instauración:</t>
  </si>
  <si>
    <t>CANALES DE INSTAURACIÓN</t>
  </si>
  <si>
    <t>RESPONSABLE DE RESPUETA</t>
  </si>
  <si>
    <t>PERFIL OCUPACIONAL</t>
  </si>
  <si>
    <t>FESTIVOS</t>
  </si>
  <si>
    <t>FECHA DE RESPEUSTA PQR</t>
  </si>
  <si>
    <t>RS</t>
  </si>
  <si>
    <t>RP</t>
  </si>
  <si>
    <t>RV</t>
  </si>
  <si>
    <t>SEGUIMIENTO 1</t>
  </si>
  <si>
    <t>SEGUIMIENTO 4</t>
  </si>
  <si>
    <t>SEGUIMIENTO 3</t>
  </si>
  <si>
    <t>SEGUIMIENTO 2</t>
  </si>
  <si>
    <t>NOMBRE_DPTO</t>
  </si>
  <si>
    <t>AMAZONAS</t>
  </si>
  <si>
    <t>ANTIOQUIA</t>
  </si>
  <si>
    <t>ARAUCA</t>
  </si>
  <si>
    <t>ARCHIPIELAGO DE SAN ANDRES PROVIDENCIA Y SANTA CATALINA</t>
  </si>
  <si>
    <t>ATLANTICO</t>
  </si>
  <si>
    <t>BOGOTA D.C.</t>
  </si>
  <si>
    <t>BOLIVAR</t>
  </si>
  <si>
    <t>BOYACA</t>
  </si>
  <si>
    <t>CALDAS</t>
  </si>
  <si>
    <t>CAQUETA</t>
  </si>
  <si>
    <t>CASANARE</t>
  </si>
  <si>
    <t>CAUCA</t>
  </si>
  <si>
    <t>CESAR</t>
  </si>
  <si>
    <t>CHOCO</t>
  </si>
  <si>
    <t>CORDOBA</t>
  </si>
  <si>
    <t>CUNDINAMARCA</t>
  </si>
  <si>
    <t>GUAINIA</t>
  </si>
  <si>
    <t>GUAVIARE</t>
  </si>
  <si>
    <t>HUILA</t>
  </si>
  <si>
    <t>LA GUAJIRA</t>
  </si>
  <si>
    <t>MAGDALENA</t>
  </si>
  <si>
    <t>META</t>
  </si>
  <si>
    <t>NARIÑO</t>
  </si>
  <si>
    <t>NORTE DE SANTANDER</t>
  </si>
  <si>
    <t>PUTUMAYO</t>
  </si>
  <si>
    <t>QUINDIO</t>
  </si>
  <si>
    <t>RISARALDA</t>
  </si>
  <si>
    <t>SANTANDER</t>
  </si>
  <si>
    <t>SUCRE</t>
  </si>
  <si>
    <t>TOLIMA</t>
  </si>
  <si>
    <t>VALLE DEL CAUCA</t>
  </si>
  <si>
    <t>VAUPES</t>
  </si>
  <si>
    <t>VICHADA</t>
  </si>
  <si>
    <t>LETICIA</t>
  </si>
  <si>
    <t>BARRANQUILLA</t>
  </si>
  <si>
    <t>CARTAGENA DE INDIAS</t>
  </si>
  <si>
    <t>TUNJA</t>
  </si>
  <si>
    <t>MANIZALES</t>
  </si>
  <si>
    <t>FLORENCIA</t>
  </si>
  <si>
    <t>YOPAL</t>
  </si>
  <si>
    <t>VALLEDUPAR</t>
  </si>
  <si>
    <t>AGUA DE DIOS</t>
  </si>
  <si>
    <t>NEIVA</t>
  </si>
  <si>
    <t>RIOHACHA</t>
  </si>
  <si>
    <t>SANTA MARTA</t>
  </si>
  <si>
    <t>VILLAVICENCIO</t>
  </si>
  <si>
    <t>PASTO</t>
  </si>
  <si>
    <t>MOCOA</t>
  </si>
  <si>
    <t>ARMENIA</t>
  </si>
  <si>
    <t>PEREIRA</t>
  </si>
  <si>
    <t>BUCARAMANGA</t>
  </si>
  <si>
    <t>SINCELEJO</t>
  </si>
  <si>
    <t>PUERTO CARREÑO</t>
  </si>
  <si>
    <t>EL ENCANTO</t>
  </si>
  <si>
    <t>ABEJORRAL</t>
  </si>
  <si>
    <t>ARAUQUITA</t>
  </si>
  <si>
    <t>PROVIDENCIA</t>
  </si>
  <si>
    <t>BARANOA</t>
  </si>
  <si>
    <t>ALMEIDA</t>
  </si>
  <si>
    <t>AGUADAS</t>
  </si>
  <si>
    <t>ALBANIA</t>
  </si>
  <si>
    <t>AGUAZUL</t>
  </si>
  <si>
    <t>ALMAGUER</t>
  </si>
  <si>
    <t>AGUACHICA</t>
  </si>
  <si>
    <t>AYAPEL</t>
  </si>
  <si>
    <t>BARRANCO MINAS</t>
  </si>
  <si>
    <t>CALAMAR</t>
  </si>
  <si>
    <t>ACEVEDO</t>
  </si>
  <si>
    <t>ALGARROBO</t>
  </si>
  <si>
    <t>BUENAVISTA</t>
  </si>
  <si>
    <t>AGUADA</t>
  </si>
  <si>
    <t>ALPUJARRA</t>
  </si>
  <si>
    <t>LA PRIMAVERA</t>
  </si>
  <si>
    <t>LA CHORRERA</t>
  </si>
  <si>
    <t>CRAVO NORTE</t>
  </si>
  <si>
    <t>CAMPO DE LA CRUZ</t>
  </si>
  <si>
    <t>ALTOS DEL ROSARIO</t>
  </si>
  <si>
    <t>AQUITANIA</t>
  </si>
  <si>
    <t>ANSERMA</t>
  </si>
  <si>
    <t>ARGELIA</t>
  </si>
  <si>
    <t>ANAPOIMA</t>
  </si>
  <si>
    <t>MAPIRIPANA</t>
  </si>
  <si>
    <t>EL RETORNO</t>
  </si>
  <si>
    <t>AGRADO</t>
  </si>
  <si>
    <t>BARRANCAS</t>
  </si>
  <si>
    <t>ARACATACA</t>
  </si>
  <si>
    <t>ALDANA</t>
  </si>
  <si>
    <t>ARBOLEDAS</t>
  </si>
  <si>
    <t>ORITO</t>
  </si>
  <si>
    <t>BALBOA</t>
  </si>
  <si>
    <t>CAIMITO</t>
  </si>
  <si>
    <t>ALVARADO</t>
  </si>
  <si>
    <t>PACOA</t>
  </si>
  <si>
    <t>LA PEDRERA</t>
  </si>
  <si>
    <t>FORTUL</t>
  </si>
  <si>
    <t>CANDELARIA</t>
  </si>
  <si>
    <t>ARENAL</t>
  </si>
  <si>
    <t>ARCABUCO</t>
  </si>
  <si>
    <t>ARANZAZU</t>
  </si>
  <si>
    <t>HATO COROZAL</t>
  </si>
  <si>
    <t>ASTREA</t>
  </si>
  <si>
    <t>ATRATO</t>
  </si>
  <si>
    <t>CANALETE</t>
  </si>
  <si>
    <t>ANOLAIMA</t>
  </si>
  <si>
    <t>SAN FELIPE</t>
  </si>
  <si>
    <t>MIRAFLORES</t>
  </si>
  <si>
    <t>AIPE</t>
  </si>
  <si>
    <t>DIBULLA</t>
  </si>
  <si>
    <t>CABUYARO</t>
  </si>
  <si>
    <t>BOCHALEMA</t>
  </si>
  <si>
    <t>CIRCASIA</t>
  </si>
  <si>
    <t>ARATOCA</t>
  </si>
  <si>
    <t>COLOSO</t>
  </si>
  <si>
    <t>AMBALEMA</t>
  </si>
  <si>
    <t>ANSERMANUEVO</t>
  </si>
  <si>
    <t>TARAIRA</t>
  </si>
  <si>
    <t>CUMARIBO</t>
  </si>
  <si>
    <t>BOGOTA_DC</t>
  </si>
  <si>
    <t>LA VICTORIA</t>
  </si>
  <si>
    <t>GALAPA</t>
  </si>
  <si>
    <t>ARJONA</t>
  </si>
  <si>
    <t>CURILLO</t>
  </si>
  <si>
    <t>LA SALINA</t>
  </si>
  <si>
    <t>BECERRIL</t>
  </si>
  <si>
    <t>PUERTO COLOMBIA</t>
  </si>
  <si>
    <t>ALGECIRAS</t>
  </si>
  <si>
    <t>CERRO DE SAN ANTONIO</t>
  </si>
  <si>
    <t>CASTILLA LA NUEVA</t>
  </si>
  <si>
    <t>ARBOLEDA</t>
  </si>
  <si>
    <t>BUCARASICA</t>
  </si>
  <si>
    <t>PUERTO CAICEDO</t>
  </si>
  <si>
    <t>DOSQUEBRADAS</t>
  </si>
  <si>
    <t>BARBOSA</t>
  </si>
  <si>
    <t>COROZAL</t>
  </si>
  <si>
    <t>PAPUNAUA</t>
  </si>
  <si>
    <t>AMALFI</t>
  </si>
  <si>
    <t>SARAVENA</t>
  </si>
  <si>
    <t>JUAN DE ACOSTA</t>
  </si>
  <si>
    <t>ARROYOHONDO</t>
  </si>
  <si>
    <t>BERBEO</t>
  </si>
  <si>
    <t>EL DONCELLO</t>
  </si>
  <si>
    <t>BUENOS AIRES</t>
  </si>
  <si>
    <t>BOSCONIA</t>
  </si>
  <si>
    <t>CHIMA</t>
  </si>
  <si>
    <t>LA GUADALUPE</t>
  </si>
  <si>
    <t>ALTAMIRA</t>
  </si>
  <si>
    <t>EL MOLINO</t>
  </si>
  <si>
    <t>CHIVOLO</t>
  </si>
  <si>
    <t>SAN LUIS DE CUBARRAL</t>
  </si>
  <si>
    <t>BARBACOAS</t>
  </si>
  <si>
    <t>FILANDIA</t>
  </si>
  <si>
    <t>BARICHARA</t>
  </si>
  <si>
    <t>COVEÑAS</t>
  </si>
  <si>
    <t>ARMERO GUAYABAL</t>
  </si>
  <si>
    <t>ANDES</t>
  </si>
  <si>
    <t>TAME</t>
  </si>
  <si>
    <t>LURUACO</t>
  </si>
  <si>
    <t>BARRANCO DE LOBA</t>
  </si>
  <si>
    <t>FILADELFIA</t>
  </si>
  <si>
    <t>MONTERREY</t>
  </si>
  <si>
    <t>CHIMICHAGUA</t>
  </si>
  <si>
    <t>BITUIMA</t>
  </si>
  <si>
    <t>CACAHUAL</t>
  </si>
  <si>
    <t>BARAYA</t>
  </si>
  <si>
    <t>FONSECA</t>
  </si>
  <si>
    <t>CUMARAL</t>
  </si>
  <si>
    <t>LA CELIA</t>
  </si>
  <si>
    <t>BARRANCABERMEJA</t>
  </si>
  <si>
    <t>ATACO</t>
  </si>
  <si>
    <t>BUENAVENTURA</t>
  </si>
  <si>
    <t>PUERTO ARICA</t>
  </si>
  <si>
    <t>MALAMBO</t>
  </si>
  <si>
    <t>BOAVITA</t>
  </si>
  <si>
    <t>LA DORADA</t>
  </si>
  <si>
    <t>LA MONTAÑITA</t>
  </si>
  <si>
    <t>CALDONO</t>
  </si>
  <si>
    <t>PANA PANA</t>
  </si>
  <si>
    <t>CAMPOALEGRE</t>
  </si>
  <si>
    <t>HATONUEVO</t>
  </si>
  <si>
    <t>CONCORDIA</t>
  </si>
  <si>
    <t>EL CALVARIO</t>
  </si>
  <si>
    <t>BUESACO</t>
  </si>
  <si>
    <t>SIBUNDOY</t>
  </si>
  <si>
    <t>LA TEBAIDA</t>
  </si>
  <si>
    <t>LA VIRGINIA</t>
  </si>
  <si>
    <t>BETULIA</t>
  </si>
  <si>
    <t>EL ROBLE</t>
  </si>
  <si>
    <t>CAJAMARCA</t>
  </si>
  <si>
    <t>GUADALAJARA DE BUGA</t>
  </si>
  <si>
    <t>PUERTO NARIÑO</t>
  </si>
  <si>
    <t>ANGOSTURA</t>
  </si>
  <si>
    <t>CANTAGALLO</t>
  </si>
  <si>
    <t>LA MERCED</t>
  </si>
  <si>
    <t>CALOTO</t>
  </si>
  <si>
    <t>COTORRA</t>
  </si>
  <si>
    <t>CABRERA</t>
  </si>
  <si>
    <t>MORICHAL</t>
  </si>
  <si>
    <t>COLOMBIA</t>
  </si>
  <si>
    <t>LA JAGUA DEL PILAR</t>
  </si>
  <si>
    <t>EL BANCO</t>
  </si>
  <si>
    <t>EL CASTILLO</t>
  </si>
  <si>
    <t>SAN FRANCISCO</t>
  </si>
  <si>
    <t>MONTENEGRO</t>
  </si>
  <si>
    <t>MARSELLA</t>
  </si>
  <si>
    <t>GALERAS</t>
  </si>
  <si>
    <t>BUGALAGRANDE</t>
  </si>
  <si>
    <t>PUERTO SANTANDER</t>
  </si>
  <si>
    <t>PALMAR DE VARELA</t>
  </si>
  <si>
    <t>CICUCO</t>
  </si>
  <si>
    <t>BRICEÑO</t>
  </si>
  <si>
    <t>MANZANARES</t>
  </si>
  <si>
    <t>MORELIA</t>
  </si>
  <si>
    <t>PAZ DE ARIPORO</t>
  </si>
  <si>
    <t>CORINTO</t>
  </si>
  <si>
    <t>EL COPEY</t>
  </si>
  <si>
    <t>LA APARTADA</t>
  </si>
  <si>
    <t>CACHIPAY</t>
  </si>
  <si>
    <t>MAICAO</t>
  </si>
  <si>
    <t>EL DORADO</t>
  </si>
  <si>
    <t>SAN MIGUEL</t>
  </si>
  <si>
    <t>PIJAO</t>
  </si>
  <si>
    <t>GUARANDA</t>
  </si>
  <si>
    <t>CASABIANCA</t>
  </si>
  <si>
    <t>CAICEDONIA</t>
  </si>
  <si>
    <t>MARMATO</t>
  </si>
  <si>
    <t>PUERTO RICO</t>
  </si>
  <si>
    <t>PORE</t>
  </si>
  <si>
    <t>EL TAMBO</t>
  </si>
  <si>
    <t>EL PASO</t>
  </si>
  <si>
    <t>LORICA</t>
  </si>
  <si>
    <t>MANAURE</t>
  </si>
  <si>
    <t>FUENTE DE ORO</t>
  </si>
  <si>
    <t>CONTADERO</t>
  </si>
  <si>
    <t>CUCUTILLA</t>
  </si>
  <si>
    <t>SANTIAGO</t>
  </si>
  <si>
    <t>QUIMBAYA</t>
  </si>
  <si>
    <t>PUEBLO RICO</t>
  </si>
  <si>
    <t>CALIFORNIA</t>
  </si>
  <si>
    <t>CHAPARRAL</t>
  </si>
  <si>
    <t>CALIMA</t>
  </si>
  <si>
    <t>POLONUEVO</t>
  </si>
  <si>
    <t>CLEMENCIA</t>
  </si>
  <si>
    <t>MARQUETALIA</t>
  </si>
  <si>
    <t>RECETOR</t>
  </si>
  <si>
    <t>GAMARRA</t>
  </si>
  <si>
    <t>CONDOTO</t>
  </si>
  <si>
    <t>GIGANTE</t>
  </si>
  <si>
    <t>SAN JUAN DEL CESAR</t>
  </si>
  <si>
    <t>GRANADA</t>
  </si>
  <si>
    <t>DURANIA</t>
  </si>
  <si>
    <t>VALLE DEL GUAMUEZ</t>
  </si>
  <si>
    <t>SALENTO</t>
  </si>
  <si>
    <t>CAPITANEJO</t>
  </si>
  <si>
    <t>LOS PALMITOS</t>
  </si>
  <si>
    <t>COELLO</t>
  </si>
  <si>
    <t>PONEDERA</t>
  </si>
  <si>
    <t>MARULANDA</t>
  </si>
  <si>
    <t>SABANALARGA</t>
  </si>
  <si>
    <t>EL CARMEN DE ATRATO</t>
  </si>
  <si>
    <t>MOMIL</t>
  </si>
  <si>
    <t>GUADALUPE</t>
  </si>
  <si>
    <t>URIBIA</t>
  </si>
  <si>
    <t>GUAMAL</t>
  </si>
  <si>
    <t>EL CARMEN</t>
  </si>
  <si>
    <t>SANTA ROSA DE CABAL</t>
  </si>
  <si>
    <t>MAJAGUAL</t>
  </si>
  <si>
    <t>COYAIMA</t>
  </si>
  <si>
    <t>CARTAGO</t>
  </si>
  <si>
    <t>ARBOLETES</t>
  </si>
  <si>
    <t>EL GUAMO</t>
  </si>
  <si>
    <t>CAMPOHERMOSO</t>
  </si>
  <si>
    <t>NEIRA</t>
  </si>
  <si>
    <t>SOLANO</t>
  </si>
  <si>
    <t>LA GLORIA</t>
  </si>
  <si>
    <t>EL LITORAL DEL SAN JUAN</t>
  </si>
  <si>
    <t>CARMEN DE CARUPA</t>
  </si>
  <si>
    <t>HOBO</t>
  </si>
  <si>
    <t>URUMITA</t>
  </si>
  <si>
    <t>NUEVA GRANADA</t>
  </si>
  <si>
    <t>CUMBAL</t>
  </si>
  <si>
    <t>EL TARRA</t>
  </si>
  <si>
    <t>MORROA</t>
  </si>
  <si>
    <t>CUNDAY</t>
  </si>
  <si>
    <t>DAGUA</t>
  </si>
  <si>
    <t>CERINZA</t>
  </si>
  <si>
    <t>NORCASIA</t>
  </si>
  <si>
    <t>SOLITA</t>
  </si>
  <si>
    <t>SAN LUIS DE PALENQUE</t>
  </si>
  <si>
    <t>LA JAGUA DE IBIRICO</t>
  </si>
  <si>
    <t>ISTMINA</t>
  </si>
  <si>
    <t>MOÑITOS</t>
  </si>
  <si>
    <t>VILLANUEVA</t>
  </si>
  <si>
    <t>PEDRAZA</t>
  </si>
  <si>
    <t>MESETAS</t>
  </si>
  <si>
    <t>CUMBITARA</t>
  </si>
  <si>
    <t>EL ZULIA</t>
  </si>
  <si>
    <t>CERRITO</t>
  </si>
  <si>
    <t>OVEJAS</t>
  </si>
  <si>
    <t>DOLORES</t>
  </si>
  <si>
    <t>SABANAGRANDE</t>
  </si>
  <si>
    <t>HATILLO DE LOBA</t>
  </si>
  <si>
    <t>CHINAVITA</t>
  </si>
  <si>
    <t>PLANETA RICA</t>
  </si>
  <si>
    <t>ISNOS</t>
  </si>
  <si>
    <t>PIJIÑO DEL CARMEN</t>
  </si>
  <si>
    <t>LA MACARENA</t>
  </si>
  <si>
    <t>GRAMALOTE</t>
  </si>
  <si>
    <t>PALMITO</t>
  </si>
  <si>
    <t>ESPINAL</t>
  </si>
  <si>
    <t>EL CAIRO</t>
  </si>
  <si>
    <t>PALESTINA</t>
  </si>
  <si>
    <t>TAURAMENA</t>
  </si>
  <si>
    <t>LA SIERRA</t>
  </si>
  <si>
    <t>PAILITAS</t>
  </si>
  <si>
    <t>PUEBLO NUEVO</t>
  </si>
  <si>
    <t>CHIPAQUE</t>
  </si>
  <si>
    <t>LA ARGENTINA</t>
  </si>
  <si>
    <t>PIVIJAY</t>
  </si>
  <si>
    <t>URIBE</t>
  </si>
  <si>
    <t>EL CHARCO</t>
  </si>
  <si>
    <t>CHARTA</t>
  </si>
  <si>
    <t>FALAN</t>
  </si>
  <si>
    <t>EL CERRITO</t>
  </si>
  <si>
    <t>BELMIRA</t>
  </si>
  <si>
    <t>MAHATES</t>
  </si>
  <si>
    <t>CHISCAS</t>
  </si>
  <si>
    <t>PENSILVANIA</t>
  </si>
  <si>
    <t>TRINIDAD</t>
  </si>
  <si>
    <t>LA VEGA</t>
  </si>
  <si>
    <t>PELAYA</t>
  </si>
  <si>
    <t>MEDIO ATRATO</t>
  </si>
  <si>
    <t>PUERTO ESCONDIDO</t>
  </si>
  <si>
    <t>LA PLATA</t>
  </si>
  <si>
    <t>PLATO</t>
  </si>
  <si>
    <t>EL PEÑOL</t>
  </si>
  <si>
    <t>SAN BENITO ABAD</t>
  </si>
  <si>
    <t>FLANDES</t>
  </si>
  <si>
    <t>EL DOVIO</t>
  </si>
  <si>
    <t>LA_GUAJIRA</t>
  </si>
  <si>
    <t>BELLO</t>
  </si>
  <si>
    <t>MARGARITA</t>
  </si>
  <si>
    <t>CHITA</t>
  </si>
  <si>
    <t>RIOSUCIO</t>
  </si>
  <si>
    <t>PUEBLO BELLO</t>
  </si>
  <si>
    <t>PUERTO LIBERTADOR</t>
  </si>
  <si>
    <t>PUEBLOVIEJO</t>
  </si>
  <si>
    <t>PUERTO CONCORDIA</t>
  </si>
  <si>
    <t>EL ROSARIO</t>
  </si>
  <si>
    <t>LABATECA</t>
  </si>
  <si>
    <t>SAN JUAN DE BETULIA</t>
  </si>
  <si>
    <t>FRESNO</t>
  </si>
  <si>
    <t>FLORIDA</t>
  </si>
  <si>
    <t>BETANIA</t>
  </si>
  <si>
    <t>SOLEDAD</t>
  </si>
  <si>
    <t>CHITARAQUE</t>
  </si>
  <si>
    <t>MERCADERES</t>
  </si>
  <si>
    <t>MEDIO SAN JUAN</t>
  </si>
  <si>
    <t>COGUA</t>
  </si>
  <si>
    <t>OPORAPA</t>
  </si>
  <si>
    <t>REMOLINO</t>
  </si>
  <si>
    <t>LA ESPERANZA</t>
  </si>
  <si>
    <t>CIMITARRA</t>
  </si>
  <si>
    <t>SAN MARCOS</t>
  </si>
  <si>
    <t>GUAMO</t>
  </si>
  <si>
    <t>GINEBRA</t>
  </si>
  <si>
    <t>SUAN</t>
  </si>
  <si>
    <t>MONTECRISTO</t>
  </si>
  <si>
    <t>SALAMINA</t>
  </si>
  <si>
    <t>MIRANDA</t>
  </si>
  <si>
    <t>LA PAZ</t>
  </si>
  <si>
    <t>COTA</t>
  </si>
  <si>
    <t>PAICOL</t>
  </si>
  <si>
    <t>LA PLAYA</t>
  </si>
  <si>
    <t>SAN ONOFRE</t>
  </si>
  <si>
    <t>HERVEO</t>
  </si>
  <si>
    <t>MORALES</t>
  </si>
  <si>
    <t>SAN ALBERTO</t>
  </si>
  <si>
    <t>PALERMO</t>
  </si>
  <si>
    <t>PUERTO LLERAS</t>
  </si>
  <si>
    <t>FUNES</t>
  </si>
  <si>
    <t>LOS PATIOS</t>
  </si>
  <si>
    <t>CONFINES</t>
  </si>
  <si>
    <t>SAN PEDRO</t>
  </si>
  <si>
    <t>HONDA</t>
  </si>
  <si>
    <t>NORTE_DE_SANTANDER</t>
  </si>
  <si>
    <t>PADILLA</t>
  </si>
  <si>
    <t>SAN DIEGO</t>
  </si>
  <si>
    <t>SAN ANTERO</t>
  </si>
  <si>
    <t>EL COLEGIO</t>
  </si>
  <si>
    <t>GUACHUCAL</t>
  </si>
  <si>
    <t>LOURDES</t>
  </si>
  <si>
    <t>ICONONZO</t>
  </si>
  <si>
    <t>LA CUMBRE</t>
  </si>
  <si>
    <t>COPER</t>
  </si>
  <si>
    <t>SAN BERNARDO DEL VIENTO</t>
  </si>
  <si>
    <t>PITAL</t>
  </si>
  <si>
    <t>RESTREPO</t>
  </si>
  <si>
    <t>GUAITARILLA</t>
  </si>
  <si>
    <t>MUTISCUA</t>
  </si>
  <si>
    <t>COROMORO</t>
  </si>
  <si>
    <t>PINILLOS</t>
  </si>
  <si>
    <t>CORRALES</t>
  </si>
  <si>
    <t>VICTORIA</t>
  </si>
  <si>
    <t>TAMALAMEQUE</t>
  </si>
  <si>
    <t>SAN CARLOS</t>
  </si>
  <si>
    <t>EL ROSAL</t>
  </si>
  <si>
    <t>PITALITO</t>
  </si>
  <si>
    <t>SANTA ANA</t>
  </si>
  <si>
    <t>SAN CARLOS DE GUAROA</t>
  </si>
  <si>
    <t>OCAÑA</t>
  </si>
  <si>
    <t>CAICEDO</t>
  </si>
  <si>
    <t>REGIDOR</t>
  </si>
  <si>
    <t>PIAMONTE</t>
  </si>
  <si>
    <t>RIVERA</t>
  </si>
  <si>
    <t>SAN JUAN DE ARAMA</t>
  </si>
  <si>
    <t>ILES</t>
  </si>
  <si>
    <t>PAMPLONA</t>
  </si>
  <si>
    <t>OBANDO</t>
  </si>
  <si>
    <t>SAN_ANDRES</t>
  </si>
  <si>
    <t>VITERBO</t>
  </si>
  <si>
    <t>SAN PELAYO</t>
  </si>
  <si>
    <t>SALADOBLANCO</t>
  </si>
  <si>
    <t>SITIONUEVO</t>
  </si>
  <si>
    <t>SAN JUANITO</t>
  </si>
  <si>
    <t>PAMPLONITA</t>
  </si>
  <si>
    <t>EL GUACAMAYO</t>
  </si>
  <si>
    <t>MELGAR</t>
  </si>
  <si>
    <t>PALMIRA</t>
  </si>
  <si>
    <t>CAMPAMENTO</t>
  </si>
  <si>
    <t>CUCAITA</t>
  </si>
  <si>
    <t>PUERTO TEJADA</t>
  </si>
  <si>
    <t>TIERRALTA</t>
  </si>
  <si>
    <t>FOSCA</t>
  </si>
  <si>
    <t>TENERIFE</t>
  </si>
  <si>
    <t>IPIALES</t>
  </si>
  <si>
    <t>MURILLO</t>
  </si>
  <si>
    <t>PRADERA</t>
  </si>
  <si>
    <t>CAÑASGORDAS</t>
  </si>
  <si>
    <t>SAN ESTANISLAO</t>
  </si>
  <si>
    <t>FUNZA</t>
  </si>
  <si>
    <t>VISTAHERMOSA</t>
  </si>
  <si>
    <t>LA CRUZ</t>
  </si>
  <si>
    <t>RAGONVALIA</t>
  </si>
  <si>
    <t>NATAGAIMA</t>
  </si>
  <si>
    <t>SAN FERNANDO</t>
  </si>
  <si>
    <t>ROSAS</t>
  </si>
  <si>
    <t>VALENCIA</t>
  </si>
  <si>
    <t>SUAZA</t>
  </si>
  <si>
    <t>ZONA BANANERA</t>
  </si>
  <si>
    <t>LA FLORIDA</t>
  </si>
  <si>
    <t>SALAZAR</t>
  </si>
  <si>
    <t>ENCINO</t>
  </si>
  <si>
    <t>ORTEGA</t>
  </si>
  <si>
    <t>VALLE_DEL_CAUCA</t>
  </si>
  <si>
    <t>CARAMANTA</t>
  </si>
  <si>
    <t>SAN JACINTO</t>
  </si>
  <si>
    <t>CHIVOR</t>
  </si>
  <si>
    <t>TARQUI</t>
  </si>
  <si>
    <t>LA LLANADA</t>
  </si>
  <si>
    <t>SAN CALIXTO</t>
  </si>
  <si>
    <t>ENCISO</t>
  </si>
  <si>
    <t>PALOCABILDO</t>
  </si>
  <si>
    <t>ROLDANILLO</t>
  </si>
  <si>
    <t>CAREPA</t>
  </si>
  <si>
    <t>SAN JACINTO DEL CAUCA</t>
  </si>
  <si>
    <t>DUITAMA</t>
  </si>
  <si>
    <t>SANTANDER DE QUILICHAO</t>
  </si>
  <si>
    <t>TESALIA</t>
  </si>
  <si>
    <t>LA TOLA</t>
  </si>
  <si>
    <t>SAN CAYETANO</t>
  </si>
  <si>
    <t>PIEDRAS</t>
  </si>
  <si>
    <t>EL CARMEN DE VIBORAL</t>
  </si>
  <si>
    <t>SAN JUAN NEPOMUCENO</t>
  </si>
  <si>
    <t>EL COCUY</t>
  </si>
  <si>
    <t>SANTA ROSA</t>
  </si>
  <si>
    <t>TELLO</t>
  </si>
  <si>
    <t>FLORIDABLANCA</t>
  </si>
  <si>
    <t>PLANADAS</t>
  </si>
  <si>
    <t>SEVILLA</t>
  </si>
  <si>
    <t>CAROLINA</t>
  </si>
  <si>
    <t>EL ESPINO</t>
  </si>
  <si>
    <t>SILVIA</t>
  </si>
  <si>
    <t>TERUEL</t>
  </si>
  <si>
    <t>LEIVA</t>
  </si>
  <si>
    <t>SARDINATA</t>
  </si>
  <si>
    <t>PRADO</t>
  </si>
  <si>
    <t>TORO</t>
  </si>
  <si>
    <t>CAUCASIA</t>
  </si>
  <si>
    <t>SAN PABLO</t>
  </si>
  <si>
    <t>FIRAVITOBA</t>
  </si>
  <si>
    <t>SOTARA</t>
  </si>
  <si>
    <t>GAMA</t>
  </si>
  <si>
    <t>LINARES</t>
  </si>
  <si>
    <t>SILOS</t>
  </si>
  <si>
    <t>TRUJILLO</t>
  </si>
  <si>
    <t>SANTA CATALINA</t>
  </si>
  <si>
    <t>FLORESTA</t>
  </si>
  <si>
    <t>GIRARDOT</t>
  </si>
  <si>
    <t>VILLAVIEJA</t>
  </si>
  <si>
    <t>LOS ANDES</t>
  </si>
  <si>
    <t>TEORAMA</t>
  </si>
  <si>
    <t>RIOBLANCO</t>
  </si>
  <si>
    <t>CISNEROS</t>
  </si>
  <si>
    <t>GUACA</t>
  </si>
  <si>
    <t>RONCESVALLES</t>
  </si>
  <si>
    <t>ULLOA</t>
  </si>
  <si>
    <t>SANTA ROSA DEL SUR</t>
  </si>
  <si>
    <t>MALLAMA</t>
  </si>
  <si>
    <t>TOLEDO</t>
  </si>
  <si>
    <t>ROVIRA</t>
  </si>
  <si>
    <t>VERSALLES</t>
  </si>
  <si>
    <t>GARAGOA</t>
  </si>
  <si>
    <t>GUADUAS</t>
  </si>
  <si>
    <t>MOSQUERA</t>
  </si>
  <si>
    <t>VILLA CARO</t>
  </si>
  <si>
    <t>SALDAÑA</t>
  </si>
  <si>
    <t>VIJES</t>
  </si>
  <si>
    <t>SOPLAVIENTO</t>
  </si>
  <si>
    <t>GUACAMAYAS</t>
  </si>
  <si>
    <t>GUASCA</t>
  </si>
  <si>
    <t>VILLA DEL ROSARIO</t>
  </si>
  <si>
    <t>SAN ANTONIO</t>
  </si>
  <si>
    <t>YOTOCO</t>
  </si>
  <si>
    <t>COPACABANA</t>
  </si>
  <si>
    <t>TALAIGUA NUEVO</t>
  </si>
  <si>
    <t>GUATEQUE</t>
  </si>
  <si>
    <t>OLAYA HERRERA</t>
  </si>
  <si>
    <t>SAN LUIS</t>
  </si>
  <si>
    <t>YUMBO</t>
  </si>
  <si>
    <t>DABEIBA</t>
  </si>
  <si>
    <t>TIQUISIO</t>
  </si>
  <si>
    <t>VILLA RICA</t>
  </si>
  <si>
    <t>GUATAVITA</t>
  </si>
  <si>
    <t>OSPINA</t>
  </si>
  <si>
    <t>HATO</t>
  </si>
  <si>
    <t>SANTA ISABEL</t>
  </si>
  <si>
    <t>ZARZAL</t>
  </si>
  <si>
    <t>TURBACO</t>
  </si>
  <si>
    <t>FRANCISCO PIZARRO</t>
  </si>
  <si>
    <t>IZA</t>
  </si>
  <si>
    <t>GUAYABETAL</t>
  </si>
  <si>
    <t>POLICARPA</t>
  </si>
  <si>
    <t>VALLE DE SAN JUAN</t>
  </si>
  <si>
    <t>EL BAGRE</t>
  </si>
  <si>
    <t>JENESANO</t>
  </si>
  <si>
    <t>LA BELLEZA</t>
  </si>
  <si>
    <t>VENADILLO</t>
  </si>
  <si>
    <t>ZAMBRANO</t>
  </si>
  <si>
    <t>VILLAHERMOSA</t>
  </si>
  <si>
    <t>ENVIGADO</t>
  </si>
  <si>
    <t>LABRANZAGRANDE</t>
  </si>
  <si>
    <t>PUERRES</t>
  </si>
  <si>
    <t>VILLARRICA</t>
  </si>
  <si>
    <t>FREDONIA</t>
  </si>
  <si>
    <t>LA CAPILLA</t>
  </si>
  <si>
    <t>LA CALERA</t>
  </si>
  <si>
    <t>PUPIALES</t>
  </si>
  <si>
    <t>LEBRIJA</t>
  </si>
  <si>
    <t>FRONTINO</t>
  </si>
  <si>
    <t>LA MESA</t>
  </si>
  <si>
    <t>RICAURTE</t>
  </si>
  <si>
    <t>LOS SANTOS</t>
  </si>
  <si>
    <t>GIRALDO</t>
  </si>
  <si>
    <t>LA UVITA</t>
  </si>
  <si>
    <t>LA PALMA</t>
  </si>
  <si>
    <t>MACARAVITA</t>
  </si>
  <si>
    <t>GIRARDOTA</t>
  </si>
  <si>
    <t>VILLA DE LEYVA</t>
  </si>
  <si>
    <t>LA PEÑA</t>
  </si>
  <si>
    <t>SAMANIEGO</t>
  </si>
  <si>
    <t>MACANAL</t>
  </si>
  <si>
    <t>MATANZA</t>
  </si>
  <si>
    <t>LENGUAZAQUE</t>
  </si>
  <si>
    <t>SAN BERNARDO</t>
  </si>
  <si>
    <t>MOGOTES</t>
  </si>
  <si>
    <t>SAN LORENZO</t>
  </si>
  <si>
    <t>MOLAGAVITA</t>
  </si>
  <si>
    <t>GUARNE</t>
  </si>
  <si>
    <t>MONGUA</t>
  </si>
  <si>
    <t>MADRID</t>
  </si>
  <si>
    <t>OCAMONTE</t>
  </si>
  <si>
    <t>MANTA</t>
  </si>
  <si>
    <t>SAN PEDRO DE CARTAGO</t>
  </si>
  <si>
    <t>OIBA</t>
  </si>
  <si>
    <t>HELICONIA</t>
  </si>
  <si>
    <t>MEDINA</t>
  </si>
  <si>
    <t>ONZAGA</t>
  </si>
  <si>
    <t>HISPANIA</t>
  </si>
  <si>
    <t>MOTAVITA</t>
  </si>
  <si>
    <t>SANTACRUZ</t>
  </si>
  <si>
    <t>PALMAR</t>
  </si>
  <si>
    <t>MUZO</t>
  </si>
  <si>
    <t>SAPUYES</t>
  </si>
  <si>
    <t>PALMAS DEL SOCORRO</t>
  </si>
  <si>
    <t>ITUANGO</t>
  </si>
  <si>
    <t>NOBSA</t>
  </si>
  <si>
    <t>TAMINANGO</t>
  </si>
  <si>
    <t>NILO</t>
  </si>
  <si>
    <t>TANGUA</t>
  </si>
  <si>
    <t>PIEDECUESTA</t>
  </si>
  <si>
    <t>NIMAIMA</t>
  </si>
  <si>
    <t>PINCHOTE</t>
  </si>
  <si>
    <t>LA CEJA</t>
  </si>
  <si>
    <t>OTANCHE</t>
  </si>
  <si>
    <t>NOCAIMA</t>
  </si>
  <si>
    <t>PUENTE NACIONAL</t>
  </si>
  <si>
    <t>LA ESTRELLA</t>
  </si>
  <si>
    <t>PACHAVITA</t>
  </si>
  <si>
    <t>VENECIA</t>
  </si>
  <si>
    <t>YACUANQUER</t>
  </si>
  <si>
    <t>PUERTO PARRA</t>
  </si>
  <si>
    <t>LA PINTADA</t>
  </si>
  <si>
    <t>PACHO</t>
  </si>
  <si>
    <t>PUERTO WILCHES</t>
  </si>
  <si>
    <t>PAIPA</t>
  </si>
  <si>
    <t>PAIME</t>
  </si>
  <si>
    <t>RIONEGRO</t>
  </si>
  <si>
    <t>LIBORINA</t>
  </si>
  <si>
    <t>PAJARITO</t>
  </si>
  <si>
    <t>PANDI</t>
  </si>
  <si>
    <t>SABANA DE TORRES</t>
  </si>
  <si>
    <t>MACEO</t>
  </si>
  <si>
    <t>PANQUEBA</t>
  </si>
  <si>
    <t>PARATEBUENO</t>
  </si>
  <si>
    <t>MARINILLA</t>
  </si>
  <si>
    <t>PAUNA</t>
  </si>
  <si>
    <t>PASCA</t>
  </si>
  <si>
    <t>SAN BENITO</t>
  </si>
  <si>
    <t>MONTEBELLO</t>
  </si>
  <si>
    <t>PAYA</t>
  </si>
  <si>
    <t>PUERTO SALGAR</t>
  </si>
  <si>
    <t>SAN GIL</t>
  </si>
  <si>
    <t>PESCA</t>
  </si>
  <si>
    <t>QUEBRADANEGRA</t>
  </si>
  <si>
    <t>PISBA</t>
  </si>
  <si>
    <t>QUETAME</t>
  </si>
  <si>
    <t>QUIPILE</t>
  </si>
  <si>
    <t>APULO</t>
  </si>
  <si>
    <t>OLAYA</t>
  </si>
  <si>
    <t>PEÑOL</t>
  </si>
  <si>
    <t>SAN ANTONIO DEL TEQUENDAMA</t>
  </si>
  <si>
    <t>SIMACOTA</t>
  </si>
  <si>
    <t>PEQUE</t>
  </si>
  <si>
    <t>SOCORRO</t>
  </si>
  <si>
    <t>PUEBLORRICO</t>
  </si>
  <si>
    <t>SUAITA</t>
  </si>
  <si>
    <t>PUERTO NARE</t>
  </si>
  <si>
    <t>SAN JUAN DE RIOSECO</t>
  </si>
  <si>
    <t>PUERTO TRIUNFO</t>
  </si>
  <si>
    <t>SAN EDUARDO</t>
  </si>
  <si>
    <t>SASAIMA</t>
  </si>
  <si>
    <t>TONA</t>
  </si>
  <si>
    <t>REMEDIOS</t>
  </si>
  <si>
    <t>RETIRO</t>
  </si>
  <si>
    <t>SAN LUIS DE GACENO</t>
  </si>
  <si>
    <t>SAN MATEO</t>
  </si>
  <si>
    <t>SILVANIA</t>
  </si>
  <si>
    <t>VETAS</t>
  </si>
  <si>
    <t>SAN MIGUEL DE SEMA</t>
  </si>
  <si>
    <t>SIMIJACA</t>
  </si>
  <si>
    <t>SABANETA</t>
  </si>
  <si>
    <t>SAN PABLO DE BORBUR</t>
  </si>
  <si>
    <t>SOACHA</t>
  </si>
  <si>
    <t>ZAPATOCA</t>
  </si>
  <si>
    <t>SALGAR</t>
  </si>
  <si>
    <t>SANTANA</t>
  </si>
  <si>
    <t>SUBACHOQUE</t>
  </si>
  <si>
    <t>SANTA ROSA DE VITERBO</t>
  </si>
  <si>
    <t>SUESCA</t>
  </si>
  <si>
    <t>SATIVANORTE</t>
  </si>
  <si>
    <t>SUSA</t>
  </si>
  <si>
    <t>SATIVASUR</t>
  </si>
  <si>
    <t>SUTATAUSA</t>
  </si>
  <si>
    <t>SIACHOQUE</t>
  </si>
  <si>
    <t>TABIO</t>
  </si>
  <si>
    <t>TAUSA</t>
  </si>
  <si>
    <t>SAN PEDRO DE LOS MILAGROS</t>
  </si>
  <si>
    <t>TENA</t>
  </si>
  <si>
    <t>SOCHA</t>
  </si>
  <si>
    <t>TENJO</t>
  </si>
  <si>
    <t>SAN RAFAEL</t>
  </si>
  <si>
    <t>SOGAMOSO</t>
  </si>
  <si>
    <t>TIBACUY</t>
  </si>
  <si>
    <t>SAN ROQUE</t>
  </si>
  <si>
    <t>SOMONDOCO</t>
  </si>
  <si>
    <t>TIBIRITA</t>
  </si>
  <si>
    <t>SAN VICENTE FERRER</t>
  </si>
  <si>
    <t>SORA</t>
  </si>
  <si>
    <t>TOCAIMA</t>
  </si>
  <si>
    <t>SANTA ROSA DE OSOS</t>
  </si>
  <si>
    <t>SANTO DOMINGO</t>
  </si>
  <si>
    <t>EL SANTUARIO</t>
  </si>
  <si>
    <t>UBAQUE</t>
  </si>
  <si>
    <t>SEGOVIA</t>
  </si>
  <si>
    <t>SUTATENZA</t>
  </si>
  <si>
    <t>TASCO</t>
  </si>
  <si>
    <t>UNE</t>
  </si>
  <si>
    <t>TENZA</t>
  </si>
  <si>
    <t>VERGARA</t>
  </si>
  <si>
    <t>TIBASOSA</t>
  </si>
  <si>
    <t>TARSO</t>
  </si>
  <si>
    <t>TIPACOQUE</t>
  </si>
  <si>
    <t>TOCA</t>
  </si>
  <si>
    <t>VILLETA</t>
  </si>
  <si>
    <t>TURBO</t>
  </si>
  <si>
    <t>URAMITA</t>
  </si>
  <si>
    <t>URRAO</t>
  </si>
  <si>
    <t>TOTA</t>
  </si>
  <si>
    <t>VALDIVIA</t>
  </si>
  <si>
    <t>TUTA</t>
  </si>
  <si>
    <t>VENTAQUEMADA</t>
  </si>
  <si>
    <t>YARUMAL</t>
  </si>
  <si>
    <t>ZETAQUIRA</t>
  </si>
  <si>
    <t>ZARAGOZA</t>
  </si>
  <si>
    <t>CALI</t>
  </si>
  <si>
    <t>MIRITÍ - PARANÁ</t>
  </si>
  <si>
    <t>PUERTO ALEGRÍA</t>
  </si>
  <si>
    <t>TARAPACÁ</t>
  </si>
  <si>
    <t>ABRIAQUÍ</t>
  </si>
  <si>
    <t>ALEJANDRÍA</t>
  </si>
  <si>
    <t>AMAGÁ</t>
  </si>
  <si>
    <t>ANGELÓPOLIS</t>
  </si>
  <si>
    <t>ANORÍ</t>
  </si>
  <si>
    <t>ANZÁ</t>
  </si>
  <si>
    <t>APARTADÓ</t>
  </si>
  <si>
    <t>BURITICÁ</t>
  </si>
  <si>
    <t>CÁCERES</t>
  </si>
  <si>
    <t>CARACOLÍ</t>
  </si>
  <si>
    <t>CHIGORODÓ</t>
  </si>
  <si>
    <t>CIUDAD BOLÍVAR</t>
  </si>
  <si>
    <t>COCORNÁ</t>
  </si>
  <si>
    <t>CONCEPCIÓN</t>
  </si>
  <si>
    <t>DONMATÍAS</t>
  </si>
  <si>
    <t>EBÉJICO</t>
  </si>
  <si>
    <t>ENTRERRÍOS</t>
  </si>
  <si>
    <t>GÓMEZ PLATA</t>
  </si>
  <si>
    <t>GUATAPÉ</t>
  </si>
  <si>
    <t>ITAGÜÍ</t>
  </si>
  <si>
    <t>JARDÍN</t>
  </si>
  <si>
    <t>JERICÓ</t>
  </si>
  <si>
    <t>LA UNIÓN</t>
  </si>
  <si>
    <t>MEDELLÍN</t>
  </si>
  <si>
    <t>MURINDÓ</t>
  </si>
  <si>
    <t>MUTATÁ</t>
  </si>
  <si>
    <t>NECHÍ</t>
  </si>
  <si>
    <t>NECOCLÍ</t>
  </si>
  <si>
    <t>PUERTO BERRÍO</t>
  </si>
  <si>
    <t>SAN ANDRÉS DE CUERQUÍA</t>
  </si>
  <si>
    <t>SAN JERÓNIMO</t>
  </si>
  <si>
    <t>SAN JOSÉ DE LA MONTAÑA</t>
  </si>
  <si>
    <t>SAN JUAN DE URABÁ</t>
  </si>
  <si>
    <t>SAN PEDRO DE URABÁ</t>
  </si>
  <si>
    <t>SANTA BÁRBARA</t>
  </si>
  <si>
    <t>SANTA FÉ DE ANTIOQUIA</t>
  </si>
  <si>
    <t>SONSÓN</t>
  </si>
  <si>
    <t>SOPETRÁN</t>
  </si>
  <si>
    <t>TÁMESIS</t>
  </si>
  <si>
    <t>TARAZÁ</t>
  </si>
  <si>
    <t>TITIRIBÍ</t>
  </si>
  <si>
    <t>VALPARAÍSO</t>
  </si>
  <si>
    <t>VEGACHÍ</t>
  </si>
  <si>
    <t>VIGÍA DEL FUERTE</t>
  </si>
  <si>
    <t>YALÍ</t>
  </si>
  <si>
    <t>YOLOMBÓ</t>
  </si>
  <si>
    <t>YONDÓ</t>
  </si>
  <si>
    <t>PUERTO RONDÓN</t>
  </si>
  <si>
    <t>SAN ANDRÉS</t>
  </si>
  <si>
    <t>MANATÍ</t>
  </si>
  <si>
    <t>PIOJÓ</t>
  </si>
  <si>
    <t>REPELÓN</t>
  </si>
  <si>
    <t>SANTA LUCÍA</t>
  </si>
  <si>
    <t>SANTO TOMÁS</t>
  </si>
  <si>
    <t>TUBARÁ</t>
  </si>
  <si>
    <t>USIACURÍ</t>
  </si>
  <si>
    <t>ACHÍ</t>
  </si>
  <si>
    <t>CÓRDOBA</t>
  </si>
  <si>
    <t>EL CARMEN DE BOLÍVAR</t>
  </si>
  <si>
    <t>EL PEÑÓN</t>
  </si>
  <si>
    <t>MAGANGUÉ</t>
  </si>
  <si>
    <t>MARÍA LA BAJA</t>
  </si>
  <si>
    <t>MOMPÓS</t>
  </si>
  <si>
    <t>NOROSÍ</t>
  </si>
  <si>
    <t>RÍO VIEJO</t>
  </si>
  <si>
    <t>SAN CRISTÓBAL</t>
  </si>
  <si>
    <t>SAN MARTÍN DE LOBA</t>
  </si>
  <si>
    <t>SIMITÍ</t>
  </si>
  <si>
    <t>TURBANÁ</t>
  </si>
  <si>
    <t>BELÉN</t>
  </si>
  <si>
    <t>BETÉITIVA</t>
  </si>
  <si>
    <t>BOYACÁ</t>
  </si>
  <si>
    <t>BUSBANZÁ</t>
  </si>
  <si>
    <t>CHIQUINQUIRÁ</t>
  </si>
  <si>
    <t>CHÍQUIZA</t>
  </si>
  <si>
    <t>CHIVATÁ</t>
  </si>
  <si>
    <t>CIÉNEGA</t>
  </si>
  <si>
    <t>CÓMBITA</t>
  </si>
  <si>
    <t>COVARACHÍA</t>
  </si>
  <si>
    <t>CUBARÁ</t>
  </si>
  <si>
    <t>CUÍTIVA</t>
  </si>
  <si>
    <t>GACHANTIVÁ</t>
  </si>
  <si>
    <t>GÁMEZA</t>
  </si>
  <si>
    <t>GUAYATÁ</t>
  </si>
  <si>
    <t>GÜICÁN</t>
  </si>
  <si>
    <t>MARIPÍ</t>
  </si>
  <si>
    <t>MONGUÍ</t>
  </si>
  <si>
    <t>MONIQUIRÁ</t>
  </si>
  <si>
    <t>NUEVO COLÓN</t>
  </si>
  <si>
    <t>OICATÁ</t>
  </si>
  <si>
    <t>PÁEZ</t>
  </si>
  <si>
    <t>PAZ DE RÍO</t>
  </si>
  <si>
    <t>PUERTO BOYACÁ</t>
  </si>
  <si>
    <t>QUÍPAMA</t>
  </si>
  <si>
    <t>RAMIRIQUÍ</t>
  </si>
  <si>
    <t>RÁQUIRA</t>
  </si>
  <si>
    <t>RONDÓN</t>
  </si>
  <si>
    <t>SABOYÁ</t>
  </si>
  <si>
    <t>SÁCHICA</t>
  </si>
  <si>
    <t>SAMACÁ</t>
  </si>
  <si>
    <t>SAN JOSÉ DE PARE</t>
  </si>
  <si>
    <t>SANTA MARÍA</t>
  </si>
  <si>
    <t>SANTA SOFÍA</t>
  </si>
  <si>
    <t>SOATÁ</t>
  </si>
  <si>
    <t>SOCOTÁ</t>
  </si>
  <si>
    <t>SORACÁ</t>
  </si>
  <si>
    <t>SOTAQUIRÁ</t>
  </si>
  <si>
    <t>SUSACÓN</t>
  </si>
  <si>
    <t>SUTAMARCHÁN</t>
  </si>
  <si>
    <t>TIBANÁ</t>
  </si>
  <si>
    <t>TINJACÁ</t>
  </si>
  <si>
    <t>TOGÜÍ</t>
  </si>
  <si>
    <t>TÓPAGA</t>
  </si>
  <si>
    <t>TUNUNGUÁ</t>
  </si>
  <si>
    <t>TURMEQUÉ</t>
  </si>
  <si>
    <t>TUTAZÁ</t>
  </si>
  <si>
    <t>ÚMBITA</t>
  </si>
  <si>
    <t>VIRACACHÁ</t>
  </si>
  <si>
    <t>BELALCÁZAR</t>
  </si>
  <si>
    <t>CHINCHINÁ</t>
  </si>
  <si>
    <t>PÁCORA</t>
  </si>
  <si>
    <t>SAMANÁ</t>
  </si>
  <si>
    <t>SAN JOSÉ</t>
  </si>
  <si>
    <t>SUPÍA</t>
  </si>
  <si>
    <t>VILLAMARÍA</t>
  </si>
  <si>
    <t>BELÉN DE LOS ANDAQUÍES</t>
  </si>
  <si>
    <t>CARTAGENA DEL CHAIRÁ</t>
  </si>
  <si>
    <t>EL PAUJÍL</t>
  </si>
  <si>
    <t>MILÁN</t>
  </si>
  <si>
    <t>SAN JOSÉ DEL FRAGUA</t>
  </si>
  <si>
    <t>SAN VICENTE DEL CAGUÁN</t>
  </si>
  <si>
    <t>CHÁMEZA</t>
  </si>
  <si>
    <t>MANÍ</t>
  </si>
  <si>
    <t>NUNCHÍA</t>
  </si>
  <si>
    <t>OROCUÉ</t>
  </si>
  <si>
    <t>SÁCAMA</t>
  </si>
  <si>
    <t>TÁMARA</t>
  </si>
  <si>
    <t>BOLÍVAR</t>
  </si>
  <si>
    <t>CAJIBÍO</t>
  </si>
  <si>
    <t>GUACHENÉ</t>
  </si>
  <si>
    <t>GUAPÍ</t>
  </si>
  <si>
    <t>INZÁ</t>
  </si>
  <si>
    <t>JAMBALÓ</t>
  </si>
  <si>
    <t>LÓPEZ DE MICAY</t>
  </si>
  <si>
    <t>PATÍA</t>
  </si>
  <si>
    <t>PIENDAMÓ</t>
  </si>
  <si>
    <t>POPAYÁN</t>
  </si>
  <si>
    <t>PURACÉ</t>
  </si>
  <si>
    <t>SAN SEBASTIÁN</t>
  </si>
  <si>
    <t>SUÁREZ</t>
  </si>
  <si>
    <t>TIMBÍO</t>
  </si>
  <si>
    <t>TIMBIQUÍ</t>
  </si>
  <si>
    <t>TORIBÍO</t>
  </si>
  <si>
    <t>TOTORÓ</t>
  </si>
  <si>
    <t>AGUSTÍN CODAZZI</t>
  </si>
  <si>
    <t>CHIRIGUANÁ</t>
  </si>
  <si>
    <t>CURUMANÍ</t>
  </si>
  <si>
    <t>GONZÁLEZ</t>
  </si>
  <si>
    <t>MANAURE BALCÓN DEL CESAR</t>
  </si>
  <si>
    <t>RÍO DE ORO</t>
  </si>
  <si>
    <t>SAN MARTÍN</t>
  </si>
  <si>
    <t>ACANDÍ</t>
  </si>
  <si>
    <t>ALTO BAUDÓ</t>
  </si>
  <si>
    <t>BAGADÓ</t>
  </si>
  <si>
    <t>BAHÍA SOLANO</t>
  </si>
  <si>
    <t>BAJO BAUDÓ</t>
  </si>
  <si>
    <t>BOJAYÁ</t>
  </si>
  <si>
    <t>CARMEN DEL DARIÉN</t>
  </si>
  <si>
    <t>CÉRTEGUI</t>
  </si>
  <si>
    <t>EL CANTÓN DEL SAN PABLO</t>
  </si>
  <si>
    <t>JURADÓ</t>
  </si>
  <si>
    <t>LLORÓ</t>
  </si>
  <si>
    <t>MEDIO BAUDÓ</t>
  </si>
  <si>
    <t>NÓVITA</t>
  </si>
  <si>
    <t>NUQUÍ</t>
  </si>
  <si>
    <t>QUIBDÓ</t>
  </si>
  <si>
    <t>RÍO IRÓ</t>
  </si>
  <si>
    <t>RÍO QUITO</t>
  </si>
  <si>
    <t>SAN JOSÉ DEL PALMAR</t>
  </si>
  <si>
    <t>SIPÍ</t>
  </si>
  <si>
    <t>TADÓ</t>
  </si>
  <si>
    <t>UNGUÍA</t>
  </si>
  <si>
    <t>UNIÓN PANAMERICANA</t>
  </si>
  <si>
    <t>CERETÉ</t>
  </si>
  <si>
    <t>CHIMÁ</t>
  </si>
  <si>
    <t>CHINÚ</t>
  </si>
  <si>
    <t>CIÉNAGA DE ORO</t>
  </si>
  <si>
    <t>LOS CÓRDOBAS</t>
  </si>
  <si>
    <t>MONTELÍBANO</t>
  </si>
  <si>
    <t>MONTERÍA</t>
  </si>
  <si>
    <t>PURÍSIMA DE LA CONCEPCIÓN</t>
  </si>
  <si>
    <t>SAHAGÚN</t>
  </si>
  <si>
    <t>SAN ANDRÉS DE SOTAVENTO</t>
  </si>
  <si>
    <t>SAN JOSÉ DE URÉ</t>
  </si>
  <si>
    <t>TUCHÍN</t>
  </si>
  <si>
    <t>ALBÁN</t>
  </si>
  <si>
    <t>ARBELÁEZ</t>
  </si>
  <si>
    <t>BELTRÁN</t>
  </si>
  <si>
    <t>BOJACÁ</t>
  </si>
  <si>
    <t>CAJICÁ</t>
  </si>
  <si>
    <t>CAPARRAPÍ</t>
  </si>
  <si>
    <t>CÁQUEZA</t>
  </si>
  <si>
    <t>CHAGUANÍ</t>
  </si>
  <si>
    <t>CHÍA</t>
  </si>
  <si>
    <t>CHOACHÍ</t>
  </si>
  <si>
    <t>CHOCONTÁ</t>
  </si>
  <si>
    <t>CUCUNUBÁ</t>
  </si>
  <si>
    <t>FACATATIVÁ</t>
  </si>
  <si>
    <t>FÓMEQUE</t>
  </si>
  <si>
    <t>FÚQUENE</t>
  </si>
  <si>
    <t>FUSAGASUGÁ</t>
  </si>
  <si>
    <t>GACHALÁ</t>
  </si>
  <si>
    <t>GACHANCIPÁ</t>
  </si>
  <si>
    <t>GACHETÁ</t>
  </si>
  <si>
    <t>GUACHETÁ</t>
  </si>
  <si>
    <t>GUATAQUÍ</t>
  </si>
  <si>
    <t>GUAYABAL DE SÍQUIMA</t>
  </si>
  <si>
    <t>GUTIÉRREZ</t>
  </si>
  <si>
    <t>JERUSALÉN</t>
  </si>
  <si>
    <t>JUNÍN</t>
  </si>
  <si>
    <t>MACHETÁ</t>
  </si>
  <si>
    <t>NEMOCÓN</t>
  </si>
  <si>
    <t>PULÍ</t>
  </si>
  <si>
    <t>SESQUILÉ</t>
  </si>
  <si>
    <t>SIBATÉ</t>
  </si>
  <si>
    <t>SOPÓ</t>
  </si>
  <si>
    <t>SUPATÁ</t>
  </si>
  <si>
    <t>TOCANCIPÁ</t>
  </si>
  <si>
    <t>TOPAIPÍ</t>
  </si>
  <si>
    <t>UBALÁ</t>
  </si>
  <si>
    <t>ÚTICA</t>
  </si>
  <si>
    <t>VIANÍ</t>
  </si>
  <si>
    <t>VILLA DE SAN DIEGO DE UBATÉ</t>
  </si>
  <si>
    <t>VILLAGÓMEZ</t>
  </si>
  <si>
    <t>VILLAPINZÓN</t>
  </si>
  <si>
    <t>VIOTÁ</t>
  </si>
  <si>
    <t>YACOPÍ</t>
  </si>
  <si>
    <t>ZIPACÓN</t>
  </si>
  <si>
    <t>ZIPAQUIRÁ</t>
  </si>
  <si>
    <t>INÍRIDA</t>
  </si>
  <si>
    <t>SAN JOSÉ DEL GUAVIARE</t>
  </si>
  <si>
    <t>ELÍAS</t>
  </si>
  <si>
    <t>GARZÓN</t>
  </si>
  <si>
    <t>ÍQUIRA</t>
  </si>
  <si>
    <t>NÁTAGA</t>
  </si>
  <si>
    <t>SAN AGUSTÍN</t>
  </si>
  <si>
    <t>TIMANÁ</t>
  </si>
  <si>
    <t>YAGUARÁ</t>
  </si>
  <si>
    <t>DISTRACCIÓN</t>
  </si>
  <si>
    <t>ARIGUANÍ</t>
  </si>
  <si>
    <t>CIÉNAGA</t>
  </si>
  <si>
    <t>EL PIÑÓN</t>
  </si>
  <si>
    <t>EL RETÉN</t>
  </si>
  <si>
    <t>FUNDACIÓN</t>
  </si>
  <si>
    <t>SABANAS DE SAN ÁNGEL</t>
  </si>
  <si>
    <t>SAN SEBASTIÁN DE BUENAVISTA</t>
  </si>
  <si>
    <t>SAN ZENÓN</t>
  </si>
  <si>
    <t>SANTA BÁRBARA DE PINTO</t>
  </si>
  <si>
    <t>ZAPAYÁN</t>
  </si>
  <si>
    <t>ACACÍAS</t>
  </si>
  <si>
    <t>BARRANCA DE UPÍA</t>
  </si>
  <si>
    <t>LEJANÍAS</t>
  </si>
  <si>
    <t>MAPIRIPÁN</t>
  </si>
  <si>
    <t>PUERTO GAITÁN</t>
  </si>
  <si>
    <t>PUERTO LÓPEZ</t>
  </si>
  <si>
    <t>ANCUYÁ</t>
  </si>
  <si>
    <t>CHACHAGÜÍ</t>
  </si>
  <si>
    <t>COLÓN</t>
  </si>
  <si>
    <t>CONSACÁ</t>
  </si>
  <si>
    <t>CUASPÚD</t>
  </si>
  <si>
    <t>EL TABLÓN DE GÓMEZ</t>
  </si>
  <si>
    <t>GUALMATÁN</t>
  </si>
  <si>
    <t>IMUÉS</t>
  </si>
  <si>
    <t>MAGÜÍ</t>
  </si>
  <si>
    <t>POTOSÍ</t>
  </si>
  <si>
    <t>ROBERTO PAYÁN</t>
  </si>
  <si>
    <t>SAN ANDRÉS DE TUMACO</t>
  </si>
  <si>
    <t>SANDONÁ</t>
  </si>
  <si>
    <t>TÚQUERRES</t>
  </si>
  <si>
    <t>ÁBREGO</t>
  </si>
  <si>
    <t>CÁCHIRA</t>
  </si>
  <si>
    <t>CÁCOTA</t>
  </si>
  <si>
    <t>CHINÁCOTA</t>
  </si>
  <si>
    <t>CHITAGÁ</t>
  </si>
  <si>
    <t>CONVENCIÓN</t>
  </si>
  <si>
    <t>CÚCUTA</t>
  </si>
  <si>
    <t>HACARÍ</t>
  </si>
  <si>
    <t>HERRÁN</t>
  </si>
  <si>
    <t>TIBÚ</t>
  </si>
  <si>
    <t>PUERTO ASÍS</t>
  </si>
  <si>
    <t>PUERTO GUZMÁN</t>
  </si>
  <si>
    <t>PUERTO LEGUÍZAMO</t>
  </si>
  <si>
    <t>VILLAGARZÓN</t>
  </si>
  <si>
    <t>CALARCÁ</t>
  </si>
  <si>
    <t>GÉNOVA</t>
  </si>
  <si>
    <t>APÍA</t>
  </si>
  <si>
    <t>BELÉN DE UMBRÍA</t>
  </si>
  <si>
    <t>GUÁTICA</t>
  </si>
  <si>
    <t>MISTRATÓ</t>
  </si>
  <si>
    <t>QUINCHÍA</t>
  </si>
  <si>
    <t>CARCASÍ</t>
  </si>
  <si>
    <t>CEPITÁ</t>
  </si>
  <si>
    <t>CHARALÁ</t>
  </si>
  <si>
    <t>CHIPATÁ</t>
  </si>
  <si>
    <t>CONTRATACIÓN</t>
  </si>
  <si>
    <t>CURITÍ</t>
  </si>
  <si>
    <t>EL CARMEN DE CHUCURÍ</t>
  </si>
  <si>
    <t>EL PLAYÓN</t>
  </si>
  <si>
    <t>FLORIÁN</t>
  </si>
  <si>
    <t>GALÁN</t>
  </si>
  <si>
    <t>GÁMBITA</t>
  </si>
  <si>
    <t>GIRÓN</t>
  </si>
  <si>
    <t>GUAPOTÁ</t>
  </si>
  <si>
    <t>GUAVATÁ</t>
  </si>
  <si>
    <t>GÜEPSA</t>
  </si>
  <si>
    <t>JESÚS MARÍA</t>
  </si>
  <si>
    <t>JORDÁN</t>
  </si>
  <si>
    <t>LANDÁZURI</t>
  </si>
  <si>
    <t>MÁLAGA</t>
  </si>
  <si>
    <t>PÁRAMO</t>
  </si>
  <si>
    <t>SAN JOAQUÍN</t>
  </si>
  <si>
    <t>SAN JOSÉ DE MIRANDA</t>
  </si>
  <si>
    <t>SAN VICENTE DE CHUCURÍ</t>
  </si>
  <si>
    <t>SANTA HELENA DEL OPÓN</t>
  </si>
  <si>
    <t>SURATÁ</t>
  </si>
  <si>
    <t>VALLE DE SAN JOSÉ</t>
  </si>
  <si>
    <t>VÉLEZ</t>
  </si>
  <si>
    <t>CHALÁN</t>
  </si>
  <si>
    <t>SAMPUÉS</t>
  </si>
  <si>
    <t>SAN LUIS DE SINCÉ</t>
  </si>
  <si>
    <t>SANTIAGO DE TOLÚ</t>
  </si>
  <si>
    <t>TOLÚ VIEJO</t>
  </si>
  <si>
    <t>ANZOÁTEGUI</t>
  </si>
  <si>
    <t>CARMEN DE APICALÁ</t>
  </si>
  <si>
    <t>IBAGUÉ</t>
  </si>
  <si>
    <t>LÉRIDA</t>
  </si>
  <si>
    <t>LÍBANO</t>
  </si>
  <si>
    <t>PURIFICACIÓN</t>
  </si>
  <si>
    <t>SAN SEBASTIÁN DE MARIQUITA</t>
  </si>
  <si>
    <t>ALCALÁ</t>
  </si>
  <si>
    <t>ANDALUCÍA</t>
  </si>
  <si>
    <t>EL ÁGUILA</t>
  </si>
  <si>
    <t>GUACARÍ</t>
  </si>
  <si>
    <t>JAMUNDÍ</t>
  </si>
  <si>
    <t>RIOFRÍO</t>
  </si>
  <si>
    <t>TULUÁ</t>
  </si>
  <si>
    <t>CARURÚ</t>
  </si>
  <si>
    <t>MITÚ</t>
  </si>
  <si>
    <t>YAVARATÉ</t>
  </si>
  <si>
    <t>SANTA ROSALÍA</t>
  </si>
  <si>
    <t>No_Refiere</t>
  </si>
  <si>
    <t>FECHA DE SOLUCIÓN DE LA PQR</t>
  </si>
  <si>
    <t>ESTADO DE PQR</t>
  </si>
  <si>
    <t>DÍAS/HORAS PARA RESPUESTA DE PQR</t>
  </si>
  <si>
    <t>DESCRIPCION SEGUIMIENTO PQR</t>
  </si>
  <si>
    <t>ACEPTACIÓN PQR</t>
  </si>
  <si>
    <t>SOLUCIÓN A PQR</t>
  </si>
  <si>
    <t>NEGACIÓN PQR</t>
  </si>
  <si>
    <t>MOTIVO DE LA NEGACIÓN</t>
  </si>
  <si>
    <t>RESPOSABLE DE LA NEGACIÓN</t>
  </si>
  <si>
    <t>VALOR BOOLEANO</t>
  </si>
  <si>
    <t>SI</t>
  </si>
  <si>
    <t>NO</t>
  </si>
  <si>
    <t>TIEMPO PARA UNA RESPUESTA OPORTUNA</t>
  </si>
  <si>
    <t>EN TRAMITE</t>
  </si>
  <si>
    <t>A TIEMPO</t>
  </si>
  <si>
    <t>VENCIDA</t>
  </si>
  <si>
    <t>FUERA DE TIEMPO</t>
  </si>
  <si>
    <t>CON RESPUESTA</t>
  </si>
  <si>
    <t>VARIABLE</t>
  </si>
  <si>
    <t xml:space="preserve">Item </t>
  </si>
  <si>
    <t>Radicado</t>
  </si>
  <si>
    <t>Fecha De Registro Pqr</t>
  </si>
  <si>
    <t>Fecha De Instauración De Pqr</t>
  </si>
  <si>
    <t>Año</t>
  </si>
  <si>
    <t>Mes</t>
  </si>
  <si>
    <t>Área Donde Interpone La Pqr</t>
  </si>
  <si>
    <t>Clasificacion Del Tipo De Riesgo Si Aplica</t>
  </si>
  <si>
    <t>Nombre Del Peticionario</t>
  </si>
  <si>
    <t>Celular</t>
  </si>
  <si>
    <t>Email</t>
  </si>
  <si>
    <t>Nombre Y Apellido Usuario</t>
  </si>
  <si>
    <t>Régimen</t>
  </si>
  <si>
    <t>Direccion</t>
  </si>
  <si>
    <t>Telefono</t>
  </si>
  <si>
    <t>Departamento</t>
  </si>
  <si>
    <t>Municipio</t>
  </si>
  <si>
    <t>Aspecto Fundamental De La Pqr</t>
  </si>
  <si>
    <t>Indicar Si Existe Fallo Judicial</t>
  </si>
  <si>
    <t>Tipo Poblacional</t>
  </si>
  <si>
    <t>Grupo Étnico</t>
  </si>
  <si>
    <t>Derecho Vulnerado</t>
  </si>
  <si>
    <t>Canales De Instauración</t>
  </si>
  <si>
    <t>Servicio Prestado</t>
  </si>
  <si>
    <t>Responsable De Respueta</t>
  </si>
  <si>
    <t>Profesional Implicado</t>
  </si>
  <si>
    <t>Perfil Ocupacional</t>
  </si>
  <si>
    <t>Fecha De Respeusta Pqr</t>
  </si>
  <si>
    <t>Días/Horas Para Respuesta De Pqr</t>
  </si>
  <si>
    <t>Fecha De Entrega Al Lider</t>
  </si>
  <si>
    <t>Seguimiento 1</t>
  </si>
  <si>
    <t>Seguimiento 2</t>
  </si>
  <si>
    <t>Seguimiento 3</t>
  </si>
  <si>
    <t>Seguimiento 4</t>
  </si>
  <si>
    <t>Tiempo Para Una Respuesta Oportuna</t>
  </si>
  <si>
    <t>Fecha De Respuesta Lider</t>
  </si>
  <si>
    <t>Descripcion Seguimiento Pqr</t>
  </si>
  <si>
    <t>Aceptación Pqr</t>
  </si>
  <si>
    <t>Solución A Pqr</t>
  </si>
  <si>
    <t>Negación Pqr</t>
  </si>
  <si>
    <t>Motivo De La Negación</t>
  </si>
  <si>
    <t>Resposable De La Negación</t>
  </si>
  <si>
    <t>Mecanismo De Respuesta</t>
  </si>
  <si>
    <t>Radicado De Respuesta</t>
  </si>
  <si>
    <t>Fecha De Solución De La Pqr</t>
  </si>
  <si>
    <t>Estado De Pqr</t>
  </si>
  <si>
    <t>Cumplimiento_1</t>
  </si>
  <si>
    <t>Cumplimiento_2</t>
  </si>
  <si>
    <t>DESCRIPCIÓN</t>
  </si>
  <si>
    <t>Registrar</t>
  </si>
  <si>
    <t>No</t>
  </si>
  <si>
    <t>Si</t>
  </si>
  <si>
    <t>Consecutivo de registro, lo genera el sistema</t>
  </si>
  <si>
    <t>Número de radicado lo genera ventanilla única</t>
  </si>
  <si>
    <t>Es la fecha de registro en el instrumento de control de PQR</t>
  </si>
  <si>
    <t>Es la fecha en la cual el usuario instaura la PQR</t>
  </si>
  <si>
    <t>Cálculo automatico</t>
  </si>
  <si>
    <t>Seleccionar en lista desplegable</t>
  </si>
  <si>
    <t>Editar</t>
  </si>
  <si>
    <t>Editar número de documento</t>
  </si>
  <si>
    <t>Id/Peticionario</t>
  </si>
  <si>
    <t>Tp/Id Peticionario</t>
  </si>
  <si>
    <t>Id/A  Usuario</t>
  </si>
  <si>
    <t>Documento Usuario</t>
  </si>
  <si>
    <t>Eapb Entidad aseguradora</t>
  </si>
  <si>
    <t>Celda formulada</t>
  </si>
  <si>
    <t>Celda formulada muestra los días a vencer  el tiempo para dar respuesta a la PQR</t>
  </si>
  <si>
    <t>Selecciona la celda y haciendo uso de la herramienta date picker registrar la fecha</t>
  </si>
  <si>
    <t>Lo genera ventanilla única</t>
  </si>
  <si>
    <t>FECHA DE RECIBIDO DE PQR</t>
  </si>
  <si>
    <t>Días</t>
  </si>
  <si>
    <t xml:space="preserve">Días </t>
  </si>
  <si>
    <t>Fecha de Recibido PQR:</t>
  </si>
  <si>
    <t>FORMULARIO PQR</t>
  </si>
  <si>
    <t>Ps</t>
  </si>
  <si>
    <t>Ingrese los datos de la PQR nueva:</t>
  </si>
  <si>
    <t>Q</t>
  </si>
  <si>
    <t>Pqr(Pg=Petición general, Ps=Solicitud, Reclamo, Q=quejas)</t>
  </si>
  <si>
    <t>Pg</t>
  </si>
  <si>
    <t>CLASIFICACION DEL TIPO DEL RECLAMO SI APLICA:</t>
  </si>
  <si>
    <t>RS= Riesgo Simple (72 horas), RP= Riesgo prioritario (48 horas), RV= Riesgo Vital (24 horas), Ps= Petición solicitud (10 días), Pg= Peticioón general (15días), Q=Quejas(15 días)</t>
  </si>
  <si>
    <t>PETICIÓN</t>
  </si>
  <si>
    <t>QUEJA</t>
  </si>
  <si>
    <t>RECLAMO</t>
  </si>
  <si>
    <t/>
  </si>
  <si>
    <t>BUZÓN</t>
  </si>
  <si>
    <t>OFICINA</t>
  </si>
  <si>
    <t>PAGINA WEB</t>
  </si>
  <si>
    <t>VENTANILLA ÚNICA</t>
  </si>
  <si>
    <t>INFORMACION CLARA</t>
  </si>
  <si>
    <t>TRATO DIGNO</t>
  </si>
  <si>
    <t>SEGURIDAD</t>
  </si>
  <si>
    <t>PERTINENCIA</t>
  </si>
  <si>
    <t>CONFIDENCIALIDAD</t>
  </si>
  <si>
    <t>OPORTUNIDAD</t>
  </si>
  <si>
    <t>ACCESIBILIDAD</t>
  </si>
  <si>
    <t>CONTINUIDAD</t>
  </si>
  <si>
    <t>NO APLICA</t>
  </si>
  <si>
    <t>ENFERMERA</t>
  </si>
  <si>
    <t>AUX. ENFERMERÍA</t>
  </si>
  <si>
    <t>MEDICO GENERAL</t>
  </si>
  <si>
    <t>ESPECIALISTA</t>
  </si>
  <si>
    <t>CAMILLERO</t>
  </si>
  <si>
    <t>VIGILANTE</t>
  </si>
  <si>
    <t>SERVICIOS GENERALES</t>
  </si>
  <si>
    <t>PSICOLOGA</t>
  </si>
  <si>
    <t>TECNOLÓGO</t>
  </si>
  <si>
    <t>TECNICO</t>
  </si>
  <si>
    <t>ING. SISTEMAS</t>
  </si>
  <si>
    <t>CONTRIBUTIVO</t>
  </si>
  <si>
    <t>SUBSIDIADO</t>
  </si>
  <si>
    <t>EXCEPCIÓN</t>
  </si>
  <si>
    <t>ESPECIAL</t>
  </si>
  <si>
    <t>TUTELA</t>
  </si>
  <si>
    <t>PERSONA EN CONDICIÓN DEDESPLAZAMIENTO</t>
  </si>
  <si>
    <t>HABITANTE DE CALLE</t>
  </si>
  <si>
    <t>PERSONA EN ESTADO DE GESTACIÓN</t>
  </si>
  <si>
    <t>POBLACIÓN CON DISCAPACIDAD</t>
  </si>
  <si>
    <t>POBLACIÓN PRIVADA DE LA LIBERTAD</t>
  </si>
  <si>
    <t>VÍCTIMA DE VIOLENCIA DE GÉNERO</t>
  </si>
  <si>
    <t>PERSONA VÍCTIMA DE CONFLICTO ARMADO</t>
  </si>
  <si>
    <t>NINGUNA DE LAS ANTERIORES</t>
  </si>
  <si>
    <t>NEGRO, AFROCOLOMBIANO O AFRODESCENDIENTE</t>
  </si>
  <si>
    <t>PALENQUERO</t>
  </si>
  <si>
    <t xml:space="preserve"> INDÍGENA</t>
  </si>
  <si>
    <t>RAIZAL (DEL ARCHIPIÉLAGO DE SAN ANDRÉS)</t>
  </si>
  <si>
    <t>ROM O GITANO</t>
  </si>
  <si>
    <t>MULATO</t>
  </si>
  <si>
    <t>APOYO DIAGNOSTICO Y TERAPEUTICO</t>
  </si>
  <si>
    <t>COORDINACION DE ENFERMERIA</t>
  </si>
  <si>
    <t>2025</t>
  </si>
  <si>
    <t>diciembre</t>
  </si>
  <si>
    <t>OSCAR ALBERTO YEPES USECHE</t>
  </si>
  <si>
    <t>yepesoscar1957@gmail.com</t>
  </si>
  <si>
    <t>SANITAS SAS</t>
  </si>
  <si>
    <t>AV LA CULTURA N° 10A - 62</t>
  </si>
  <si>
    <t xml:space="preserve">REFIERE FALTA DE ACCESO PARA ASIGNACION DE CITA -UROLOGIA </t>
  </si>
  <si>
    <t>JEFE MARTHA LOZANO</t>
  </si>
  <si>
    <t>ANONIMO</t>
  </si>
  <si>
    <t>sotodiego2103@gmail.com</t>
  </si>
  <si>
    <t>REFIERE MALA ATENCION POR PARTE DEL PERSONAL DE CALL CENTER</t>
  </si>
  <si>
    <t>REFIERE INCONFORMIDAD CON LA ATENCION DE FUNCIONARIOS</t>
  </si>
  <si>
    <t>JEFE LILIANA AGUDELO</t>
  </si>
  <si>
    <t>OCTAVIANO OSORIO MARIN</t>
  </si>
  <si>
    <t>mariapaula2705moreno@gmial.com</t>
  </si>
  <si>
    <t>MONICA FORERO</t>
  </si>
  <si>
    <t xml:space="preserve">REFIERE INCONFORMIDAD CON LA ATENCION PRESTADA POR PARTE DE FUNCIONARIOS DE ENFERMERIA  </t>
  </si>
  <si>
    <t>EIDEN GALINDO MONTEJO</t>
  </si>
  <si>
    <t>eiden-02@hotmail.com</t>
  </si>
  <si>
    <t>CALLE 18C N° 19 - 17</t>
  </si>
  <si>
    <t>REFIERE INCONFORMIDAD CON LA ATENCION PRESTADA POR PARTE DE UN FUNCIONARIO</t>
  </si>
  <si>
    <t>DRA YADIRA AVELLA</t>
  </si>
  <si>
    <t>ELIZABETH HUELVAS</t>
  </si>
  <si>
    <t>REFIERE INCONFORMIDAD EN EL TRATO POR PARTE DEL SERVICIO</t>
  </si>
  <si>
    <t>DR YEFFERSON INFANTE</t>
  </si>
  <si>
    <t>REFIERE INCONFORMIDAD EN EL TRATO POR PARTE DE FUNCIONARIOS</t>
  </si>
  <si>
    <t>SUBGERENCIA PRESTACIÓN DE SERVICIOS</t>
  </si>
  <si>
    <t>(Todas)</t>
  </si>
  <si>
    <t>FANNY AYALA DIAZ</t>
  </si>
  <si>
    <t xml:space="preserve">REFIERE INCONFORMIDAD CON LA ATENCION PRESTADA EN EL SERVICIO </t>
  </si>
  <si>
    <t>LAURA MARIA ROA CAMARGO</t>
  </si>
  <si>
    <t>claudiagomezayala@hotmail.com</t>
  </si>
  <si>
    <t>VEREDA SAN  ANTONIO</t>
  </si>
  <si>
    <t xml:space="preserve">GLORIA STELLA AYURE </t>
  </si>
  <si>
    <t>gloritaayure84@hotmai.com</t>
  </si>
  <si>
    <t>MANZANA 218 CASA 13</t>
  </si>
  <si>
    <t>REFIERE INCONFORMIDAD EN  EL TRATO POR  PARTE DE UN FUNJCIONARIO</t>
  </si>
  <si>
    <t>BERTHA</t>
  </si>
  <si>
    <t>EDNA LILIANA INOCENCIO BOHORQUEZ</t>
  </si>
  <si>
    <t>blanca.daza@casanare.gov.co</t>
  </si>
  <si>
    <t>blanca.daza@casanare.go.co</t>
  </si>
  <si>
    <t>CORREO</t>
  </si>
  <si>
    <t>EDNA LILIANA INICENCIO BOHORQUEZ</t>
  </si>
  <si>
    <t xml:space="preserve">SOLICITUD DE INFORMACION AÑO 2022 - SECRETARIA DE SALUD </t>
  </si>
  <si>
    <t>SOLICITUD INFORMACION AÑO 2023 - SECRETARIA DE SALUD</t>
  </si>
  <si>
    <t>blanca .daza@casanare.gov.co</t>
  </si>
  <si>
    <t>SOLICITUD INFORMACION AÑO 2024 - SECRETARIA DE SALUD</t>
  </si>
  <si>
    <t>LUZ MARY GOMEZ COMAYAN</t>
  </si>
  <si>
    <t>flakitha93@hotmail.com</t>
  </si>
  <si>
    <t>VILLA FERNANDO CASA 40</t>
  </si>
  <si>
    <t>REFIERE INCONFORMIDAD CON LA ATENCION PRESTADA EN EL SERVICIO</t>
  </si>
  <si>
    <t>CARMEN ALICIA GARCIA CUATIN</t>
  </si>
  <si>
    <t>alisgar2018@gmail.com</t>
  </si>
  <si>
    <t>CALLE 24A N° 21 - 28</t>
  </si>
  <si>
    <t>REFIERE INCONFORMDAD CON LA ATENCION PRESTADA EN EL SERVICIO</t>
  </si>
  <si>
    <t>JHON FREDY PEDRAZA SANTOS</t>
  </si>
  <si>
    <t>pedrazasantosjhonfreddy@gmail.com</t>
  </si>
  <si>
    <t>CARRERA 9 N° 04 - 56</t>
  </si>
  <si>
    <t xml:space="preserve">REDIRECCIONAR </t>
  </si>
  <si>
    <t>COORDINACION ENFERMERIA</t>
  </si>
  <si>
    <t xml:space="preserve">SE REDIRECCIONO </t>
  </si>
  <si>
    <t>NO COMPETENCIA</t>
  </si>
  <si>
    <t>REFIERE  INCONFORMIDAD EN EL TRATO POR PARTE DE FUNCIONARIO</t>
  </si>
  <si>
    <t>LAURA ARCINIEGAS</t>
  </si>
  <si>
    <t>GERSON MALDONADO</t>
  </si>
  <si>
    <t>jersonmaldonado5@gmail.com</t>
  </si>
  <si>
    <t>SOLICITUD DE INFORMACION - CANCELACION DE  CITA POR CIRUGIA</t>
  </si>
  <si>
    <t xml:space="preserve">DRA GICELLA PERTUZ </t>
  </si>
  <si>
    <t>DIEGO ALEJANDRO MARTINEZ</t>
  </si>
  <si>
    <t>martinezserg72@gmail.c.om</t>
  </si>
  <si>
    <t>CARRERA 26 N° 20A - 03</t>
  </si>
  <si>
    <t>REFIERE INCONFORMIDAD EN EL TRATO POR PARTE DE UN ESPECIALISTA</t>
  </si>
  <si>
    <t>OTTO MANRIQUE MEJIA</t>
  </si>
  <si>
    <t>JUAN ANTONIO VEGA SANDOVAL</t>
  </si>
  <si>
    <t>pqr@capresoca-casanare.gov.co</t>
  </si>
  <si>
    <t xml:space="preserve">ALEJANDRA FUENTES </t>
  </si>
  <si>
    <t>ALWIS JEANIELL VEGA CATAÑO</t>
  </si>
  <si>
    <t>JOSE ELEUTERIO ALARCON</t>
  </si>
  <si>
    <t>sandralarconl@yahoo.com</t>
  </si>
  <si>
    <t>DIFICULTAD PARA ADQUIRIR UNA CITA</t>
  </si>
  <si>
    <t>NO SE PRESTA ESTE SERVICIO</t>
  </si>
  <si>
    <t>AVENIDA LA CULTURA No. 10A - 62</t>
  </si>
  <si>
    <t>REFIERE FALTA DE ACCESO PARA ASIGNACION DE CITA - UROLOGIA</t>
  </si>
  <si>
    <t xml:space="preserve">FALTA DE ORDEN MEDICA Y AUTORIZACION </t>
  </si>
  <si>
    <t>ESTEFANNY DAHANA GONZALEZ GALINDO</t>
  </si>
  <si>
    <t>estefanny.gonzalez@nuevaeps.com.co</t>
  </si>
  <si>
    <t>CARRERA 85K N° 46A - 66</t>
  </si>
  <si>
    <t>SOLICITUD DE INFORMACION</t>
  </si>
  <si>
    <t>UNIFICACION DE INFOMACION</t>
  </si>
  <si>
    <t>SUHAY VANESSA LEAL</t>
  </si>
  <si>
    <t xml:space="preserve">REFIERE INCONFORMIDAD POR PARTE DE UN FUNCIONARIO </t>
  </si>
  <si>
    <t>CATALINA</t>
  </si>
  <si>
    <t>REFIERE DEMORA EN LA ATENCION A CITA PROGRAMADA</t>
  </si>
  <si>
    <t>JOHANA RODRIGUEZ NEITE</t>
  </si>
  <si>
    <t>johanna.2681@hotmail.com</t>
  </si>
  <si>
    <t>CALLE 35 N° 25A - 28</t>
  </si>
  <si>
    <t>REFIERE INCONFORMIDAD CON EL TRAMITE ADMINISTRATIVO - PATOLOGIA</t>
  </si>
  <si>
    <t xml:space="preserve">JEFE YANETH ATUESTA </t>
  </si>
  <si>
    <t> lorefonseca23@gmail.com</t>
  </si>
  <si>
    <t>REFIERE INCONFORMIDAD CON LA ATENCION PRESTADA EN EL SERVICIO - MATERNO</t>
  </si>
  <si>
    <t>GRACIELA UMAÑA MENDOZA</t>
  </si>
  <si>
    <t>yeimi2909@yahoo.com</t>
  </si>
  <si>
    <t>REFIERE INCONFORMIDAD CON LA ATENCION  EN EL SERVICIO- PATOLOGIA</t>
  </si>
  <si>
    <t>2005</t>
  </si>
  <si>
    <t>No refiere</t>
  </si>
  <si>
    <t>EGNA ALICIA REYES</t>
  </si>
  <si>
    <t>LA BENDICION</t>
  </si>
  <si>
    <t>REFIERE INCONFORMIDAD CON LA ATENCION EN CIRUGIA PROGRAMADA</t>
  </si>
  <si>
    <t>ADULTO MAYOR</t>
  </si>
  <si>
    <t>DRA GICELLA PERTUZ</t>
  </si>
  <si>
    <t>ALEJANDRA FUENTES</t>
  </si>
  <si>
    <t>ROSA EDITH VASQUEZ MALDONADO</t>
  </si>
  <si>
    <t xml:space="preserve">CORREO </t>
  </si>
  <si>
    <t>DAYANNA ANGEL CASTRO</t>
  </si>
  <si>
    <t>decas.upres-atu@policia.gov.co</t>
  </si>
  <si>
    <t>HERMAN SALAVARRIETA CALDERON</t>
  </si>
  <si>
    <t>REFIERE FALTA DE ACCESO PARA ASIGANACION DE CITA</t>
  </si>
  <si>
    <t>JUAN FELIPE ORTIZ</t>
  </si>
  <si>
    <t>jnfelipe22@gmail.com</t>
  </si>
  <si>
    <t>MARIA JOSE ORTIZ BUITRAGO</t>
  </si>
  <si>
    <t>CARRERA 27 N° 14 - 61</t>
  </si>
  <si>
    <t>REFIERE INCONFORMIDAD POR EL SERVICIO - FALTA DE  MEDICAMENTOS</t>
  </si>
  <si>
    <t>LEIDY HERRERA</t>
  </si>
  <si>
    <t>leidyjherrerad181990@gmail.com</t>
  </si>
  <si>
    <t>VEREDA MONTERRALO</t>
  </si>
  <si>
    <t>REFIERE INCONFORMIDAD CON EL SERVICIO - CIRUGIA</t>
  </si>
  <si>
    <t>LADY BARRERA</t>
  </si>
  <si>
    <t>ladybarrera33@gmail.com</t>
  </si>
  <si>
    <t>REFIERE INCONFORMIDAD CON  LA ATENCION PRESTADA EN EL SERVICIO POR PARTE DE UN FUNCIONARIO</t>
  </si>
  <si>
    <t>SE RETROALIMENTO QUEJA CON EL PERSONAL DE ENFERMERIA EN EL SERVICIO</t>
  </si>
  <si>
    <t>MIRYAN HERNANDEZ VARGAS</t>
  </si>
  <si>
    <t>MZNA 31 CASA 16</t>
  </si>
  <si>
    <t>REFIERE INCONFORMIDAD CON LA ATENCION PRESTADA EN EL SERVICIO POR PARTE DE UN FUNCIONARIO</t>
  </si>
  <si>
    <t>MADELEINE VARGAS</t>
  </si>
  <si>
    <t>JUAN DAVID HERNANDEZ BARRERA</t>
  </si>
  <si>
    <t>REFIERE INCONFORMIDAD CON EL TRAMITE ADMINISTRATIVO - EAPB</t>
  </si>
  <si>
    <t>SE NIEGA PQR POR COMPETENCIA DE EAPB</t>
  </si>
  <si>
    <t>JOSE LUIS BARACALO MONTAÑA</t>
  </si>
  <si>
    <t>baracaldo_22@hotmail.com</t>
  </si>
  <si>
    <t>OTILIA MANCIPE SARMIENTO</t>
  </si>
  <si>
    <t>CARRERA 36 N° 27A - 26</t>
  </si>
  <si>
    <t>LIDA FERNADA CALIXTO GARCIA</t>
  </si>
  <si>
    <t>IMPLEMENTACION DE ESTRATEGIAS QUE FORTALEZCAN LA RELACION MEDICO - PACIENTE</t>
  </si>
  <si>
    <t>SE DA RESPUESTA A LA USUARIA DEL MANEJO INTEGRAL DE LA PACIENTE</t>
  </si>
  <si>
    <t>SE SOCIALIZA QUEJA EN EL SERVICIO Y SE GARANTIZA QUE EL PROFESIONAL NO SEA ASIGNADO PARA SU ATENCION MEDICA</t>
  </si>
  <si>
    <t>SE ORIENTA AL USUARIO A GESTIONAR CONTINUIDAD DEL PROCEDIMIENTO CON EAPB</t>
  </si>
  <si>
    <t>RAUL HUMBERTO MAZUERA MERA</t>
  </si>
  <si>
    <t>dozeoff2004@gmail.com</t>
  </si>
  <si>
    <t>LUISA JAIMES</t>
  </si>
  <si>
    <t>CARRERA 5A N° 02 FRENTE A LA VIRGEN</t>
  </si>
  <si>
    <t>PRESENTA QUEJA FORMAL CONTRA UN FUNCIONARIO</t>
  </si>
  <si>
    <t>DANNA GARCIA</t>
  </si>
  <si>
    <t>2026</t>
  </si>
  <si>
    <t>enero</t>
  </si>
  <si>
    <t>LA PROFESIONAL MENCIONADA NO REGISTRA NINGUN VINCULO LA,BORAL CON EL HORO</t>
  </si>
  <si>
    <t>JEFE JANETH ATUESTA</t>
  </si>
  <si>
    <t>VICTOR LOPEZ CASTAÑEDA</t>
  </si>
  <si>
    <t>manolo76@gmail.com</t>
  </si>
  <si>
    <t>VICTOR MANUEL LOPEZ HOLGUIN</t>
  </si>
  <si>
    <t>CARRERA 4 N° 3 - 54</t>
  </si>
  <si>
    <t>REFIERE INCONFORMIDAD CON LA ATENCION PRESTADA EN EL SERVICIO POR FUNCIONARIOS DE ENFERMERIA</t>
  </si>
  <si>
    <t>SHIRLEY KATHERIN ROMERO ARIAS</t>
  </si>
  <si>
    <t>shirleyromero1028@gmail.com</t>
  </si>
  <si>
    <t>CARRERA 3 N° 6 - 93</t>
  </si>
  <si>
    <t>GISELA FERNANDA GALINDO</t>
  </si>
  <si>
    <t>SOMBRILLAS</t>
  </si>
  <si>
    <t>REFIERE INCONFORMIDAD EN EL SERVICIO</t>
  </si>
  <si>
    <t>ING KRISS MARQUEZ</t>
  </si>
  <si>
    <t>SE HABILITO INGRESO A LA UBICACION DEL HORNO - SE TRASLADO DISPENSADOR DE AGUA</t>
  </si>
  <si>
    <t>MONICA PLATA</t>
  </si>
  <si>
    <t>gerotuyyo@gmail.com</t>
  </si>
  <si>
    <t>CALLE 24 N° 7  - 11</t>
  </si>
  <si>
    <t>REFIERE INCONFORMIDAD EN EL TRATO POR PARTE DE UN  FUNCIONARIO</t>
  </si>
  <si>
    <t>ERIK CHAPARRO</t>
  </si>
  <si>
    <t>SE SUMINISTRO EL MEDICAMENTO Y SE DIO CONTINUIDAD EN EL TRATAMIENTO</t>
  </si>
  <si>
    <t xml:space="preserve">SE REALIZAN LAS GESTIONES CORRESPONDIENTES PARA MONITOREAR EL PROCESO DE  ATENCION EN EL SERVICIO Y QUE LAS MEJORAS CONCERTADAS SEAN EFECTIVAS </t>
  </si>
  <si>
    <t>IGLENY WALTEROS FLORES</t>
  </si>
  <si>
    <t>LEIDY JOHANA BARON CARREÑO</t>
  </si>
  <si>
    <t>CARRERA 16 N° 37A - 28</t>
  </si>
  <si>
    <t>islenywalteros81@gmail.com</t>
  </si>
  <si>
    <t>REFIERE INCONFORMIDAD EN EL TRATO POR PARTE DE FUNCIONARIOS EN EL SERVICIO</t>
  </si>
  <si>
    <t xml:space="preserve">JOSE PEREZ </t>
  </si>
  <si>
    <t>josealfonsoperezsaavedra@gmail.com</t>
  </si>
  <si>
    <t>CARRERA 31A N° 30 - 72</t>
  </si>
  <si>
    <t>SANDRA</t>
  </si>
  <si>
    <t>SE RETROALIMENTO QUEJA CON EL PERSONAL EN EL SERVICIO Y SE HIZO COMPROMISO DE MEJORAMSIENTO</t>
  </si>
  <si>
    <t>GLADYS TIVIDOR DE CARMONA</t>
  </si>
  <si>
    <t>gigiskar0415@gmail.com</t>
  </si>
  <si>
    <t>CALLE 4 N° 8 - 90</t>
  </si>
  <si>
    <t>MARTHA ALARCON</t>
  </si>
  <si>
    <t>NORALBA SOCHA DURAN</t>
  </si>
  <si>
    <t>LAURA FERNANDA SALAMANCA SOCHA</t>
  </si>
  <si>
    <t>MATO VIEJO CASA R - 8</t>
  </si>
  <si>
    <t>abejitanora@gmail.com</t>
  </si>
  <si>
    <t>BICENTENARIO</t>
  </si>
  <si>
    <t>DENNIS PEREZ</t>
  </si>
  <si>
    <t>perezsolanodenisjasbeidy@gmail.com</t>
  </si>
  <si>
    <t>VICTOR MANUEL SOLANO ROJAS</t>
  </si>
  <si>
    <t>EL MORRO</t>
  </si>
  <si>
    <t>SE REVISO EL CASO SE HACE SEGUIMIENTO A ESTOS EVENTOS Y VERIFICACION DEL CUMPLIMIENTO EN LA ATENCION DE ESTOS SERVICIOS</t>
  </si>
  <si>
    <t>JUAN ALBERTO SISARRAZ</t>
  </si>
  <si>
    <t>CALLE 40 N° 7 - 11</t>
  </si>
  <si>
    <t>bmxminions8525@gmail.com</t>
  </si>
  <si>
    <t>NESTOR MONTOYA</t>
  </si>
  <si>
    <t>CALLE 21 N° 6  - 64</t>
  </si>
  <si>
    <t>EDWIN GIOVANNI AVILA ROJAS</t>
  </si>
  <si>
    <t>JOHAN ANDRES VERGARA GARZON</t>
  </si>
  <si>
    <t> johanandres9677@gmail.com</t>
  </si>
  <si>
    <t>NATALY VALERO ALVARADO</t>
  </si>
  <si>
    <t>CARRERA 2 OESTE 34 - 35</t>
  </si>
  <si>
    <t>REFIERE INCONFORMIDAD CON LA ATENCIION PRESTADA EN EL SERVICIO</t>
  </si>
  <si>
    <t>LORENA LIZETH RUBIO ESTRADA</t>
  </si>
  <si>
    <t>CARRERA 14A N° 42 - 15</t>
  </si>
  <si>
    <t>LUZ CAROLINA GOMEZ TUAY</t>
  </si>
  <si>
    <t>1968carolinagomez15@gmail.com</t>
  </si>
  <si>
    <t>CARRERA 12 N° 28 - 04</t>
  </si>
  <si>
    <t>CLARA MORALES</t>
  </si>
  <si>
    <t> clar_fiel@hotmail.com</t>
  </si>
  <si>
    <t>CARRERA 29A N° 23 - 10 PISO 2</t>
  </si>
  <si>
    <t>REFIERE INCONFORMIDAD CON  LA ATENCION PRESTADA EN EL SERVICIO</t>
  </si>
  <si>
    <t>JHON HENRY MERCHAN RODRIGUEZ</t>
  </si>
  <si>
    <t>slpmerchanrodriguez@gmail.com</t>
  </si>
  <si>
    <t xml:space="preserve">CALLE 4 N° 2 - 69 </t>
  </si>
  <si>
    <t xml:space="preserve">REFIERE INCONFORMIDAD CON LA ENTREGA DE RESULTADOS DE EXAMENES   </t>
  </si>
  <si>
    <t>LIAM GERONIMO GONZALEZ ARANGO</t>
  </si>
  <si>
    <t>JESSICA ARANGO</t>
  </si>
  <si>
    <t>jessika.arango90@gmail.com</t>
  </si>
  <si>
    <t>CALLE 25 N° 12 - 10</t>
  </si>
  <si>
    <t>REFIERE INCONFROMIDAD CON LA ATENCION PRESTADA POR PARTE DE UN FUNCIONARIO</t>
  </si>
  <si>
    <t>ANTONIO JOSE GROSSO OJEDA</t>
  </si>
  <si>
    <t>leon.parra0695@gmail.com</t>
  </si>
  <si>
    <t>REFIERE INCONFORMIDAD POR LA FALTA DE INFORMACION BRINDADA DE PARTE DEL SERVICIO</t>
  </si>
  <si>
    <t>SE RETROALIMENTO QUEJA Y SE SOCIALIZA EN EL COMITE INSTITIUCIONAL IAMII</t>
  </si>
  <si>
    <t xml:space="preserve">SE REALIZA VERIFICACION DE HISTORIA CLINICA Y DEL PROCESO DE ATENCION BRINDADO, SE EVIDENCIA VALORACION CLINICA DENTRO DE LOS PARAMETROS ESTABLES AL MOMENTO DE LA ATENCION </t>
  </si>
  <si>
    <t>SE REVISO EL CASO SE HACE SEGUIMIENTO A ESTOS EVENTOS Y VERIFICACION DEL CUMPLIMIENTO EN LA ATENCION DE ESTOS SERVICIOS,</t>
  </si>
  <si>
    <t>SE REALIZA VERIFICACION DE HISTORIA CLINICA Y DEL PROCESO DE ATENCION BRINDADO, SE REVISO EL CASO SE HACE SEGUIMIENTO A ESTOS EVENTOS Y VERIFICACION DEL CUMPLIMIENTO EN LA ATENCION DE ESTOS SERVICIOS</t>
  </si>
  <si>
    <t>MARYULI LUQUE CASTELLANOS</t>
  </si>
  <si>
    <t>maryuryluque@gmail.com</t>
  </si>
  <si>
    <t>REFIERE INCONFORMIDAD CON EL TRATO Y LA ATENCION PRESTADA EN EL SERVICIO</t>
  </si>
  <si>
    <t>JESUS NICOALAS SUAREZ MARTINEZ</t>
  </si>
  <si>
    <t>suarezmartinezjesusnicolas@gmail.com</t>
  </si>
  <si>
    <t>CARRERA 23 N° 17 - 61</t>
  </si>
  <si>
    <t>REFIERE INCONFORMIDAD EN EL TRATO POR PARTE DE UN FUNCIONARIO</t>
  </si>
  <si>
    <t>ELDER CUBIDES</t>
  </si>
  <si>
    <t>SE REALIZA VERIFICACION DEL PROCESO DE ATENCION BRINDADO, SE REVISO EL CASO SE HACE SEGUIMIENTO A ESTOS EVENTOS Y VERIFICACION DEL CUMPLIMIENTO EN LA ATENCION DE ESTOS SERVICIOS</t>
  </si>
  <si>
    <t>SE EXPLICA EL RETRASO DEL PROCESO, SE REALIZA LA ENTREGA DE RESULTADOS A TRAVEZ DEL WHATSAPP Y SE TOMAN LAS MEDIDAS CORRECTIVAS ORIENTADS A FORTALECER LOS PROCESOS INTERNOS.</t>
  </si>
  <si>
    <t>SE RETROALIMENTO QUEJA CON EL FUNCIONARIO INPLICADO Y SE HIZO COMPROMISO DE MEJORAMSIENTO</t>
  </si>
  <si>
    <t>edyespinozap@gmail.com</t>
  </si>
  <si>
    <t>febrero</t>
  </si>
  <si>
    <t>SE INFOFRMA LA OPTIMIZACION DE LA PLATAFORMA Y LA ACTUALIZACION DE LA LINEA DE COMUNICACIÓN</t>
  </si>
  <si>
    <t>INGRI DAYANA GARCIA MONTOYA</t>
  </si>
  <si>
    <t>ingridayanagarciamontoya01@gmail.com</t>
  </si>
  <si>
    <t>CALLE 16 N° 9 - 60</t>
  </si>
  <si>
    <t>REFIERE INCONFORMIDAD CON LA ATENCION PRESTADA EN EL SERVICIO POR  PARTE DE FUNCIONARIOS</t>
  </si>
  <si>
    <t>CRISTIAN MACIAS</t>
  </si>
  <si>
    <t>CALLE 11 N° 20 - 10</t>
  </si>
  <si>
    <t>mao_ortiz10@hotmail.com</t>
  </si>
  <si>
    <t>DIEGO ORTIZ RAMIREZ</t>
  </si>
  <si>
    <t>CALLE 23 N° 9 - 05</t>
  </si>
  <si>
    <t>ALEJANDRA OROPEZA</t>
  </si>
  <si>
    <t>EDINSON GONZALO BELLESTEROS SALAMANCA</t>
  </si>
  <si>
    <t>NO  REFIERE</t>
  </si>
  <si>
    <t>ALEJANDRA OROPESA</t>
  </si>
  <si>
    <t>NAYELY PEREZ</t>
  </si>
  <si>
    <t>nayeperez0222@gmail.com</t>
  </si>
  <si>
    <t>CORALINE</t>
  </si>
  <si>
    <t>REFIERE FALTA DE ACCESO PARA ASIGNACION DE CITA</t>
  </si>
  <si>
    <t xml:space="preserve">REFIERE FALTA DE ACCESO PARA ASIGNACION DE CITA </t>
  </si>
  <si>
    <t>MARIA AVILA</t>
  </si>
  <si>
    <t>eliavila53@gmail.com</t>
  </si>
  <si>
    <t>CARRERA 31A N° 30 - 60</t>
  </si>
  <si>
    <t>KATHERINE ZUÑIGA</t>
  </si>
  <si>
    <t>analistapqr4@asalud.co</t>
  </si>
  <si>
    <t>LEILA MARINA FARFAN</t>
  </si>
  <si>
    <t>NO REFEIRE</t>
  </si>
  <si>
    <t>SE REALIZA VERIFICACION DEL PROCESO DE ATENCION BRINDADO, NO SE EVIDENCIAN OMISIONES EN LA VALORACION, SE  REMITE AL COMITÉ DE CALIDAD Y SEGURIDAD DEL PACIENTE PARA REVISION INTERNA</t>
  </si>
  <si>
    <t>MONICA ROLON SANTANDER</t>
  </si>
  <si>
    <t>santander0824@gmial.com</t>
  </si>
  <si>
    <t>ANA ISABEL BUITRAGO</t>
  </si>
  <si>
    <t>CALLE 22A N° 30 - 03</t>
  </si>
  <si>
    <t>ELDER FARLEY CUBIDES</t>
  </si>
  <si>
    <t>EDGAR FABIAN NOCUA COLINA</t>
  </si>
  <si>
    <t>edgarf.nocua@nuevaeps.com.co</t>
  </si>
  <si>
    <t>YEXICA ASTRIT HURTADO CUETO</t>
  </si>
  <si>
    <t>JUAN DE JESUS PACHON RINCON</t>
  </si>
  <si>
    <t>SE ASIGNA CITA DE VALORACION POR ESPECIALISTA EN GINECOLOGIA - DR MARIO HUMBERTO ARCHILA</t>
  </si>
  <si>
    <t>CLAUDIA MARITZA MARGFOY SARAVIA</t>
  </si>
  <si>
    <t>margfoyclaudia@gmail.com</t>
  </si>
  <si>
    <t>CARRERA 13A N° 25 - 83</t>
  </si>
  <si>
    <t>SE ASIGNA CITA PARA TOMOGRAFIA COMPUTADA DE MIENBROS INFERIORES</t>
  </si>
  <si>
    <t>DIANA CAROLINA DIAZ PEREZ</t>
  </si>
  <si>
    <t>DORELYS CACHAY NEME</t>
  </si>
  <si>
    <t>dorelyscachayneme@gmail.com</t>
  </si>
  <si>
    <t>RECLAMO INSATISFACION POR FALTA DE OPORTUNIDAD EN LA ATENCION</t>
  </si>
  <si>
    <t>ANGIE LORENA RODRIGUEZ GARZON</t>
  </si>
  <si>
    <t>alrodriguezg@fgs.co</t>
  </si>
  <si>
    <t>MAYERLY BELTRAN MORALES</t>
  </si>
  <si>
    <t>REFIERE INCONFORMIDAD CON EL TRATO POR PARTE DE UN FUNCIONARIO</t>
  </si>
  <si>
    <t>MARIA FERNANDA HERNANDEZ RODRIGUEZ</t>
  </si>
  <si>
    <t>abgmariahernandez9@gmail.com</t>
  </si>
  <si>
    <t xml:space="preserve">HARRISON JEFFREY GROSSO MORALES </t>
  </si>
  <si>
    <t>DR JORGE CUBIDES</t>
  </si>
  <si>
    <t>BASE DE DATOS QUEJAS  ENERO</t>
  </si>
  <si>
    <t xml:space="preserve">SOLICITUD REPORTE QUEJAS ENERO </t>
  </si>
  <si>
    <t xml:space="preserve">CORREO  </t>
  </si>
  <si>
    <t>SE REALIZA EL ENVIO DE LA INFORMACION SOLICITADA POR LA EPS EN BASE DE DATOS DEBIDAMENTE DILIGENCIADA</t>
  </si>
  <si>
    <t>MARTHA DURLEY VARGAS RUIZ</t>
  </si>
  <si>
    <t>marthinadv11@gmail.com</t>
  </si>
  <si>
    <t>CALLE 14 N° 11 - 31</t>
  </si>
  <si>
    <t>JUAN DAVID GALAN LOZANO</t>
  </si>
  <si>
    <t>ANA LUCIA PEREZ</t>
  </si>
  <si>
    <t>analucilaperez0102@gmail.com</t>
  </si>
  <si>
    <t>REFIERE INCONFORMIDAD CON LA ATENCION PRESTADA EN EL SERVICIO Y POR PARTE DE LOS FUNCIONARIOS</t>
  </si>
  <si>
    <t>DRA AMPARO GOMEZ</t>
  </si>
  <si>
    <t>GERARDO GIRON</t>
  </si>
  <si>
    <t>SE  ACLARA QUE LA GESTION DE  TRASLADO Y GARANTIA DE LOS SERVICIOS DE MAYOR COMPLEJIDAD NO ES UNA OBLIGACION LEGAL ATRIBUIDA AL HOSPITAL SI NO A SU GARANTE</t>
  </si>
  <si>
    <t>NORELIA PEREZ</t>
  </si>
  <si>
    <t>DELIA XIOMARA ARISMENDI PEREZ</t>
  </si>
  <si>
    <t>xiomara.arismendi.2014@gmail.com</t>
  </si>
  <si>
    <t>CALLE 37 N° 2F - 51</t>
  </si>
  <si>
    <t>JANNET ESTUPIÑAN</t>
  </si>
  <si>
    <t>nicol.astrid13@hotmail.com</t>
  </si>
  <si>
    <t xml:space="preserve">REFIERE INCONFORMIDAD EN EL TRATO POR PARTE DE UN FUNCIONARIO Y FALTA DE ACCESO PARA ASIGNACION DE CITA </t>
  </si>
  <si>
    <t xml:space="preserve">SAAVEDRA </t>
  </si>
  <si>
    <t xml:space="preserve">SE ASIGNA CITA DE VALORACION POR ESPECIALISTA </t>
  </si>
  <si>
    <t>WILMER CORDOBA</t>
  </si>
  <si>
    <t>wilmarcordoba@gmail.com</t>
  </si>
  <si>
    <t>REFIERE INCONFORMIDAD CON LA ATENCION PRESTADA EN EL SERVICIO Y POR PARTE DE UN FUNCIONARIO</t>
  </si>
  <si>
    <t>JHON SNEIDER PEREZ MELO</t>
  </si>
  <si>
    <t xml:space="preserve">REFIERE FALTA DE ACCESO PARA ASIGNACION DE CITA CON CIRUGIA </t>
  </si>
  <si>
    <t>SE ASIGNA CITA POR VALORACION CON CIRUGIA PLASTICA</t>
  </si>
  <si>
    <t xml:space="preserve">ROMULO OLAYA AMAYA  </t>
  </si>
  <si>
    <t>roa0061neivayorkleo@gmail.com</t>
  </si>
  <si>
    <t>CALLE 36A N° 6 - 66</t>
  </si>
  <si>
    <t xml:space="preserve">REFIERE FALTA DE ACCESO PARA ASIGNACION DE CITA CON ORTOPEDIA </t>
  </si>
  <si>
    <t>SE ASIGNA CITA DE VALORACION POR ESPECIALISTA Y SE INFOFRMA LA OPTIMIZACION DE LA PLATAFORMA Y LA ACTUALIZACION DE LA LINEA DE COMUNICACIÓN</t>
  </si>
  <si>
    <t>ANGY MARCELA VARGAS JAIMES</t>
  </si>
  <si>
    <t>osmanyhernandez95@gmail.com</t>
  </si>
  <si>
    <t>REFIERE FALTA DE ACCESO PARA ASIGNACION DE CITA PARA RADIOGRAFIA DE CODO</t>
  </si>
  <si>
    <t>ESTEFANIA ALARCON</t>
  </si>
  <si>
    <t>VEREDA CUNACO</t>
  </si>
  <si>
    <t>REFIERE INCONFORMIDAD CON LA ATENCION CONTINUA</t>
  </si>
  <si>
    <t>SE INFORMA LA OPTIMIZACION DE LA PLATAFORMA Y LA ACTUALIZACION DE LA LINEA DE COMUNICACIÓN</t>
  </si>
  <si>
    <t>DARLING NIKOL CRUZ GALINDO</t>
  </si>
  <si>
    <t>nikol.cruz.g@gmail.com</t>
  </si>
  <si>
    <t>CALLE 38A N° 11 - 22</t>
  </si>
  <si>
    <t>REFIERE INCONFORMIDAD CON LA CALIDAD DE LOS ALIMENTOS</t>
  </si>
  <si>
    <t>RUBEN TORRES</t>
  </si>
  <si>
    <t>CARRERA 11 N° 10 - 12</t>
  </si>
  <si>
    <t>NO A,PLICA</t>
  </si>
  <si>
    <t>SE EXPLICA QUE POR JORNADA DE ATENCION AL USUARIO CITADA POR LA SUPERSALUD, SE ASIGNO A LA JEFE ENCARGADA DEL SERVICIO, PARA COORDINAR LAS  ACTIVIDADES DE DICHA JORNADA</t>
  </si>
  <si>
    <t>NARY ZULEY BARCHILON</t>
  </si>
  <si>
    <t>CARRERA 5 N° 13 - 111</t>
  </si>
  <si>
    <t xml:space="preserve">IRENE SANCHEZ BAQUERO </t>
  </si>
  <si>
    <t>lilianaramirez2020b@gmail.com</t>
  </si>
  <si>
    <t>REFIERE INCONFORMIDAD CON LA ATENCION OPORTUNA</t>
  </si>
  <si>
    <t>CALLE 12 N° 12 - 46</t>
  </si>
  <si>
    <t>REFIERE INCONFORMIDAD CON LA INFORMACION BRINDADA RESPECTO AL SERVICIO</t>
  </si>
  <si>
    <t>JAIME HERNAN MORALES ACOSTA</t>
  </si>
  <si>
    <t>fredy65991@hotmail.com</t>
  </si>
  <si>
    <t>REFIERE FALTA DE ACCESO PARA ASIGNACION DE CITA DE RADIOGRAFIA</t>
  </si>
  <si>
    <t>SE ASIGNA CITA DE RADIOGRAFIA COLUMNA LUMBOSACRA Y SE INFOFRMA LA OPTIMIZACION DE LA PLATAFORMA Y LA ACTUALIZACION DE LA LINEA DE COMUNICACIÓN</t>
  </si>
  <si>
    <t>MARIA ELISA AVILA ROCHA</t>
  </si>
  <si>
    <t>CARRERA 31A N° 30 - 60 PISO 1</t>
  </si>
  <si>
    <t>REFIERE FALTA DE ACCESO PARA ASIGNACION DE CITA DE ECOGRAFIA PELVICA</t>
  </si>
  <si>
    <t>YENNY KATERIN ZAMORA GARCIA</t>
  </si>
  <si>
    <t>yennyzamora26@icloud.com</t>
  </si>
  <si>
    <t>REFIERE INCONFORMIDAD CON LA ATENCION PRESTADA POR UN FUNCIONARIO EN EL SERVICIO</t>
  </si>
  <si>
    <t>MARIA PAULA DEL PILAR ENGATIVA</t>
  </si>
  <si>
    <t>CAFETERIA</t>
  </si>
  <si>
    <t>REFIERE INCONFORMIDAD POR PRESENCIA DE INSECTOS EN LA CAFETERIA</t>
  </si>
  <si>
    <t>JEFE NICOLAS MESA</t>
  </si>
  <si>
    <t>DANIELA TATIANA CARDENAS SANCHEZ</t>
  </si>
  <si>
    <t>CA RLOS DANIEL CARDENAS SANCHEZ</t>
  </si>
  <si>
    <t>CALLE 55 N° 4 - 39</t>
  </si>
  <si>
    <t>josesitosanchez7908@gmail.com</t>
  </si>
  <si>
    <t>REFIERE INCONFORMIDAD CON LA ATENCION PERTINENTE Y EL DIAGNOSTICO MEDICO</t>
  </si>
  <si>
    <t>KAREN YULITZA LOPEZ GARCIA</t>
  </si>
  <si>
    <t>karenyulitza20@gmail.com</t>
  </si>
  <si>
    <t>CALLE 38 N° 2C - 09</t>
  </si>
  <si>
    <t xml:space="preserve">REFIERE INCONFORMIDAD CON LA DIETA PARA GESTANTES </t>
  </si>
  <si>
    <t xml:space="preserve">JESUS TORRES </t>
  </si>
  <si>
    <t>jesus1972torres@gmail.com</t>
  </si>
  <si>
    <t>CRA 21B N° 22 - 33</t>
  </si>
  <si>
    <t>REFIERE FALTA DE ACCESO PARA ASIGNACION DE CITA DE RESONANCIA DE CEREBRO</t>
  </si>
  <si>
    <t>ISMARI RODRIGUEZ LEAL</t>
  </si>
  <si>
    <t>chipilinpatin@hotmail.com</t>
  </si>
  <si>
    <t>MZNA 18 CASA 31</t>
  </si>
  <si>
    <t>YESSICA ANDREA LOZANO OVIEDO</t>
  </si>
  <si>
    <t>REFIERE INCONFORMIDAD CON EL TRATO DE PARTE DE UN FUNCIONARIO EN EL SERVICIO</t>
  </si>
  <si>
    <t>JESUS TORRES</t>
  </si>
  <si>
    <t>REFIERE FALTA DE ACCESO PARA ASIGNACION DE CITA DE VALORACION POR ORTOPEDIA Y TRAUMATOLOGIA</t>
  </si>
  <si>
    <t>TRIAGE</t>
  </si>
  <si>
    <t>SANDY JULIETH SILVA PEREZ</t>
  </si>
  <si>
    <t>ODALINDA MAHECHA</t>
  </si>
  <si>
    <t>DR JAVIER PARRA</t>
  </si>
  <si>
    <t>DESIDERIO RIVERA SALCEDO</t>
  </si>
  <si>
    <t>desideriorivera619@gmail.com</t>
  </si>
  <si>
    <t>CALLE 19 N° 9 - 26</t>
  </si>
  <si>
    <t>santanderdali@gmail.com</t>
  </si>
  <si>
    <t>DALIA ANDREA SANTANDER</t>
  </si>
  <si>
    <t xml:space="preserve">CALLE 7A N° 25 - 36 </t>
  </si>
  <si>
    <t>REFIERE INCONFORMIDAD CON LA ATENCION PRESTADA EN EL SERVICIO - MUCHA DEMORA</t>
  </si>
  <si>
    <t>DAVID MONTERO</t>
  </si>
  <si>
    <t>monterodavid5420@gmail.com</t>
  </si>
  <si>
    <t>CALLE 7A N° 25 - 36</t>
  </si>
  <si>
    <t>ROOSEVELT VALLEJO QUINTERO</t>
  </si>
  <si>
    <t>roosevelt.vallejo@correo.policia.go.co</t>
  </si>
  <si>
    <t>NICOLAS VALLEJO HERRERA</t>
  </si>
  <si>
    <t>CALLE 16 N° 10 - 53</t>
  </si>
  <si>
    <t>DIANA SALAZAR ROJAS</t>
  </si>
  <si>
    <t>sac@villanueva-casanare.gov.co</t>
  </si>
  <si>
    <t>OLGA MARIA GONZALEZ ROJAS</t>
  </si>
  <si>
    <t>VEREDA EL TRIUNFO</t>
  </si>
  <si>
    <t>REFIERE FALTA DE ACCESO PARA ASIGNACION DE CITA DE VALORACION POR GINECOLOGIA</t>
  </si>
  <si>
    <t>SE REALIZA VERIFICACION DEL SISTEMA DONDE SE EVIDENCIA QUE SU CITA FUE ASIGNADA Y CUMPLIDA</t>
  </si>
  <si>
    <t>SE REALIZO REVISION DEL CASO EN EL MARCO DE LOS PROCESOS INSTITUCIONALES DE SEGUIMIENTO Y MEJORAMIENTO CONTINUO</t>
  </si>
  <si>
    <t>SE INFORMA LA POLITICA INSTITUCIONAL DE EDUCACION Y FOMENTO DE LA EXTRACCION MANUAL DE LA LECHE MATTERNA</t>
  </si>
  <si>
    <t>SE REALIZA VERIFICACION DE LA ALIMENTACIOON A SUMINISTRAR A LA POBLACION GESTANTE</t>
  </si>
  <si>
    <t>SE GESTIONARA LA REVISION DE LA SEÑALIZACION Y ORGANIZACIÓN DEL AREA Y SE REFORZARA LA ORIENTACION AL PERSONAL PARA QUE IDENTIFIQUE OPORTUNAMENTE LA ATENCION PREFERENCIAL</t>
  </si>
  <si>
    <t>SE INFORMA QUE EL PROCEDIMIENTO QUIRURGICO SE REALIZO EL DIA 17 DE FEBRERO</t>
  </si>
  <si>
    <t>LEIDY YULIETH MARTIN MORALES</t>
  </si>
  <si>
    <t> leidy_martin@outlook.com</t>
  </si>
  <si>
    <t>CRA 9 N° 7A - 37 PISO 1</t>
  </si>
  <si>
    <t>15 Días</t>
  </si>
  <si>
    <t xml:space="preserve">SE ESTABLECIO EL DIAGNOSTICO DE AMENAZA DE ABORTO INDICANDOSE MANEJO MEDICO, ADMINISTRACION DE ANALGESIA, SOLICITUD DE  PARACLINICOS Y ESTUDIOS DIAGNOSTICOS PERTINENTES, LA PACIENTE PERMANECIO BAJO VIGILANCIA CLINICA CONTINUA </t>
  </si>
  <si>
    <t>JUAN PABLO CLAVIJO</t>
  </si>
  <si>
    <t>juan.pais@hotmail.com</t>
  </si>
  <si>
    <t>CALLE 8 N° 22 - 35</t>
  </si>
  <si>
    <t>CARMEN PEREZ</t>
  </si>
  <si>
    <t>marzo</t>
  </si>
  <si>
    <t>LILIANA MORA</t>
  </si>
  <si>
    <t>CLAUDIA PATRICIA BARCHILON GERONINO</t>
  </si>
  <si>
    <t>barchilonclaudia@gmail.com</t>
  </si>
  <si>
    <t>CALLE 50</t>
  </si>
  <si>
    <t>MARTHA LUCIA ALARCON</t>
  </si>
  <si>
    <t>KAROL MICHELL PULIDO MEDINA</t>
  </si>
  <si>
    <t>pulidokarol57@gmail.com</t>
  </si>
  <si>
    <t>CALLE 33A N° 29B - 30</t>
  </si>
  <si>
    <t>SE RETROALIMENTO QUEJA CON EL FUNCIONARIO INPLICADO Y SE HIZO COMPROMISO DE MEJORAMIENTO</t>
  </si>
  <si>
    <t>NARQUIS GOMEZ</t>
  </si>
  <si>
    <t>CRA 29 N° 28 - 03</t>
  </si>
  <si>
    <t>YELITXA PEREZ RUIZ</t>
  </si>
  <si>
    <t>REFIERE INCONFORMIDAD CON LA ATENCION EN EL SERVICIO</t>
  </si>
  <si>
    <t>SE RETROALIMENTO QUEJA CON EL SERVICIO Y SE DESARROLLA ACTIVIDADES DE HUMANIZACION EN PRO DEL MEJORAMIENTO CONTINUO</t>
  </si>
  <si>
    <t>SARAI SALOME SANCHEZ TOVAR</t>
  </si>
  <si>
    <t>salomesanztvar@gmail.com</t>
  </si>
  <si>
    <t>CALLE 30 BIS N° 9 - 100</t>
  </si>
  <si>
    <t>REFIERE DEMORA EN EL PRECESO DE ATENCION PARA GESTIONAR LA SALIDA</t>
  </si>
  <si>
    <t>LEIDY KARINA FAJARDO LOPEZ</t>
  </si>
  <si>
    <t>LINA FAJARDO LOPEZ</t>
  </si>
  <si>
    <t>CRA 21 N° 23 - 20</t>
  </si>
  <si>
    <t>REFIERE INCONFORMIDAD CON LA ATENCION DE PARTE DE UN FUNCIONARIO EN EL SERVICIO</t>
  </si>
  <si>
    <t>JAIRO GONZALEZ</t>
  </si>
  <si>
    <t>BLANCA LUCIA GALAN TELLEZ</t>
  </si>
  <si>
    <t>luciagalan0316@gmail.com</t>
  </si>
  <si>
    <t>CALLE 25 N° 10 -53</t>
  </si>
  <si>
    <t xml:space="preserve">REFIERE INCONFORMIDAD CON LA ATENCION PREFERENCIAL EN EL SERVICIO DE FACTURACION </t>
  </si>
  <si>
    <t>JENNIFER ACEVEDO RAMIREZ</t>
  </si>
  <si>
    <t>jennifersmithacevedo@gmail.com</t>
  </si>
  <si>
    <t>VEREDA LA MOTUZ</t>
  </si>
  <si>
    <t>REFIERE INCONFORMIDAD POR DEMORA EN LA ATENCION</t>
  </si>
  <si>
    <t>SE ACLARA QUE EL LLAMADO EN CONSULTORIO SE REALIZA DE ACUERDO CON EL HORARIO ASIGNADO A LA  CITA</t>
  </si>
  <si>
    <t>SE REALIZO SUPERVISION Y SEGUIMIENTO - SE INTENCIFICARA EL PROGRAMA DE CONTROL INTEGRADO DE PLAGAS Y ASEO GENERAL EN ESTA AREA</t>
  </si>
  <si>
    <t>DINA FABIOLA FERREIRA</t>
  </si>
  <si>
    <t>CRA 7A N° 6 - 19</t>
  </si>
  <si>
    <t xml:space="preserve">REFIERE INCONFORMIDAD CON LA ATENCION PRESTADA EN EL SERVICIO Y POR PARTE DE UN FUNCIONARIO </t>
  </si>
  <si>
    <t>PABLO EMILIO DUARTE</t>
  </si>
  <si>
    <t>EDILMA PEÑALOZA</t>
  </si>
  <si>
    <t>ADOLFO PEÑALOZA</t>
  </si>
  <si>
    <t>VEREDA EL PROGRESO</t>
  </si>
  <si>
    <t>PABLO RIAÑO</t>
  </si>
  <si>
    <t>SE INFORMA QUE SEGÚN EVIDENCIA LA ULTIMA ATENCION A LA USUARIA CON ESTE NUMERO DE DOCUMENNTO FUE EN EL AÑO 2023 - SE INFORMA LA OPTIMIZACION DE LA PLATAFORMA Y LA ACTUALIZACION DE LA LINEA DE COMUNICACIÓN</t>
  </si>
  <si>
    <t>INGRY KATHERINE RINCON</t>
  </si>
  <si>
    <t>katherincon643@gmail.com</t>
  </si>
  <si>
    <t>CRA 316 N° 26 - 30</t>
  </si>
  <si>
    <t>JUAN DE JESUS PACHON</t>
  </si>
  <si>
    <t>SE EVIDENCIA SEGÚN VERIFICACION EN EL APLICATIVO DINAMOCA GERENCIAL QUE LA CITA ASIGNADA A LA USUARIA NO SE ENCUENTRA FACTURADA EN EL SISTEMA</t>
  </si>
  <si>
    <t>LUIS ALBERTO LUQUERNA</t>
  </si>
  <si>
    <t>albertoluquernan@gmail.com</t>
  </si>
  <si>
    <t>CALLE 31A N° 29 - 50</t>
  </si>
  <si>
    <t>DIANA SALAZAR</t>
  </si>
  <si>
    <t>MARTHA LILIANA DELGADO ROJAS</t>
  </si>
  <si>
    <t>REFIERE FALTA DE ACCESO PARA ASIGNACION DE CITA DE VALORACION POR ANESTESIOLOGIA</t>
  </si>
  <si>
    <t>SE INFORMA QUE RECIBIO ORIENTACION POR PARTE DE LA JEFE  RESPECTO A SU PATOLOGIA Y TAMBIEN LE PIDIO CONCEPTO AL ESPECIALISTA</t>
  </si>
  <si>
    <t>YANETH ULABARRI CARABALI</t>
  </si>
  <si>
    <t>CALLE 1 N° 7 - 40</t>
  </si>
  <si>
    <t>REFIERE FALTA DE ACCESO PARA ASIGNACION DE CITA DE TOMOGRAFIA AXIAL COMPUTADA DE COLUMNA</t>
  </si>
  <si>
    <t>SE DA RESPUESTA A LA USUARIA A TRAVEZ DEL CORREO DESDE EL AREA DE CIITAS MEDICAS</t>
  </si>
  <si>
    <t>NINI JHOANA MARIÑO BERNAL</t>
  </si>
  <si>
    <t>Fabianap@colmedica.com</t>
  </si>
  <si>
    <t>FABIANA IBETH PABON PABON</t>
  </si>
  <si>
    <t xml:space="preserve">REFIERE INCONFORMIDAD CON LA ATENCION PRESTADA DE MEDICINA PREPAGADA EN EL SERVICIO </t>
  </si>
  <si>
    <t>SE EVIDENCIO QUE LA USUARIA CONTABA CON PLAN DE MEDICINA PREPAGADA, NO OBSTANTE PARA EL EPISODIO DE ATENCION NO SE TRAMITO LA SOLICITUD ADMINISTRATIVA CORRESPONDIENTE. POR LO CUAL LA PRESTACION DEL SERVICIO SE ADELANTO CON COBERTURA REGIMEN SUBSIDIADO</t>
  </si>
  <si>
    <t>JAVIER VELASQUEZ</t>
  </si>
  <si>
    <t>MARIA EDILMA ROLDAN DE VELASQUEZ</t>
  </si>
  <si>
    <t>VEREDA SAN JOSE DEL BUBUY</t>
  </si>
  <si>
    <t>javiervelasquezroldan0487@gmail.com</t>
  </si>
  <si>
    <t>REFIERE INCONFORMIDAD - SOLICITA REVISION DE CAMARAS DE VIDEO EN EL SERVICIO</t>
  </si>
  <si>
    <t>DR SAMUEL AREVALO</t>
  </si>
  <si>
    <t>ANA HASBLEIDY PADILLA MALDONADO</t>
  </si>
  <si>
    <t>brayanpo799@gmail.com</t>
  </si>
  <si>
    <t>HIJO DE ANA HASBLEIDY PADILLA MALDONADO</t>
  </si>
  <si>
    <t>VEREDA BETANIA</t>
  </si>
  <si>
    <t>REFIERE INCONFORMIDAD CON LA ATENCION PRESTADA EN EL SERVICIO Y POR PARTE DE UN FUNCIONARIO, POR LA NO ENTREGA DE RESULTADOS DE EXAMENES</t>
  </si>
  <si>
    <t>LINA FERNANDA BOHADA CHACON</t>
  </si>
  <si>
    <t>linafernandabohadachacon@gmail.com</t>
  </si>
  <si>
    <t>CALLE 2 N° 2 - 65</t>
  </si>
  <si>
    <t>EDGAR RIAÑO</t>
  </si>
  <si>
    <t>SE REALIZA VERIFICACION DEL PROCESO POR PARTE DEL PROFESIONAL DE APOYO DE HUMANIZACION DONDE SE EVIDENCIA QUE EL AREA ASISTENCIAL GESTIONO EL CAMBIO DE HABITACION DEL PACIENTE</t>
  </si>
  <si>
    <t>BLANCA MILENA GUITEVEZ</t>
  </si>
  <si>
    <t>ROSA HERLINDA JOROPA COLINA</t>
  </si>
  <si>
    <t>LUISA FERNANDA GOMEZ CONTRERAS</t>
  </si>
  <si>
    <t>LUISA.FER5@HOTMAIL.COM</t>
  </si>
  <si>
    <t xml:space="preserve">LUISA FERNANDA GOMEZ CONTRERAS </t>
  </si>
  <si>
    <t>CR7AN5-39</t>
  </si>
  <si>
    <t xml:space="preserve">NO REFIERE </t>
  </si>
  <si>
    <t xml:space="preserve">REFIERE INCONFORMIDAD CON EL SERVICIO PRESTADO    </t>
  </si>
  <si>
    <t>ADONAY MARQUEZ TIBADUIZA</t>
  </si>
  <si>
    <t>JULIANLORO2002@GMAIL.COM</t>
  </si>
  <si>
    <t>CLL31 TRANV7B-32</t>
  </si>
  <si>
    <t>JULIANLORO2020@GMAIL.COM</t>
  </si>
  <si>
    <t xml:space="preserve">REFIERE INCONFORMIDAD CON LA ATENCION  PRESTADA POR PARTE DE UN FUNCIONARIO  </t>
  </si>
  <si>
    <t>ADRIANA LOPEZ</t>
  </si>
  <si>
    <t>QUERUBIN ADRIAN PAEZ LOPEZ</t>
  </si>
  <si>
    <t>CR9N10-10</t>
  </si>
  <si>
    <t>QUERUPAEZ20@GMAIL.COM</t>
  </si>
  <si>
    <t>REFIRE INCONFORMIDAD POR CANCELACION DE CITA</t>
  </si>
  <si>
    <t xml:space="preserve">JEFE MARTHA LOZANO </t>
  </si>
  <si>
    <t>EIDER FERNANDO AVENDAÑO</t>
  </si>
  <si>
    <t xml:space="preserve">REFIRE INCONFORMIDAD CON LA ATENCION POR EL SERVICIO PRETADO POR EL FUNCIONARIO </t>
  </si>
  <si>
    <t>ROSALBA MONTAÑEZ BERNAL</t>
  </si>
  <si>
    <t>MONTAÑEZROSALBA37@GMAIL.COM</t>
  </si>
  <si>
    <t>CLL28-12-32</t>
  </si>
  <si>
    <t>KAREN JULIANA WILCHEZ RAMIREZ</t>
  </si>
  <si>
    <t xml:space="preserve">DR YEFFERSON INFANTE </t>
  </si>
  <si>
    <t xml:space="preserve">LINA RODRIGUEZ MENA </t>
  </si>
  <si>
    <t>LINFER0218@HOTMAIL.COM</t>
  </si>
  <si>
    <t>LINA RODRIGUEZ MENA</t>
  </si>
  <si>
    <t>CLL45 N6A-21</t>
  </si>
  <si>
    <t xml:space="preserve">REFIERE INCONFORMIDAD POR EL DIAGNOSTICO EN LA ATENCION PRESTADA POR EL FUNCIONARIO </t>
  </si>
  <si>
    <t xml:space="preserve">REFIRE INCONFORMIDAD CON LA ATENCION POR EL SERVICIO DE FACTURACION </t>
  </si>
  <si>
    <t xml:space="preserve">DR JAVIER PARRA </t>
  </si>
  <si>
    <t>ARACELI MARTINEZ MONTERO</t>
  </si>
  <si>
    <t>ARACELIMARMON@GMAIL.COM</t>
  </si>
  <si>
    <t>CRA17AN5-21</t>
  </si>
  <si>
    <t>ALEJANDRO VILLAREAL DIAZ</t>
  </si>
  <si>
    <t>VEEDORSERVICIOSSALUD@GMAIL.COM</t>
  </si>
  <si>
    <t>MANUELA GOMEZ MONTES</t>
  </si>
  <si>
    <t xml:space="preserve">REFIERE INCONFORMIDAD CON BARRERA EN  SALUD MENTAL </t>
  </si>
  <si>
    <t xml:space="preserve">EDITH MARIA MONTOYA </t>
  </si>
  <si>
    <t>EDITHMARIAMONTOYA980223@GMAIL.COM</t>
  </si>
  <si>
    <t>EDITH MARIA MONTOYA</t>
  </si>
  <si>
    <t>CRA 22 N 17-58</t>
  </si>
  <si>
    <t>ANDRES FELIPE BARRERA VARGAS</t>
  </si>
  <si>
    <t xml:space="preserve">REFIERE INCONFORMIDAD CON LA  ATENCION PRESTADA POR EL FUNCIONARIO   </t>
  </si>
  <si>
    <t>RUBIELA NIÑO SANDOVAL</t>
  </si>
  <si>
    <t xml:space="preserve">RUBIELA NIÑO SANDOVAL </t>
  </si>
  <si>
    <t>CR12N33B-20</t>
  </si>
  <si>
    <t>ERYISNI-25@HOTMAIL.COM</t>
  </si>
  <si>
    <t xml:space="preserve">REFIERE INCONFORMIDAD CON LA ATENCION DE FUNCIONARIO   </t>
  </si>
  <si>
    <t>FELIPE BARRERA VARGAS</t>
  </si>
  <si>
    <t>NELLY</t>
  </si>
  <si>
    <t xml:space="preserve">INCONFORMIDAD EN LA ORGANIZACIÓN DE SERVICIO DE FACTURACION </t>
  </si>
  <si>
    <t>ELSA MARIA PEREZ RAMIREZ</t>
  </si>
  <si>
    <t>EMPERA7404@HOTMAIL.COM</t>
  </si>
  <si>
    <t>LA CHAPARRERA</t>
  </si>
  <si>
    <t>REFIERE INCONFORMIDAD EN ATENCION SERVICIO FACTURACION CONSULTA EXTERNA</t>
  </si>
  <si>
    <t>ELOISA BENITEZ</t>
  </si>
  <si>
    <t>YANIN ROMERO</t>
  </si>
  <si>
    <t xml:space="preserve">HUMBERTO ARCHILA </t>
  </si>
  <si>
    <t xml:space="preserve">REFIERE INCONFORMIDAD CON LA ATENCION PRESTADA  POR FUNCIONARIO </t>
  </si>
  <si>
    <t>LINA PERALTA AMEZQUITA</t>
  </si>
  <si>
    <t>THOMAS GONZALEZ PERALTA</t>
  </si>
  <si>
    <t xml:space="preserve">VILLANUEVA </t>
  </si>
  <si>
    <t>BEBETHOMAS30@GMAIL.COM</t>
  </si>
  <si>
    <t xml:space="preserve">REFIERE INCONFORMIDAD CON ATENCION POR FUNCIONARIO MIPRES </t>
  </si>
  <si>
    <t xml:space="preserve">TATIANA GALAN </t>
  </si>
  <si>
    <t>ELSA MARIA PEREZ</t>
  </si>
  <si>
    <t xml:space="preserve">EMPERA7404@HOTMAIL.COM </t>
  </si>
  <si>
    <t xml:space="preserve">REFIERE INCONFORMIDAD CON LA ATENCION EN SERVICIO DE FACTURACION </t>
  </si>
  <si>
    <t>RUTH JISELA LANDAETA PAREDES</t>
  </si>
  <si>
    <t xml:space="preserve">REFIERE INCONFORMIDAD CON ATENCION EN SERVICIO DE FACTURACION </t>
  </si>
  <si>
    <t>NO REFIRE</t>
  </si>
  <si>
    <t>LINA YADIRA CORTES PEREZ</t>
  </si>
  <si>
    <t>LINACORTESP@CORREO.POLICIA.GOV.CO</t>
  </si>
  <si>
    <t xml:space="preserve">ESTACION POLICIA </t>
  </si>
  <si>
    <t>NICOLAS CLAVIJO</t>
  </si>
  <si>
    <t>YONCY DIAZ</t>
  </si>
  <si>
    <t>yoncy.diaz@correo.policia.gov.co</t>
  </si>
  <si>
    <t>MICHAEL YAJAIRA ORTIZ MONRROY</t>
  </si>
  <si>
    <t>REFIERE INCONFORMIDAD CON LA ATENCION EN PRECESO MEDICO LEGAL</t>
  </si>
  <si>
    <t>CRISTIAN DAVID ROBLES GUERRERO</t>
  </si>
  <si>
    <t>HENRRY SANDOVAL MARTINEZ</t>
  </si>
  <si>
    <t>CALLE 6 N° 9 - 59</t>
  </si>
  <si>
    <t>henrysandoval57@gmail.com</t>
  </si>
  <si>
    <t>REFIERE FALTA DE ACCESO PARA ASIGNACION DE CITA DE VALORACION POR NEUROCIRUGIA</t>
  </si>
  <si>
    <t>SE ASIGNA CITA POR NEUROCIRUGIA - SE INFORMA DEBE ENVIAR AUTORIZACION PARA RADIOGRAFIA DINAMICA DE COLUMNA -SE INFORMA PARA VASECTOMIA DEBE ASISTIA A LA VENTANILLA DE CIRUGIA PROGRAMADA Y SE INFOFRMA LA OPTIMIZACION DE LA PLATAFORMA Y LA ACTUALIZACION DE LA LINEA DE COMUNICACIÓN</t>
  </si>
  <si>
    <t>ZULLY PEREZ</t>
  </si>
  <si>
    <t>MIA CORALINE RICO PEREZ</t>
  </si>
  <si>
    <t>REFIERE FALTA DE ACCESO PARA ASIGNACION DE CITA DE VALORACION POR PEDIATRIA</t>
  </si>
  <si>
    <t>SE ASIGNA CITA POR PEDIATTRIA Y SE INFOFRMA LA OPTIMIZACION DE LA PLATAFORMA Y LA ACTUALIZACION DE LA LINEA DE COMUNICACIÓN</t>
  </si>
  <si>
    <t>ANDREA PONARE</t>
  </si>
  <si>
    <t>paulapanama02@gmail.com</t>
  </si>
  <si>
    <t xml:space="preserve">REFIERE INCONFORMIDAD CON LA ALIMENTACION RECIBIDA EN EL SERVICIO </t>
  </si>
  <si>
    <t>ELVER TARACHE TARACHE</t>
  </si>
  <si>
    <t>tarache2elver@gmail.com</t>
  </si>
  <si>
    <t xml:space="preserve">REFIERE INCONFORMIDAD CON LA ATENCION POR PARTE DE UN  FUNCIONARIO </t>
  </si>
  <si>
    <t>REFIERE INCONFORMIDAD CON LA ATENCION POR PARTE DE LA JEFE DEL  SERVICIO</t>
  </si>
  <si>
    <t>MAYERLY ALFONSO</t>
  </si>
  <si>
    <t>ALLISON SALOME TEJADA ALFONSO</t>
  </si>
  <si>
    <t>VALLE 34A N° 14A - 86</t>
  </si>
  <si>
    <t>mayita2017saray@gmail.com</t>
  </si>
  <si>
    <t>REFIERE INCONFORMIDAD POR LA NO PRESTACION DEL SERVICIO</t>
  </si>
  <si>
    <t>ERIKA SANCHEZ</t>
  </si>
  <si>
    <t xml:space="preserve">REFIERE INCONFORMIDAD POR LA NO PRESTACION DEL SERVICIO </t>
  </si>
  <si>
    <t>MERLY YARITH TORRES TORRES</t>
  </si>
  <si>
    <t>torresmerly93@hotmail.com</t>
  </si>
  <si>
    <t>CALLE 5 N° 4A  - 12</t>
  </si>
  <si>
    <t>DANEXA LUCIA GOMEZ CALLE</t>
  </si>
  <si>
    <t>danexilucia@gmail.com</t>
  </si>
  <si>
    <t>M2 -  65 C 8</t>
  </si>
  <si>
    <t xml:space="preserve">APARENTEMENTE USUARIA REFIERE PERDIDA DE OBJETO PERSONAL - CADENA DE ORO EN EL SERVICIO </t>
  </si>
  <si>
    <t>CINDY PAOLA RUEDA</t>
  </si>
  <si>
    <t>SARA RINCON</t>
  </si>
  <si>
    <t>CALLE 30B N° 13 - 36</t>
  </si>
  <si>
    <t>pao9633@hotmail.com</t>
  </si>
  <si>
    <t>SILVANA PRIETO QINTERO</t>
  </si>
  <si>
    <t>silvanapq94@outlook.com</t>
  </si>
  <si>
    <t>CALLE 12 N° 25 - 12</t>
  </si>
  <si>
    <t>USUARIA REFIERE APARENTE DIVULGACION DE INFORMACION RELACIONADA CON SU HISTORIA CLINICA</t>
  </si>
  <si>
    <t xml:space="preserve">ANONIMO </t>
  </si>
  <si>
    <t>nayigarcia440@gmail.com</t>
  </si>
  <si>
    <t>EDGARDO RUDAS</t>
  </si>
  <si>
    <t>JOSE HELI PEREZ</t>
  </si>
  <si>
    <t>CRA 6 N° 42A - 22</t>
  </si>
  <si>
    <t>REFIERE FALTA DE ACCESO PARA ASIGNACION DE CITA POR UROLOGIA</t>
  </si>
  <si>
    <t>GLORIA DAZA</t>
  </si>
  <si>
    <t>ANA SHIRLY VIANCHA URIBE</t>
  </si>
  <si>
    <t>CALLE 48 # 5A - 18</t>
  </si>
  <si>
    <t>GLORIADAZAGARCIA52@GMAIL.COM</t>
  </si>
  <si>
    <t>REFIERE FALTA DE ACCESO PARA ASIGNACION DE CITA DE IMAGENOLOGÍA</t>
  </si>
  <si>
    <t>ADRIANA JULIETH CARVAJAL TAPIAS</t>
  </si>
  <si>
    <t>ADRIANACARVAJAL922@GMAIL.COM</t>
  </si>
  <si>
    <t>SANTAFE DE MORICHAL</t>
  </si>
  <si>
    <t>REFIERE INCONFORMIDAD POR DEMORA EN LA ATACION EN EL SERVICIO</t>
  </si>
  <si>
    <t>MARIBEL SANABRIA</t>
  </si>
  <si>
    <t>ARAMINTA PLAZAS</t>
  </si>
  <si>
    <t>VERDA RAMONONATO</t>
  </si>
  <si>
    <t>PLAZASARAMINTA@GMAIL.COM</t>
  </si>
  <si>
    <t>JOSE</t>
  </si>
  <si>
    <t>BRICEIDA VARGAS</t>
  </si>
  <si>
    <t>DIANA CAROLINA SAENZ</t>
  </si>
  <si>
    <t>CRA 5 # 43 - 21</t>
  </si>
  <si>
    <t>ROSMERY JIMENES</t>
  </si>
  <si>
    <t>VEREDA MARROQUIN</t>
  </si>
  <si>
    <t>YANID BARON GOYENECHE</t>
  </si>
  <si>
    <t>YANIDBARON44@GMAIL.COM</t>
  </si>
  <si>
    <t>VDA GUAYAQUE</t>
  </si>
  <si>
    <t>DIANA MILENA ACOSTA TUMAY</t>
  </si>
  <si>
    <t>DIANAMILENAACOSTAT@GMAIL.COM</t>
  </si>
  <si>
    <t>ALVARO LEAL CUEVAS</t>
  </si>
  <si>
    <t>SOLICITUD DE REMISION Y TRASLADO A PRESTADOR CON SERVICIO DE UCI</t>
  </si>
  <si>
    <t>DR SAMUEL EDUARDO AREVALO</t>
  </si>
  <si>
    <t>SE INFORMA A LA USUARIA DE SU EGRESO DENTRO DE LOS TIEMPOS ESTABLECIDOS</t>
  </si>
  <si>
    <t>SE RETROALIMENTA A USUARIA EL PROCESO Y PERTINENCIA DE LA EPS EN CUANTO A LAS AUTORIZACIONES DE SERVICIOS</t>
  </si>
  <si>
    <t>SE INFORMA A USUARIA QUE AUN QUE NO SE CUENTA CON UNA FILA PREFERENCIAL, SI SE IDENTIFICA Y SE PRIORIZA A LOS PACIENTES CON ENFOQUE DIFERENCIAL Y SE DIRIGEN AL MODULO SEÑALIZADO PARA TAL FIN</t>
  </si>
  <si>
    <t>SE REASIGNA CITA POR ORTOPEDIA Y SE INFOFRMA AL USUARIO DE UN FALLO DEL SISTEMA, LO CUAL IMPEDIA EL INGRESO A LA HISTORIA CLINICA Y LA FACTURACION DE SERVICIOS</t>
  </si>
  <si>
    <t>SE INFORMA A LA USUARIA QUE SE REVISO EL CASO Y LA CITA NO SE ENCUENTRA FACTURADA EN EL SISTEMA</t>
  </si>
  <si>
    <t>SE INFORMA A LA USUARIA DE LA REVISION DEL CASO Y SE COMUNICA LA CONDUCTA MEDICA PROPIA DE LA ATENCION</t>
  </si>
  <si>
    <t>DRA YADIIRA AVELLA</t>
  </si>
  <si>
    <t xml:space="preserve">SE RETROALIMENTO QUEJA CON EL PERSONAL DEL SERVICIO Y SE  SE HIZO COMPROMISO DE MEJORAMIENTO PARA GARANTIZAR EL RESPETO POR EL ORDEN DE LLEGADA </t>
  </si>
  <si>
    <t xml:space="preserve">SE RETROALIMENTO QUEJA CON EL PERSONAL DEL SERVICIO Y SE  SE HIZO COMPROMISO DE MEJORAMIENTO SE INFORMA AL USUARIO QUE  LA SITUACION PRESENTADA SE DEBIO A UNA CONTINGENCIA EN EL SISTEMA DE INFORMACION INSTITUCIONAL </t>
  </si>
  <si>
    <t>SE REVISO EL CASO Y NO SE ENCONTRO NINGUNA CITA ASIGNADA A NOMBRE DE LA USUARIA QUE INTERPONE LA PQR</t>
  </si>
  <si>
    <t>SE INFORMA QUE PRENDA DE TIPO CADENA FUE ENCONTRADA DURANTE LABORES DE ASEO Y FUE ENTREGADA A USUARIA</t>
  </si>
  <si>
    <t>ASIGNACION DE CITAS DE ECOGRAFIA Y UROLOGÍA DE VIAS URINARIAS</t>
  </si>
  <si>
    <t>SE INFORMA A LA USUARIA QUE PARA LA ASIGNACION DE CITA SE REQUIERE AUTORIZACION POR PARTE DE EPS</t>
  </si>
  <si>
    <t>SE DA RESPUESTA AL USUARIO DESDE LA OFICINA DE JURIDICA</t>
  </si>
  <si>
    <t>SE RETROALIMENTO QUEJA CON EL PERSONAL DEL SERVICIO Y SE  SE HIZO COMPROMISO DE MEJORAMIENTO</t>
  </si>
  <si>
    <t>SE INFORMA AL PETICIONARIO QUE LOS HORARIOS ESTABLECIDOS PARA MEDICO LEGALES, EN HORARIO NOCTURNO, FINES DE SEMANA Y FESTIVOS</t>
  </si>
  <si>
    <t>SE ACLARA LA INCONSISTENCIA Y SE REASIGNA  CITA PARA TOMOGRAFIA- 31/03/2026</t>
  </si>
  <si>
    <t>SE PIDEN EXCUSAS POR LA APARENTE SITUASION PRESENTADA Y ASIMISMO SE LE SOLICITA A LA USUARIA ADJUNTAR SOPORTES Y EVIDENCIAS SI LAS HAY, COMO TAMBIEN LA INSTITUCION HACE LA REVISION DEL CASO EN SISTEMA DE DINAMICA GERENCIAL</t>
  </si>
  <si>
    <t>SE INFORMA AL USUARIO DE LA REVISION DEL CASO Y SE COMUNICA LA CONDUCTA DEL FUNCIONARIO DE FACTURACION PROPIA EN LA ATENCION</t>
  </si>
  <si>
    <t>YORIBE COJO PIDIACHE</t>
  </si>
  <si>
    <t>YORYBECOJO@HOTMAIL.COM</t>
  </si>
  <si>
    <t>abril</t>
  </si>
  <si>
    <t>HELENA BURGOS</t>
  </si>
  <si>
    <t>MNORELYQ@GMAIL.COM</t>
  </si>
  <si>
    <t>CALLE 2 # 8 - 20</t>
  </si>
  <si>
    <t>MAIRA ALEXANDRA LARIO PACHECO</t>
  </si>
  <si>
    <t>MAIRALARIOS119@GMAIL.COM</t>
  </si>
  <si>
    <t>SE REVISO EL CASO Y EVIDENCIO ATENCION PRESTADA EL DIA 1/04/2026</t>
  </si>
  <si>
    <t xml:space="preserve">YOLANDA PIÑEROS </t>
  </si>
  <si>
    <t>ISIDRO PIÑEROS</t>
  </si>
  <si>
    <t>VEREDA BELLA VISTA</t>
  </si>
  <si>
    <t>yoli1128p@gmail.com</t>
  </si>
  <si>
    <t xml:space="preserve">REFIERE INCONFORMIDAD CON LA ATENCION PRESTADA POR PARTE DEL SETVICIO Y LA FALTA DE CLARIDAD EN LA INFORMACION SUMINISTRADA </t>
  </si>
  <si>
    <t>NATHALIE VARGAS GONZALEZ</t>
  </si>
  <si>
    <t>nathavagon@gmail.com</t>
  </si>
  <si>
    <t xml:space="preserve">CLL 15C N° 23A - 31 </t>
  </si>
  <si>
    <t>NUBIA DIAZ</t>
  </si>
  <si>
    <t>nubiadiaz015664gmail.com</t>
  </si>
  <si>
    <t>CLL 24 N° 24 - 04</t>
  </si>
  <si>
    <t>REFIERE LA NO PRESTACION DEL SERVICIO A PESAR QUE LE HABIAN ASIGNADO LA CITA Y ESTA FUE CANCELADA SIN PREVIO AVISO</t>
  </si>
  <si>
    <t>SE REVISO EL CASO Y NO SE ENCONTRO NINGUNA LLAMADA DEL NUMERO REFERIDO POR LA USUARIA</t>
  </si>
  <si>
    <t xml:space="preserve">CESAR ENRRIQUE ESTUPIÑAN </t>
  </si>
  <si>
    <t>cesar20141111@gmial.com</t>
  </si>
  <si>
    <t xml:space="preserve">CRA 1B OESTE 64 - 67 </t>
  </si>
  <si>
    <t>REFIERE INCONFORMIDAD POR DAÑO EN EL AIRE ACONDICIONADO EN EL SERVICIO, LO CUAL GENERA MUCHA CALOR</t>
  </si>
  <si>
    <t>REFIERE INCONFORMIDAD CON LA ATENCION PRESTADA EN EL SETVICIO</t>
  </si>
  <si>
    <t>LADY JOHANA HURTADO</t>
  </si>
  <si>
    <t>YEISON JAVIER RAMIREZ HURTADO</t>
  </si>
  <si>
    <t>mela1978vale@gmail.com</t>
  </si>
  <si>
    <t>SE INFORMA A LA USUARIA QUE LA INFORMACION SOLICITADA DE REGISTRO VIDEOGRAFICO SOLO PODRA SER ENTREGADA A UNA ENTIDDAD PUBLICA O ADMINISTRATIVA EN EJERCICIO DE SUS  FUNCIONES LEGALES O POR ORDEN JUDICIAL</t>
  </si>
  <si>
    <t>GINNA MARCELA BLANDON HERNANDEZ</t>
  </si>
  <si>
    <t>blandonginna938@gmail.com</t>
  </si>
  <si>
    <t>ALVARO AUGUSTO BLANDON GONZALEZ</t>
  </si>
  <si>
    <t>CLL 31 N° 11B -34</t>
  </si>
  <si>
    <t>REFIERE INCONFORMIDAD CON LA PRESTACION DE LOS SERVICIOS EN SALUD</t>
  </si>
  <si>
    <t>LAURA ANDREA HERNANDEZ CASTAÑO</t>
  </si>
  <si>
    <t>ajmh93@hotmail.com</t>
  </si>
  <si>
    <t>CLL 21 N° 27 - 57</t>
  </si>
  <si>
    <t>REFIERE INCONFORMIDAD CON  LA ATENCION PRESTADA POR PARTE DE UN FUNCIONARIO</t>
  </si>
  <si>
    <t>ANGEL MARIBEL AURORA</t>
  </si>
  <si>
    <t>sharito21@hotmail.es</t>
  </si>
  <si>
    <t xml:space="preserve">REFIERE FALTA DE ACCESO PARA ASIGNACION DE CITA POR ESPECIALIDAD DE NEUROLOGIA </t>
  </si>
  <si>
    <t>EDNA LILIANA INIOCENCIO BOHORQUEZ</t>
  </si>
  <si>
    <t>LOIDA  ESTHER BARRIOS</t>
  </si>
  <si>
    <t>CRA 8 N° 31 - 89</t>
  </si>
  <si>
    <t>loidaebarrios@gmail.com</t>
  </si>
  <si>
    <t>LUIS CARLOS CARRANZA TUNOCOLIA</t>
  </si>
  <si>
    <t>lilibethhurtadoleal14@gmail.com</t>
  </si>
  <si>
    <t xml:space="preserve">BRIANNA YISELL CARRANZA - </t>
  </si>
  <si>
    <t xml:space="preserve">REFIERE FALTA DE ACCESO PARA ASIGNACION DE CITA POR ESPECIALISTA EN ORTOPEDIA Y TRAUMATOLOGIA PEDIATRICA </t>
  </si>
  <si>
    <t>bebethomas30@gmail.com</t>
  </si>
  <si>
    <t>GILBERTO MORA REYES</t>
  </si>
  <si>
    <t>atencionalusuario.bas16@gmail.com</t>
  </si>
  <si>
    <t>FILIA PRADA GARZON</t>
  </si>
  <si>
    <t>REFIERE INCONFORMIDAD CON  LA ATENCION PRESTADA Y EL TRATO POR PARTE DE FUNCIONARIOS</t>
  </si>
  <si>
    <t>DR VARGAS - DAISY</t>
  </si>
  <si>
    <t>LEONIDAS TOBOSIA MORENO</t>
  </si>
  <si>
    <t>LEIDY JULIETH FERNANDEZ</t>
  </si>
  <si>
    <t>juliethfernandez826@gmail.com</t>
  </si>
  <si>
    <t xml:space="preserve">CLL 18 N° 16 - 48 </t>
  </si>
  <si>
    <t xml:space="preserve">MANIFIESTA SOLICITAR RESULTADOS DE EXAMEN DE BIOPSIA  </t>
  </si>
  <si>
    <t>ANA SHIRLEY VIANCHA</t>
  </si>
  <si>
    <t>CLL 48 N° 5A - 18</t>
  </si>
  <si>
    <t xml:space="preserve">REFIERE INCONFORMIDAD CON  LA ATENCION PRESTADA EN EL SERVICIO Y POR PARTE DE FUNCIONARIOS </t>
  </si>
  <si>
    <t>uribe8429@gmail.com</t>
  </si>
  <si>
    <t>PAULA ALBARRACIN</t>
  </si>
  <si>
    <t>CRA 5A N° 40 - 15</t>
  </si>
  <si>
    <t>CARMENZA PEDRAZA</t>
  </si>
  <si>
    <t xml:space="preserve">EDWIN BARRERA </t>
  </si>
  <si>
    <t>edwelectric@gmail.com</t>
  </si>
  <si>
    <t xml:space="preserve">FRANCISCA CATALINA REGALADO </t>
  </si>
  <si>
    <t>VEREDA EL MORRO</t>
  </si>
  <si>
    <t>VIVIANA FERNANDEZ</t>
  </si>
  <si>
    <t>DANIELA ALEJANDRA PUENTES MUÑOZ</t>
  </si>
  <si>
    <t>danielapuentes05@gmail.com</t>
  </si>
  <si>
    <t>SANDRA LILIANA RODRIGUEZ BUITRAGO</t>
  </si>
  <si>
    <t>sandrarodriguezturismo@gmail.com</t>
  </si>
  <si>
    <t>NESTOR EPIMENIDES SARMIENTO</t>
  </si>
  <si>
    <t>REFIERE INCONFORMIDAD CON LA ATENCION PRESTADA EN EL SERVICIO - PIDE SALIDA VOLUNTARIA</t>
  </si>
  <si>
    <t>LOIDA ESTHER BARRIOS</t>
  </si>
  <si>
    <t>CRA 5 N° 3 - 98</t>
  </si>
  <si>
    <t>ISABELLA YULIETTE ROJAS</t>
  </si>
  <si>
    <t>NOAH FERNANDO ROJAS CELIS</t>
  </si>
  <si>
    <t>CLL 28 N° 31B - 45</t>
  </si>
  <si>
    <t>REFIERE INCONFORMIDAD CON LA ATENCION PRESTADA POR PARTE DE FUNCIONARIAS</t>
  </si>
  <si>
    <t>DANIELA MARIN - LORENA VERGARA</t>
  </si>
  <si>
    <t>YUXMARY BAQUERO VARGAS</t>
  </si>
  <si>
    <t>baqueroyuxmary@gmail.com</t>
  </si>
  <si>
    <t>CLL 2 N° 2 - 75</t>
  </si>
  <si>
    <t>REFIERE FALTA DE ACCESO PARA ASIGNACION DE CITA POR ESPECIALIDAD DE ORTOPEDIA</t>
  </si>
  <si>
    <t>MARIA FERNANDA DELGADO</t>
  </si>
  <si>
    <t>aguirremariafernanda@gmail.com</t>
  </si>
  <si>
    <t xml:space="preserve">CLL 21 N° 26 - 57 </t>
  </si>
  <si>
    <t>REFIERE INCONFORMIDAD CON LA ATENCION PRESTADA EN EL SERVICIO Y POR PARTE DE FUNCIONARIOS</t>
  </si>
  <si>
    <t>SARA NATALIA REINA CASTAÑO</t>
  </si>
  <si>
    <t>sarareina13@hotmail.com</t>
  </si>
  <si>
    <t>CRA 2 N° 35 - 15</t>
  </si>
  <si>
    <t>REFIERE INCONFORMIDAD CON LA ATENCION PRESTADA EN EL SERVICIO - LA DIETA DE NUTRICION NO ES PERTINENTE</t>
  </si>
  <si>
    <t>cristian.robles@correo.policia.gov.co</t>
  </si>
  <si>
    <t>IDELFONSO RAMOS REINA</t>
  </si>
  <si>
    <t>REFIERE INCONFORMIDAD EN EL TRATO Y NEGLIGENCIA  POR PARTE DE DOS FUNCIONARIOS</t>
  </si>
  <si>
    <t xml:space="preserve">HECTOR JULIAN CUBILLOS - OSCAR FERNANDO TARAZONA </t>
  </si>
  <si>
    <t xml:space="preserve">JHOJAN MENESES </t>
  </si>
  <si>
    <t>MARIA PAULA MENESES DIAZ</t>
  </si>
  <si>
    <t>CLL 22A N° 7 - 63</t>
  </si>
  <si>
    <t>mariapauladiaz210306@gmail.com</t>
  </si>
  <si>
    <t>REFIERE INCONFORMIDAD Y NEGLIGENCIA EN EL SERVICIO</t>
  </si>
  <si>
    <t>CRISTIAN DAVID ROBLES  GUERRERO</t>
  </si>
  <si>
    <t>cristian.robles@correo,policia.gov.co</t>
  </si>
  <si>
    <t>CRA 28 N° 27A - 22</t>
  </si>
  <si>
    <t>irareabogado@gmail.com</t>
  </si>
  <si>
    <t>REFIERE INCONFORMIDAD CON LA ATENCION PRESTADA Y EL TRATO POR PARTE DE UN FUNCIONARIO</t>
  </si>
  <si>
    <t>REFIERE INCONFORMIDAD CON LA ATENCION PRESTADA Y EL TRATO POR PARTE DE UNA FUNCIONARIA</t>
  </si>
  <si>
    <t>MONICA PINZON</t>
  </si>
  <si>
    <t>DIEGO ALEJANDRO FIGUEREDO MORALES</t>
  </si>
  <si>
    <t>da.figueredo@correo.policia.gov.co</t>
  </si>
  <si>
    <t>DIANA CAROLINA  DIAZ PERES</t>
  </si>
  <si>
    <t>LYANNA VALE,RIA MARTINEZ PATIÑO</t>
  </si>
  <si>
    <t>REFIERE  INCONFORMIDAD POR RECONSULTA - SINTOMAS FEBRIL PERSISTENTE</t>
  </si>
  <si>
    <t xml:space="preserve">DUNIA YOHANA BARRERA </t>
  </si>
  <si>
    <t>duniayohanabarrera@gmail.com</t>
  </si>
  <si>
    <t>ANA EDERMITO GONZALEZ CHAPARRO</t>
  </si>
  <si>
    <t xml:space="preserve">CLL 10 N° 5 - 84 </t>
  </si>
  <si>
    <t>ANA YESENIA PEREZ CARREÑO</t>
  </si>
  <si>
    <t>MARIA CRISTINA ROMERO DAZA</t>
  </si>
  <si>
    <t>CRA 19 N° 18 - 18</t>
  </si>
  <si>
    <t>VIGTOR ALFONSO RAMIREZ DIAZ</t>
  </si>
  <si>
    <t>victoralfonsoramirezdiaz@gmail.com</t>
  </si>
  <si>
    <t>REFIERE DEMORA CON LA PROGRAMACION DE PROCEDIMIENTO</t>
  </si>
  <si>
    <t>RUSSBEL CEDEÑO CELY</t>
  </si>
  <si>
    <t>celyrussbell@gmail.com</t>
  </si>
  <si>
    <t>CRA 2 N° 16 - 3A</t>
  </si>
  <si>
    <t>YURY KARINA PABON MESA</t>
  </si>
  <si>
    <t>pabonyurykarina@gmail.com</t>
  </si>
  <si>
    <t>CLL 28A N° 32 - 34</t>
  </si>
  <si>
    <t>REFIERE INCONFORMIDAD POR DEMORA EN LA ATENCION PRESTADA EN EL SERVICIO</t>
  </si>
  <si>
    <t>MARIA GLADYS MACANA</t>
  </si>
  <si>
    <t>VEREDA PAUTO</t>
  </si>
  <si>
    <t>REFIERE PRESENCIA DE ZANCUDOS EN HOSPITAL ANTIGUO</t>
  </si>
  <si>
    <t>DR RAUL BARON</t>
  </si>
  <si>
    <t>JAINERSSO PATIÑO</t>
  </si>
  <si>
    <t>CRA 21 N° 6 - 26</t>
  </si>
  <si>
    <t>JULIETA SIERRA</t>
  </si>
  <si>
    <t>monacha_2007@yahoo.es</t>
  </si>
  <si>
    <t>SARI VALERIA MENDOZA</t>
  </si>
  <si>
    <t>CRA 23 N° 15 - 36</t>
  </si>
  <si>
    <t>REFIERE INCONFORMIDAD CON LA ATENCION PRESTADA Y EL TRATO POR PARTE DE LA ESPECIALISTA EN PEDIATRIA</t>
  </si>
  <si>
    <t xml:space="preserve">PAULA ANDREA GONZALEZ </t>
  </si>
  <si>
    <t>rosariod811@gmail.com</t>
  </si>
  <si>
    <t xml:space="preserve">ANGEL DAVID ROSARIO MUÑOZ </t>
  </si>
  <si>
    <t>ANGEL DAVID ROSARIO MUÑOZ</t>
  </si>
  <si>
    <t>VEREDA LOS CEDROS</t>
  </si>
  <si>
    <t>SE REALIZO REVISION DEL CASO COM EL MEDICO ESPECIALISTA QUE SOLICITO LA REMISION DEL PACIENTE, PROCESO FUNDAMENTAL DENTRO DE LA ATENCION EN SALSUD QUE GARANTIZA LA CONTINUIDAD DEL TRATAMIENTO EN UN NIVEL MAYOR DE COMPLEJIDAD</t>
  </si>
  <si>
    <t>SE  INFORMA AL USUARIO QUE POR RAZOZNES PERSONALES EL PROFESIONAL EL PSICOLOGIA TERMINO SU CONTRATO POR LO TANTO,  EN ESTE MOMENTO LA INSTITUCION NO CUENTA CON EL ESPECIALISTA, SIN EMBARGO EN CASO DE NECESIDAD SE ENVIA PSICOLOGO DEL AREA ASISTENCIAL</t>
  </si>
  <si>
    <t>SE ASIGNA CITA PARA ECOGRAFIA DE TEJIDOS BLANDOS Y SE INFOFRMA LA OPTIMIZACION DE LA PLATAFORMA Y LA ACTUALIZACION DE LA LINEA DE COMUNICACIÓN</t>
  </si>
  <si>
    <t>SE ASIGNA CITA PARA NEUROLOGIA Y SE INFOFRMA LA OPTIMIZACION DE LA PLATAFORMA Y LA ACTUALIZACION DE LA LINEA DE COMUNICACIÓN</t>
  </si>
  <si>
    <t xml:space="preserve">SE EVIDENCIA SEGÚN VERIFICACION EN EL APLICATIVO DINAMICA GERENCIAL QUE NO REGISTRA INGRESOS NI ATENCIONES EN LA INSTITUCION </t>
  </si>
  <si>
    <t>SE INFORMA AL USUARIO QUE ES SNESARIO ANEXAR INFORMACION Y DATOS COMPLETOS DEL USUARIO O DEL FUNCIONARIO - PARA VERIFICAR EL CASO</t>
  </si>
  <si>
    <t>SE REALIZO REVISION DEL CASO Y SE VERIFICO QUE LA ORDEN DE MIPRES Y LA HISTORIA CLINICA DEL PACIENTE COINCIDEN EN CUANTO AL DIAGNOSTICO</t>
  </si>
  <si>
    <t>SE REVISO EL CASO Y SE EVIDENCIA QUE LA PACIENTE NO FUE ATENDIDA POR LOS PROFESIONALES RELACIONADOS EN LA QUEJA</t>
  </si>
  <si>
    <t xml:space="preserve">SE REVISO EL CASO Y SE EVIDENCIA QUE LAS MUESTRAS DE PATOLOGIA FUERON ENVIADAS PARA SU ESTUDIO A LA CIUDAD DE BOGOTA, EN ESPERA DE LOS RESULTADOS </t>
  </si>
  <si>
    <t>SE RETROALIMENTO QUEJA CON EL PERSONAL DEL SERVICIO - LAS ORDENES DE LOS EXAMENES DEBEN COINCIDIR CON LOS AUTORIZADOS</t>
  </si>
  <si>
    <t xml:space="preserve">SE ASIGNA CITA POR CIRUGIA PROGRAMADA Y SE INFOFRMA SEGUIR LAS INDICACIONES </t>
  </si>
  <si>
    <t xml:space="preserve">SE ASIGNA CITA POR NEUROLOGIA Y SE ASIGNA NUEVAMENTE CITA POR ORTOPEDIA Y SE INFOFRMA SEGUIR LAS INDICACIONES </t>
  </si>
  <si>
    <t>SE RETROALIMENTO QUEJA CON EL PERSONAL DEL SERVICIO Y SE HIZO COMPROMISO DE MEJORAMIENTO</t>
  </si>
  <si>
    <t>SE REALIZO REVISION DEL CASO EVIDENCIANDO AJUSTE A DIETA INDICADA CON EL DIAGNOSTICO DE LA PACIENTE</t>
  </si>
  <si>
    <t>SE INFORMA SOBRE LAS ACCIONES ADELANTADAS CON EL FIN DE PREVENIR Y CONTROLAR LA PRESENCIA DE PLAGAS EN LOS SERVICIOS</t>
  </si>
  <si>
    <t>SE LE INFORMA AL USUARIO QUE DEBE ACERCARSE A SU EPS PARA QUE SEA DIRECCIONADA A UNA IPS CON LA PRESTACIÓN DEL SERVICIO</t>
  </si>
  <si>
    <t>SE REALIZO REVISION DEL CASO Y SE CORIGIO INCAPACIDAD EN LA HISTORIA CLINICA Y MEJORAMIENTO CONTINUO</t>
  </si>
  <si>
    <t>REFIERE INCONFORMIDAD CON LA CONTINUIDAD DEL TRATAMIENTO</t>
  </si>
  <si>
    <t>mayo</t>
  </si>
  <si>
    <t>DIEGO CAICEDO ROA</t>
  </si>
  <si>
    <t>MARIA RAQUEL GONZALEZ</t>
  </si>
  <si>
    <t>auditarlsura@suramericana.com.co</t>
  </si>
  <si>
    <t>REFIERE INCONFORMIDAD CON LA ATENCION PRESTADA EN  EL SERVICIO</t>
  </si>
  <si>
    <t>REFIERE INCONFORMIDAD CON LA PRESTACION DEL SERVICIO</t>
  </si>
  <si>
    <t>DR HERNAN DARIO HERNANDEZ SANTACOLOMA</t>
  </si>
  <si>
    <t>SE REALIZO LA REVISION DEL CASO DEJANDO CONSTANCIA QUE LA INSTITUCION BRINDO LA ATENCION ADECUADA Y  MANEJO INTEGRAL</t>
  </si>
  <si>
    <t>OSCAR RUSINQUE SIERRA RUSINQUE</t>
  </si>
  <si>
    <t>sierra.rusinque@gmail.com</t>
  </si>
  <si>
    <t xml:space="preserve">REFIERE INCONFORMIDAD CON LA ATENCION PRESTA Y EL TRATO POR PARTE DE UNA FUNCIONARIA </t>
  </si>
  <si>
    <t>VICTOR MANUEL CAMARGO ROJAS</t>
  </si>
  <si>
    <t>CRA 23A N° 20-63</t>
  </si>
  <si>
    <t>v.m.c.r@mail.com</t>
  </si>
  <si>
    <t>v.m.c.r@gmail.com</t>
  </si>
  <si>
    <t>LAURA SALAZAR</t>
  </si>
  <si>
    <t>35 N°29-37</t>
  </si>
  <si>
    <t>REFIERE INCONFORMIDAD EN LA ATENCION POR DEMORA</t>
  </si>
  <si>
    <t>SE LE INFORMA AL USUARIO EL MEDIO DE COMUNICACIÓN PARA CITAS</t>
  </si>
  <si>
    <t>MARLENE HURTADO MURILLO</t>
  </si>
  <si>
    <t>marlenhurtadomurillo@gmail.com</t>
  </si>
  <si>
    <t>CLL 2B N°9-40</t>
  </si>
  <si>
    <t>REFIERE INCONFORMIDAD CON LA ATENCION PRESTADA POR PARTE DE LA FUNCIONARIA</t>
  </si>
  <si>
    <t>SE REALIZO REVICION DEL CASO EVIDENCIADO QUE EL USUARIO RECIBIO SU ATENCION MEDICA DE 30 MUNUTOS POR PARTE DEL MEDICO</t>
  </si>
  <si>
    <t>SE RETROALIMENTO QUEJA CON EL FUNCIONARIO IMPLICADO Y SE HIZO COMPROMISO DE MEJORAMIENTO</t>
  </si>
  <si>
    <t>CRA 23 N° 20-63</t>
  </si>
  <si>
    <t>REFIERE INCONFORMIDAD PRESTA POR PARTE DE FUNCIONARIA</t>
  </si>
  <si>
    <t>DEISY ALFONSO RINCON</t>
  </si>
  <si>
    <t>javos.caro@gmail.com</t>
  </si>
  <si>
    <t>GUSTAVO ALFONSO MENDOZA</t>
  </si>
  <si>
    <t>CLL 28N°12-10</t>
  </si>
  <si>
    <t xml:space="preserve">REFIERE INCONFORMIDAD POR  DEMORA DEL SERVICIO DE CAMILLERO </t>
  </si>
  <si>
    <t>SE REALIZO LA REVISION DEL CASO JUNTO CON EL LIDER DE LA UNIDAD DE URGENCIAS PARA EL APOYO ANTE ESTE TIPO DE SITUACIONES YA QUE POR AHORA LOS CAMILLEROS ASIGNADOS EN EL HORO NO ESTAN ASIGNADOS PARA INGRESAR USUARIOS</t>
  </si>
  <si>
    <t>YULI FABIANA JASPE</t>
  </si>
  <si>
    <t xml:space="preserve">JEFE JANETH ATUESTA </t>
  </si>
  <si>
    <t>REFIERE INCONFORMIDAD POR PARTE DEL SERVICIO DE URGENCIAS POR NO TENER EL SERVICIO DE ECOGRAFIA EN HORARIO NOCTURNO</t>
  </si>
  <si>
    <t xml:space="preserve">SE REALIZO REVISION DE LA QUEJA PARA LA MEJORA CONTINUA DEL SERVICIO INFORMANDO QUE SI HAY ECOGRAFIA  Y SE HACE EL LLAMADO AL PACIENTE SEGÚN LO REQUIERA  </t>
  </si>
  <si>
    <t>JESUS MARIA LOPEZ MORALES</t>
  </si>
  <si>
    <t>jelicores2019@gmail.com</t>
  </si>
  <si>
    <t>CLL 42N° 1-27</t>
  </si>
  <si>
    <t>jelicos2019@gmail.com</t>
  </si>
  <si>
    <t>LUCIANA CATIVE</t>
  </si>
  <si>
    <t>REFIERE INCONFORMIDAD CON LA FUNCIONARIA  DE ENFERMERIA LUCIA CATIVE QUIEN NO PRESTO EL SERVICIO DE RECIBIR A UN PACIENTE DURANTE EL TRASLADO A PISOS</t>
  </si>
  <si>
    <t>SE RETROALIMENTO QUEJA CON EL FUNIONARIA INPLICADA Y SE HIZO COMPROMISO DE MEJORAMIENTO</t>
  </si>
  <si>
    <t>DIEGO MONTOYA</t>
  </si>
  <si>
    <t>CLL 6A N°04 OESTE-25</t>
  </si>
  <si>
    <t>REFIERE INCONFORMIDAD CON LA ATENCIÓN POR PARTE DEL OTORRINO</t>
  </si>
  <si>
    <t xml:space="preserve">SE REALIZO LA REVISION DEL CASO  REITERANDO COMPROMISO CON LA SALUD Y BIENESTAR DE NUESTROS PACIENTES GARANTIZANDO MEJORAR LA ATENCION </t>
  </si>
  <si>
    <t>ARLYS RINCON CHAPARRO</t>
  </si>
  <si>
    <t>arlys.valeria2019@gmail.com</t>
  </si>
  <si>
    <t>CARMENZA CHAPARRO</t>
  </si>
  <si>
    <t>CLL 30N° 5-55</t>
  </si>
  <si>
    <t xml:space="preserve">REFIERE INCONFORMIDAD POR LA NO REALIZACION DE PROCEDIMIENTO QUIRURGICO POR ESPECIALISTA </t>
  </si>
  <si>
    <t>CAMILO GARCIA</t>
  </si>
  <si>
    <t xml:space="preserve">SE REVISO CASO Y SE PROGRAMO PROCEDIMIENTO A LA PACIENTE EL DIA 14 DE MAYO A LAS 7:00AM </t>
  </si>
  <si>
    <t>MAURICIO DAZA ALFONSO</t>
  </si>
  <si>
    <t>CRA 31A N° 30-72</t>
  </si>
  <si>
    <t>REFIERE INCONFORMIDAD CON LA ALIMENTACION SUMINISTRADA</t>
  </si>
  <si>
    <t>LUIS A LOPEZ ROJAS</t>
  </si>
  <si>
    <t>CLL 35N° 13-75</t>
  </si>
  <si>
    <t xml:space="preserve">REFIERE INCONFORMIDAD CON LA ALIMENTACION SUMINISTRADA </t>
  </si>
  <si>
    <t xml:space="preserve">SE REVISO EL CASO Y SE INDICA QUE LAS PORCIONES SE SUMINISTRAN CON EL GRAMAJE ADECUADO </t>
  </si>
  <si>
    <t>MARIA ANATILDE RIVILLAS</t>
  </si>
  <si>
    <t>vivillasmaria527@gmail.com</t>
  </si>
  <si>
    <t>CLL 26N° 17-41</t>
  </si>
  <si>
    <t xml:space="preserve">REFIERE AVISTAMIENTO DE VECTORES EN EL AREA DE HOSPITALIZACION </t>
  </si>
  <si>
    <t>SE REVISO EL CASO Y SE INFORMA AL USUARIO QUE GESTION AMBIENTAL REALIZA REVISION DE MANERA PERIODICA SEGÚN CRONOGRMA Y SE ATIENDEN DE MANERA OPORTUNA</t>
  </si>
  <si>
    <t>GILBERTO NAVARRO PONGUTA</t>
  </si>
  <si>
    <t>CARLOS ANDRES MOYANO</t>
  </si>
  <si>
    <t>CLL 12A N°27-77</t>
  </si>
  <si>
    <t>gilberto_1309@hotmail.com</t>
  </si>
  <si>
    <t>KAREN LIZETH SOLANO AYALA</t>
  </si>
  <si>
    <t>REFIERE INCONFORMIDAD POR EL TRATO RECIBIO EN EL AREA DE PROCEDIMIENTOS-URGENCIAS</t>
  </si>
  <si>
    <t>SE RETROALIMENTO LA QUEJA CON LA FUNCIONARIA IMPLICADA Y SE HIZO COMNPROMISO DE MEJORAMIENTO</t>
  </si>
  <si>
    <t>KAREN DAYANA LOPEZ MURCIA</t>
  </si>
  <si>
    <t>kdlopez@colsanitas.com</t>
  </si>
  <si>
    <t>JEFFREY STEVEN FORERO GUTIERREZ</t>
  </si>
  <si>
    <t xml:space="preserve">REFIERE INCONFORMIDAD POR DEMORA EN LA ATENCION  AREA DE URGENCIAS </t>
  </si>
  <si>
    <t>DANIEL ANDRES RODRIGUEZ OSPINA</t>
  </si>
  <si>
    <t xml:space="preserve">SE REALIZO REVISION DEL CASO Y SE INFROMA QUE LOS PROCEDIMIENTOS FUERON REALIZADOS CONFORME A LA ATENCION PRESTADA Y SE INFORMA  QUE URGENCIAS ACTUALMENTE PRESENTA UNA ALTA DEMANDA ASISTENCIAL Y SOBREOCUPACION </t>
  </si>
  <si>
    <t>JEFE JASBLEIDY</t>
  </si>
  <si>
    <t xml:space="preserve">REFIERE INCONFORMIDAD DEMORA EN CONTESTAR PARA ASIGNACION DE CITAS </t>
  </si>
  <si>
    <t>LUZ ESTELA LOPEZ VERNAL</t>
  </si>
  <si>
    <t>luzstellabernal200@gmail.com</t>
  </si>
  <si>
    <t>CRISTIAN RANGEL LOPEZ</t>
  </si>
  <si>
    <t>CLL 19N° 12-24</t>
  </si>
  <si>
    <t>REFIERE INCONFORMIDAD CON FUNCIONARIA DE CAPRESOCA POR EL TRATO EN LA VISITA</t>
  </si>
  <si>
    <t xml:space="preserve"> DR JORGE CUBIDES</t>
  </si>
  <si>
    <t xml:space="preserve">SE REALIZA REVICION DEL CASO Y SE LE INFORMA A LA USUARIA QUE LA LINEA TELEFONICA HA CAMBIADO DESDE EL 1 DEFEBRERO DEL 2026 </t>
  </si>
  <si>
    <t xml:space="preserve"> NO APLICA</t>
  </si>
  <si>
    <t xml:space="preserve">SE REALIZA REVICION DEL CASO Y SE LE INFROMA A LA USUARIA QUE NO HAY INFORMACION CLARA QUE PERMITA IDENTIFICAR A LA FUNCIONARIA DE CAPRESOCA MENCIONADA </t>
  </si>
  <si>
    <t>ing.cruznegro@gmail.com</t>
  </si>
  <si>
    <t xml:space="preserve">REFIERE INCONFORMIDAD POR EN LA ATENCION DE URGENCIAS </t>
  </si>
  <si>
    <t>ELDER FARLEY CUBIDES AMEZQUITA</t>
  </si>
  <si>
    <t xml:space="preserve">ANDRES FELIPE CRUZ MORENO </t>
  </si>
  <si>
    <t>anfecruzmo@hotmail.com</t>
  </si>
  <si>
    <t>CRA 36 N°28A-21</t>
  </si>
  <si>
    <t xml:space="preserve">REFIERE INCONFORMIDAD EN LA ATENCION EN HOSPITALIZACION </t>
  </si>
  <si>
    <t xml:space="preserve">AMANDA ROJAS </t>
  </si>
  <si>
    <t>ANDRES FELIPE CRUZ MORENO</t>
  </si>
  <si>
    <t>CRA 36N°28A-21</t>
  </si>
  <si>
    <t xml:space="preserve">REFIERE INCONFORMIDAD CON LA ATENCION PRESTADS EN EL AREA DE HOSPITALIZACION </t>
  </si>
  <si>
    <t>ALVARO ERICK CHAPARRO</t>
  </si>
  <si>
    <t>SE RETROALIMENTO LA QUEJA CON EL FUNCIONARIO IMPLICADO Y SE HIZO COMNPROMISO DE MEJORAMIENTO</t>
  </si>
  <si>
    <t>AILANNY ZAMARA DAZA BARRETO</t>
  </si>
  <si>
    <t>yuranithabarreto420@gmail.com</t>
  </si>
  <si>
    <t>CRA 4A N°20-71</t>
  </si>
  <si>
    <t>yutanithabarreto420@gmail.com</t>
  </si>
  <si>
    <t xml:space="preserve">REFIERE INCONFORMIDAD CON LA CANCELACION DE CITA </t>
  </si>
  <si>
    <t>JEFE ASBLEIDY MORENO</t>
  </si>
  <si>
    <t xml:space="preserve">SE REVISO EL CASO SE LE INFOMANDO A LA USUARIA QUE LA CITA NO SE REALIZO POR FALLECIMIENTO DE LA DOCTORA TATIANA GALAN TAMBIEN  SE LE INDICA QUE  SI SE REALIZO LA LLAMADA PARA LA REPROGRAMACION  DE LA CITA Y SE DEJO MENSAJE BUZON  DE VOZ </t>
  </si>
  <si>
    <t xml:space="preserve">RUTH MANRIQUE </t>
  </si>
  <si>
    <t>RAQUELINA PAN ARIDILA</t>
  </si>
  <si>
    <t>BARRIO SAN JACINTO CASA 11</t>
  </si>
  <si>
    <t xml:space="preserve">REFIERE INCONFORMIDAD CON ASIGNACION DE CITA </t>
  </si>
  <si>
    <t>nardapao22@gmail.com</t>
  </si>
  <si>
    <t xml:space="preserve">SE REVISO EL CASO Y SE LE INFORMA A EL PECIENTE QUE LA CITA LE FUE ASIGANADA PARA EL DIA 27 DE MAYO DEL 2026 A LAS 10:00 AM EN LAS NUEVAS INSTALACIONES DEL HOSPITAL DE LA ORINOQUIA Y SE LE INFORMA LAS NUEVAS LINEAS TELEFONICAS </t>
  </si>
  <si>
    <t>ing.cruznegro@hotmail.com</t>
  </si>
  <si>
    <t>CECILIA PEÑA CASTRO</t>
  </si>
  <si>
    <t>mariarincon91mani@gmail.com</t>
  </si>
  <si>
    <t>CECILIA PEÑA RINCON</t>
  </si>
  <si>
    <t>mariarincon91@gmail.com</t>
  </si>
  <si>
    <t xml:space="preserve">REFIERE INCONFORMIDAD POR LA ATENCION PRESTADA EN TRIAGE </t>
  </si>
  <si>
    <t xml:space="preserve">SE RETROALIMENTO EL CASO  EN EL AREA DE URGENCIAS Y SE INFORMA A LA USURIA QUE LOS CRITERIOS NO INDICABAN UNA ATENCION PRIORITARIA POR PARTE DE  URGENCIAS </t>
  </si>
  <si>
    <t xml:space="preserve">JAQUELINE CASTAÑEDA </t>
  </si>
  <si>
    <t>jaquelinecastaneda2014@gmail.com</t>
  </si>
  <si>
    <t>JAQUELINE CASTAÑEDA</t>
  </si>
  <si>
    <t>CLL 34N°20-30</t>
  </si>
  <si>
    <t xml:space="preserve">REFIERE INCONFORMIDAD CON LOS MEDICAMNETOS SUMINISTRADOS </t>
  </si>
  <si>
    <t xml:space="preserve">LUIS CARLOS </t>
  </si>
  <si>
    <t>DANIEL RODRIGUEZ</t>
  </si>
  <si>
    <t>MARCELA RODRIGUEZ</t>
  </si>
  <si>
    <t xml:space="preserve">REFIERE INCONFROMIDAD POR DEMORA EN LA ATENCION </t>
  </si>
  <si>
    <t xml:space="preserve">SE REALIZO LA REVISION DEL CASO Y SE LE INFORMA AL USUARIO QUE SE REALIZARA MEJORAMIENTO CONTINUO Y ATENCION HUMANIZADA </t>
  </si>
  <si>
    <t xml:space="preserve">MAIRA SARMIENTO RAMIREZ </t>
  </si>
  <si>
    <t>yessesarmiento12@gmail.com</t>
  </si>
  <si>
    <t>MAIRA SARMIENTO RAMIREZ</t>
  </si>
  <si>
    <t>CRA 16 N° 24A-15</t>
  </si>
  <si>
    <t>EVELIN RAMIREZ</t>
  </si>
  <si>
    <t xml:space="preserve">REFIERE INCONFORMIDAD CON EL SERVICIO PRESTDO  </t>
  </si>
  <si>
    <t>ANETH YURANY BARRETO MARTINEZ</t>
  </si>
  <si>
    <t>yuranybarreto87@gmail.com</t>
  </si>
  <si>
    <t>CRA6 N° 5-60</t>
  </si>
  <si>
    <t xml:space="preserve">REFIERE INCONFROMIDAD POR LA ATENCION QUE  RECIBIO DURANTE EL SERVICIO DE URGENCIAS POR DEMORA EN PROCEDIMIENTO </t>
  </si>
  <si>
    <t>ANDRES DEL VALLE GONZALEZ</t>
  </si>
  <si>
    <t>andresdel@policia.gov.co</t>
  </si>
  <si>
    <t>CRA 10N°13-25</t>
  </si>
  <si>
    <t xml:space="preserve">REFIERE INCONFORMIDA PARA SACAR CITAS CON N ESPECIALISTAS </t>
  </si>
  <si>
    <t>JULY NARANJO</t>
  </si>
  <si>
    <t>REFIERE INCONFORMIDAD CON LAS CITAS QUE PROGRAMAN Y LUEGO CANCELAN</t>
  </si>
  <si>
    <t>ANDRE URREA REYES</t>
  </si>
  <si>
    <t>marzo02andrea@gmail.com</t>
  </si>
  <si>
    <t>ANDREA URREA REYES</t>
  </si>
  <si>
    <t>REFIERE INCONFORMIDAD POR INGRESO AL ACOMPAÑANTE</t>
  </si>
  <si>
    <t>SULY MARTINEZ</t>
  </si>
  <si>
    <t>zulymartinez723@gmail.com</t>
  </si>
  <si>
    <t>DANA ISABELLA MIRANDA MARTINEZ</t>
  </si>
  <si>
    <t>CRA 6 N°7-27</t>
  </si>
  <si>
    <t>DR JANETH ATUESTA</t>
  </si>
  <si>
    <t>REFIERE INCONFROMIDAD POR LOS HORARIOS EN ENTREGA DE RESULTADOS DE LABORATORIO</t>
  </si>
  <si>
    <t>BELMARG DOGLIMAR VELASQUEZ</t>
  </si>
  <si>
    <t xml:space="preserve">REFIERE INCONFORMIDAD POR LAS CANCELACIONES DE CITAS </t>
  </si>
  <si>
    <t>ROLLER VENEGAS</t>
  </si>
  <si>
    <t>ELIDUBINA GERONIMO GARCIA</t>
  </si>
  <si>
    <t>CRA 9N° 43-75</t>
  </si>
  <si>
    <t xml:space="preserve">REFIERE INCONFORMIDAD CON LA ALIMENTACION </t>
  </si>
  <si>
    <t>NATALIA ARANGO</t>
  </si>
  <si>
    <t>NATALIA ARANGO PEREZ</t>
  </si>
  <si>
    <t>CLL 40F N°37-11</t>
  </si>
  <si>
    <t>MARIA CHAPARRO</t>
  </si>
  <si>
    <t xml:space="preserve">REFIERE INCONFORMIDAD CON LA ALIMENTACION SUMINISTADA </t>
  </si>
  <si>
    <t>JASMIN MORENO SILVA</t>
  </si>
  <si>
    <t>jasminmorenosilva20gmail.com</t>
  </si>
  <si>
    <t xml:space="preserve">JASMIN MORENO SILVA </t>
  </si>
  <si>
    <t>jasminmorenosilva20@gmail.com</t>
  </si>
  <si>
    <t xml:space="preserve">JEFE LILIANA AGUDELO </t>
  </si>
  <si>
    <t>YENNY</t>
  </si>
  <si>
    <t xml:space="preserve">REFIERE INCONFORMIDAD CON EL TRATO PRESTADO POR PARTE DE LA AUXILIAR DE ENFERMERIA </t>
  </si>
  <si>
    <t>GLEDYS VEGA PAN</t>
  </si>
  <si>
    <t>GLEIDYS</t>
  </si>
  <si>
    <t>CLL28 N°24-39</t>
  </si>
  <si>
    <t>vegaledysyurennigmail.com</t>
  </si>
  <si>
    <t>vegaledysyurenni@gmail.com</t>
  </si>
  <si>
    <t xml:space="preserve">REFIERE INCONFORMIDAD CON EL SERVICIO DE VIGILANCIA </t>
  </si>
  <si>
    <t>SAMUEL CANTE</t>
  </si>
  <si>
    <t>PEDRO LUIS TIBADUIZA MORENO</t>
  </si>
  <si>
    <t>tibaduizamorenopedroluis@gmail.com</t>
  </si>
  <si>
    <t xml:space="preserve">REFIERE INCONFORMIDAD CON  DEMORA EN EL SERVICIO </t>
  </si>
  <si>
    <t xml:space="preserve">NURY DORRELLY RIVERA ANGEL </t>
  </si>
  <si>
    <t>nuryr20@hotmail.com</t>
  </si>
  <si>
    <t>JORGE ELIECER RIVERA ADAN</t>
  </si>
  <si>
    <t>HECTOR JULIAN CUBILLOS</t>
  </si>
  <si>
    <t>REFIERE INCONFORMIDAD CON EL TRATO POR PARTE DEL MEDICO</t>
  </si>
  <si>
    <t>DIEGO ARMANDO RIVAS HOYOS</t>
  </si>
  <si>
    <t>diego.armandorivas@hotmail.com</t>
  </si>
  <si>
    <t xml:space="preserve">REFIERE INCONFORMIDAD POR LA MALA ATENCION PRESTADA </t>
  </si>
  <si>
    <t xml:space="preserve">SE REALIZO REVISION DEL CASO Y SE INFORMA QUE LA ATENCION FUE BRINDADA CONFORME A LOS PROCEDIMIENTOS ESTABLECIDOS POR LA INSTITUCION </t>
  </si>
  <si>
    <t>SE REVISO EL CASO Y SE INFORMA A LA USUARIA QUE LAS ACTUACIONES REALIZADAS POR EL PERSONAL DE VIGILANCIA OBEDECEN AL CUMPLIMIENTO DE LAS CONSIGNAS Y FUNCIONES</t>
  </si>
  <si>
    <t>SE REALIZA LA REVICION DEL CASO INFORMANDO QUE SE LLEVARA UN PLAN DE MEJORA</t>
  </si>
  <si>
    <t xml:space="preserve">SE REVISO EL CASO DE LA QUJA Y SE INFORMA AL USUARIO QUE EL 90 % DE LOS PACIENTES SON MENORES, ADULTOS MAYORES, GESTANTES DE ACUERDO A ESTO CADA FUNCIONARIO BRINDA LA ATENCION DE MANERA ORGANIZADA </t>
  </si>
  <si>
    <t>SE REVISA EL CASO Y SE INFORMA AL PACIENTE QUE LOS ALIMENTOS SUMINISTRADOS DURANTE LAS FECHAS MENCIONADAS CUMPLIERON CON LA PROGRAMACIONESTABLECIDA</t>
  </si>
  <si>
    <t>SE REVISA EL CASO Y SE INFORMA QUE LOS ALIMENTOS SUMINISTRADOS CUMPLIERON CON EL MENU ESTABLECIDO EN EL CRONOGRAMA</t>
  </si>
  <si>
    <t>SE RETROALIMENTA LA QUEJA CON EL SERVICIO Y SE INFROMAQUE SI HAY DISPONIBILIDAD DE MEDICO RADIOLOGO EN HORARIOS NOCTURNOS, SEGÚN LA CONDICION DEL APACIENTE Y EL SERVICIO LO CONSIDERE NECESARIO  SE HACE EL LLAMO  DE TOMA DE ECOGRAFIA</t>
  </si>
  <si>
    <t>DARY LISBETH SIBO SANABRIA</t>
  </si>
  <si>
    <t>sibosanabriadarylisbeth@gmail.com</t>
  </si>
  <si>
    <t>CRA 1A N°60B-62</t>
  </si>
  <si>
    <t xml:space="preserve">REFIERE INCONFROMIDAD POR NO HABER TELEVISRO EN EL AREA DE  MATERNO </t>
  </si>
  <si>
    <t>VALLERY PIDIACHE</t>
  </si>
  <si>
    <t>CLL 56N° 5A-OESTE 20</t>
  </si>
  <si>
    <t>REFIERE INCONFORMIDAD POR LA DEMORA EN LA ATENCION DEL DOCTOR</t>
  </si>
  <si>
    <t>EUCLIDES CASTRO</t>
  </si>
  <si>
    <t>NURY RIVERA ANGEL</t>
  </si>
  <si>
    <t>nury20@hotmail.com</t>
  </si>
  <si>
    <t>REFIERE INCONFORMIDAD POR QUE LE PIDIERON SALIDA DE LA HABITACION EN HORARIO DE VISITA</t>
  </si>
  <si>
    <t xml:space="preserve">REFIERE INCONFORMIDA POR LOS PROTOCOLOS DE ENTREGA DE LA HABITACION </t>
  </si>
  <si>
    <t>DUARTE</t>
  </si>
  <si>
    <t>REFIERE INCONFORMIDAD CON LA DEMORA DEL MEDICO AL LLAMADO</t>
  </si>
  <si>
    <t xml:space="preserve">MARIA ALCIRA MONTAÑA </t>
  </si>
  <si>
    <t xml:space="preserve">REFIERE INCONFORMIDAD CON LA CANCELACION DE LA CITA SIN AVISO </t>
  </si>
  <si>
    <t>rafaeljulio030@gmail.com</t>
  </si>
  <si>
    <t>MARIA ALCIRA MONTAÑA</t>
  </si>
  <si>
    <t>CRA 3N° 7-05</t>
  </si>
  <si>
    <t>KATERINE BARRERO</t>
  </si>
  <si>
    <t>CLL23 N°11-67</t>
  </si>
  <si>
    <t>REFIERE INCONFORMIDAD POR LA DEMROA EN LA ATENCION DE LA CITA</t>
  </si>
  <si>
    <t>LUISA FERNANDA TORO CARDENAS</t>
  </si>
  <si>
    <t>itoroluisa@gmail.com</t>
  </si>
  <si>
    <t xml:space="preserve">REFIERE INCONFORMIDA CON EL TRATO BRINDADO </t>
  </si>
  <si>
    <t>KAROL</t>
  </si>
  <si>
    <t>JOSEFINA ALBARRACIN</t>
  </si>
  <si>
    <t>JOSEFA ALBARRACIN</t>
  </si>
  <si>
    <t>REFIERE INCONFORMIDAD CON LA DEMORA EN LA BOLETA  DE  SALIDA</t>
  </si>
  <si>
    <t>SE REALIZA REVISION DEL CASO Y SE LE INFORMA AL USUARIO EL MOTIVO POR EL CUAL NO FUE ATENDIDO  Y LE INFORMA QUE FUE ATENDIDO EN LAS INSTALACIONES ANTIGUAS DEL HORO POR LA DOCTORA SANDRA LEGUIZAMON MARTINEZ</t>
  </si>
  <si>
    <t xml:space="preserve">SE REVISO EL CASO Y SE INFORMA A LA USUARIA QUE LAS INTERVENCIONES ADELANTADAS POR TRABAJO SOCIAL TUVO CARÁCTER PREVENTIVO Y ORIENTADOR EN CUMPLIMIENTO AL DEBER PROFESIONAL </t>
  </si>
  <si>
    <t xml:space="preserve">SE REVIZA EL CASO Y  SE LE INFORMA A EL USUARIO QUE EL TIEMPO DE ESPERA PARA LA BOLETA DE SALIDA FUE DE 2 MINUTOS NO OBSTANTE SE LAMENTA LA SITUACION </t>
  </si>
  <si>
    <t xml:space="preserve">PAULA ANDREA MESA CARDENAS </t>
  </si>
  <si>
    <t>nilamesa216@gmail.com</t>
  </si>
  <si>
    <t>PAULA ANDREA MESA CARDENAS</t>
  </si>
  <si>
    <t>CLL 4N° 2-28</t>
  </si>
  <si>
    <t>REFIERE QUE HAY ZANCUDOS EN EL AREA</t>
  </si>
  <si>
    <t>ZULLY NAYELY PEREZ</t>
  </si>
  <si>
    <t xml:space="preserve">MIA CORALINE RICO PEREZ </t>
  </si>
  <si>
    <t xml:space="preserve">REFIERE INCONFORMIDAD POR CANCELACION DE CITA </t>
  </si>
  <si>
    <t>SE REVISO EL CASO Y SE INFORMA A LA USUARIA QUE NO HAY EVIDENCIA NI SOPORTE QUE RESPALDEN LOS HECHOS DESCRITOS DATOS VERIFICADOS DESDE DINAMICA GERENCIAL</t>
  </si>
  <si>
    <t xml:space="preserve">SE  REVISO EL CASO Y SE INFORMA A LA USUARIA QUE SE PRESENTO UN IMPROVISTO LO CUAL GENERO UN RETRASO DESDE EL INICIO DE SU JORNADA OFRECIENDO LE DISCULPAS POR LO SUCEDIDO </t>
  </si>
  <si>
    <t>SUBGERENCIA ADMINISTRATIVA Y FINANCIERA</t>
  </si>
  <si>
    <t xml:space="preserve">CAPRESOCA </t>
  </si>
  <si>
    <t>GENNI PINZON DE DIOS</t>
  </si>
  <si>
    <t>mildredgisela31@gmail.com</t>
  </si>
  <si>
    <t xml:space="preserve">REFIERE INSATISFACCION CON LA PRESTACION EN LA SALUD </t>
  </si>
  <si>
    <t xml:space="preserve">DRA YADIRA AVELLA </t>
  </si>
  <si>
    <t>CLL 1C N° 12-17</t>
  </si>
  <si>
    <t xml:space="preserve">SE REVISA EL CASO Y SE INFORMA QUE SE ENCUENTRA EN CURSO UNA INVESTIGACION INTERNA RELACIONADA CON LA ATENCION BRINDADA A LA PACIENTE ANTERIOR MENTE MENCIONADA </t>
  </si>
  <si>
    <t>SHARITH TATIANA MORENO COLON</t>
  </si>
  <si>
    <t xml:space="preserve">SHARITH TATIANA MORENO COLON </t>
  </si>
  <si>
    <t xml:space="preserve">REFIERE INCONFORMIDAD CON LA ATENCION RECIBIA POR PARTE DEL MEDICO </t>
  </si>
  <si>
    <t xml:space="preserve">EDGARDO ALFONSO RUDA GONZALES </t>
  </si>
  <si>
    <t>NELDY YURANNY PARALES OJEDA</t>
  </si>
  <si>
    <t>jesnel1905@hotmail.com</t>
  </si>
  <si>
    <t>JUAN EUCLIDES PARALES VARGAS</t>
  </si>
  <si>
    <t>CLL 30 TV 7C-20</t>
  </si>
  <si>
    <t xml:space="preserve">REFIERE INCONFORMIDAD CON LA DEMORA EN LA ATENCION Y SUMINISTRACION DE MEDICAMENTOS </t>
  </si>
  <si>
    <t>junio</t>
  </si>
  <si>
    <t xml:space="preserve">SE REVISA EL CASO Y SE INFORMA QUE EL RETRASO  EN LA ATENCION SE PRESENTO DEBIDO AL FALLECIMIENTO DE LA DRA TATIANA GALAN </t>
  </si>
  <si>
    <t>JAIME QUIROGA VARGAS</t>
  </si>
  <si>
    <t>CRA 31N° 30-47</t>
  </si>
  <si>
    <t>REFIERE INCONFORMIDAD DEMORA EN LA SALIDA</t>
  </si>
  <si>
    <t>CIELO ROSAS MORALES</t>
  </si>
  <si>
    <t>MERLLY YECENIA CACHAY</t>
  </si>
  <si>
    <t>cielorosasmorales@gmail.com</t>
  </si>
  <si>
    <t>REFIERE INCONFORMIDAD CON LA ATENCION QUE LE PRESTARON EN EL SERVICIO DE CIRUGIA</t>
  </si>
  <si>
    <t xml:space="preserve">ADRIANA LICETH PIÑEREZ </t>
  </si>
  <si>
    <t>LUZ HELENA MEDELLIN</t>
  </si>
  <si>
    <t>CRA 28 N°51-12</t>
  </si>
  <si>
    <t>adrianargo05@gmail.com</t>
  </si>
  <si>
    <t xml:space="preserve">REFIERE INCONFORMIDAD CON LA ATENCION PRESTAADA POR PARTE DE ENFERMERIA </t>
  </si>
  <si>
    <t>DARCYN SANCHEZ-SEBASTIAN HERRERA</t>
  </si>
  <si>
    <t>NOR EFIERE</t>
  </si>
  <si>
    <t>REFIERE INCONFORMIDAD DEMORA EN DAR LA SALIDA</t>
  </si>
  <si>
    <t>YINETH PAOLA ORTIZ VELANDIA</t>
  </si>
  <si>
    <t>pao092096@hotmail.com</t>
  </si>
  <si>
    <t>CRA 39 N°44-50</t>
  </si>
  <si>
    <t xml:space="preserve">REFIERE INCONFORMIDAD POR DEMORA EN LA ATENCION </t>
  </si>
  <si>
    <t>SE REVISA EL CASO Y SE INFORMA A EL USUARIO QUE SE PRESENTO UN IMPROVISTO EL CUAL GENERO EL RETRASO</t>
  </si>
  <si>
    <t xml:space="preserve">SE REVISO EL CASO Y SE INFORMA AL USUARIO QUE EL ESPECIALISTA PRESENTO QUEBRANTOS DE SALUD </t>
  </si>
  <si>
    <t xml:space="preserve">SE REVISO EL CASO Y SE OFRECE DISCULPAS POR LA ATENCION CON EL ESPECIALISTA  PERO ERA NECESARIO LOS DATOS DEL USUARIO PARA UNA TRAZABILIDAD </t>
  </si>
  <si>
    <t xml:space="preserve">SE REVISA EL CASO Y SE INFORMA QUE LAS AREAS SON ATENDIDAS DE MANERA PERIODICA DE ACUERDO CON EL CRONOGRAMA </t>
  </si>
  <si>
    <t>HERNANDO LUIS TORRES CARAZO</t>
  </si>
  <si>
    <t>carazot@gmail.com</t>
  </si>
  <si>
    <t>PABLO ERNESTO RIAÑO PLAZAS</t>
  </si>
  <si>
    <t>REFIERE INCONFORMIDAD POR NO SER ATENDIDO EN LA CITA QUE TENIA ASIGNADA</t>
  </si>
  <si>
    <t>SE REVISO EL CASO Y SE INFORMA AL USUARIO QUE LA PQRSF SE SOCIALIZARA EL 4 JUNIO DURANTE LA REUNION MENSUAL DEL EQUIPO DE PEDIATRIA Y SE AGRADECE POR HABER INFORMADO PARA MEJORAR LA CALIDAD DEL SERVICIO</t>
  </si>
  <si>
    <t>LILIBETH ZULY CANTILLO DIAZ</t>
  </si>
  <si>
    <t>zuled7941@gmail.com</t>
  </si>
  <si>
    <t>MANZANA G LOTE 7</t>
  </si>
  <si>
    <t xml:space="preserve">REFIERE INCONFORMIDAD PARA SACAR CITA DE ECOGRAFIA </t>
  </si>
  <si>
    <t xml:space="preserve">SE REVISA EL CASO Y SE INFORMA  AL USUARIO QUE EN SALA DE CIRUGIA NO SE PERMITE EL INGRESO A VISTAS ESTA RESTRINGIDO,Y SOLO SE PERMITECUNADO SON MENORES DE EDAD, AGULTO MAYO, PERSONAS CON DISCAPACIDAD </t>
  </si>
  <si>
    <t>SE RETROALIMENTA EL CASO CON LA FUNCIONARIA MENCIONADA EN LA QUEJA Y SE REALIZA COMPROMISO DE MEJORA EN LA COMUNICACIÓN Y RELACION CON EL PERSONAL</t>
  </si>
  <si>
    <t xml:space="preserve">SE REVOSA EL CASO Y SE LE INFORMA A EL USUARIO QUE EL PROFECIONAL ES QUIEN REGISTRA EN EL SISTEMA LA EVOLUCION Y SALIDA EL TIEMPO ES DEACUERDO AL NUMERO DE PACIENTES QUE CONCLUIDOS YA LUEGO EN EL AREA DE FACTURACION PROCEDEMOS A DAR BOLETA DE SALIDA </t>
  </si>
  <si>
    <t xml:space="preserve">SE REVISO EL CASO Y SE DIO RESPUESTA CON LAS TRES PETICIONES SUGERIDAS POR EL USUARIO TOMANDO MEDIDAS PARA LA HUMANIZACION SDE LOS SERVICIOS Y LA MEJORA CONTINUA </t>
  </si>
  <si>
    <t>MARIA EUGENIA ECHEVERRIA ARAQUE</t>
  </si>
  <si>
    <t>mariaeugeniaecheverriaaraque@gmail.com</t>
  </si>
  <si>
    <t xml:space="preserve">REFIERE INCONFORMIDAD EN DEMORA EN LA ASIGNACION DE CITAS </t>
  </si>
  <si>
    <t>DR ASBLEIDY MORENO</t>
  </si>
  <si>
    <t xml:space="preserve">REFIERE INCONFORMIDAD CON LA ATENCION PRESTADA </t>
  </si>
  <si>
    <t>SE REVISO EL CASO Y SE INFORMA A LA USUARIA CITA ASIGNADA DE GINECOLOGIA 9/06/2026, ANESTESIOLOGIA 12/06/2026 Y ECOGRAFIA 5/06/2026</t>
  </si>
  <si>
    <t>YERQUIN JESUS RICARDO GARCIA</t>
  </si>
  <si>
    <t>yerquinricardo31@gmail.com</t>
  </si>
  <si>
    <t xml:space="preserve">REFIERE INCONFORMIDAD CON LA ATENCION PRESTADA POR PARTE DE NEUROLOGIA </t>
  </si>
  <si>
    <t>CAMILO EDUARDO PEÑA CASTRO</t>
  </si>
  <si>
    <t xml:space="preserve">SE REVISA EL CASO DE LO SUCEDIDO SE LE PIDE DISCULPAS A LA USUARIA POR NO SER ADECUADA LA EXPERIENCIA EN EL SERVICIO </t>
  </si>
  <si>
    <t xml:space="preserve">SE REVISA EL CASO Y SE INFORMA A EL USUARIO QUE EL CRITERIO MEDICO EMITIDO NO SE RECOMENDO EL RETIRO POR LA LOCALIZACION DESCRITA Y CERCANIA CON ESTRUCTURAS NEUROVASCULARES </t>
  </si>
  <si>
    <t>ZULLY ESTEFANY PEREZ VEGA</t>
  </si>
  <si>
    <t>zully.stefany1@gmail.com</t>
  </si>
  <si>
    <t>LEWIS PEREZ</t>
  </si>
  <si>
    <t>REFIERE INCONFORMIDA CON EL TRATO BRINDADO POR PARTE DEL MEDICO</t>
  </si>
  <si>
    <t>KATERINE ALEJANDRA MONROY SANCHEZ</t>
  </si>
  <si>
    <t>energia.total10405@hotmail.com</t>
  </si>
  <si>
    <t xml:space="preserve">SOLICITUD DE HISTORIA CLINICA </t>
  </si>
  <si>
    <t>SE REVISA LA INFORMACION Y SE INFORMA QUE LA QUEJA CARECE DE INFORMACION QUE ES NECESARIA PARA UNA RESPECTIVA VERIFICACION DETALLADA</t>
  </si>
  <si>
    <t>DISNEYCASTAÑEDA ROMERO</t>
  </si>
  <si>
    <t>DISNEY CASTAÑEDA ROMERO</t>
  </si>
  <si>
    <t>CRA 3 N°5-21</t>
  </si>
  <si>
    <t>carmencecgc@gmail.com</t>
  </si>
  <si>
    <t>REFIERE INCONFORMIDAD CON ASIGNACION DE CITAS</t>
  </si>
  <si>
    <t xml:space="preserve">SE REVISA EL CASO Y SE INFORMA QUE EN EL MOMENTO EL TELEVISOR HUBICADO EN LA HABITACION 417 PRESENTO FALLAS TECNICAS Y SI ES EL CASO DE QUE LA PERMANENCIA SE PROLONGUE SE PUEDE GESTIONAR EL CAMBIO DE HABITACION </t>
  </si>
  <si>
    <t>SE REVISA EL CASO Y SE EVIDENCIA QUE NO HAY DATOS DEL PACIENTE  LOS DATOS SON INSUFICIENTES PARA EFECTUAR UAN RESPUESTA</t>
  </si>
  <si>
    <t xml:space="preserve">NO HAY INFORMACION SUFICIENTE </t>
  </si>
  <si>
    <t xml:space="preserve">SE REVISO EL CASO Y SE PIDE DISCULPAS POR LOS INCONVENIENTES PRESENTADO DURANTE LA ATENCION Y SE  AGRADECE  POR EL REPORTE  SE PROCEDE A REALIZAR LAS MEJORA CONTINUA DEL SERVICIO </t>
  </si>
  <si>
    <t xml:space="preserve">SE REALIZO LECTURA DE LA QUEJA CON LA FUNCIONARIA IMPLICADA Y SE ESTABLECIO PLAN DE MEJORA A LA FUNCIONARIA  SE LE PROGAMA INTERVENCION POR PARTE DE PSICOLOGIA Y HUMANIZACION PARA BRINDAR HERRAMIENTAS DE COMUNICACIÓN Y TRATO DIGNO CON LOS USUARIOS </t>
  </si>
  <si>
    <t>SE REVISA EL CASO Y SE INFORMA QUE LAS NORMAS INSTITUCIONALES PRIORIZA EL ACOMPAÑAMIENTO A NIÑOS Y NIÑAS MENORES DE EDAD, ADULTOS MAYORES YPACIENTES CON PROBLEMAS DE MOVILIDAD Y DEMAS CASOS QUE REQUIERAN LA COMPAÑÍA PERMANENTE</t>
  </si>
  <si>
    <t xml:space="preserve">SE INFORMA QUE LA PQRSF SERA SOCIALIZADA DURANTE LA REUNION MENSUAL CON LA ESPECIALIDAD DE UROLOGIA CON LA FINALIDAD DE ANALIZAR LA SITUACION EXPUESTA Y ADOPTAR LAS ACCIONES DE MEJORA QUE CORRESPONDAN </t>
  </si>
  <si>
    <t xml:space="preserve">DILAN JESUS GONZALES BUSTOS </t>
  </si>
  <si>
    <t>CLL 22 N°21-03</t>
  </si>
  <si>
    <t>witmopa@gmail.com</t>
  </si>
  <si>
    <t xml:space="preserve">REFIERE QUE NO LE ES POSIBLE SACAR CITA DE PEDIATRIA </t>
  </si>
  <si>
    <t xml:space="preserve">JEFE ASBLEIDY MORENO </t>
  </si>
  <si>
    <t>SARA VALENTINA GONZALES BUSTOS</t>
  </si>
  <si>
    <t xml:space="preserve">SARA VALENTINA GONZALES BUSTOS </t>
  </si>
  <si>
    <t xml:space="preserve">REFIERE QUE NO HA SIDO POSIBLE LA CITA CON PEDIATRIA </t>
  </si>
  <si>
    <t>SE REVISA EL CASO Y SE INFORMA LA ASIGNACION DE LAS CITAS SOLICITADAS POR PARTE DEL USUARIO QUE PARA EL 9/06/2026A LAS 3:05 PM INDICANDOLE NOMBRE DEL ESPECIALISTA JASMEYDI BURGOS ROSILLO  EN EL CONSULTORIO  N°1</t>
  </si>
  <si>
    <t xml:space="preserve">SE REVISA LA SOLICITUD Y SE ENVIA RESPUESTA A USUARIO  CON COPIA DE HISTORIA CLINICA Y DE IMPORTANCIA RESALTAR QUE LA PETICION DEL TITULAR NO MANIFESTO LA EXISTENCIA  DE UNA SITUACION DE URGENCIA QUE COMPROMETIERA SU VIDA, SALUD O INTEGRIDAD </t>
  </si>
  <si>
    <t>SE REVISA EL CASO Y SE ASIGNA LA CITA AL USUARIO  EL DIA 10/06/2026 A LAS 12:00PM DE IGUAL MANERA SE INFORMA QUE LA PLATAFORMA HA SIDO OPTIMIZADA  Y CUENTA CON UN MAYOR NUMERO DE AGENTES Y SE INDICA LOS CANALES DE ASIGNACION DE CITA</t>
  </si>
  <si>
    <t>SE REVISA EL CASO Y SE ASIGNA LA CITA AL USUARIO EL DIA 10/06/2026 LA HORA 11:30AM DE IGUAL MANERA  SE INFORMA QUE LA PLATAFORMA HA SIDO OPTIMIZADA  Y CUENTA CON UN MAYOR NUMERO DE AGENTES Y SE INDICA LOS CANALES DE ASIGNACION DE CITA</t>
  </si>
  <si>
    <t xml:space="preserve">SE REVISA LA SOLICITUD SE ENVIA RESPUESTA A USUARIO CON LA ASIGNACION DE CITA REQUERIDA  PARA EL DIA 24/06/2026 A LAS 10:00AM DE IGUAL MANERA SE INDICA QUE LA PLATAFORMA HA SIDO OPTIMIZADA Y CUENTA CON MAYOR NUMERO DE AGENTES Y SE BRINDA LOS CANALES DE ASIGNACION DE CITAS </t>
  </si>
  <si>
    <t>CARLOS ANDRES GARAVITO</t>
  </si>
  <si>
    <t>MERLYN VANESSA SOCHA</t>
  </si>
  <si>
    <t>CLL 3ASUR N°14-33</t>
  </si>
  <si>
    <t>vanessasocha1@gmail.com</t>
  </si>
  <si>
    <t>REFIERE INCONFORMIDAD CON EL SERVICIO PERTADO EN HOSPITALIZACION</t>
  </si>
  <si>
    <t>JHOAN PEREZ</t>
  </si>
  <si>
    <t>REFIERE INCONFORMIDAD CON EL TRATO POR PARTE DEL PERSONAL DE FACTURACION</t>
  </si>
  <si>
    <t>CRA 1 N°63B-09</t>
  </si>
  <si>
    <t xml:space="preserve">REFIER INCONFORMIDAD CON EL TRATO POR PARTE DE PERSONAL MEDICO </t>
  </si>
  <si>
    <t>EDUARDO PINZON</t>
  </si>
  <si>
    <t xml:space="preserve">LEIDY ASTRID AMADO FERNANDEZ </t>
  </si>
  <si>
    <t>ladyamado211@gmail.com</t>
  </si>
  <si>
    <t>SAMUEL LEONARDO NUVAN AMADO</t>
  </si>
  <si>
    <t>CRA 12N°32A-97</t>
  </si>
  <si>
    <t xml:space="preserve">REFIERE INCONFORMIDAD POR LA NO DISPONIBILIDAD EN AGENDA DE CITA </t>
  </si>
  <si>
    <t>LILIANA MECHE CUBA</t>
  </si>
  <si>
    <t>aliden1099@gmail.com</t>
  </si>
  <si>
    <t>CLL 49 N°5A-09</t>
  </si>
  <si>
    <t>REFIERE INCONFORMIDAD CON LA NO DISPONIBILIDAD EN SALAS</t>
  </si>
  <si>
    <t>ORFILIA VARGAS DE CARRILLO</t>
  </si>
  <si>
    <t xml:space="preserve">REFIERE INCONFORMIDAD CON LA DIETA SUMINISTRADA </t>
  </si>
  <si>
    <t>nilfayaquelacubides@gmail.com</t>
  </si>
  <si>
    <t>NILFA YAQUELA CUBIDES</t>
  </si>
  <si>
    <t xml:space="preserve">NILFA YAQUELA CUBIDES </t>
  </si>
  <si>
    <t xml:space="preserve">REFIERE QUE A LA HORA DEL INGRESO HAY OTRO USUARIO CON EL DOCUMENTO DE ELLA </t>
  </si>
  <si>
    <t>NATALIA  ANDREA RODRIGUEZ RUMIE</t>
  </si>
  <si>
    <t>NATALIA ANDRES RODRIGUEZ RUMIE</t>
  </si>
  <si>
    <t>CLL 26 N°5-16</t>
  </si>
  <si>
    <t>rodriguezandrea1391@gmail.com</t>
  </si>
  <si>
    <t>REFIERE INCONFORMIDA CON LA ATENCION PRESTADA POR LA DEMORA EN LA LECTURA DE H.C</t>
  </si>
  <si>
    <t xml:space="preserve">RFIERE INCONFORMIDAD CON LA ALIMENTACION </t>
  </si>
  <si>
    <t>adrianaanzola245@gmail.com</t>
  </si>
  <si>
    <t>ADRIANA ANZOLA</t>
  </si>
  <si>
    <t>JOSE UNEL ANZOLA PINZON</t>
  </si>
  <si>
    <t xml:space="preserve">REFIERE INCONFORMIDAD CON LA ATENCION EN EL LLAMADO A SU CONSULTA CON ESPECIALISTA </t>
  </si>
  <si>
    <t>ROSA ANGELINA</t>
  </si>
  <si>
    <t xml:space="preserve">REFIERE INCONFORMIDAD CON SU CONSULTA MEDICA </t>
  </si>
  <si>
    <t>LUIS MENDOZA</t>
  </si>
  <si>
    <t xml:space="preserve">YERQUIN JESUS RICARDO GARCIA </t>
  </si>
  <si>
    <t>yerquinricardo20@hotmail.com</t>
  </si>
  <si>
    <t xml:space="preserve">YERQUIN JESUS RICARDO  GARCIA </t>
  </si>
  <si>
    <t>yerquinrocardo20@hotmail.com</t>
  </si>
  <si>
    <t xml:space="preserve">REFIER EINCONFORMIDAD CON LA ATENCION PRESTA DURANTE CONSULTA </t>
  </si>
  <si>
    <t>BRICEIDA SANCHEZ</t>
  </si>
  <si>
    <t xml:space="preserve">REFIERE INCONFORMIDAD DEMORA EN LA ATENCION DE SU CONSULTA </t>
  </si>
  <si>
    <t>GERLAY ROJAS</t>
  </si>
  <si>
    <t>ADRIANA LIZETH BAQUERO IBAÑEZ</t>
  </si>
  <si>
    <t>garcesoliverakellyyohana@gmail.com</t>
  </si>
  <si>
    <t>MZ J LOTE 17</t>
  </si>
  <si>
    <t>KELLY YOHANA GARCES OLIVERA</t>
  </si>
  <si>
    <t xml:space="preserve">REFIERE INCONFORMIDAD CON LA ASIGNACION DE CITA CON ESPECIALISTA </t>
  </si>
  <si>
    <t xml:space="preserve">GINNA KATERINE OVALLE HERNANDEZ </t>
  </si>
  <si>
    <t>6818200 EXT 8008</t>
  </si>
  <si>
    <t>ginnaovh@saludtotal.com.co</t>
  </si>
  <si>
    <t>EDGAR DANIEL VIVEROS RODRIGUEZ</t>
  </si>
  <si>
    <t xml:space="preserve">REFIERE INCONFORMIDAD PARA SOLICTAR PROCEDIMIENTO </t>
  </si>
  <si>
    <t>LESLY YARICZA ORTIZ PARRA</t>
  </si>
  <si>
    <t>lesly.ortiz@icbf.gov.co</t>
  </si>
  <si>
    <t xml:space="preserve">PABLO NAZARETH URREA MIRANDA </t>
  </si>
  <si>
    <t xml:space="preserve">REFIERE INCOFORMIDAD EN SOLICITUD DE CITA </t>
  </si>
  <si>
    <t xml:space="preserve">SE REVISA EL CASO Y SE ASIGNA CITA PARA EL DIA 30 DE JUNI DEL 2026 HORA 1:00PM  DE IGUALMANERA SE INFORMA AL USUARIO LOS CANALES PARA SOLICITAR CITAS </t>
  </si>
  <si>
    <t>SE REVISA EL CASO Y SE INFORMA QUE LA CITA FUE ASIGNADA PARA EL DIA 30/06/2026 HORA 1:00PM Y SE BRINDA INFORMACION PARA ASISITIR A LA CONSULTA</t>
  </si>
  <si>
    <t>SE REVISA EL CASO Y SE INFORMA QUE LA CITA QUEDO ASIGNADA PARA EL DIA 17/06/2026 HORA 9:00AM SE LE BRINDA INFORMACION SOBRE LUGAR Y LO QUE DEBE DE TRAER A LA CUNSULTA</t>
  </si>
  <si>
    <t xml:space="preserve">SE REVISA EL CASO Y SE INFORMA QUE DEBIDO DE LA SOBREOCUPACION DEL SERVICIO DE URGENCIAS NO SE CONTABA CON CAMILLA PERO SE INFROMA QUE EL USUARIO FUE ATENDIDO PERO CON RESPECTO AL ANTIBIOTICO SE INFORMA QUE DEBE SER  FORMULADO POR EL PERSONAL MEDICO ESPECIALISTA </t>
  </si>
  <si>
    <t xml:space="preserve">Se RETROALIMENTA LA QUEJA CON EL PERSONAL DE ENFERMERIA Y SE ENFATIZO EN LA IMPORTANCIA DE DR CUMPLIMIENTO A LA POLITICA HUMANIZACION SE PIDEN DISCULPAS AL USUARIO POR LO OCURRIDO DURANTE EL SERVICIO </t>
  </si>
  <si>
    <t>SE REVISA LA QUEJA Y SE INFORMA QUE EL SERVICIO DE PROCEDIMIENTOS NO ESTA HABILITADO PARA CURACIONES Y SE INFORMA QUE EL SERVICIO DE CURACIONES REALIZADO POR IPS</t>
  </si>
  <si>
    <t xml:space="preserve">SE REVISA EL CASO Y SE INFORMA A EL USUARIO QUE ESTOS CASO DEBEN SER ATENDIDOS INICIALMENTE ATRAVES DE LAS ENTIDADES PROMOTORAS DE LA SALUD (EPS) SE RETROALIMNETA CON EL PERSONAL MEDICO QUE DEBEN MANTENER UNA COUNICACION CLARA Y RESPESTUOSA CON LOSUSUARIOS </t>
  </si>
  <si>
    <t xml:space="preserve">SE REVISA EL CASO Y SE LE PIDE DISCULPAL AL USUARIO SOBRE LOS HECHOS OCURRIDOS, SE LE INFORMA TAMBIEN QUE PARA ESTE TIPO DE PROCEDIMIENTOS ES NECESARIO CITAR CON DOS HORAS DE ANTICIPACION POR EL ALTO INDICE DE INASISTENCIA POR PARTE DE LOS USUARIOS Y SE INFORMA QUE EL CASO HA SIDO REMITIDO AL AREA CORRESPONDIENTE PARA SER REVISADO EN LOS COMITES INSTITUCIONALES EL CUAL PERMITE ESTABABLECER PLANES DE MEJORAMIENTO </t>
  </si>
  <si>
    <t>ANA MARIA ALFONSO DAZA</t>
  </si>
  <si>
    <t>KAREN JULIETH ROA RUIZ</t>
  </si>
  <si>
    <t>kren.25@gmail.com</t>
  </si>
  <si>
    <t xml:space="preserve">KAREN JULIETH ROA RUIZ </t>
  </si>
  <si>
    <t>jennysita-724@gmail.com</t>
  </si>
  <si>
    <t xml:space="preserve">REFIERE INCONFORMIDAD CON EL MEDICO QUE REALIZO LA VALORACION </t>
  </si>
  <si>
    <t>BERTHA ELISA ESCOBAR</t>
  </si>
  <si>
    <t>CLAUDIA PATRICIA ALFONSO RODRIGUEZ</t>
  </si>
  <si>
    <t xml:space="preserve">REFIERE INCONFORMIDAD CON EL TRATO BRINDADO POR PARTE DE MEDICO EN MATERNO </t>
  </si>
  <si>
    <t>KELLY JOJANA VIZCAINO TORRES</t>
  </si>
  <si>
    <t>kellyjojana097@hotmail.com</t>
  </si>
  <si>
    <t>CRA 12 N°18-25</t>
  </si>
  <si>
    <t>DIEGO RAMOS MOJICA RODRIGUEZ</t>
  </si>
  <si>
    <t>REFIEREQUE LA ORDEN MEDICA REALIZADA POR SU EPS  PRESENTO UN ERROS EL CUAL NO FUE POSIBLE QUE EN FACTURACION ACTIVARA LA CITA QUE TENIA EL DIA 12/06/2026</t>
  </si>
  <si>
    <t xml:space="preserve">GONZALO ALARCON CARDENAS </t>
  </si>
  <si>
    <t>alarconcardenasgonzalo@gmail.com</t>
  </si>
  <si>
    <t xml:space="preserve">GONZALO ALARCON  CARDENAS  </t>
  </si>
  <si>
    <t>CLL 21 N°13-08</t>
  </si>
  <si>
    <t>REFIERE NO ESTAR CONFORME CON LA ATENCION BRINDADA POR EL ESPECIALISTA</t>
  </si>
  <si>
    <t>LUIS GUILLERMO MENDOZA ARIZA</t>
  </si>
  <si>
    <t>AURA ALCIRA GONZALES MENDOZA</t>
  </si>
  <si>
    <t>aurago2106@gmail.com</t>
  </si>
  <si>
    <t>TV 10 N°20-87</t>
  </si>
  <si>
    <t xml:space="preserve">REFIERE QUE NO HA SIDO POSIBLE SACAR CITA </t>
  </si>
  <si>
    <t>FRANK CALED MORENO CASTRO</t>
  </si>
  <si>
    <t>LUZ JEANNY CASTAÑEDA MORENO</t>
  </si>
  <si>
    <t>CRA 2B N°10A-40</t>
  </si>
  <si>
    <t>REFIERE INCONFORMIDAD POR PARTE DE ESPECIALISTA EN PEDIATRIA POR LA FORMA EN DAR INFORMACION</t>
  </si>
  <si>
    <t>MONICA LISETH BARRERA HOLGUIN</t>
  </si>
  <si>
    <t xml:space="preserve">SE REVISO EL CASO Y SE IDENTIFICO OPORTUNIDADES DE FORTALECIOMIENTO EN LOS PROCESOS DE COMUNICACIÓN </t>
  </si>
  <si>
    <t>SE REVISA LA QUEJA Y UNAVEZ REVISADA LA H.C  NO SE EVIDENCIA REGISTRO DE QUE A EL SEÑOR CARLOS ANDRES SE LE  HAYA NEGADO LA ALIMENTACION NI LOS MEDICAMENTOS  SU ESTADIA EN EL HOSPITAL FUE DEL PRIMERO AL CATORCE DE JUNIO</t>
  </si>
  <si>
    <t>SE REVISA Y SE HACE TRAZABILIDAD CORRESPONDIENTE AL CASO LA USUARIA YELYN RECIBIO ATENCION EN EL HORO  Y DE MANERA OPORTUNA FACTURACION INFORMO EL CASO AL AREA ENCARGA LA CUAL DE MANERA INMEDITA EFECTUO ASI LA CORECCION</t>
  </si>
  <si>
    <t xml:space="preserve">SE RETROALIMENTO EL CASO AL PERSONAL INVOLUCRADO EN LA DISTRIBUCION DE DIETAS Y SE LES REITERA LA IMPORTANCIA DE LA IDENTIFICACION DEL PACIENTE Y LA ORDEN DIETARIA VIGENTE SE LE AGRADECE POR LA OBSERVACION PRESENTADA </t>
  </si>
  <si>
    <t xml:space="preserve">SE REVISA LA QUEJA INFORMANDO QUE LA CANTIDAD ES  MODERADA Y CORRESPONDE A LAS PORCIONES ESTABLECIDAS POR EL SERVICIO DE ALIMENTACION </t>
  </si>
  <si>
    <t xml:space="preserve">SE REVISA LA QUEJA SE LE INFORMA AL USUARIO QUE LA CITA LE FUE AGENDADA EL DIA 17 DE JUNIO DEL 2026  HORA 9:20 AM SE LE INDICA LUGAR Y DE MAS INFORMACION CON RESPECTO AL DIA DE LA CITA </t>
  </si>
  <si>
    <t>SE REVISA LA QUEJA Y SE PIDE UNAS DISCULPAS POR LA DEMORA  EN LA ATENCION</t>
  </si>
  <si>
    <t>REFIERE INCONFORMIDAD EN LA ATENCION MEDICA POR PARTE DE ESPECIALISTA</t>
  </si>
  <si>
    <t>MONICA LISETH HOLGUIN BARRERA</t>
  </si>
  <si>
    <t>CLL 2 N°5A</t>
  </si>
  <si>
    <t>REFIERE INCONFORMIDAD CON LA ATENCION</t>
  </si>
  <si>
    <t xml:space="preserve">SE REVISA LA QUEJA  SE  EVIDENCIO QUE LA USUARIA FUE OBJETO DE UNA SEGUNDA VALORACION MEDICA POR OTRO PROFESIONAL DE LA INSTITUCIONY QUE LOS EXAMENES PERTINENTE DE ACUERDO  CON LA SINTOMATOLOGIA REFERIDA SE INFORMA QUE LAS CONDUCTAS ADOPTADAS FUERON COHERENTES CON EL CUADRO CLINICO EVIDENCIADO </t>
  </si>
  <si>
    <t>NO  APLICA</t>
  </si>
  <si>
    <t xml:space="preserve">SE REVISA EL CASO Y SE LE INFORMA AL USUARIO QUE LA CITA LE QUEDO AGENDADA PARA EL DIA 22/06/2026 HORA 03:00PM ADEMAS SE LE INFORMA LOS DIFERENTES CANALES  DE RECEPCION PARA ASIGNACION DE CITAS </t>
  </si>
  <si>
    <t>SE RETROALIMENTA LA QUEJA VERBAL CON PROFESIONAL MENCIONADO Y CON EL EQUIPO ASISITENCIAL DEL SERVICIO REFORZANDO LINEAMIENTOS INSTITUCIONALES REALICIONADOS CON EL TRATO DIGNO, COMUNICACIÓN ASERTIVA, ATENCION HUMANIZADA Y ORIENTACION PERMANENTE</t>
  </si>
  <si>
    <t>johanfelipefuentes@gmail.com</t>
  </si>
  <si>
    <t>REFIERE INCORFORMIDAD POR INFORMACION</t>
  </si>
  <si>
    <t>SE REVISA LA QUEJA Y SE INFORMA QUE DENTRO DE LA REVISION REALIZADA NO SE EVIDENCIA ELEMENTOS QUE PERMITAN ESTABLECER QUE HAYA EXISTIDO UNA DIVULGACION DE INFORMACION POR PARTE DEL PERSONAL ASISITENCIAL DE LA INSTITUCION</t>
  </si>
  <si>
    <t xml:space="preserve">REFIERE INCONFORMIDAD CON LA ATENCION POR PARTE DE FUNCIONARIA </t>
  </si>
  <si>
    <t>COORDINACIÓN DE ENFERMERIA</t>
  </si>
  <si>
    <t xml:space="preserve">SE REVISA LA QUEJA Y SE LE INSORMA AL USUARIO QUE EL PACIENTE OBTUVO UNA SEGUNDA VALORACION MEDICA EN EL HOPSIITAL HORO Y DE ACUERDO CON LA SINTOMATOLOGIA REFERIDA SE LE REALIZARON EXAMANES </t>
  </si>
  <si>
    <t xml:space="preserve">SE REVISA EL CASO Y SE INFORMA QUE LA QUEJA SERA RETOALIMENTA CON LOS RESPONSABLES DEL SERVICIO CON EL FIN DE REFORZAR LAS ACCIONES ORIENTADAS A MEJORAR LA COMUNICACIÓN  DE IGUALMENERA SE LE COMUNICA QUE LAMENTAN LA PERCEPCION GENERADA </t>
  </si>
  <si>
    <t xml:space="preserve">MARIA DOLORES SANCHEZ VELANDIA </t>
  </si>
  <si>
    <t xml:space="preserve">REFIERE QUE NO HA SIDO POSIBLE SACAR CITA DE TOMOGRAFIA </t>
  </si>
  <si>
    <t xml:space="preserve">SE REVISA LA QUEJA Y VERIFICANDO DINAMICA GERENCIAL Y LO MANIFESTADO Y LO QUE EL USUARIO CONSIDERA INCORRECTO FUE REALIZADO EN CLINICA CASANARE NO ES NUESTRA INSTITUCION, SE HIZO EL CAMBIO DE ESPECIALISTA Y SE LE ASIGNA  CITA PARA EL DIA 6 DE JULIO DEL PRESENTE AÑO A LAS 10:00AM CON EL ESPECIALISTA ALEJANDRO DELGADO  </t>
  </si>
  <si>
    <t xml:space="preserve">SE REVISA LA QUEJA SE INFROMA QUE EL HOSPITAL REGIONAL DE LA ORINOQUIA NO NEGO LA PRESTACION DEL SERVICIO Y SE APLICO EL REQUISITO DE VIGENCIA DE AUTORIZACION EXIGIDO POR LA EPS Y CIRCULAR 030 DEL 2013 SE ORIENTO Y SE OFRECIO GESTION PARA UNA NUEVA AUTORIZACION Y REASIGNACION DE CITA  GARANTIZANDO LOS DERECHOS DE INFORMACION Y CONTINUIDAD </t>
  </si>
  <si>
    <t>SE REVISA LA QUEJA Y  ATENDIENDO LA SOLICITUD DEL USUARIO  SE INFORMA QUE LA CITA LE FUE ASIGNADA PARA EL DIA 26 DE JUNIO DEL 2026 HORA 4:30PM SE LE BRINDA INFORMACION ADICIONAL PARA QUE LA CITA TENGA ÉXITO</t>
  </si>
  <si>
    <t xml:space="preserve">SE REVISO LA QUEJA Y SE INFORMA QUE SE REALIZO REVISION DE LA HISTORIA CLINICA DONDE SE EVIDENCIO QUE LA USUARIA RECIBIO LA VALORACION Y TRATAMIENTO MEDICO DE ACUERDO A LA VALORACION INICIAL Y LA SINTOMATOLOGIA EL DIA 3/06/2026 Y UNA VEZ FUE VALORADA POR EL MEDICO Y DEFINIR EL PROCEDIMIENTO SE REALIZO  SOLICITUD DE SSALAS DE CIRUGIA DECUERDO A LA DISPONIBILIDAD DE SALAS SSE PIDEN DISCULPAS POR LOS INCONVENIENTES PRESENTADOS </t>
  </si>
  <si>
    <t>SE REVISA LA QUEJA Y SE REALIZA EL ANALISIS  CORRESPONDIENTE AL CASO Y SE HACE SOCIALIZACION CON EL PROFECIONAL INVOLUCRADO  SE EVIDENCIO QUE DURANTE LA CONSULTA SE EFECTUO LA VALORACION CLINICA SE VERIFICO LOS ESTUDIOS DIAGNOSTICOS APORTADOS POR USTED FUERON REVISADOS DURANTE LA CONSULTA RESPECTO A LA RESONACNIA DEL AÑO 2024 EL ESPECIALISTA INFORMA QUE DEBIDO AL TIEMPO TRANSCURRIDO ES NECESARIO REALIZAR NUEVAMENTE EL PROCEDIMIENTO SE COMPRENDE Y SE RESPETA LO MANIFESTADO</t>
  </si>
  <si>
    <t xml:space="preserve">SE REVISA LA QUEJA Y COMO INSTITUCION SE INFORMA QUE  LAMENTA QUE HAYA SIDO PERCIBIDA COMO UNA SITUACION  GENERADORA DE ANGUSTIA, AFECTACION EMOCIONAL Y POSIBLE VULNERACION DE SU DIGNIDAD, PRIVACIDAD Y TRATO HUMANIZADO </t>
  </si>
  <si>
    <t>SE REVISA EL CASO Y DEBIDO A LA FALTA DE INFORMAION LIMITA HACER UNA TRAZABILIDAD PRECISA EN EL CASO  NO OSTANTE FRECUENTEMETE LOS USUARIOS LLEGAN  AVENTANILLA DE TRABAJO SOCIAL SOLICITANDO INFORMAACION QUE NO SON COMPETENCIA DIRECTA DE ESTA DEPENDENCIA, SE BRINDA LA INFORMACION Y SE ORIENTA DENTRO DEL ALCANCE INTITUCIONAL CUANDO NO ES POSIBLE OFREER UNA RESPUESTA INMEDIATA PUEDE GENERAR UNA PERCEPCION DE FALTA DE COLABORACION</t>
  </si>
  <si>
    <t>YORMARY TORRES</t>
  </si>
  <si>
    <t>torres.yormary07@gmail.com</t>
  </si>
  <si>
    <t xml:space="preserve">REFIERE INCONFORMIDAD CON EL MANEJO QUE SE DA PARA REALIZAR  PROCEDIMIENTOS QUE REQUIEREN AYUNAS </t>
  </si>
  <si>
    <t>WILLIAN ANDRES ROSAS CHAPARRO</t>
  </si>
  <si>
    <t>ps.andresrosasch@gmail.com</t>
  </si>
  <si>
    <t>WILLIAM ANDRES ROSAS CHAPARRO</t>
  </si>
  <si>
    <t>CLL 28N°28B-28</t>
  </si>
  <si>
    <t xml:space="preserve">REFIERE HABERSE REALIZADO UN PROCEDIMIENTO Y NO HA SIDO POSIBLE OBTENER LOS RESULTADOS </t>
  </si>
  <si>
    <t>YURI TATIANA AVILA GARCIA</t>
  </si>
  <si>
    <t>emanuel03johan@gmail.com</t>
  </si>
  <si>
    <t>PROSPERO AVILA</t>
  </si>
  <si>
    <t>CLL 35 N°23-04</t>
  </si>
  <si>
    <t xml:space="preserve">REQUIERE PROCEDIMINTO QUIRURGICO </t>
  </si>
  <si>
    <t>LUZ MIRYAM PATIÑO BONILLA</t>
  </si>
  <si>
    <t>luzmiryamp69@gmail.com</t>
  </si>
  <si>
    <t>CLL 10 N°11-57</t>
  </si>
  <si>
    <t>REFIERE INCONFORMIDAD EN LA ATENCION SOLICITADA</t>
  </si>
  <si>
    <t xml:space="preserve">HEIDY LINETH GARCIA GUEVARA </t>
  </si>
  <si>
    <t>heidygarcia0211@gmail.com</t>
  </si>
  <si>
    <t>HEIDY LINETH GARCIA GUEVARA</t>
  </si>
  <si>
    <t xml:space="preserve">CLL 25 N°12A-36 </t>
  </si>
  <si>
    <t xml:space="preserve">REFIERE INCONFORMIDAD CON LA FALTA DE INFORMACION SOBRE LOS COPAGOS </t>
  </si>
  <si>
    <t>ALVARO LOPEZ</t>
  </si>
  <si>
    <t xml:space="preserve">REFIERE INCONFORMIDAD SOBRE EL TRATO POR PARTE DE MEDICO </t>
  </si>
  <si>
    <t>GENESIS</t>
  </si>
  <si>
    <t>MARISOL</t>
  </si>
  <si>
    <t>LIDA PATRICIA JIMENEZ</t>
  </si>
  <si>
    <t>lidapati2605@gmail.com</t>
  </si>
  <si>
    <t>CRA 11 N°9-27</t>
  </si>
  <si>
    <t>REFIERE INCONFORMIDAD CON LA ATENCION EN EL AREA DE FACTURACION</t>
  </si>
  <si>
    <t>LEIDY</t>
  </si>
  <si>
    <t>FLOR MARINA MORENO</t>
  </si>
  <si>
    <t>REFIERE QUE NO FUE POSIBLE ACCEDER A LA  CITA DE OTORRINOLARINGOLOGIA</t>
  </si>
  <si>
    <t>MARLY LIYANA CENDALES BERMUDEZ</t>
  </si>
  <si>
    <t>marlyliyana@hotmail.com</t>
  </si>
  <si>
    <t>CLL 36A N°13-34</t>
  </si>
  <si>
    <t xml:space="preserve">REFIERE INCONFORMIDAD CON EL PLAN CANGURO </t>
  </si>
  <si>
    <t>JEFE BLANCA CRISTANCHO</t>
  </si>
  <si>
    <t>MAHIRA FERNANDA MENDOZA JIMENEZ</t>
  </si>
  <si>
    <t>mendozajimenezmairafernanda@gmail.com</t>
  </si>
  <si>
    <t>CARLOS ALBERTO HERNANDEZ VARGAS</t>
  </si>
  <si>
    <t xml:space="preserve">REFIERE DEMORA EN EL TRASLADO DEL PACIENTE A LA CIUDAD DONDE ESTA LA RED DE APOYO  </t>
  </si>
  <si>
    <t>DARY MICHELL SOLER</t>
  </si>
  <si>
    <t>darysoler828@gmail.com</t>
  </si>
  <si>
    <t>CLL 40 OESTE 86</t>
  </si>
  <si>
    <t xml:space="preserve">REFIERE INCONFORMIDAD CON LA ATENCION EN EL AREA DE URGENCIAS </t>
  </si>
  <si>
    <t>YESSICA NATALY ESTEPA PESCA</t>
  </si>
  <si>
    <t>estepanatali04@gmail.com</t>
  </si>
  <si>
    <t>DG 35 N°31-80</t>
  </si>
  <si>
    <t xml:space="preserve">REFIERE QUE NO HA SIDO POSIBLE SACAR CITA DE RESONANCIA </t>
  </si>
  <si>
    <t>OSCAR MAURICIO ARAQUE PEREZ</t>
  </si>
  <si>
    <t>mauro.arake@gmail.com</t>
  </si>
  <si>
    <t xml:space="preserve">REFIERE INCONFORMIDAD EN ASIGNACION DE CITA </t>
  </si>
  <si>
    <t>PEDRO SIERRA</t>
  </si>
  <si>
    <t xml:space="preserve">REFIERE NO SABER QUIEN SE HIZO CARGO DE SUS PERTENENCIAS </t>
  </si>
  <si>
    <t>ANYI NATALIA MORALES AQUITE</t>
  </si>
  <si>
    <t>angienataliamoralesaquite@gmail.com</t>
  </si>
  <si>
    <t>CLL 12N°21-23</t>
  </si>
  <si>
    <t>REFIERE QUE HA LLAMADO PARA SOLICITAR UNA CITA Y NO HA SIDO POSIBLE OBTENER RESPUESTA</t>
  </si>
  <si>
    <t xml:space="preserve">RUBIELA </t>
  </si>
  <si>
    <t>SE REVISA EL CASO Y SE INFORMA A EL USUARIO QUE LA SOLICITUD DEL ESPECIALISTA FUE REALIZAR NUEVAMENTE LA RESONANCIA MAGNETICA YA QUE LA QUE PRESENTO ERA DEL AÑO 2024</t>
  </si>
  <si>
    <t>SE REVISA LA QUEJA Y SE INFORMA QUE LA PQR SERA SOCIALIZADO DURANTE LA REUNION MENSUAL CON LA ESPECIALIDAD DE NEUROCIRUGIA</t>
  </si>
  <si>
    <t xml:space="preserve">SE REVISA LA QUEJA Y SE INFORMA QUE EL HOSPITAL REGIONAL DE LA ORINOQUIA RECHAZA CUALQUIER FORMA INADECUADA DE MALTRATO, EN RELACION A LA QUEJA POR USTED PRESENTADA SE INFORMA QUE LA QUEJA DEBE SER AMPLIADA PARA HACER INVESTIGACION RESPECTIVA A LA ATENCION </t>
  </si>
  <si>
    <t xml:space="preserve">SE REVISA LA QUEJA SE INFORMA QUE AL REVISAR LA HISTORIA CLINICA NO SE ENCONTRARON REGISTROS DE INGRESO DE MUESTRA AL SERVICIO DE PATOLOGIA  SE LE  ASIGNA CITA PARA EL DIA 7 DE JULIO DEL 2026 Y SE ADJUNTA INSTRUCCIONES PARA EL EXAMEN </t>
  </si>
  <si>
    <t xml:space="preserve">SE REVISA LA QUEJA Y SE INFORMA QUE EL PROCEDIMIENTO FUE REALIZADO EL DIA 21 DE JUNIO DEL AÑO 2026  Y SE INFORMA TAMBIEN QUE EL DIA 20 NO FUE POSIBLE REALIZAR EL PROCEDIMIENTO POR EL ALTO VOLUMEN DE PACIENTES </t>
  </si>
  <si>
    <t xml:space="preserve">SE REVISA LA QUEJA Y SE INFORMA QUE LA USUARIA NO ATENDIO AL LLAMADO DE FACTURACION LA CUAL SE PROCEDIO A LLAMAR AL SIGUIENTE TURNO SE LE INFORMO A LA USUARIA QUE DEBIA ESPERAR UN POCO PARA PODER VOLVERLA A ATENDER </t>
  </si>
  <si>
    <t xml:space="preserve">SE REVISA LA QUEJA Y SE INFORMA LA ASIGNACION DE LA CITA PARA EL DIA 25/06/2026 HORA 02:00PM Y SE ENVIAN DEMAS INDICACIONES </t>
  </si>
  <si>
    <t xml:space="preserve">SE REVISA LA QUEJA Y E INFORMA QUE LA USUARIA FUE ATENDA EL DIA 19 DEL 2026 REINTERAMOS NUESTRO COMPROMISO CON LA CALIDAD Y OPORTUNIDAD EN LA PRESTACION </t>
  </si>
  <si>
    <t xml:space="preserve">SE REVISA LA QUEJA Y SE INFORMA QUE DURANTE LA VALORACION MEDICA SE BRINDO INFROMACION RELACIONADA CON EL ESTADO CLINICO DEL PACIENTE Y LAS CONDUCTAS MEDICAS CONSIDERADAS PERTINENTES DEACUERDO CON LOS HALLAZGOS ENCONTRADOS </t>
  </si>
  <si>
    <t>INGRID FRANCEDY GUICON RIVERA</t>
  </si>
  <si>
    <t>CRA 6N° 6-68</t>
  </si>
  <si>
    <t xml:space="preserve">REFIERE NO HABER DISPONIBILIDAD  PARA LA CITA REQUERIDA </t>
  </si>
  <si>
    <t xml:space="preserve">SE REVISA LA QUEJA Y SE INFORMA AL USUARIO QUE LA CITA LE QUEDO ASIGANADA PARA EL DIA 2  DE JULIO A LAS 7:00AM CON  EL NEUROLOGO FERNANDO ARTURO ADEMAS  DE LO SOLICITADO SE INFORMA NUEVONUMERO  DE CITAS Y SE INFORMA QUE LA PLATAFORMA HA SIDO OPTIMIZADA Y QUE CUENTA CON UN MAYOR NUMERO DE AGENTES </t>
  </si>
  <si>
    <t xml:space="preserve">SE REVISA LA QUEJA Y SE INFORMA AL USUARIO QUE SE EVIDENCIA QUE EL PACIENTE SE ENCUENTRA AFILIADO SAT Y SE APLICO EL COBRO DEL COPAGO DEL ACUERDO 260 DEL 2004 POR LO ANTERIOR SE PIDEN DISCULPAS Y SE HARA CAPACITACION AL PERSONAL CON EL TEMA DE COMUNICACION EFECTIVA </t>
  </si>
  <si>
    <t xml:space="preserve">SE REVISA LA QUEJA Y SE INFORMA QUE ES EL HORARIO EN EL QUE SE LLEVAN ACABO LAS VALORACIONES Y ES PARA TODOS LOS USUARIOS DEL PROGRAMA CANGURO </t>
  </si>
  <si>
    <t>SE REVISA LA QUEJA Y SE PROCEDE A  ASIGNAR CITA EL DIA 1 DE JULIO HORA 10:20AM SE LE DAN MAS INDICACIONES PARA LA ASISTENCIA A LA CITA, Y ADEMAS DE ELLO SE LE INFORMA AL USUARIO LOS CANALES PARA SOLICITAS CITAS</t>
  </si>
  <si>
    <t>SE REVISA LA QUEJA Y SE INFORMA QUE LOS TIEMPOS DE DE ATENCION EN URGENCIAS SE ESTABLECEN DE ACUERDO CON LA CLASIFICACION DE TRIAGE Y LA CONDICION DE CADA PACIENTE LAMENTAMOS QUE LA ATENCION RECIBIDA NO HAYA CUMPLIDO CON SUS EXPECTATIVAS</t>
  </si>
  <si>
    <t>SE REVISA EL CASO Y SE INFORMA QUE SE TOMARON ACCIONES CORRECTIVAS INMEDIATAS EN CONSECUENCIA SE HABLO CON EL CALL CENTER Y CONSULTA EXTERNA PARAQ UE SE REASIGNE LA AGENDA GARANTIZANDO DE ESTA MANERA QUE OTRO PROFECIONAL ASUMA LAS VALORACIONES DEL MENOR EN PROXIMOS CONTROLES</t>
  </si>
  <si>
    <t xml:space="preserve">SE REVISA LA QUEJA Y SE LE INFORMA AL USUARIO QUE LA CITA HA SIDO ASIGNADA PARA EL DIA 21 DE JULIO DEL 2026 A LA 10:00AM  Y SE LE BRINDA MAS INFORMACION CONRESPECTO A LA CITA ADEMAS DE ELLO SE RELACION LAS LINEAS DE ATENCION PARA SOLICITUD DE CITAS </t>
  </si>
  <si>
    <t xml:space="preserve">WILLIAN ANDRES ROSAS CHAPARRO </t>
  </si>
  <si>
    <t>REFIERE QUE EL PROCEDIMIENTO ASIGNADO PARA EL HOSPITAL REGINAL NO LE ES VIABLE PORQUE YA NO VIVE ACA EN YOPAL</t>
  </si>
  <si>
    <t>MARLY LITANA CENDALES BERMUDEZ</t>
  </si>
  <si>
    <t xml:space="preserve">NO REFIERE ESTAR CONFORME CON LOS HORARIOS DE  VALORACIONES </t>
  </si>
  <si>
    <t>NARDY BERNAL</t>
  </si>
  <si>
    <t>naiber-@hotmail.com</t>
  </si>
  <si>
    <t>REFIERE ESTAR INCONFORME CON EL TRATO DE PERSONAL MEDICO</t>
  </si>
  <si>
    <t xml:space="preserve">SE REVISA LA QUEJA Y SE INFORMA QUE LA ESTADIA DE ACOMPAÑANTE EN EL SERVICIO DE URGENCIAS DEPENDE DE LA DISPONIBILIDAD DE ESPACIOS Y SEGÚN LAS CONDICIONES CLINICAS DEL PACIENTE </t>
  </si>
  <si>
    <t>JOSE MANUEL BARRETO BACA</t>
  </si>
  <si>
    <t>villaalejandra1@hotmail.com</t>
  </si>
  <si>
    <t xml:space="preserve">REFIERE QUE NO LE HA SIDO POSIBLE SER TRASLADADO A LA UNIDAD DE CUIDADOS INTERMEDIOS </t>
  </si>
  <si>
    <t xml:space="preserve">DR YEFFER INFANTE </t>
  </si>
  <si>
    <t xml:space="preserve">SE REVISA LA QUEJA Y UNA VEZ  VALORADA TODA LA HISTORIA CLINICA SE EVIDENCIA QUE EL PACIENTE CONTINUO RECIBIENDO ATENCION MEDICA YA EL DIA 29 EL PACIENTE FUE TRASLADADO PARA LA CLINICA MEDICENTER </t>
  </si>
  <si>
    <t>DR GERMAN BARRERA</t>
  </si>
  <si>
    <t>MANUEL MESA MONTAÑEZ</t>
  </si>
  <si>
    <t>VICTOR LOPEZ PEDRAZA</t>
  </si>
  <si>
    <t>victorpedraza1616@correopolicia.gov.co</t>
  </si>
  <si>
    <t>REFIERE QUE NO LE INFORMAN EL MOTIVO POR EL CUAL REQUIERE SER REMITIDO DE EL HOSPITAL</t>
  </si>
  <si>
    <t xml:space="preserve">SE REVISA LA QUEJA Y SE INFORMA QUE EL PACIENTE HA SIDO VALORADO EL 18 DIEZ Y OCHO  OCACIONES  POR DIFERENTES ESPECIALIDADES TAMBIEN SE INFORMA QUE POR LA CONFIDENCIALIDAD DEL PACIENTE Y EN LA QUEJA NO HABER MENCIADO QUE PARENTEZCO TIENE CON EL PACIENTE NO SE LE PUEDE BRINDAR MAYOR INFORMACION </t>
  </si>
  <si>
    <t xml:space="preserve">FABIAN DARIO SILVA FERNANDEZ </t>
  </si>
  <si>
    <t xml:space="preserve">REFIERE QUE LA VALORACION Y EL DICTAMEN NO LO DEJO MUY CONFORME </t>
  </si>
  <si>
    <t>julio</t>
  </si>
  <si>
    <t xml:space="preserve">SE REVISA LA QUEJA Y SE PUEDE EVIDENCIAR QUE EL HOSPITAL REGIONAL DE LA ORINOQUIA ACTUO DE MANERA EFICIENTE Y SE BRINDO TODO LO REQUERIDO PARA EL PACIENTE ASI MIMO SE LE BRINDO INFORMACION ORIENTACION  A LA MADRE DE TODO EL PROCESO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</si>
</sst>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_(* \(#,##0.00\);_(* &quot;-&quot;??_);_(@_)"/>
    <numFmt numFmtId="165" formatCode="0.0"/>
    <numFmt numFmtId="166" formatCode="&quot;AU-HY-PQRS- &quot;\000000"/>
  </numFmts>
  <fonts count="26" x14ac:knownFonts="1">
    <font>
      <sz val="11"/>
      <color theme="1"/>
      <name val="Calibri"/>
      <family val="2"/>
      <scheme val="minor"/>
    </font>
    <font>
      <b/>
      <sz val="11"/>
      <color theme="1"/>
      <name val="Arial Narrow"/>
      <family val="2"/>
    </font>
    <font>
      <sz val="11"/>
      <color theme="1"/>
      <name val="Arial Narrow"/>
      <family val="2"/>
    </font>
    <font>
      <sz val="11"/>
      <name val="Arial Narrow"/>
      <family val="2"/>
    </font>
    <font>
      <b/>
      <sz val="11"/>
      <color theme="1"/>
      <name val="Calibri"/>
      <family val="2"/>
      <scheme val="minor"/>
    </font>
    <font>
      <b/>
      <sz val="24"/>
      <color rgb="FF0070C0"/>
      <name val="Times New Roman"/>
      <family val="1"/>
    </font>
    <font>
      <b/>
      <sz val="11"/>
      <color theme="1"/>
      <name val="Aptos"/>
      <family val="2"/>
    </font>
    <font>
      <sz val="11"/>
      <color theme="1"/>
      <name val="Aptos"/>
      <family val="2"/>
    </font>
    <font>
      <b/>
      <sz val="11"/>
      <color rgb="FF000000"/>
      <name val="Calibri"/>
      <family val="2"/>
    </font>
    <font>
      <b/>
      <sz val="12"/>
      <color rgb="FF000000"/>
      <name val="Calibri"/>
      <family val="2"/>
    </font>
    <font>
      <sz val="9"/>
      <color indexed="81"/>
      <name val="Tahoma"/>
      <family val="2"/>
    </font>
    <font>
      <b/>
      <sz val="9"/>
      <color indexed="81"/>
      <name val="Tahoma"/>
      <family val="2"/>
    </font>
    <font>
      <b/>
      <sz val="14"/>
      <color rgb="FFFF0000"/>
      <name val="Calibri"/>
      <family val="2"/>
      <scheme val="minor"/>
    </font>
    <font>
      <b/>
      <sz val="12"/>
      <color theme="1"/>
      <name val="Calibri"/>
      <family val="2"/>
      <scheme val="minor"/>
    </font>
    <font>
      <sz val="10"/>
      <color indexed="8"/>
      <name val="Arial"/>
      <family val="2"/>
    </font>
    <font>
      <sz val="11"/>
      <color indexed="8"/>
      <name val="Calibri"/>
      <family val="2"/>
    </font>
    <font>
      <sz val="10"/>
      <color rgb="FF000000"/>
      <name val="Times New Roman"/>
      <family val="1"/>
    </font>
    <font>
      <sz val="6"/>
      <name val="Arial"/>
      <family val="2"/>
    </font>
    <font>
      <b/>
      <sz val="11"/>
      <color indexed="8"/>
      <name val="Calibri"/>
      <family val="2"/>
    </font>
    <font>
      <b/>
      <sz val="12"/>
      <color rgb="FFFF0000"/>
      <name val="Arial Narrow"/>
      <family val="2"/>
    </font>
    <font>
      <b/>
      <sz val="12"/>
      <color theme="1"/>
      <name val="Arial Narrow"/>
      <family val="2"/>
    </font>
    <font>
      <b/>
      <sz val="11"/>
      <color theme="0"/>
      <name val="Arial Narrow"/>
      <family val="2"/>
    </font>
    <font>
      <b/>
      <sz val="20"/>
      <color rgb="FF0066CC"/>
      <name val="Calibri"/>
      <family val="2"/>
    </font>
    <font>
      <b/>
      <sz val="12"/>
      <color rgb="FF0066CC"/>
      <name val="Calibri"/>
      <family val="2"/>
    </font>
    <font>
      <u/>
      <sz val="11"/>
      <color theme="10"/>
      <name val="Calibri"/>
      <family val="2"/>
      <scheme val="minor"/>
    </font>
    <font>
      <sz val="11"/>
      <color theme="1"/>
      <name val="Calibri"/>
      <family val="2"/>
      <scheme val="minor"/>
    </font>
  </fonts>
  <fills count="21">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rgb="FFB0F6FA"/>
        <bgColor indexed="64"/>
      </patternFill>
    </fill>
    <fill>
      <patternFill patternType="solid">
        <fgColor theme="9" tint="0.79998168889431442"/>
        <bgColor indexed="64"/>
      </patternFill>
    </fill>
    <fill>
      <patternFill patternType="solid">
        <fgColor rgb="FF66FFFF"/>
        <bgColor indexed="64"/>
      </patternFill>
    </fill>
    <fill>
      <patternFill patternType="solid">
        <fgColor theme="6" tint="0.59999389629810485"/>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rgb="FFFFC000"/>
        <bgColor indexed="64"/>
      </patternFill>
    </fill>
    <fill>
      <patternFill patternType="solid">
        <fgColor rgb="FF92D050"/>
        <bgColor indexed="64"/>
      </patternFill>
    </fill>
    <fill>
      <patternFill patternType="solid">
        <fgColor theme="9" tint="-0.249977111117893"/>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00B050"/>
        <bgColor indexed="64"/>
      </patternFill>
    </fill>
    <fill>
      <patternFill patternType="solid">
        <fgColor theme="6" tint="0.79998168889431442"/>
        <bgColor indexed="64"/>
      </patternFill>
    </fill>
    <fill>
      <patternFill patternType="solid">
        <fgColor rgb="FF63ABD7"/>
        <bgColor indexed="64"/>
      </patternFill>
    </fill>
    <fill>
      <patternFill patternType="solid">
        <fgColor theme="4" tint="0.79998168889431442"/>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style="medium">
        <color theme="0" tint="-0.24994659260841701"/>
      </left>
      <right style="medium">
        <color theme="0" tint="-0.24994659260841701"/>
      </right>
      <top style="medium">
        <color theme="0" tint="-0.24994659260841701"/>
      </top>
      <bottom style="medium">
        <color theme="0" tint="-0.24994659260841701"/>
      </bottom>
      <diagonal/>
    </border>
    <border>
      <left/>
      <right style="medium">
        <color theme="0" tint="-0.24994659260841701"/>
      </right>
      <top style="medium">
        <color theme="0" tint="-0.24994659260841701"/>
      </top>
      <bottom style="medium">
        <color theme="0" tint="-0.24994659260841701"/>
      </bottom>
      <diagonal/>
    </border>
    <border>
      <left/>
      <right/>
      <top style="medium">
        <color theme="0" tint="-0.24994659260841701"/>
      </top>
      <bottom style="medium">
        <color theme="0" tint="-0.24994659260841701"/>
      </bottom>
      <diagonal/>
    </border>
    <border>
      <left/>
      <right/>
      <top/>
      <bottom style="medium">
        <color theme="0" tint="-0.24994659260841701"/>
      </bottom>
      <diagonal/>
    </border>
    <border>
      <left/>
      <right/>
      <top style="medium">
        <color theme="0" tint="-0.24994659260841701"/>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theme="0" tint="-0.24994659260841701"/>
      </left>
      <right/>
      <top style="medium">
        <color theme="0" tint="-0.24994659260841701"/>
      </top>
      <bottom style="medium">
        <color theme="0" tint="-0.24994659260841701"/>
      </bottom>
      <diagonal/>
    </border>
    <border>
      <left style="thin">
        <color indexed="22"/>
      </left>
      <right style="thin">
        <color indexed="22"/>
      </right>
      <top style="thin">
        <color indexed="22"/>
      </top>
      <bottom style="thin">
        <color indexed="22"/>
      </bottom>
      <diagonal/>
    </border>
    <border>
      <left style="medium">
        <color theme="0" tint="-0.14996795556505021"/>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medium">
        <color theme="0" tint="-0.14996795556505021"/>
      </right>
      <top style="thin">
        <color theme="0" tint="-0.14993743705557422"/>
      </top>
      <bottom style="thin">
        <color theme="0" tint="-0.14993743705557422"/>
      </bottom>
      <diagonal/>
    </border>
    <border>
      <left style="medium">
        <color theme="0" tint="-0.14996795556505021"/>
      </left>
      <right style="thin">
        <color theme="0" tint="-0.14993743705557422"/>
      </right>
      <top style="thin">
        <color theme="0" tint="-0.14993743705557422"/>
      </top>
      <bottom style="medium">
        <color theme="0" tint="-0.14996795556505021"/>
      </bottom>
      <diagonal/>
    </border>
    <border>
      <left style="thin">
        <color theme="0" tint="-0.14993743705557422"/>
      </left>
      <right style="thin">
        <color theme="0" tint="-0.14993743705557422"/>
      </right>
      <top style="thin">
        <color theme="0" tint="-0.14993743705557422"/>
      </top>
      <bottom style="medium">
        <color theme="0" tint="-0.14996795556505021"/>
      </bottom>
      <diagonal/>
    </border>
    <border>
      <left style="thin">
        <color theme="0" tint="-0.14993743705557422"/>
      </left>
      <right style="medium">
        <color theme="0" tint="-0.14996795556505021"/>
      </right>
      <top style="thin">
        <color theme="0" tint="-0.14993743705557422"/>
      </top>
      <bottom style="medium">
        <color theme="0" tint="-0.14996795556505021"/>
      </bottom>
      <diagonal/>
    </border>
    <border>
      <left style="medium">
        <color theme="0" tint="-0.14996795556505021"/>
      </left>
      <right style="thin">
        <color theme="0" tint="-0.14993743705557422"/>
      </right>
      <top/>
      <bottom style="thin">
        <color theme="0" tint="-0.14993743705557422"/>
      </bottom>
      <diagonal/>
    </border>
    <border>
      <left style="thin">
        <color theme="0" tint="-0.14993743705557422"/>
      </left>
      <right style="thin">
        <color theme="0" tint="-0.14993743705557422"/>
      </right>
      <top/>
      <bottom style="thin">
        <color theme="0" tint="-0.14993743705557422"/>
      </bottom>
      <diagonal/>
    </border>
    <border>
      <left style="thin">
        <color theme="0" tint="-0.14993743705557422"/>
      </left>
      <right style="medium">
        <color theme="0" tint="-0.14996795556505021"/>
      </right>
      <top/>
      <bottom style="thin">
        <color theme="0" tint="-0.14993743705557422"/>
      </bottom>
      <diagonal/>
    </border>
    <border>
      <left style="medium">
        <color theme="0" tint="-0.14993743705557422"/>
      </left>
      <right style="thin">
        <color theme="0" tint="-0.14993743705557422"/>
      </right>
      <top style="medium">
        <color theme="0" tint="-0.14993743705557422"/>
      </top>
      <bottom style="medium">
        <color theme="0" tint="-0.14993743705557422"/>
      </bottom>
      <diagonal/>
    </border>
    <border>
      <left style="thin">
        <color theme="0" tint="-0.14993743705557422"/>
      </left>
      <right style="thin">
        <color theme="0" tint="-0.14993743705557422"/>
      </right>
      <top style="medium">
        <color theme="0" tint="-0.14993743705557422"/>
      </top>
      <bottom style="medium">
        <color theme="0" tint="-0.14993743705557422"/>
      </bottom>
      <diagonal/>
    </border>
    <border>
      <left style="thin">
        <color theme="0" tint="-0.14993743705557422"/>
      </left>
      <right style="medium">
        <color theme="0" tint="-0.14993743705557422"/>
      </right>
      <top style="medium">
        <color theme="0" tint="-0.14993743705557422"/>
      </top>
      <bottom style="medium">
        <color theme="0" tint="-0.14993743705557422"/>
      </bottom>
      <diagonal/>
    </border>
    <border>
      <left style="thin">
        <color theme="0" tint="-0.14993743705557422"/>
      </left>
      <right/>
      <top/>
      <bottom/>
      <diagonal/>
    </border>
    <border>
      <left style="thin">
        <color indexed="64"/>
      </left>
      <right style="thin">
        <color indexed="64"/>
      </right>
      <top style="thin">
        <color indexed="64"/>
      </top>
      <bottom/>
      <diagonal/>
    </border>
  </borders>
  <cellStyleXfs count="5">
    <xf numFmtId="0" fontId="0" fillId="0" borderId="0"/>
    <xf numFmtId="0" fontId="14" fillId="0" borderId="0"/>
    <xf numFmtId="0" fontId="16" fillId="0" borderId="0"/>
    <xf numFmtId="0" fontId="24" fillId="0" borderId="0" applyNumberFormat="0" applyFill="0" applyBorder="0" applyAlignment="0" applyProtection="0"/>
    <xf numFmtId="164" fontId="25" fillId="0" borderId="0" applyFont="0" applyFill="0" applyBorder="0" applyAlignment="0" applyProtection="0"/>
  </cellStyleXfs>
  <cellXfs count="148">
    <xf numFmtId="0" fontId="0" fillId="0" borderId="0" xfId="0"/>
    <xf numFmtId="0" fontId="0" fillId="3" borderId="0" xfId="0" applyFill="1"/>
    <xf numFmtId="0" fontId="0" fillId="0" borderId="9" xfId="0" applyBorder="1"/>
    <xf numFmtId="0" fontId="0" fillId="0" borderId="0" xfId="0" pivotButton="1"/>
    <xf numFmtId="0" fontId="0" fillId="0" borderId="10" xfId="0" applyBorder="1" applyProtection="1">
      <protection locked="0"/>
    </xf>
    <xf numFmtId="0" fontId="0" fillId="0" borderId="0" xfId="0" applyAlignment="1">
      <alignment horizontal="left"/>
    </xf>
    <xf numFmtId="165" fontId="0" fillId="0" borderId="0" xfId="0" applyNumberFormat="1"/>
    <xf numFmtId="0" fontId="0" fillId="0" borderId="9" xfId="0" applyBorder="1" applyProtection="1">
      <protection locked="0"/>
    </xf>
    <xf numFmtId="0" fontId="0" fillId="0" borderId="0" xfId="0" applyAlignment="1">
      <alignment horizontal="left" indent="1"/>
    </xf>
    <xf numFmtId="0" fontId="2" fillId="0" borderId="0" xfId="0" applyFont="1"/>
    <xf numFmtId="14" fontId="2" fillId="0" borderId="0" xfId="0" applyNumberFormat="1" applyFont="1"/>
    <xf numFmtId="0" fontId="0" fillId="0" borderId="23" xfId="0" applyBorder="1" applyProtection="1">
      <protection locked="0"/>
    </xf>
    <xf numFmtId="14" fontId="0" fillId="0" borderId="8" xfId="0" applyNumberFormat="1" applyBorder="1" applyProtection="1">
      <protection locked="0"/>
    </xf>
    <xf numFmtId="0" fontId="0" fillId="0" borderId="8" xfId="0" applyBorder="1" applyProtection="1">
      <protection locked="0"/>
    </xf>
    <xf numFmtId="0" fontId="6" fillId="0" borderId="23" xfId="0" applyFont="1" applyBorder="1" applyAlignment="1" applyProtection="1">
      <alignment vertical="center" wrapText="1" readingOrder="1"/>
      <protection locked="0"/>
    </xf>
    <xf numFmtId="0" fontId="6" fillId="0" borderId="9" xfId="0" applyFont="1" applyBorder="1" applyAlignment="1" applyProtection="1">
      <alignment vertical="center" wrapText="1" readingOrder="1"/>
      <protection locked="0"/>
    </xf>
    <xf numFmtId="1" fontId="0" fillId="0" borderId="8" xfId="0" applyNumberFormat="1" applyBorder="1" applyProtection="1">
      <protection locked="0"/>
    </xf>
    <xf numFmtId="0" fontId="7" fillId="0" borderId="8" xfId="0" applyFont="1" applyBorder="1" applyAlignment="1" applyProtection="1">
      <alignment horizontal="justify" vertical="center" wrapText="1" readingOrder="1"/>
      <protection locked="0"/>
    </xf>
    <xf numFmtId="0" fontId="0" fillId="0" borderId="0" xfId="0" applyAlignment="1">
      <alignment wrapText="1"/>
    </xf>
    <xf numFmtId="49" fontId="15" fillId="0" borderId="24" xfId="1" applyNumberFormat="1" applyFont="1" applyBorder="1" applyAlignment="1">
      <alignment wrapText="1"/>
    </xf>
    <xf numFmtId="0" fontId="17" fillId="0" borderId="0" xfId="2" applyFont="1" applyAlignment="1">
      <alignment horizontal="left" vertical="top" wrapText="1"/>
    </xf>
    <xf numFmtId="0" fontId="4" fillId="0" borderId="0" xfId="0" applyFont="1" applyAlignment="1">
      <alignment horizontal="center" wrapText="1"/>
    </xf>
    <xf numFmtId="49" fontId="18" fillId="0" borderId="24" xfId="1" applyNumberFormat="1" applyFont="1" applyBorder="1" applyAlignment="1">
      <alignment horizontal="center" wrapText="1"/>
    </xf>
    <xf numFmtId="0" fontId="4" fillId="0" borderId="0" xfId="0" applyFont="1" applyAlignment="1">
      <alignment horizontal="center"/>
    </xf>
    <xf numFmtId="49" fontId="15" fillId="0" borderId="24" xfId="1" applyNumberFormat="1" applyFont="1" applyBorder="1" applyAlignment="1">
      <alignment horizontal="left" wrapText="1"/>
    </xf>
    <xf numFmtId="0" fontId="0" fillId="0" borderId="25" xfId="0" applyBorder="1"/>
    <xf numFmtId="0" fontId="0" fillId="0" borderId="26" xfId="0" applyBorder="1"/>
    <xf numFmtId="0" fontId="0" fillId="5" borderId="26" xfId="0" applyFill="1" applyBorder="1"/>
    <xf numFmtId="0" fontId="0" fillId="10" borderId="26" xfId="0" applyFill="1" applyBorder="1"/>
    <xf numFmtId="16" fontId="0" fillId="0" borderId="27" xfId="0" applyNumberFormat="1" applyBorder="1"/>
    <xf numFmtId="0" fontId="0" fillId="4" borderId="26" xfId="0" applyFill="1" applyBorder="1"/>
    <xf numFmtId="0" fontId="0" fillId="7" borderId="26" xfId="0" applyFill="1" applyBorder="1"/>
    <xf numFmtId="0" fontId="0" fillId="9" borderId="26" xfId="0" applyFill="1" applyBorder="1"/>
    <xf numFmtId="0" fontId="0" fillId="8" borderId="26" xfId="0" applyFill="1" applyBorder="1"/>
    <xf numFmtId="0" fontId="0" fillId="11" borderId="26" xfId="0" applyFill="1" applyBorder="1"/>
    <xf numFmtId="0" fontId="0" fillId="12" borderId="26" xfId="0" applyFill="1" applyBorder="1"/>
    <xf numFmtId="0" fontId="0" fillId="0" borderId="27" xfId="0" applyBorder="1"/>
    <xf numFmtId="0" fontId="0" fillId="0" borderId="28" xfId="0" applyBorder="1"/>
    <xf numFmtId="0" fontId="0" fillId="0" borderId="29" xfId="0" applyBorder="1"/>
    <xf numFmtId="0" fontId="0" fillId="0" borderId="30" xfId="0" applyBorder="1"/>
    <xf numFmtId="0" fontId="0" fillId="0" borderId="31" xfId="0" applyBorder="1"/>
    <xf numFmtId="0" fontId="0" fillId="0" borderId="32" xfId="0" applyBorder="1"/>
    <xf numFmtId="0" fontId="0" fillId="5" borderId="32" xfId="0" applyFill="1" applyBorder="1"/>
    <xf numFmtId="0" fontId="0" fillId="10" borderId="32" xfId="0" applyFill="1" applyBorder="1"/>
    <xf numFmtId="16" fontId="0" fillId="0" borderId="33" xfId="0" applyNumberFormat="1" applyBorder="1"/>
    <xf numFmtId="0" fontId="4" fillId="0" borderId="35" xfId="0" applyFont="1" applyBorder="1" applyAlignment="1">
      <alignment horizontal="center" vertical="center"/>
    </xf>
    <xf numFmtId="0" fontId="4" fillId="0" borderId="35" xfId="0" applyFont="1" applyBorder="1" applyAlignment="1">
      <alignment horizontal="center" vertical="center" wrapText="1"/>
    </xf>
    <xf numFmtId="0" fontId="4" fillId="0" borderId="36" xfId="0" applyFont="1" applyBorder="1" applyAlignment="1">
      <alignment horizontal="center" vertical="center" wrapText="1"/>
    </xf>
    <xf numFmtId="0" fontId="4" fillId="0" borderId="37" xfId="0" applyFont="1" applyBorder="1" applyAlignment="1">
      <alignment horizontal="center" vertical="center" wrapText="1"/>
    </xf>
    <xf numFmtId="0" fontId="0" fillId="0" borderId="37" xfId="0" applyBorder="1"/>
    <xf numFmtId="14" fontId="0" fillId="0" borderId="8" xfId="0" applyNumberFormat="1" applyBorder="1" applyAlignment="1" applyProtection="1">
      <alignment horizontal="right"/>
      <protection locked="0"/>
    </xf>
    <xf numFmtId="0" fontId="0" fillId="13" borderId="32" xfId="0" applyFill="1" applyBorder="1"/>
    <xf numFmtId="0" fontId="0" fillId="15" borderId="26" xfId="0" applyFill="1" applyBorder="1"/>
    <xf numFmtId="0" fontId="0" fillId="16" borderId="26" xfId="0" applyFill="1" applyBorder="1"/>
    <xf numFmtId="0" fontId="0" fillId="14" borderId="26" xfId="0" applyFill="1" applyBorder="1"/>
    <xf numFmtId="0" fontId="0" fillId="17" borderId="32" xfId="0" applyFill="1" applyBorder="1"/>
    <xf numFmtId="0" fontId="0" fillId="0" borderId="0" xfId="0" applyAlignment="1">
      <alignment vertical="center"/>
    </xf>
    <xf numFmtId="0" fontId="4" fillId="13" borderId="34" xfId="0" applyFont="1" applyFill="1" applyBorder="1" applyAlignment="1">
      <alignment horizontal="center" vertical="center"/>
    </xf>
    <xf numFmtId="0" fontId="4" fillId="13" borderId="35" xfId="0" applyFont="1" applyFill="1" applyBorder="1" applyAlignment="1">
      <alignment horizontal="center" vertical="center"/>
    </xf>
    <xf numFmtId="0" fontId="12" fillId="0" borderId="2" xfId="0" applyFont="1" applyBorder="1"/>
    <xf numFmtId="0" fontId="0" fillId="18" borderId="13" xfId="0" applyFill="1" applyBorder="1"/>
    <xf numFmtId="0" fontId="0" fillId="18" borderId="14" xfId="0" applyFill="1" applyBorder="1"/>
    <xf numFmtId="0" fontId="0" fillId="18" borderId="15" xfId="0" applyFill="1" applyBorder="1"/>
    <xf numFmtId="0" fontId="0" fillId="18" borderId="16" xfId="0" applyFill="1" applyBorder="1"/>
    <xf numFmtId="0" fontId="0" fillId="18" borderId="17" xfId="0" applyFill="1" applyBorder="1"/>
    <xf numFmtId="0" fontId="0" fillId="18" borderId="0" xfId="0" applyFill="1"/>
    <xf numFmtId="0" fontId="0" fillId="18" borderId="18" xfId="0" applyFill="1" applyBorder="1"/>
    <xf numFmtId="14" fontId="0" fillId="18" borderId="0" xfId="0" applyNumberFormat="1" applyFill="1"/>
    <xf numFmtId="0" fontId="0" fillId="18" borderId="11" xfId="0" applyFill="1" applyBorder="1"/>
    <xf numFmtId="0" fontId="0" fillId="18" borderId="10" xfId="0" applyFill="1" applyBorder="1"/>
    <xf numFmtId="0" fontId="0" fillId="18" borderId="20" xfId="0" applyFill="1" applyBorder="1"/>
    <xf numFmtId="0" fontId="0" fillId="18" borderId="19" xfId="0" applyFill="1" applyBorder="1"/>
    <xf numFmtId="0" fontId="0" fillId="18" borderId="12" xfId="0" applyFill="1" applyBorder="1"/>
    <xf numFmtId="0" fontId="0" fillId="18" borderId="10" xfId="0" applyFill="1" applyBorder="1" applyProtection="1">
      <protection locked="0"/>
    </xf>
    <xf numFmtId="0" fontId="1" fillId="0" borderId="0" xfId="0" applyFont="1" applyAlignment="1" applyProtection="1">
      <alignment horizontal="center"/>
      <protection locked="0"/>
    </xf>
    <xf numFmtId="0" fontId="21" fillId="19" borderId="1" xfId="0" applyFont="1" applyFill="1" applyBorder="1" applyAlignment="1">
      <alignment horizontal="center" vertical="center"/>
    </xf>
    <xf numFmtId="0" fontId="21" fillId="19" borderId="1" xfId="0" applyFont="1" applyFill="1" applyBorder="1" applyAlignment="1">
      <alignment horizontal="center" vertical="center" wrapText="1"/>
    </xf>
    <xf numFmtId="0" fontId="21" fillId="19" borderId="4" xfId="0" applyFont="1" applyFill="1" applyBorder="1" applyAlignment="1">
      <alignment horizontal="center" vertical="center" wrapText="1"/>
    </xf>
    <xf numFmtId="0" fontId="21" fillId="19" borderId="5" xfId="0" applyFont="1" applyFill="1" applyBorder="1" applyAlignment="1">
      <alignment horizontal="center" vertical="center"/>
    </xf>
    <xf numFmtId="0" fontId="4" fillId="19" borderId="8" xfId="0" applyFont="1" applyFill="1" applyBorder="1"/>
    <xf numFmtId="0" fontId="4" fillId="19" borderId="8" xfId="0" applyFont="1" applyFill="1" applyBorder="1" applyAlignment="1">
      <alignment wrapText="1"/>
    </xf>
    <xf numFmtId="0" fontId="4" fillId="19" borderId="9" xfId="0" applyFont="1" applyFill="1" applyBorder="1"/>
    <xf numFmtId="0" fontId="4" fillId="19" borderId="0" xfId="0" applyFont="1" applyFill="1"/>
    <xf numFmtId="1" fontId="0" fillId="0" borderId="8" xfId="0" applyNumberFormat="1" applyBorder="1" applyAlignment="1">
      <alignment horizontal="right"/>
    </xf>
    <xf numFmtId="14" fontId="0" fillId="18" borderId="10" xfId="0" applyNumberFormat="1" applyFill="1" applyBorder="1"/>
    <xf numFmtId="0" fontId="0" fillId="0" borderId="8" xfId="0" applyBorder="1" applyAlignment="1">
      <alignment horizontal="center"/>
    </xf>
    <xf numFmtId="1" fontId="1" fillId="5" borderId="38" xfId="0" applyNumberFormat="1" applyFont="1" applyFill="1" applyBorder="1" applyAlignment="1" applyProtection="1">
      <alignment horizontal="center" vertical="center"/>
      <protection locked="0"/>
    </xf>
    <xf numFmtId="166" fontId="2" fillId="5" borderId="38" xfId="0" applyNumberFormat="1" applyFont="1" applyFill="1" applyBorder="1" applyAlignment="1" applyProtection="1">
      <alignment horizontal="left"/>
      <protection locked="0"/>
    </xf>
    <xf numFmtId="14" fontId="2" fillId="5" borderId="38" xfId="0" applyNumberFormat="1" applyFont="1" applyFill="1" applyBorder="1" applyAlignment="1" applyProtection="1">
      <alignment horizontal="left"/>
      <protection locked="0"/>
    </xf>
    <xf numFmtId="14" fontId="2" fillId="5" borderId="38" xfId="0" applyNumberFormat="1" applyFont="1" applyFill="1" applyBorder="1" applyAlignment="1" applyProtection="1">
      <alignment horizontal="right"/>
      <protection locked="0"/>
    </xf>
    <xf numFmtId="0" fontId="2" fillId="5" borderId="38" xfId="0" applyFont="1" applyFill="1" applyBorder="1" applyAlignment="1" applyProtection="1">
      <alignment horizontal="left"/>
      <protection locked="0"/>
    </xf>
    <xf numFmtId="0" fontId="2" fillId="5" borderId="38" xfId="0" applyFont="1" applyFill="1" applyBorder="1" applyProtection="1">
      <protection locked="0"/>
    </xf>
    <xf numFmtId="0" fontId="2" fillId="5" borderId="38" xfId="0" applyFont="1" applyFill="1" applyBorder="1"/>
    <xf numFmtId="14" fontId="2" fillId="5" borderId="38" xfId="0" applyNumberFormat="1" applyFont="1" applyFill="1" applyBorder="1" applyProtection="1">
      <protection locked="0"/>
    </xf>
    <xf numFmtId="14" fontId="2" fillId="5" borderId="38" xfId="0" applyNumberFormat="1" applyFont="1" applyFill="1" applyBorder="1" applyAlignment="1" applyProtection="1">
      <alignment horizontal="center"/>
      <protection locked="0"/>
    </xf>
    <xf numFmtId="14" fontId="2" fillId="0" borderId="38" xfId="0" applyNumberFormat="1" applyFont="1" applyBorder="1" applyAlignment="1">
      <alignment horizontal="center"/>
    </xf>
    <xf numFmtId="1" fontId="2" fillId="5" borderId="38" xfId="0" applyNumberFormat="1" applyFont="1" applyFill="1" applyBorder="1" applyAlignment="1" applyProtection="1">
      <alignment horizontal="center"/>
      <protection locked="0"/>
    </xf>
    <xf numFmtId="0" fontId="2" fillId="0" borderId="22" xfId="0" applyFont="1" applyBorder="1"/>
    <xf numFmtId="14" fontId="2" fillId="0" borderId="22" xfId="0" applyNumberFormat="1" applyFont="1" applyBorder="1"/>
    <xf numFmtId="0" fontId="4" fillId="20" borderId="0" xfId="0" applyFont="1" applyFill="1" applyAlignment="1">
      <alignment horizontal="center"/>
    </xf>
    <xf numFmtId="0" fontId="0" fillId="20" borderId="0" xfId="0" applyFill="1"/>
    <xf numFmtId="0" fontId="13" fillId="0" borderId="2" xfId="0" applyFont="1" applyBorder="1"/>
    <xf numFmtId="0" fontId="2" fillId="0" borderId="1" xfId="0" applyFont="1" applyBorder="1"/>
    <xf numFmtId="14" fontId="2" fillId="0" borderId="1" xfId="0" applyNumberFormat="1" applyFont="1" applyBorder="1"/>
    <xf numFmtId="14" fontId="2" fillId="0" borderId="1" xfId="0" applyNumberFormat="1" applyFont="1" applyBorder="1" applyAlignment="1">
      <alignment horizontal="center"/>
    </xf>
    <xf numFmtId="1" fontId="2" fillId="0" borderId="1" xfId="0" applyNumberFormat="1" applyFont="1" applyBorder="1" applyAlignment="1" applyProtection="1">
      <alignment horizontal="center"/>
      <protection locked="0"/>
    </xf>
    <xf numFmtId="14" fontId="2" fillId="0" borderId="1" xfId="0" applyNumberFormat="1" applyFont="1" applyBorder="1" applyAlignment="1" applyProtection="1">
      <alignment horizontal="center"/>
      <protection locked="0"/>
    </xf>
    <xf numFmtId="1" fontId="1" fillId="0" borderId="1" xfId="0" applyNumberFormat="1" applyFont="1" applyBorder="1" applyAlignment="1">
      <alignment horizontal="center"/>
    </xf>
    <xf numFmtId="1" fontId="1" fillId="0" borderId="38" xfId="0" applyNumberFormat="1" applyFont="1" applyBorder="1" applyAlignment="1">
      <alignment horizontal="center"/>
    </xf>
    <xf numFmtId="1" fontId="1" fillId="0" borderId="22" xfId="0" applyNumberFormat="1" applyFont="1" applyBorder="1" applyAlignment="1">
      <alignment horizontal="center"/>
    </xf>
    <xf numFmtId="14" fontId="2" fillId="0" borderId="22" xfId="0" applyNumberFormat="1" applyFont="1" applyBorder="1" applyAlignment="1">
      <alignment horizontal="center"/>
    </xf>
    <xf numFmtId="1" fontId="2" fillId="0" borderId="22" xfId="0" applyNumberFormat="1" applyFont="1" applyBorder="1" applyAlignment="1" applyProtection="1">
      <alignment horizontal="center"/>
      <protection locked="0"/>
    </xf>
    <xf numFmtId="14" fontId="2" fillId="0" borderId="22" xfId="0" applyNumberFormat="1" applyFont="1" applyBorder="1" applyAlignment="1" applyProtection="1">
      <alignment horizontal="center"/>
      <protection locked="0"/>
    </xf>
    <xf numFmtId="0" fontId="2" fillId="0" borderId="1" xfId="0" applyFont="1" applyBorder="1" applyAlignment="1">
      <alignment wrapText="1"/>
    </xf>
    <xf numFmtId="0" fontId="2" fillId="0" borderId="22" xfId="0" applyFont="1" applyBorder="1" applyAlignment="1">
      <alignment wrapText="1"/>
    </xf>
    <xf numFmtId="14" fontId="3" fillId="5" borderId="38" xfId="0" applyNumberFormat="1" applyFont="1" applyFill="1" applyBorder="1" applyAlignment="1" applyProtection="1">
      <alignment wrapText="1"/>
      <protection locked="0"/>
    </xf>
    <xf numFmtId="0" fontId="2" fillId="0" borderId="0" xfId="0" applyFont="1" applyAlignment="1">
      <alignment wrapText="1"/>
    </xf>
    <xf numFmtId="0" fontId="21" fillId="19" borderId="3" xfId="0" applyFont="1" applyFill="1" applyBorder="1" applyAlignment="1">
      <alignment vertical="center"/>
    </xf>
    <xf numFmtId="0" fontId="21" fillId="19" borderId="1" xfId="0" applyFont="1" applyFill="1" applyBorder="1" applyAlignment="1">
      <alignment vertical="center"/>
    </xf>
    <xf numFmtId="0" fontId="2" fillId="0" borderId="1" xfId="4" applyNumberFormat="1" applyFont="1" applyBorder="1" applyAlignment="1">
      <alignment horizontal="right"/>
    </xf>
    <xf numFmtId="0" fontId="2" fillId="0" borderId="22" xfId="4" applyNumberFormat="1" applyFont="1" applyBorder="1" applyAlignment="1">
      <alignment horizontal="right"/>
    </xf>
    <xf numFmtId="0" fontId="2" fillId="0" borderId="22" xfId="0" applyFont="1" applyBorder="1" applyProtection="1">
      <protection locked="0"/>
    </xf>
    <xf numFmtId="0" fontId="24" fillId="0" borderId="0" xfId="3" applyNumberFormat="1" applyProtection="1">
      <protection locked="0"/>
    </xf>
    <xf numFmtId="0" fontId="2" fillId="13" borderId="22" xfId="0" applyFont="1" applyFill="1" applyBorder="1"/>
    <xf numFmtId="0" fontId="2" fillId="0" borderId="22" xfId="4" applyNumberFormat="1" applyFont="1" applyFill="1" applyBorder="1" applyAlignment="1">
      <alignment horizontal="right"/>
    </xf>
    <xf numFmtId="0" fontId="21" fillId="19" borderId="1" xfId="0" applyFont="1" applyFill="1" applyBorder="1" applyAlignment="1">
      <alignment horizontal="center" vertical="center" wrapText="1"/>
    </xf>
    <xf numFmtId="0" fontId="1" fillId="19" borderId="1" xfId="0" applyFont="1" applyFill="1" applyBorder="1" applyAlignment="1">
      <alignment horizontal="center" vertical="center"/>
    </xf>
    <xf numFmtId="0" fontId="1" fillId="2" borderId="3" xfId="0" applyFont="1" applyFill="1" applyBorder="1" applyAlignment="1">
      <alignment horizontal="center"/>
    </xf>
    <xf numFmtId="0" fontId="1" fillId="2" borderId="4" xfId="0" applyFont="1" applyFill="1" applyBorder="1" applyAlignment="1">
      <alignment horizontal="center"/>
    </xf>
    <xf numFmtId="0" fontId="1" fillId="2" borderId="5" xfId="0" applyFont="1" applyFill="1" applyBorder="1" applyAlignment="1">
      <alignment horizontal="center"/>
    </xf>
    <xf numFmtId="0" fontId="19" fillId="0" borderId="2" xfId="0" applyFont="1" applyBorder="1" applyAlignment="1">
      <alignment horizontal="left"/>
    </xf>
    <xf numFmtId="0" fontId="1" fillId="19" borderId="21" xfId="0" applyFont="1" applyFill="1" applyBorder="1" applyAlignment="1" applyProtection="1">
      <alignment horizontal="center"/>
      <protection locked="0"/>
    </xf>
    <xf numFmtId="0" fontId="1" fillId="19" borderId="22" xfId="0" applyFont="1" applyFill="1" applyBorder="1" applyAlignment="1" applyProtection="1">
      <alignment horizontal="center"/>
      <protection locked="0"/>
    </xf>
    <xf numFmtId="0" fontId="21" fillId="19" borderId="1" xfId="0" applyFont="1" applyFill="1" applyBorder="1" applyAlignment="1">
      <alignment horizontal="center" vertical="center"/>
    </xf>
    <xf numFmtId="0" fontId="12" fillId="0" borderId="2" xfId="0" applyFont="1" applyBorder="1" applyAlignment="1">
      <alignment horizontal="center"/>
    </xf>
    <xf numFmtId="0" fontId="21" fillId="19" borderId="3" xfId="0" applyFont="1" applyFill="1" applyBorder="1" applyAlignment="1">
      <alignment horizontal="center" vertical="center" wrapText="1"/>
    </xf>
    <xf numFmtId="0" fontId="21" fillId="19" borderId="5" xfId="0" applyFont="1" applyFill="1" applyBorder="1" applyAlignment="1">
      <alignment horizontal="center" vertical="center" wrapText="1"/>
    </xf>
    <xf numFmtId="0" fontId="1" fillId="19" borderId="6" xfId="0" applyFont="1" applyFill="1" applyBorder="1" applyAlignment="1">
      <alignment horizontal="center"/>
    </xf>
    <xf numFmtId="0" fontId="1" fillId="19" borderId="0" xfId="0" applyFont="1" applyFill="1" applyAlignment="1">
      <alignment horizontal="center"/>
    </xf>
    <xf numFmtId="0" fontId="1" fillId="19" borderId="7" xfId="0" applyFont="1" applyFill="1" applyBorder="1" applyAlignment="1">
      <alignment horizontal="center"/>
    </xf>
    <xf numFmtId="0" fontId="1" fillId="19" borderId="2" xfId="0" applyFont="1" applyFill="1" applyBorder="1" applyAlignment="1">
      <alignment horizontal="center"/>
    </xf>
    <xf numFmtId="0" fontId="21" fillId="19" borderId="4" xfId="0" applyFont="1" applyFill="1" applyBorder="1" applyAlignment="1">
      <alignment horizontal="center" vertical="center" wrapText="1"/>
    </xf>
    <xf numFmtId="0" fontId="21" fillId="19" borderId="4" xfId="0" applyFont="1" applyFill="1" applyBorder="1" applyAlignment="1">
      <alignment horizontal="center" vertical="center"/>
    </xf>
    <xf numFmtId="0" fontId="21" fillId="19" borderId="5" xfId="0" applyFont="1" applyFill="1" applyBorder="1" applyAlignment="1">
      <alignment horizontal="center" vertical="center"/>
    </xf>
    <xf numFmtId="0" fontId="5" fillId="18" borderId="0" xfId="0" applyFont="1" applyFill="1" applyAlignment="1">
      <alignment horizontal="center" vertical="center"/>
    </xf>
    <xf numFmtId="0" fontId="20" fillId="18" borderId="0" xfId="0" applyFont="1" applyFill="1" applyAlignment="1">
      <alignment horizontal="left"/>
    </xf>
    <xf numFmtId="0" fontId="0" fillId="19" borderId="0" xfId="0" applyFill="1" applyAlignment="1">
      <alignment horizontal="center"/>
    </xf>
    <xf numFmtId="0" fontId="0" fillId="6" borderId="0" xfId="0" applyFill="1" applyAlignment="1">
      <alignment horizontal="center"/>
    </xf>
  </cellXfs>
  <cellStyles count="5">
    <cellStyle name="Hipervínculo" xfId="3" builtinId="8"/>
    <cellStyle name="Millares" xfId="4" builtinId="3"/>
    <cellStyle name="Normal" xfId="0" builtinId="0"/>
    <cellStyle name="Normal 2" xfId="2" xr:uid="{00000000-0005-0000-0000-000002000000}"/>
    <cellStyle name="Normal_BD_DPTOS-MCPIOS" xfId="1" xr:uid="{00000000-0005-0000-0000-000003000000}"/>
  </cellStyles>
  <dxfs count="13">
    <dxf>
      <numFmt numFmtId="165" formatCode="0.0"/>
    </dxf>
    <dxf>
      <numFmt numFmtId="165" formatCode="0.0"/>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theme="9" tint="0.79998168889431442"/>
        </patternFill>
      </fill>
    </dxf>
    <dxf>
      <fill>
        <patternFill>
          <bgColor theme="9"/>
        </patternFill>
      </fill>
    </dxf>
    <dxf>
      <fill>
        <patternFill>
          <bgColor rgb="FFFFFF00"/>
        </patternFill>
      </fill>
    </dxf>
    <dxf>
      <fill>
        <patternFill>
          <bgColor rgb="FF00B050"/>
        </patternFill>
      </fill>
    </dxf>
  </dxfs>
  <tableStyles count="0" defaultTableStyle="TableStyleMedium9" defaultPivotStyle="PivotStyleLight16"/>
  <colors>
    <mruColors>
      <color rgb="FF66FFFF"/>
      <color rgb="FF63ABD7"/>
      <color rgb="FF3366FF"/>
      <color rgb="FFBF0BAA"/>
      <color rgb="FFB0F6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26"/>
    </mc:Choice>
    <mc:Fallback>
      <c:style val="26"/>
    </mc:Fallback>
  </mc:AlternateContent>
  <c:pivotSource>
    <c:name>[HAU-F-18-HAU-F-18 MATRIZ DE REGISTRO Y CONTROL DE PQR 2025 v2.xlsm]Cumplimiento!Tabla dinámica1</c:name>
    <c:fmtId val="0"/>
  </c:pivotSource>
  <c:chart>
    <c:title>
      <c:tx>
        <c:rich>
          <a:bodyPr/>
          <a:lstStyle/>
          <a:p>
            <a:pPr>
              <a:defRPr lang="es-ES"/>
            </a:pPr>
            <a:r>
              <a:rPr lang="en-US"/>
              <a:t>CUMPLIMIENTO RESPUESTA LIDERES</a:t>
            </a:r>
          </a:p>
        </c:rich>
      </c:tx>
      <c:overlay val="0"/>
    </c:title>
    <c:autoTitleDeleted val="0"/>
    <c:pivotFmts>
      <c:pivotFmt>
        <c:idx val="0"/>
        <c:dLbl>
          <c:idx val="0"/>
          <c:showLegendKey val="0"/>
          <c:showVal val="0"/>
          <c:showCatName val="1"/>
          <c:showSerName val="0"/>
          <c:showPercent val="1"/>
          <c:showBubbleSize val="0"/>
          <c:extLst>
            <c:ext xmlns:c15="http://schemas.microsoft.com/office/drawing/2012/chart" uri="{CE6537A1-D6FC-4f65-9D91-7224C49458BB}"/>
          </c:extLst>
        </c:dLbl>
      </c:pivotFmt>
      <c:pivotFmt>
        <c:idx val="1"/>
        <c:marker>
          <c:symbol val="none"/>
        </c:marker>
        <c:dLbl>
          <c:idx val="0"/>
          <c:spPr>
            <a:noFill/>
            <a:ln>
              <a:noFill/>
            </a:ln>
            <a:effectLst/>
          </c:spPr>
          <c:txPr>
            <a:bodyPr wrap="square" lIns="38100" tIns="19050" rIns="38100" bIns="19050" anchor="ctr">
              <a:spAutoFit/>
            </a:bodyPr>
            <a:lstStyle/>
            <a:p>
              <a:pPr>
                <a:defRPr/>
              </a:pPr>
              <a:endParaRPr lang="es-CO"/>
            </a:p>
          </c:txPr>
          <c:showLegendKey val="0"/>
          <c:showVal val="0"/>
          <c:showCatName val="1"/>
          <c:showSerName val="0"/>
          <c:showPercent val="1"/>
          <c:showBubbleSize val="0"/>
          <c:extLst>
            <c:ext xmlns:c15="http://schemas.microsoft.com/office/drawing/2012/chart" uri="{CE6537A1-D6FC-4f65-9D91-7224C49458BB}"/>
          </c:extLst>
        </c:dLbl>
      </c:pivotFmt>
      <c:pivotFmt>
        <c:idx val="2"/>
      </c:pivotFmt>
      <c:pivotFmt>
        <c:idx val="3"/>
      </c:pivotFmt>
    </c:pivotFmts>
    <c:plotArea>
      <c:layout/>
      <c:pieChart>
        <c:varyColors val="1"/>
        <c:ser>
          <c:idx val="0"/>
          <c:order val="0"/>
          <c:tx>
            <c:strRef>
              <c:f>Cumplimiento!$B$5</c:f>
              <c:strCache>
                <c:ptCount val="1"/>
                <c:pt idx="0">
                  <c:v>Total</c:v>
                </c:pt>
              </c:strCache>
            </c:strRef>
          </c:tx>
          <c:dPt>
            <c:idx val="0"/>
            <c:bubble3D val="0"/>
            <c:extLst>
              <c:ext xmlns:c16="http://schemas.microsoft.com/office/drawing/2014/chart" uri="{C3380CC4-5D6E-409C-BE32-E72D297353CC}">
                <c16:uniqueId val="{00000000-D48D-4E9B-BC22-9AB9FFC62DB1}"/>
              </c:ext>
            </c:extLst>
          </c:dPt>
          <c:dPt>
            <c:idx val="1"/>
            <c:bubble3D val="0"/>
            <c:extLst>
              <c:ext xmlns:c16="http://schemas.microsoft.com/office/drawing/2014/chart" uri="{C3380CC4-5D6E-409C-BE32-E72D297353CC}">
                <c16:uniqueId val="{00000001-D48D-4E9B-BC22-9AB9FFC62DB1}"/>
              </c:ext>
            </c:extLst>
          </c:dPt>
          <c:dLbls>
            <c:spPr>
              <a:noFill/>
              <a:ln>
                <a:noFill/>
              </a:ln>
              <a:effectLst/>
            </c:spPr>
            <c:txPr>
              <a:bodyPr wrap="square" lIns="38100" tIns="19050" rIns="38100" bIns="19050" anchor="ctr">
                <a:spAutoFit/>
              </a:bodyPr>
              <a:lstStyle/>
              <a:p>
                <a:pPr>
                  <a:defRPr/>
                </a:pPr>
                <a:endParaRPr lang="es-CO"/>
              </a:p>
            </c:txPr>
            <c:showLegendKey val="0"/>
            <c:showVal val="0"/>
            <c:showCatName val="1"/>
            <c:showSerName val="0"/>
            <c:showPercent val="1"/>
            <c:showBubbleSize val="0"/>
            <c:showLeaderLines val="1"/>
            <c:extLst>
              <c:ext xmlns:c15="http://schemas.microsoft.com/office/drawing/2012/chart" uri="{CE6537A1-D6FC-4f65-9D91-7224C49458BB}"/>
            </c:extLst>
          </c:dLbls>
          <c:cat>
            <c:strRef>
              <c:f>Cumplimiento!$A$6:$A$8</c:f>
              <c:strCache>
                <c:ptCount val="2"/>
                <c:pt idx="1">
                  <c:v>A TIEMPO</c:v>
                </c:pt>
              </c:strCache>
            </c:strRef>
          </c:cat>
          <c:val>
            <c:numRef>
              <c:f>Cumplimiento!$B$6:$B$8</c:f>
              <c:numCache>
                <c:formatCode>General</c:formatCode>
                <c:ptCount val="2"/>
                <c:pt idx="0">
                  <c:v>4</c:v>
                </c:pt>
                <c:pt idx="1">
                  <c:v>4</c:v>
                </c:pt>
              </c:numCache>
            </c:numRef>
          </c:val>
          <c:extLst>
            <c:ext xmlns:c16="http://schemas.microsoft.com/office/drawing/2014/chart" uri="{C3380CC4-5D6E-409C-BE32-E72D297353CC}">
              <c16:uniqueId val="{00000002-D48D-4E9B-BC22-9AB9FFC62DB1}"/>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26"/>
    </mc:Choice>
    <mc:Fallback>
      <c:style val="26"/>
    </mc:Fallback>
  </mc:AlternateContent>
  <c:pivotSource>
    <c:name>[HAU-F-18-HAU-F-18 MATRIZ DE REGISTRO Y CONTROL DE PQR 2025 v2.xlsm]Cumplimiento!Tabla dinámica2</c:name>
    <c:fmtId val="0"/>
  </c:pivotSource>
  <c:chart>
    <c:title>
      <c:tx>
        <c:rich>
          <a:bodyPr/>
          <a:lstStyle/>
          <a:p>
            <a:pPr>
              <a:defRPr lang="es-ES"/>
            </a:pPr>
            <a:r>
              <a:rPr lang="en-US"/>
              <a:t>CUMPLIMIENTO RESPUESTA A USUARIOS</a:t>
            </a:r>
          </a:p>
        </c:rich>
      </c:tx>
      <c:overlay val="0"/>
    </c:title>
    <c:autoTitleDeleted val="0"/>
    <c:pivotFmts>
      <c:pivotFmt>
        <c:idx val="0"/>
        <c:spPr>
          <a:solidFill>
            <a:srgbClr val="FFFF00"/>
          </a:solidFill>
        </c:spPr>
        <c:dLbl>
          <c:idx val="0"/>
          <c:spPr>
            <a:noFill/>
            <a:ln>
              <a:noFill/>
            </a:ln>
            <a:effectLst/>
          </c:spPr>
          <c:txPr>
            <a:bodyPr wrap="square" lIns="38100" tIns="19050" rIns="38100" bIns="19050" anchor="ctr">
              <a:spAutoFit/>
            </a:bodyPr>
            <a:lstStyle/>
            <a:p>
              <a:pPr>
                <a:defRPr/>
              </a:pPr>
              <a:endParaRPr lang="es-CO"/>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rgbClr val="FF0000"/>
          </a:solidFill>
        </c:spPr>
      </c:pivotFmt>
      <c:pivotFmt>
        <c:idx val="2"/>
      </c:pivotFmt>
      <c:pivotFmt>
        <c:idx val="3"/>
        <c:dLbl>
          <c:idx val="0"/>
          <c:spPr>
            <a:noFill/>
            <a:ln>
              <a:noFill/>
            </a:ln>
            <a:effectLst/>
          </c:spPr>
          <c:txPr>
            <a:bodyPr wrap="square" lIns="38100" tIns="19050" rIns="38100" bIns="19050" anchor="ctr">
              <a:spAutoFit/>
            </a:bodyPr>
            <a:lstStyle/>
            <a:p>
              <a:pPr>
                <a:defRPr/>
              </a:pPr>
              <a:endParaRPr lang="es-CO"/>
            </a:p>
          </c:txPr>
          <c:showLegendKey val="1"/>
          <c:showVal val="1"/>
          <c:showCatName val="1"/>
          <c:showSerName val="1"/>
          <c:showPercent val="1"/>
          <c:showBubbleSize val="1"/>
          <c:extLst>
            <c:ext xmlns:c15="http://schemas.microsoft.com/office/drawing/2012/chart" uri="{CE6537A1-D6FC-4f65-9D91-7224C49458BB}"/>
          </c:extLst>
        </c:dLbl>
      </c:pivotFmt>
      <c:pivotFmt>
        <c:idx val="4"/>
        <c:marker>
          <c:symbol val="none"/>
        </c:marker>
        <c:dLbl>
          <c:idx val="0"/>
          <c:spPr>
            <a:noFill/>
            <a:ln>
              <a:noFill/>
            </a:ln>
            <a:effectLst/>
          </c:spPr>
          <c:txPr>
            <a:bodyPr wrap="square" lIns="38100" tIns="19050" rIns="38100" bIns="19050" anchor="ctr">
              <a:spAutoFit/>
            </a:bodyPr>
            <a:lstStyle/>
            <a:p>
              <a:pPr>
                <a:defRPr/>
              </a:pPr>
              <a:endParaRPr lang="es-CO"/>
            </a:p>
          </c:txPr>
          <c:showLegendKey val="0"/>
          <c:showVal val="0"/>
          <c:showCatName val="1"/>
          <c:showSerName val="0"/>
          <c:showPercent val="1"/>
          <c:showBubbleSize val="0"/>
          <c:extLst>
            <c:ext xmlns:c15="http://schemas.microsoft.com/office/drawing/2012/chart" uri="{CE6537A1-D6FC-4f65-9D91-7224C49458BB}"/>
          </c:extLst>
        </c:dLbl>
      </c:pivotFmt>
      <c:pivotFmt>
        <c:idx val="5"/>
        <c:dLbl>
          <c:idx val="0"/>
          <c:layout>
            <c:manualLayout>
              <c:x val="0.30164895307369088"/>
              <c:y val="3.5014185979788962E-2"/>
            </c:manualLayout>
          </c:layout>
          <c:spPr>
            <a:noFill/>
            <a:ln>
              <a:noFill/>
            </a:ln>
            <a:effectLst/>
          </c:spPr>
          <c:txPr>
            <a:bodyPr wrap="square" lIns="38100" tIns="19050" rIns="38100" bIns="19050" anchor="ctr">
              <a:spAutoFit/>
            </a:bodyPr>
            <a:lstStyle/>
            <a:p>
              <a:pPr>
                <a:defRPr/>
              </a:pPr>
              <a:endParaRPr lang="es-CO"/>
            </a:p>
          </c:txPr>
          <c:showLegendKey val="0"/>
          <c:showVal val="0"/>
          <c:showCatName val="1"/>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35984675682355849"/>
          <c:y val="0.35745608721986671"/>
          <c:w val="0.28030648635288302"/>
          <c:h val="0.50614045713921385"/>
        </c:manualLayout>
      </c:layout>
      <c:pieChart>
        <c:varyColors val="1"/>
        <c:ser>
          <c:idx val="0"/>
          <c:order val="0"/>
          <c:tx>
            <c:strRef>
              <c:f>Cumplimiento!$B$19</c:f>
              <c:strCache>
                <c:ptCount val="1"/>
                <c:pt idx="0">
                  <c:v>Total</c:v>
                </c:pt>
              </c:strCache>
            </c:strRef>
          </c:tx>
          <c:dLbls>
            <c:spPr>
              <a:noFill/>
              <a:ln>
                <a:noFill/>
              </a:ln>
              <a:effectLst/>
            </c:spPr>
            <c:txPr>
              <a:bodyPr wrap="square" lIns="38100" tIns="19050" rIns="38100" bIns="19050" anchor="ctr">
                <a:spAutoFit/>
              </a:bodyPr>
              <a:lstStyle/>
              <a:p>
                <a:pPr>
                  <a:defRPr/>
                </a:pPr>
                <a:endParaRPr lang="es-CO"/>
              </a:p>
            </c:txPr>
            <c:showLegendKey val="0"/>
            <c:showVal val="0"/>
            <c:showCatName val="1"/>
            <c:showSerName val="0"/>
            <c:showPercent val="1"/>
            <c:showBubbleSize val="0"/>
            <c:showLeaderLines val="1"/>
            <c:extLst>
              <c:ext xmlns:c15="http://schemas.microsoft.com/office/drawing/2012/chart" uri="{CE6537A1-D6FC-4f65-9D91-7224C49458BB}"/>
            </c:extLst>
          </c:dLbls>
          <c:cat>
            <c:strRef>
              <c:f>Cumplimiento!$A$20:$A$22</c:f>
              <c:strCache>
                <c:ptCount val="2"/>
                <c:pt idx="1">
                  <c:v>A TIEMPO</c:v>
                </c:pt>
              </c:strCache>
            </c:strRef>
          </c:cat>
          <c:val>
            <c:numRef>
              <c:f>Cumplimiento!$B$20:$B$22</c:f>
              <c:numCache>
                <c:formatCode>General</c:formatCode>
                <c:ptCount val="2"/>
                <c:pt idx="0">
                  <c:v>4</c:v>
                </c:pt>
                <c:pt idx="1">
                  <c:v>4</c:v>
                </c:pt>
              </c:numCache>
            </c:numRef>
          </c:val>
          <c:extLst>
            <c:ext xmlns:c16="http://schemas.microsoft.com/office/drawing/2014/chart" uri="{C3380CC4-5D6E-409C-BE32-E72D297353CC}">
              <c16:uniqueId val="{00000001-9EAF-4C8E-A3FB-ADFA86DCCA81}"/>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[HAU-F-18-HAU-F-18 MATRIZ DE REGISTRO Y CONTROL DE PQR 2025 v2.xlsm]Promedio_respu!Tabla dinámica1</c:name>
    <c:fmtId val="0"/>
  </c:pivotSource>
  <c:chart>
    <c:title>
      <c:tx>
        <c:rich>
          <a:bodyPr/>
          <a:lstStyle/>
          <a:p>
            <a:pPr>
              <a:defRPr lang="es-ES"/>
            </a:pPr>
            <a:r>
              <a:rPr lang="en-US"/>
              <a:t>PROMEDIO DIAS DE RESPUESTAS</a:t>
            </a:r>
          </a:p>
        </c:rich>
      </c:tx>
      <c:layout>
        <c:manualLayout>
          <c:xMode val="edge"/>
          <c:yMode val="edge"/>
          <c:x val="0.23033375287050062"/>
          <c:y val="2.6490006680019655E-2"/>
        </c:manualLayout>
      </c:layout>
      <c:overlay val="0"/>
    </c:title>
    <c:autoTitleDeleted val="0"/>
    <c:pivotFmts>
      <c:pivotFmt>
        <c:idx val="0"/>
        <c:marker>
          <c:symbol val="none"/>
        </c:marker>
      </c:pivotFmt>
      <c:pivotFmt>
        <c:idx val="1"/>
        <c:marker>
          <c:symbol val="none"/>
        </c:marker>
        <c:dLbl>
          <c:idx val="0"/>
          <c:spPr/>
          <c:txPr>
            <a:bodyPr/>
            <a:lstStyle/>
            <a:p>
              <a:pPr>
                <a:defRPr lang="es-ES"/>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dLbl>
          <c:idx val="0"/>
          <c:spPr/>
          <c:txPr>
            <a:bodyPr/>
            <a:lstStyle/>
            <a:p>
              <a:pPr>
                <a:defRPr lang="es-ES"/>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12"/>
        <c:marker>
          <c:symbol val="none"/>
        </c:marker>
        <c:dLbl>
          <c:idx val="0"/>
          <c:spPr/>
          <c:txPr>
            <a:bodyPr/>
            <a:lstStyle/>
            <a:p>
              <a:pPr>
                <a:defRPr lang="es-ES"/>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13"/>
        <c:marker>
          <c:symbol val="none"/>
        </c:marker>
        <c:dLbl>
          <c:idx val="0"/>
          <c:spPr/>
          <c:txPr>
            <a:bodyPr/>
            <a:lstStyle/>
            <a:p>
              <a:pPr>
                <a:defRPr lang="es-ES"/>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Promedio_respu!$B$4</c:f>
              <c:strCache>
                <c:ptCount val="1"/>
                <c:pt idx="0">
                  <c:v>Total</c:v>
                </c:pt>
              </c:strCache>
            </c:strRef>
          </c:tx>
          <c:invertIfNegative val="0"/>
          <c:dLbls>
            <c:spPr/>
            <c:txPr>
              <a:bodyPr/>
              <a:lstStyle/>
              <a:p>
                <a:pPr>
                  <a:defRPr lang="es-ES"/>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Promedio_respu!$A$5:$A$7</c:f>
              <c:strCache>
                <c:ptCount val="2"/>
                <c:pt idx="0">
                  <c:v>(en blanco)</c:v>
                </c:pt>
                <c:pt idx="1">
                  <c:v>diciembre</c:v>
                </c:pt>
              </c:strCache>
            </c:strRef>
          </c:cat>
          <c:val>
            <c:numRef>
              <c:f>Promedio_respu!$B$5:$B$7</c:f>
              <c:numCache>
                <c:formatCode>General</c:formatCode>
                <c:ptCount val="2"/>
                <c:pt idx="0">
                  <c:v>#N/A</c:v>
                </c:pt>
                <c:pt idx="1">
                  <c:v>2.25</c:v>
                </c:pt>
              </c:numCache>
            </c:numRef>
          </c:val>
          <c:extLst>
            <c:ext xmlns:c16="http://schemas.microsoft.com/office/drawing/2014/chart" uri="{C3380CC4-5D6E-409C-BE32-E72D297353CC}">
              <c16:uniqueId val="{00000002-F218-4E8F-AD5A-0A0212744E32}"/>
            </c:ext>
          </c:extLst>
        </c:ser>
        <c:dLbls>
          <c:showLegendKey val="0"/>
          <c:showVal val="0"/>
          <c:showCatName val="0"/>
          <c:showSerName val="0"/>
          <c:showPercent val="0"/>
          <c:showBubbleSize val="0"/>
        </c:dLbls>
        <c:gapWidth val="150"/>
        <c:axId val="865980768"/>
        <c:axId val="865981312"/>
      </c:barChart>
      <c:catAx>
        <c:axId val="865980768"/>
        <c:scaling>
          <c:orientation val="minMax"/>
        </c:scaling>
        <c:delete val="0"/>
        <c:axPos val="b"/>
        <c:numFmt formatCode="General" sourceLinked="0"/>
        <c:majorTickMark val="out"/>
        <c:minorTickMark val="none"/>
        <c:tickLblPos val="nextTo"/>
        <c:txPr>
          <a:bodyPr/>
          <a:lstStyle/>
          <a:p>
            <a:pPr>
              <a:defRPr lang="es-ES"/>
            </a:pPr>
            <a:endParaRPr lang="es-CO"/>
          </a:p>
        </c:txPr>
        <c:crossAx val="865981312"/>
        <c:crosses val="autoZero"/>
        <c:auto val="1"/>
        <c:lblAlgn val="ctr"/>
        <c:lblOffset val="100"/>
        <c:noMultiLvlLbl val="0"/>
      </c:catAx>
      <c:valAx>
        <c:axId val="865981312"/>
        <c:scaling>
          <c:orientation val="minMax"/>
        </c:scaling>
        <c:delete val="0"/>
        <c:axPos val="l"/>
        <c:majorGridlines/>
        <c:numFmt formatCode="General" sourceLinked="1"/>
        <c:majorTickMark val="out"/>
        <c:minorTickMark val="none"/>
        <c:tickLblPos val="nextTo"/>
        <c:txPr>
          <a:bodyPr/>
          <a:lstStyle/>
          <a:p>
            <a:pPr>
              <a:defRPr lang="es-ES"/>
            </a:pPr>
            <a:endParaRPr lang="es-CO"/>
          </a:p>
        </c:txPr>
        <c:crossAx val="865980768"/>
        <c:crosses val="autoZero"/>
        <c:crossBetween val="between"/>
      </c:valAx>
    </c:plotArea>
    <c:legend>
      <c:legendPos val="r"/>
      <c:overlay val="0"/>
      <c:txPr>
        <a:bodyPr/>
        <a:lstStyle/>
        <a:p>
          <a:pPr>
            <a:defRPr lang="es-ES"/>
          </a:pPr>
          <a:endParaRPr lang="es-CO"/>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104775</xdr:colOff>
          <xdr:row>15</xdr:row>
          <xdr:rowOff>57150</xdr:rowOff>
        </xdr:from>
        <xdr:to>
          <xdr:col>5</xdr:col>
          <xdr:colOff>0</xdr:colOff>
          <xdr:row>17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1" i="0" u="none" strike="noStrike" baseline="0">
                  <a:solidFill>
                    <a:srgbClr val="000000"/>
                  </a:solidFill>
                  <a:latin typeface="Calibri"/>
                  <a:cs typeface="Calibri"/>
                </a:rPr>
                <a:t>Datos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104775</xdr:colOff>
          <xdr:row>9</xdr:row>
          <xdr:rowOff>19050</xdr:rowOff>
        </xdr:from>
        <xdr:to>
          <xdr:col>4</xdr:col>
          <xdr:colOff>971550</xdr:colOff>
          <xdr:row>11</xdr:row>
          <xdr:rowOff>142875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1" i="0" u="none" strike="noStrike" baseline="0">
                  <a:solidFill>
                    <a:srgbClr val="000000"/>
                  </a:solidFill>
                  <a:latin typeface="Calibri"/>
                  <a:cs typeface="Calibri"/>
                </a:rPr>
                <a:t>Guardar</a:t>
              </a:r>
            </a:p>
          </xdr:txBody>
        </xdr:sp>
        <xdr:clientData fPrintsWithSheet="0"/>
      </xdr:twoCellAnchor>
    </mc:Choice>
    <mc:Fallback/>
  </mc:AlternateContent>
  <xdr:twoCellAnchor editAs="oneCell">
    <xdr:from>
      <xdr:col>1</xdr:col>
      <xdr:colOff>135551</xdr:colOff>
      <xdr:row>1</xdr:row>
      <xdr:rowOff>164444</xdr:rowOff>
    </xdr:from>
    <xdr:to>
      <xdr:col>2</xdr:col>
      <xdr:colOff>1006929</xdr:colOff>
      <xdr:row>4</xdr:row>
      <xdr:rowOff>81643</xdr:rowOff>
    </xdr:to>
    <xdr:pic>
      <xdr:nvPicPr>
        <xdr:cNvPr id="3" name="2 Imagen">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20658" y="368551"/>
          <a:ext cx="1075485" cy="4886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161925</xdr:colOff>
          <xdr:row>0</xdr:row>
          <xdr:rowOff>76200</xdr:rowOff>
        </xdr:from>
        <xdr:to>
          <xdr:col>20</xdr:col>
          <xdr:colOff>742950</xdr:colOff>
          <xdr:row>2</xdr:row>
          <xdr:rowOff>152400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400-000005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O" sz="2000" b="1" i="0" u="none" strike="noStrike" baseline="0">
                  <a:solidFill>
                    <a:srgbClr val="0066CC"/>
                  </a:solidFill>
                  <a:latin typeface="Calibri"/>
                  <a:cs typeface="Calibri"/>
                </a:rPr>
                <a:t>REGISTRAR NUEVA PQRS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180975</xdr:colOff>
          <xdr:row>0</xdr:row>
          <xdr:rowOff>57150</xdr:rowOff>
        </xdr:from>
        <xdr:to>
          <xdr:col>22</xdr:col>
          <xdr:colOff>0</xdr:colOff>
          <xdr:row>1</xdr:row>
          <xdr:rowOff>76200</xdr:rowOff>
        </xdr:to>
        <xdr:sp macro="" textlink="">
          <xdr:nvSpPr>
            <xdr:cNvPr id="3080" name="Button 8" hidden="1">
              <a:extLst>
                <a:ext uri="{63B3BB69-23CF-44E3-9099-C40C66FF867C}">
                  <a14:compatExt spid="_x0000_s3080"/>
                </a:ext>
                <a:ext uri="{FF2B5EF4-FFF2-40B4-BE49-F238E27FC236}">
                  <a16:creationId xmlns:a16="http://schemas.microsoft.com/office/drawing/2014/main" id="{00000000-0008-0000-0400-000008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1" i="0" u="none" strike="noStrike" baseline="0">
                  <a:solidFill>
                    <a:srgbClr val="0066CC"/>
                  </a:solidFill>
                  <a:latin typeface="Calibri"/>
                  <a:cs typeface="Calibri"/>
                </a:rPr>
                <a:t>Graficos % cumplimineto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180975</xdr:colOff>
          <xdr:row>1</xdr:row>
          <xdr:rowOff>114300</xdr:rowOff>
        </xdr:from>
        <xdr:to>
          <xdr:col>22</xdr:col>
          <xdr:colOff>0</xdr:colOff>
          <xdr:row>2</xdr:row>
          <xdr:rowOff>238125</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400-000009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1" i="0" u="none" strike="noStrike" baseline="0">
                  <a:solidFill>
                    <a:srgbClr val="0066CC"/>
                  </a:solidFill>
                  <a:latin typeface="Calibri"/>
                  <a:cs typeface="Calibri"/>
                </a:rPr>
                <a:t>Graficos promderio dia de respuesta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752475</xdr:colOff>
      <xdr:row>0</xdr:row>
      <xdr:rowOff>0</xdr:rowOff>
    </xdr:from>
    <xdr:to>
      <xdr:col>8</xdr:col>
      <xdr:colOff>371475</xdr:colOff>
      <xdr:row>11</xdr:row>
      <xdr:rowOff>171450</xdr:rowOff>
    </xdr:to>
    <xdr:graphicFrame macro="">
      <xdr:nvGraphicFramePr>
        <xdr:cNvPr id="2" name="1 Gráfico">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15</xdr:row>
      <xdr:rowOff>9525</xdr:rowOff>
    </xdr:from>
    <xdr:to>
      <xdr:col>8</xdr:col>
      <xdr:colOff>438150</xdr:colOff>
      <xdr:row>27</xdr:row>
      <xdr:rowOff>76200</xdr:rowOff>
    </xdr:to>
    <xdr:graphicFrame macro="">
      <xdr:nvGraphicFramePr>
        <xdr:cNvPr id="3" name="2 Gráfico">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12</xdr:col>
          <xdr:colOff>28575</xdr:colOff>
          <xdr:row>1</xdr:row>
          <xdr:rowOff>47625</xdr:rowOff>
        </xdr:from>
        <xdr:to>
          <xdr:col>13</xdr:col>
          <xdr:colOff>714375</xdr:colOff>
          <xdr:row>2</xdr:row>
          <xdr:rowOff>142875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1" i="0" u="none" strike="noStrike" baseline="0">
                  <a:solidFill>
                    <a:srgbClr val="000000"/>
                  </a:solidFill>
                  <a:latin typeface="Calibri"/>
                  <a:cs typeface="Calibri"/>
                </a:rPr>
                <a:t>DATOS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4</xdr:col>
      <xdr:colOff>1097757</xdr:colOff>
      <xdr:row>3</xdr:row>
      <xdr:rowOff>4761</xdr:rowOff>
    </xdr:from>
    <xdr:to>
      <xdr:col>8</xdr:col>
      <xdr:colOff>2547938</xdr:colOff>
      <xdr:row>22</xdr:row>
      <xdr:rowOff>166687</xdr:rowOff>
    </xdr:to>
    <xdr:graphicFrame macro="">
      <xdr:nvGraphicFramePr>
        <xdr:cNvPr id="2" name="1 Gráfico">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13</xdr:col>
          <xdr:colOff>66675</xdr:colOff>
          <xdr:row>1</xdr:row>
          <xdr:rowOff>28575</xdr:rowOff>
        </xdr:from>
        <xdr:to>
          <xdr:col>14</xdr:col>
          <xdr:colOff>704850</xdr:colOff>
          <xdr:row>2</xdr:row>
          <xdr:rowOff>171450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6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1" i="0" u="none" strike="noStrike" baseline="0">
                  <a:solidFill>
                    <a:srgbClr val="000000"/>
                  </a:solidFill>
                  <a:latin typeface="Calibri"/>
                  <a:cs typeface="Calibri"/>
                </a:rPr>
                <a:t>DATOS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66675</xdr:colOff>
          <xdr:row>1</xdr:row>
          <xdr:rowOff>28575</xdr:rowOff>
        </xdr:from>
        <xdr:to>
          <xdr:col>14</xdr:col>
          <xdr:colOff>704850</xdr:colOff>
          <xdr:row>2</xdr:row>
          <xdr:rowOff>171450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7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1" i="0" u="none" strike="noStrike" baseline="0">
                  <a:solidFill>
                    <a:srgbClr val="000000"/>
                  </a:solidFill>
                  <a:latin typeface="Calibri"/>
                  <a:cs typeface="Calibri"/>
                </a:rPr>
                <a:t>DATOS</a:t>
              </a:r>
            </a:p>
          </xdr:txBody>
        </xdr:sp>
        <xdr:clientData fPrintsWithSheet="0"/>
      </xdr:twoCellAnchor>
    </mc:Choice>
    <mc:Fallback/>
  </mc:AlternateContent>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Vista 1" id="{DFCCBC82-E5F1-4B6B-94CA-5388D690A4D8}"/>
</namedSheetView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tención al Usuario 12" refreshedDate="46010.47641747685" createdVersion="6" refreshedVersion="8" minRefreshableVersion="3" recordCount="13" xr:uid="{00000000-000A-0000-FFFF-FFFF08000000}">
  <cacheSource type="worksheet">
    <worksheetSource ref="A7:BE10328" sheet="DATOS PQR"/>
  </cacheSource>
  <cacheFields count="57">
    <cacheField name="ITEM " numFmtId="0">
      <sharedItems containsString="0" containsBlank="1" containsNumber="1" containsInteger="1" minValue="1" maxValue="7"/>
    </cacheField>
    <cacheField name="RADICADO" numFmtId="0">
      <sharedItems containsString="0" containsBlank="1" containsNumber="1" containsInteger="1" minValue="10302" maxValue="10357"/>
    </cacheField>
    <cacheField name="FECHA DE REGISTRO PQR" numFmtId="14">
      <sharedItems containsNonDate="0" containsDate="1" containsString="0" containsBlank="1" minDate="2025-12-01T00:00:00" maxDate="2025-12-03T00:00:00"/>
    </cacheField>
    <cacheField name="FECHA DE RECIBIDO DE PQR" numFmtId="14">
      <sharedItems containsNonDate="0" containsDate="1" containsString="0" containsBlank="1" minDate="2025-12-01T00:00:00" maxDate="2025-12-03T00:00:00"/>
    </cacheField>
    <cacheField name="AÑO" numFmtId="0">
      <sharedItems containsBlank="1" count="2">
        <m/>
        <s v="2025"/>
      </sharedItems>
    </cacheField>
    <cacheField name="MES" numFmtId="0">
      <sharedItems containsBlank="1" count="2">
        <m/>
        <s v="diciembre"/>
      </sharedItems>
    </cacheField>
    <cacheField name="ÁREA DONDE INTERPONE LA PQR" numFmtId="0">
      <sharedItems containsBlank="1"/>
    </cacheField>
    <cacheField name="PQR" numFmtId="0">
      <sharedItems containsBlank="1"/>
    </cacheField>
    <cacheField name="CLASIFICACION DEL TIPO DE RIESGO SI APLICA" numFmtId="0">
      <sharedItems containsBlank="1"/>
    </cacheField>
    <cacheField name="NOMBRE DEL PETICIONARIO" numFmtId="0">
      <sharedItems containsBlank="1"/>
    </cacheField>
    <cacheField name="TP/ID" numFmtId="0">
      <sharedItems containsBlank="1"/>
    </cacheField>
    <cacheField name="ID/P" numFmtId="0">
      <sharedItems containsBlank="1" containsMixedTypes="1" containsNumber="1" containsInteger="1" minValue="14221439" maxValue="1115914443"/>
    </cacheField>
    <cacheField name="CELULAR" numFmtId="0">
      <sharedItems containsBlank="1" containsMixedTypes="1" containsNumber="1" containsInteger="1" minValue="3124513837" maxValue="3227337333"/>
    </cacheField>
    <cacheField name="EMAIL" numFmtId="0">
      <sharedItems containsBlank="1"/>
    </cacheField>
    <cacheField name="NOMBRE Y APELLIDO USUARIO" numFmtId="0">
      <sharedItems containsBlank="1"/>
    </cacheField>
    <cacheField name="ID/A" numFmtId="0">
      <sharedItems containsBlank="1"/>
    </cacheField>
    <cacheField name="DOCUMENTO" numFmtId="0">
      <sharedItems containsBlank="1" containsMixedTypes="1" containsNumber="1" containsInteger="1" minValue="6007421" maxValue="1115914443"/>
    </cacheField>
    <cacheField name="EAPB" numFmtId="0">
      <sharedItems containsBlank="1"/>
    </cacheField>
    <cacheField name="RÉGIMEN" numFmtId="0">
      <sharedItems containsBlank="1"/>
    </cacheField>
    <cacheField name="DIRECCION" numFmtId="0">
      <sharedItems containsBlank="1"/>
    </cacheField>
    <cacheField name="TELEFONO" numFmtId="0">
      <sharedItems containsBlank="1" containsMixedTypes="1" containsNumber="1" containsInteger="1" minValue="3115133137" maxValue="3227337333"/>
    </cacheField>
    <cacheField name="EMAIL2" numFmtId="0">
      <sharedItems containsBlank="1"/>
    </cacheField>
    <cacheField name="DEPARTAMENTO" numFmtId="0">
      <sharedItems containsBlank="1"/>
    </cacheField>
    <cacheField name="MUNICIPIO" numFmtId="0">
      <sharedItems containsBlank="1"/>
    </cacheField>
    <cacheField name="ASPECTO FUNDAMENTAL DE LA PQR" numFmtId="0">
      <sharedItems containsBlank="1"/>
    </cacheField>
    <cacheField name="INDICAR SI EXISTE FALLO JUDICIAL" numFmtId="0">
      <sharedItems containsBlank="1"/>
    </cacheField>
    <cacheField name="TIPO POBLACIONAL" numFmtId="0">
      <sharedItems containsBlank="1"/>
    </cacheField>
    <cacheField name="GRUPO ÉTNICO" numFmtId="0">
      <sharedItems containsBlank="1"/>
    </cacheField>
    <cacheField name="DERECHO VULNERADO" numFmtId="0">
      <sharedItems containsBlank="1" count="3">
        <m/>
        <s v="TRATO DIGNO"/>
        <s v="ACCESIBILIDAD"/>
      </sharedItems>
    </cacheField>
    <cacheField name="CANALES DE INSTAURACIÓN" numFmtId="0">
      <sharedItems containsBlank="1"/>
    </cacheField>
    <cacheField name="SERVICIO PRESTADO" numFmtId="0">
      <sharedItems containsBlank="1" count="6">
        <m/>
        <s v="COORDINACION DE ENFERMERIA"/>
        <s v="URGENCIAS"/>
        <s v="SUBGERENCIA PRESTACIÓN DE SERVICIOS"/>
        <s v="CONSULTA EXTERNA"/>
        <s v="GERENCIA PRESTACIÓN DE SERVICIOS" u="1"/>
      </sharedItems>
    </cacheField>
    <cacheField name="RESPONSABLE DE RESPUETA" numFmtId="0">
      <sharedItems containsBlank="1"/>
    </cacheField>
    <cacheField name="PROFESIONAL IMPLICADO" numFmtId="0">
      <sharedItems containsBlank="1"/>
    </cacheField>
    <cacheField name="PERFIL OCUPACIONAL" numFmtId="0">
      <sharedItems containsBlank="1"/>
    </cacheField>
    <cacheField name="FECHA DE RESPEUSTA PQR" numFmtId="0">
      <sharedItems containsDate="1" containsBlank="1" containsMixedTypes="1" minDate="2025-12-22T00:00:00" maxDate="2025-12-24T00:00:00"/>
    </cacheField>
    <cacheField name="DÍAS/HORAS PARA RESPUESTA DE PQR" numFmtId="0">
      <sharedItems containsBlank="1"/>
    </cacheField>
    <cacheField name="FECHA DE ENTREGA AL LIDER" numFmtId="0">
      <sharedItems containsNonDate="0" containsDate="1" containsString="0" containsBlank="1" minDate="2025-12-02T00:00:00" maxDate="2025-12-03T00:00:00"/>
    </cacheField>
    <cacheField name="SEGUIMIENTO 1" numFmtId="0">
      <sharedItems containsNonDate="0" containsString="0" containsBlank="1"/>
    </cacheField>
    <cacheField name="SEGUIMIENTO 2" numFmtId="0">
      <sharedItems containsNonDate="0" containsString="0" containsBlank="1"/>
    </cacheField>
    <cacheField name="SEGUIMIENTO 3" numFmtId="0">
      <sharedItems containsNonDate="0" containsString="0" containsBlank="1"/>
    </cacheField>
    <cacheField name="SEGUIMIENTO 4" numFmtId="0">
      <sharedItems containsNonDate="0" containsString="0" containsBlank="1"/>
    </cacheField>
    <cacheField name="TIEMPO PARA UNA RESPUESTA OPORTUNA" numFmtId="0">
      <sharedItems containsBlank="1"/>
    </cacheField>
    <cacheField name="FECHA DE RESPUESTA LIDER" numFmtId="0">
      <sharedItems containsNonDate="0" containsDate="1" containsString="0" containsBlank="1" minDate="2025-12-03T00:00:00" maxDate="2025-12-05T00:00:00"/>
    </cacheField>
    <cacheField name="DESCRIPCION SEGUIMIENTO PQR" numFmtId="0">
      <sharedItems containsNonDate="0" containsString="0" containsBlank="1"/>
    </cacheField>
    <cacheField name="ACEPTACIÓN PQR" numFmtId="0">
      <sharedItems containsBlank="1"/>
    </cacheField>
    <cacheField name="SOLUCIÓN A PQR" numFmtId="0">
      <sharedItems containsNonDate="0" containsString="0" containsBlank="1"/>
    </cacheField>
    <cacheField name="NEGACIÓN PQR" numFmtId="0">
      <sharedItems containsBlank="1"/>
    </cacheField>
    <cacheField name="MOTIVO DE LA NEGACIÓN" numFmtId="0">
      <sharedItems containsNonDate="0" containsString="0" containsBlank="1"/>
    </cacheField>
    <cacheField name="RESPOSABLE DE LA NEGACIÓN" numFmtId="0">
      <sharedItems containsNonDate="0" containsString="0" containsBlank="1"/>
    </cacheField>
    <cacheField name="MECANISMO DE RESPUESTA" numFmtId="0">
      <sharedItems containsBlank="1"/>
    </cacheField>
    <cacheField name="RADICADO DE RESPUESTA" numFmtId="0">
      <sharedItems containsString="0" containsBlank="1" containsNumber="1" containsInteger="1" minValue="9480" maxValue="9520"/>
    </cacheField>
    <cacheField name="FECHA DE SOLUCIÓN DE LA PQR" numFmtId="0">
      <sharedItems containsNonDate="0" containsDate="1" containsString="0" containsBlank="1" minDate="2025-12-03T00:00:00" maxDate="2025-12-05T00:00:00"/>
    </cacheField>
    <cacheField name="ESTADO DE PQR" numFmtId="0">
      <sharedItems containsBlank="1"/>
    </cacheField>
    <cacheField name="DIAS" numFmtId="0">
      <sharedItems containsBlank="1" containsMixedTypes="1" containsNumber="1" containsInteger="1" minValue="2" maxValue="3"/>
    </cacheField>
    <cacheField name="CUMPLIMIENTO_1" numFmtId="0">
      <sharedItems containsBlank="1" count="3">
        <s v=""/>
        <s v="A TIEMPO"/>
        <m/>
      </sharedItems>
    </cacheField>
    <cacheField name="DIAS " numFmtId="0">
      <sharedItems containsBlank="1" containsMixedTypes="1" containsNumber="1" containsInteger="1" minValue="2" maxValue="4"/>
    </cacheField>
    <cacheField name="CUMPLIMIENTO_2" numFmtId="0">
      <sharedItems containsBlank="1" count="3">
        <s v=""/>
        <s v="A TIEMPO"/>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
  <r>
    <m/>
    <m/>
    <m/>
    <m/>
    <x v="0"/>
    <x v="0"/>
    <m/>
    <m/>
    <m/>
    <m/>
    <m/>
    <m/>
    <m/>
    <m/>
    <m/>
    <m/>
    <m/>
    <m/>
    <m/>
    <m/>
    <m/>
    <m/>
    <m/>
    <m/>
    <m/>
    <m/>
    <m/>
    <m/>
    <x v="0"/>
    <m/>
    <x v="0"/>
    <m/>
    <m/>
    <m/>
    <s v=""/>
    <s v=""/>
    <m/>
    <m/>
    <m/>
    <m/>
    <m/>
    <s v=""/>
    <m/>
    <m/>
    <m/>
    <m/>
    <m/>
    <m/>
    <m/>
    <m/>
    <m/>
    <m/>
    <s v=""/>
    <s v=""/>
    <x v="0"/>
    <s v=""/>
    <x v="0"/>
  </r>
  <r>
    <n v="7"/>
    <n v="10357"/>
    <d v="2025-12-02T00:00:00"/>
    <d v="2025-12-02T00:00:00"/>
    <x v="1"/>
    <x v="1"/>
    <s v="INTERNACIÓN 4 PISO PEDIATRÍA"/>
    <s v="QUEJA"/>
    <s v="Q"/>
    <s v="ANONIMO"/>
    <s v="NO REFIERE"/>
    <s v="NO REFIERE"/>
    <s v="NO REFIERE"/>
    <s v="NO REFIERE"/>
    <s v="ANONIMO"/>
    <s v="NO REFIERE"/>
    <s v="NO REFIERE"/>
    <s v="NO REFIERE"/>
    <s v="NO REFIERE"/>
    <s v="NO REFIERE"/>
    <s v="NO REFIERE"/>
    <s v="NO REFIERE"/>
    <s v="NO REFIERE"/>
    <s v="NO REFIERE"/>
    <s v="REFIERE INCONFORMIDAD EN EL TRATO POR PARTE DE FUNCIONARIOS"/>
    <s v="NO REFIERE"/>
    <s v="NINGUNA DE LAS ANTERIORES"/>
    <s v="NINGUNA DE LAS ANTERIORES"/>
    <x v="1"/>
    <s v="BUZÓN"/>
    <x v="1"/>
    <s v="JEFE LILIANA AGUDELO"/>
    <s v="NO REFIERE"/>
    <s v="OTRO"/>
    <d v="2025-12-23T00:00:00"/>
    <s v="15 Días"/>
    <d v="2025-12-02T00:00:00"/>
    <m/>
    <m/>
    <m/>
    <m/>
    <s v="Falta  2 días"/>
    <m/>
    <m/>
    <m/>
    <m/>
    <m/>
    <m/>
    <m/>
    <m/>
    <m/>
    <m/>
    <s v="EN TRAMITE"/>
    <s v=""/>
    <x v="0"/>
    <s v=""/>
    <x v="0"/>
  </r>
  <r>
    <n v="6"/>
    <n v="10356"/>
    <d v="2025-12-02T00:00:00"/>
    <d v="2025-12-02T00:00:00"/>
    <x v="1"/>
    <x v="1"/>
    <s v="MATERNO"/>
    <s v="QUEJA"/>
    <s v="Q"/>
    <s v="ELIZABETH HUELVAS"/>
    <s v="CC"/>
    <n v="1031803856"/>
    <n v="3227337333"/>
    <s v="NO REFIERE"/>
    <s v="ELIZABETH HUELVAS"/>
    <s v="CC"/>
    <n v="1031803856"/>
    <s v="EPS SANITAS"/>
    <s v="NO REFIERE"/>
    <s v="NO REFIERE"/>
    <n v="3227337333"/>
    <s v="NO REFIERE"/>
    <s v="CASANARE"/>
    <s v="YOPAL"/>
    <s v="REFIERE INCONFORMIDAD EN EL TRATO POR PARTE DEL SERVICIO"/>
    <s v="NO REFIERE"/>
    <s v="NINGUNA DE LAS ANTERIORES"/>
    <s v="NINGUNA DE LAS ANTERIORES"/>
    <x v="1"/>
    <s v="BUZÓN"/>
    <x v="2"/>
    <s v="DR YEFFERSON INFANTE"/>
    <s v="NO APLICA "/>
    <s v="OTRO"/>
    <d v="2025-12-23T00:00:00"/>
    <s v="15 Días"/>
    <d v="2025-12-02T00:00:00"/>
    <m/>
    <m/>
    <m/>
    <m/>
    <s v="YA SE DIO SOLUCIÓN"/>
    <d v="2025-12-03T00:00:00"/>
    <m/>
    <s v="SI"/>
    <m/>
    <s v="NO"/>
    <m/>
    <m/>
    <s v="NOTIFICACIÓN POR SERVICIO DE WHATSAPP"/>
    <n v="9484"/>
    <d v="2025-12-03T00:00:00"/>
    <s v="CON RESPUESTA"/>
    <n v="2"/>
    <x v="1"/>
    <n v="2"/>
    <x v="1"/>
  </r>
  <r>
    <n v="5"/>
    <n v="10355"/>
    <d v="2025-12-02T00:00:00"/>
    <d v="2025-12-02T00:00:00"/>
    <x v="1"/>
    <x v="1"/>
    <s v="MATERNO"/>
    <s v="QUEJA"/>
    <s v="Q"/>
    <s v="EIDEN GALINDO MONTEJO"/>
    <s v="CC"/>
    <n v="1115914443"/>
    <n v="3124513837"/>
    <s v="eiden-02@hotmail.com"/>
    <s v="EIDEN GALINDO MONTEJO"/>
    <s v="CC"/>
    <n v="1115914443"/>
    <s v="NUEVA EPS S.A - NUEVA EMPRESA PROMOTORA DE SALUD NUEVA EPS S.A"/>
    <s v="NO REFIERE"/>
    <s v="CALLE 18C N° 19 - 17"/>
    <n v="3124513837"/>
    <s v="eiden-02@hotmail.com"/>
    <s v="CASANARE"/>
    <s v="TAURAMENA"/>
    <s v="REFIERE INCONFORMIDAD CON LA ATENCION PRESTADA POR PARTE DE UN FUNCIONARIO"/>
    <s v="NO REFIERE"/>
    <s v="NINGUNA DE LAS ANTERIORES"/>
    <s v="NINGUNA DE LAS ANTERIORES"/>
    <x v="1"/>
    <s v="BUZÓN"/>
    <x v="3"/>
    <s v="DRA YADIRA AVELLA"/>
    <s v="NO REFIERE"/>
    <s v="ESPECIALISTA"/>
    <d v="2025-12-23T00:00:00"/>
    <s v="15 Días"/>
    <d v="2025-12-02T00:00:00"/>
    <m/>
    <m/>
    <m/>
    <m/>
    <s v="Falta  2 días"/>
    <m/>
    <m/>
    <m/>
    <m/>
    <m/>
    <m/>
    <m/>
    <m/>
    <m/>
    <m/>
    <s v="EN TRAMITE"/>
    <s v=""/>
    <x v="0"/>
    <s v=""/>
    <x v="0"/>
  </r>
  <r>
    <n v="4"/>
    <n v="10354"/>
    <d v="2025-12-02T00:00:00"/>
    <d v="2025-12-01T00:00:00"/>
    <x v="1"/>
    <x v="1"/>
    <s v="INTERNACIÓN 5 PISO MEDICNA ORTOPEDIA"/>
    <s v="QUEJA"/>
    <s v="Q"/>
    <s v="MONICA FORERO"/>
    <s v="NO REFIERE"/>
    <s v="NO REFIERE"/>
    <s v="NO REFIERE"/>
    <s v="NO REFIERE"/>
    <s v="OCTAVIANO OSORIO MARIN"/>
    <s v="CC"/>
    <n v="6007421"/>
    <s v="CAPRESOCA EPS"/>
    <s v="NO REFIERE"/>
    <s v="NO REFIERE"/>
    <s v="NO REFIERE"/>
    <s v="mariapaula2705moreno@gmial.com"/>
    <s v="CASANARE"/>
    <s v="YOPAL"/>
    <s v="REFIERE INCONFORMIDAD CON LA ATENCION PRESTADA POR PARTE DE FUNCIONARIOS DE ENFERMERIA  "/>
    <s v="NO REFIERE"/>
    <s v="NINGUNA DE LAS ANTERIORES"/>
    <s v="NINGUNA DE LAS ANTERIORES"/>
    <x v="1"/>
    <s v="BUZÓN"/>
    <x v="1"/>
    <s v="JEFE LILIANA AGUDELO"/>
    <s v="NO REFIERE"/>
    <s v="ENFERMERA"/>
    <d v="2025-12-22T00:00:00"/>
    <s v="15 Días"/>
    <d v="2025-12-02T00:00:00"/>
    <m/>
    <m/>
    <m/>
    <m/>
    <s v="Falta  1 días"/>
    <m/>
    <m/>
    <m/>
    <m/>
    <m/>
    <m/>
    <m/>
    <m/>
    <m/>
    <m/>
    <s v="EN TRAMITE"/>
    <s v=""/>
    <x v="0"/>
    <s v=""/>
    <x v="0"/>
  </r>
  <r>
    <n v="3"/>
    <n v="10333"/>
    <d v="2025-12-01T00:00:00"/>
    <d v="2025-12-01T00:00:00"/>
    <x v="1"/>
    <x v="1"/>
    <s v="CALL-CENTER"/>
    <s v="QUEJA"/>
    <s v="Q"/>
    <s v="OSCAR ALBERTO YEPES USECHE"/>
    <s v="CC"/>
    <n v="14221439"/>
    <n v="3143401803"/>
    <s v="yepesoscar1957@gmail.com"/>
    <s v="OSCAR ALBERTO YEPES USECHE"/>
    <s v="CC"/>
    <n v="14221439"/>
    <s v="SANITAS SAS"/>
    <s v="CONTRIBUTIVO"/>
    <s v="AV LA CULTURA N° 10A - 62"/>
    <n v="3115133137"/>
    <s v="yepesoscar1957@gmail.com"/>
    <s v="CASANARE"/>
    <s v="YOPAL"/>
    <s v="REFIERE FALTA DE ACCESO PARA ASIGNACION DE CITA -UROLOGIA "/>
    <s v="NO REFIERE"/>
    <s v="NINGUNA DE LAS ANTERIORES"/>
    <s v="NINGUNA DE LAS ANTERIORES"/>
    <x v="2"/>
    <s v="PAGINA WEB"/>
    <x v="4"/>
    <s v="JEFE MARTHA LOZANO"/>
    <s v="NO APLICA "/>
    <s v="OTRO"/>
    <d v="2025-12-22T00:00:00"/>
    <s v="15 Días"/>
    <d v="2025-12-02T00:00:00"/>
    <m/>
    <m/>
    <m/>
    <m/>
    <s v="YA SE DIO SOLUCIÓN"/>
    <d v="2025-12-03T00:00:00"/>
    <m/>
    <s v="SI"/>
    <m/>
    <s v="NO"/>
    <m/>
    <m/>
    <s v="EMAIL"/>
    <n v="9480"/>
    <d v="2025-12-03T00:00:00"/>
    <s v="CON RESPUESTA"/>
    <n v="2"/>
    <x v="1"/>
    <n v="3"/>
    <x v="1"/>
  </r>
  <r>
    <n v="2"/>
    <n v="10305"/>
    <d v="2025-12-01T00:00:00"/>
    <d v="2025-12-01T00:00:00"/>
    <x v="1"/>
    <x v="1"/>
    <s v="CALL-CENTER"/>
    <s v="QUEJA"/>
    <s v="Q"/>
    <s v="ANONIMO"/>
    <s v="NO REFIERE"/>
    <s v="NO REFIERE"/>
    <s v="NO REFIERE"/>
    <s v="sotodiego2103@gmail.com"/>
    <s v="ANONIMO"/>
    <s v="NO REFIERE"/>
    <s v="NO REFIERE"/>
    <s v="NO REFIERE"/>
    <s v="NO REFIERE"/>
    <s v="NO REFIERE"/>
    <s v="NO REFIERE"/>
    <s v="sotodiego2103@gmail.com"/>
    <s v="NO REFIERE"/>
    <s v="NO REFIERE"/>
    <s v="REFIERE MALA ATENCION POR PARTE DEL PERSONAL DE CALL CENTER"/>
    <s v="NO REFIERE"/>
    <s v="NINGUNA DE LAS ANTERIORES"/>
    <s v="NINGUNA DE LAS ANTERIORES"/>
    <x v="1"/>
    <s v="PAGINA WEB"/>
    <x v="4"/>
    <s v="JEFE MARTHA LOZANO"/>
    <s v="NO REFIERE"/>
    <s v="OTRO"/>
    <d v="2025-12-22T00:00:00"/>
    <s v="15 Días"/>
    <d v="2025-12-02T00:00:00"/>
    <m/>
    <m/>
    <m/>
    <m/>
    <s v="YA SE DIO SOLUCIÓN"/>
    <d v="2025-12-03T00:00:00"/>
    <m/>
    <s v="SI"/>
    <m/>
    <s v="NO"/>
    <m/>
    <m/>
    <s v="EMAIL"/>
    <n v="9481"/>
    <d v="2025-12-03T00:00:00"/>
    <s v="CON RESPUESTA"/>
    <n v="2"/>
    <x v="1"/>
    <n v="3"/>
    <x v="1"/>
  </r>
  <r>
    <n v="1"/>
    <n v="10302"/>
    <d v="2025-12-01T00:00:00"/>
    <d v="2025-12-01T00:00:00"/>
    <x v="1"/>
    <x v="1"/>
    <s v="ENFERMERIA"/>
    <s v="QUEJA"/>
    <s v="Q"/>
    <s v="ANONIMO"/>
    <s v="NO REFIERE"/>
    <s v="NO REFIERE"/>
    <s v="NO REFIERE"/>
    <s v="NO REFIERE"/>
    <s v="ANONIMO"/>
    <s v="NO REFIERE"/>
    <s v="NO REFIERE"/>
    <s v="NO REFIERE"/>
    <s v="NO REFIERE"/>
    <s v="NO REFIERE"/>
    <s v="NO REFIERE"/>
    <s v="NO REFIERE"/>
    <s v="NO REFIERE"/>
    <s v="NO REFIERE"/>
    <s v="REFIERE INCONFORMIDAD CON LA ATENCION DE FUNCIONARIOS"/>
    <s v="NO REFIERE"/>
    <s v="NINGUNA DE LAS ANTERIORES"/>
    <s v="NINGUNA DE LAS ANTERIORES"/>
    <x v="1"/>
    <s v="PAGINA WEB"/>
    <x v="1"/>
    <s v="JEFE LILIANA AGUDELO"/>
    <s v="NO REFIERE"/>
    <s v="CAMILLERO"/>
    <d v="2025-12-22T00:00:00"/>
    <s v="15 Días"/>
    <d v="2025-12-02T00:00:00"/>
    <m/>
    <m/>
    <m/>
    <m/>
    <s v="YA SE DIO SOLUCIÓN"/>
    <d v="2025-12-04T00:00:00"/>
    <m/>
    <s v="SI"/>
    <m/>
    <s v="NO"/>
    <m/>
    <m/>
    <s v="CARTELERA"/>
    <n v="9520"/>
    <d v="2025-12-04T00:00:00"/>
    <s v="CON RESPUESTA"/>
    <n v="3"/>
    <x v="1"/>
    <n v="4"/>
    <x v="1"/>
  </r>
  <r>
    <m/>
    <m/>
    <m/>
    <m/>
    <x v="0"/>
    <x v="0"/>
    <m/>
    <m/>
    <m/>
    <m/>
    <m/>
    <m/>
    <m/>
    <m/>
    <m/>
    <m/>
    <m/>
    <m/>
    <m/>
    <m/>
    <m/>
    <m/>
    <m/>
    <m/>
    <m/>
    <m/>
    <m/>
    <m/>
    <x v="0"/>
    <m/>
    <x v="0"/>
    <m/>
    <m/>
    <m/>
    <m/>
    <m/>
    <m/>
    <m/>
    <m/>
    <m/>
    <m/>
    <m/>
    <m/>
    <m/>
    <m/>
    <m/>
    <m/>
    <m/>
    <m/>
    <m/>
    <m/>
    <m/>
    <m/>
    <m/>
    <x v="2"/>
    <m/>
    <x v="2"/>
  </r>
  <r>
    <m/>
    <m/>
    <m/>
    <m/>
    <x v="0"/>
    <x v="0"/>
    <m/>
    <m/>
    <m/>
    <m/>
    <m/>
    <m/>
    <m/>
    <m/>
    <m/>
    <m/>
    <m/>
    <m/>
    <m/>
    <m/>
    <m/>
    <m/>
    <m/>
    <m/>
    <m/>
    <m/>
    <m/>
    <m/>
    <x v="0"/>
    <m/>
    <x v="0"/>
    <m/>
    <m/>
    <m/>
    <m/>
    <m/>
    <m/>
    <m/>
    <m/>
    <m/>
    <m/>
    <m/>
    <m/>
    <m/>
    <m/>
    <m/>
    <m/>
    <m/>
    <m/>
    <m/>
    <m/>
    <m/>
    <m/>
    <m/>
    <x v="2"/>
    <m/>
    <x v="2"/>
  </r>
  <r>
    <m/>
    <m/>
    <m/>
    <m/>
    <x v="0"/>
    <x v="0"/>
    <m/>
    <m/>
    <m/>
    <m/>
    <m/>
    <m/>
    <m/>
    <m/>
    <m/>
    <m/>
    <m/>
    <m/>
    <m/>
    <m/>
    <m/>
    <m/>
    <m/>
    <m/>
    <m/>
    <m/>
    <m/>
    <m/>
    <x v="0"/>
    <m/>
    <x v="0"/>
    <m/>
    <m/>
    <m/>
    <m/>
    <m/>
    <m/>
    <m/>
    <m/>
    <m/>
    <m/>
    <m/>
    <m/>
    <m/>
    <m/>
    <m/>
    <m/>
    <m/>
    <m/>
    <m/>
    <m/>
    <m/>
    <m/>
    <m/>
    <x v="2"/>
    <m/>
    <x v="2"/>
  </r>
  <r>
    <m/>
    <m/>
    <m/>
    <m/>
    <x v="0"/>
    <x v="0"/>
    <m/>
    <m/>
    <m/>
    <m/>
    <m/>
    <m/>
    <m/>
    <m/>
    <m/>
    <m/>
    <m/>
    <m/>
    <m/>
    <m/>
    <m/>
    <m/>
    <m/>
    <m/>
    <m/>
    <m/>
    <m/>
    <m/>
    <x v="0"/>
    <m/>
    <x v="0"/>
    <m/>
    <m/>
    <m/>
    <m/>
    <m/>
    <m/>
    <m/>
    <m/>
    <m/>
    <m/>
    <m/>
    <m/>
    <m/>
    <m/>
    <m/>
    <m/>
    <m/>
    <m/>
    <m/>
    <m/>
    <m/>
    <m/>
    <m/>
    <x v="2"/>
    <m/>
    <x v="2"/>
  </r>
  <r>
    <m/>
    <m/>
    <m/>
    <m/>
    <x v="0"/>
    <x v="0"/>
    <m/>
    <m/>
    <m/>
    <m/>
    <m/>
    <m/>
    <m/>
    <m/>
    <m/>
    <m/>
    <m/>
    <m/>
    <m/>
    <m/>
    <m/>
    <m/>
    <m/>
    <m/>
    <m/>
    <m/>
    <m/>
    <m/>
    <x v="0"/>
    <m/>
    <x v="0"/>
    <m/>
    <m/>
    <m/>
    <m/>
    <m/>
    <m/>
    <m/>
    <m/>
    <m/>
    <m/>
    <m/>
    <m/>
    <m/>
    <m/>
    <m/>
    <m/>
    <m/>
    <m/>
    <m/>
    <m/>
    <m/>
    <m/>
    <m/>
    <x v="2"/>
    <m/>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1000000}" name="Tabla dinámica1" cacheId="23" applyNumberFormats="0" applyBorderFormats="0" applyFontFormats="0" applyPatternFormats="0" applyAlignmentFormats="0" applyWidthHeightFormats="1" dataCaption="Valores" updatedVersion="8" minRefreshableVersion="3" showCalcMbrs="0" useAutoFormatting="1" itemPrintTitles="1" createdVersion="3" indent="0" outline="1" outlineData="1" multipleFieldFilters="0" chartFormat="103">
  <location ref="A5:B8" firstHeaderRow="1" firstDataRow="1" firstDataCol="1" rowPageCount="2" colPageCount="1"/>
  <pivotFields count="57">
    <pivotField showAll="0"/>
    <pivotField showAll="0"/>
    <pivotField showAll="0" defaultSubtotal="0"/>
    <pivotField showAll="0" defaultSubtotal="0"/>
    <pivotField axis="axisPage" multipleItemSelectionAllowed="1" showAll="0">
      <items count="3">
        <item x="0"/>
        <item x="1"/>
        <item t="default"/>
      </items>
    </pivotField>
    <pivotField axis="axisPage" multipleItemSelectionAllowed="1" showAll="0">
      <items count="3">
        <item x="0"/>
        <item x="1"/>
        <item t="default"/>
      </items>
    </pivotField>
    <pivotField showAll="0" defaultSubtotal="0"/>
    <pivotField showAll="0" defaultSubtotal="0"/>
    <pivotField showAll="0"/>
    <pivotField showAll="0"/>
    <pivotField showAll="0"/>
    <pivotField showAll="0"/>
    <pivotField showAll="0"/>
    <pivotField showAll="0"/>
    <pivotField showAll="0"/>
    <pivotField showAll="0"/>
    <pivotField showAll="0"/>
    <pivotField showAll="0" defaultSubtotal="0"/>
    <pivotField showAll="0"/>
    <pivotField showAll="0"/>
    <pivotField showAll="0"/>
    <pivotField showAll="0"/>
    <pivotField showAll="0" defaultSubtotal="0"/>
    <pivotField showAll="0"/>
    <pivotField showAll="0"/>
    <pivotField showAll="0"/>
    <pivotField showAll="0"/>
    <pivotField showAll="0"/>
    <pivotField showAll="0"/>
    <pivotField showAll="0" defaultSubtotal="0"/>
    <pivotField showAll="0" defaultSubtotal="0"/>
    <pivotField showAll="0" defaultSubtotal="0"/>
    <pivotField showAll="0"/>
    <pivotField showAll="0" defaultSubtotal="0"/>
    <pivotField showAll="0" defaultSubtotal="0"/>
    <pivotField showAll="0" defaultSubtota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pivotField showAll="0" defaultSubtotal="0"/>
    <pivotField showAll="0" defaultSubtotal="0"/>
    <pivotField showAll="0" defaultSubtotal="0"/>
    <pivotField showAll="0"/>
    <pivotField axis="axisRow" dataField="1" showAll="0" defaultSubtotal="0">
      <items count="3">
        <item h="1" x="2"/>
        <item x="0"/>
        <item x="1"/>
      </items>
    </pivotField>
    <pivotField showAll="0"/>
    <pivotField showAll="0" defaultSubtotal="0"/>
  </pivotFields>
  <rowFields count="1">
    <field x="54"/>
  </rowFields>
  <rowItems count="3">
    <i>
      <x v="1"/>
    </i>
    <i>
      <x v="2"/>
    </i>
    <i t="grand">
      <x/>
    </i>
  </rowItems>
  <colItems count="1">
    <i/>
  </colItems>
  <pageFields count="2">
    <pageField fld="4" hier="-1"/>
    <pageField fld="5" hier="-1"/>
  </pageFields>
  <dataFields count="1">
    <dataField name="Cuenta de CUMPLIMIENTO_1" fld="54" subtotal="count" baseField="0" baseItem="0"/>
  </dataField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Tabla dinámica2" cacheId="23" applyNumberFormats="0" applyBorderFormats="0" applyFontFormats="0" applyPatternFormats="0" applyAlignmentFormats="0" applyWidthHeightFormats="1" dataCaption="Valores" updatedVersion="8" minRefreshableVersion="3" showCalcMbrs="0" useAutoFormatting="1" itemPrintTitles="1" createdVersion="3" indent="0" outline="1" outlineData="1" multipleFieldFilters="0" chartFormat="100">
  <location ref="A19:B22" firstHeaderRow="1" firstDataRow="1" firstDataCol="1" rowPageCount="3" colPageCount="1"/>
  <pivotFields count="57">
    <pivotField showAll="0"/>
    <pivotField showAll="0"/>
    <pivotField showAll="0" defaultSubtotal="0"/>
    <pivotField showAll="0" defaultSubtotal="0"/>
    <pivotField axis="axisPage" multipleItemSelectionAllowed="1" showAll="0">
      <items count="3">
        <item x="0"/>
        <item x="1"/>
        <item t="default"/>
      </items>
    </pivotField>
    <pivotField axis="axisPage" multipleItemSelectionAllowed="1" showAll="0">
      <items count="3">
        <item x="0"/>
        <item x="1"/>
        <item t="default"/>
      </items>
    </pivotField>
    <pivotField showAll="0" defaultSubtotal="0"/>
    <pivotField showAll="0" defaultSubtotal="0"/>
    <pivotField showAll="0"/>
    <pivotField showAll="0"/>
    <pivotField showAll="0"/>
    <pivotField showAll="0"/>
    <pivotField showAll="0"/>
    <pivotField showAll="0"/>
    <pivotField showAll="0"/>
    <pivotField showAll="0"/>
    <pivotField showAll="0"/>
    <pivotField showAll="0" defaultSubtotal="0"/>
    <pivotField showAll="0"/>
    <pivotField showAll="0"/>
    <pivotField showAll="0"/>
    <pivotField showAll="0"/>
    <pivotField showAll="0" defaultSubtotal="0"/>
    <pivotField showAll="0"/>
    <pivotField showAll="0"/>
    <pivotField showAll="0"/>
    <pivotField showAll="0"/>
    <pivotField showAll="0"/>
    <pivotField axis="axisPage" multipleItemSelectionAllowed="1" showAll="0">
      <items count="4">
        <item x="0"/>
        <item x="1"/>
        <item x="2"/>
        <item t="default"/>
      </items>
    </pivotField>
    <pivotField showAll="0" defaultSubtotal="0"/>
    <pivotField showAll="0" defaultSubtotal="0"/>
    <pivotField showAll="0" defaultSubtotal="0"/>
    <pivotField showAll="0"/>
    <pivotField showAll="0" defaultSubtotal="0"/>
    <pivotField showAll="0" defaultSubtotal="0"/>
    <pivotField showAll="0" defaultSubtota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pivotField showAll="0" defaultSubtotal="0"/>
    <pivotField showAll="0" defaultSubtotal="0"/>
    <pivotField showAll="0" defaultSubtotal="0"/>
    <pivotField showAll="0"/>
    <pivotField showAll="0"/>
    <pivotField showAll="0"/>
    <pivotField axis="axisRow" dataField="1" showAll="0">
      <items count="4">
        <item x="0"/>
        <item h="1" x="2"/>
        <item x="1"/>
        <item t="default"/>
      </items>
    </pivotField>
  </pivotFields>
  <rowFields count="1">
    <field x="56"/>
  </rowFields>
  <rowItems count="3">
    <i>
      <x/>
    </i>
    <i>
      <x v="2"/>
    </i>
    <i t="grand">
      <x/>
    </i>
  </rowItems>
  <colItems count="1">
    <i/>
  </colItems>
  <pageFields count="3">
    <pageField fld="4" hier="-1"/>
    <pageField fld="5" hier="-1"/>
    <pageField fld="28" hier="-1"/>
  </pageFields>
  <dataFields count="1">
    <dataField name="Cuenta de CUMPLIMIENTO_2" fld="56" subtotal="count" baseField="0" baseItem="0"/>
  </dataFields>
  <chartFormats count="7">
    <chartFormat chart="0" format="4" series="1">
      <pivotArea type="data" outline="0" fieldPosition="0">
        <references count="1">
          <reference field="4294967294" count="1" selected="0">
            <x v="0"/>
          </reference>
        </references>
      </pivotArea>
    </chartFormat>
    <chartFormat chart="76" format="6" series="1">
      <pivotArea type="data" outline="0" fieldPosition="0">
        <references count="1">
          <reference field="4294967294" count="1" selected="0">
            <x v="0"/>
          </reference>
        </references>
      </pivotArea>
    </chartFormat>
    <chartFormat chart="77" format="8" series="1">
      <pivotArea type="data" outline="0" fieldPosition="0">
        <references count="1">
          <reference field="4294967294" count="1" selected="0">
            <x v="0"/>
          </reference>
        </references>
      </pivotArea>
    </chartFormat>
    <chartFormat chart="80" format="6" series="1">
      <pivotArea type="data" outline="0" fieldPosition="0">
        <references count="1">
          <reference field="4294967294" count="1" selected="0">
            <x v="0"/>
          </reference>
        </references>
      </pivotArea>
    </chartFormat>
    <chartFormat chart="81" format="8" series="1">
      <pivotArea type="data" outline="0" fieldPosition="0">
        <references count="1">
          <reference field="4294967294" count="1" selected="0">
            <x v="0"/>
          </reference>
        </references>
      </pivotArea>
    </chartFormat>
    <chartFormat chart="85" format="6" series="1">
      <pivotArea type="data" outline="0" fieldPosition="0">
        <references count="1">
          <reference field="4294967294" count="1" selected="0">
            <x v="0"/>
          </reference>
        </references>
      </pivotArea>
    </chartFormat>
    <chartFormat chart="86" format="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600-000002000000}" name="Tabla dinámica1" cacheId="23" applyNumberFormats="0" applyBorderFormats="0" applyFontFormats="0" applyPatternFormats="0" applyAlignmentFormats="0" applyWidthHeightFormats="1" dataCaption="Valores" updatedVersion="8" minRefreshableVersion="3" showCalcMbrs="0" useAutoFormatting="1" itemPrintTitles="1" createdVersion="3" indent="0" outline="1" outlineData="1" multipleFieldFilters="0" chartFormat="61">
  <location ref="A4:B7" firstHeaderRow="1" firstDataRow="1" firstDataCol="1" rowPageCount="1" colPageCount="1"/>
  <pivotFields count="57">
    <pivotField showAll="0"/>
    <pivotField showAll="0"/>
    <pivotField showAll="0" defaultSubtotal="0"/>
    <pivotField showAll="0" defaultSubtotal="0"/>
    <pivotField axis="axisPage" multipleItemSelectionAllowed="1" showAll="0">
      <items count="3">
        <item x="0"/>
        <item x="1"/>
        <item t="default"/>
      </items>
    </pivotField>
    <pivotField axis="axisRow" showAll="0">
      <items count="3">
        <item x="0"/>
        <item x="1"/>
        <item t="default"/>
      </items>
    </pivotField>
    <pivotField showAll="0" defaultSubtotal="0"/>
    <pivotField showAll="0" defaultSubtotal="0"/>
    <pivotField showAll="0"/>
    <pivotField showAll="0"/>
    <pivotField showAll="0"/>
    <pivotField showAll="0"/>
    <pivotField showAll="0"/>
    <pivotField showAll="0"/>
    <pivotField showAll="0"/>
    <pivotField showAll="0"/>
    <pivotField showAll="0"/>
    <pivotField showAll="0" defaultSubtotal="0"/>
    <pivotField showAll="0"/>
    <pivotField showAll="0"/>
    <pivotField showAll="0"/>
    <pivotField showAll="0"/>
    <pivotField showAll="0" defaultSubtotal="0"/>
    <pivotField showAll="0"/>
    <pivotField showAll="0"/>
    <pivotField showAll="0"/>
    <pivotField showAll="0"/>
    <pivotField showAll="0"/>
    <pivotField showAll="0"/>
    <pivotField showAll="0" defaultSubtotal="0"/>
    <pivotField showAll="0" defaultSubtotal="0"/>
    <pivotField showAll="0" defaultSubtotal="0"/>
    <pivotField showAll="0"/>
    <pivotField showAll="0" defaultSubtotal="0"/>
    <pivotField showAll="0" defaultSubtotal="0"/>
    <pivotField showAll="0" defaultSubtota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pivotField showAll="0" defaultSubtotal="0"/>
    <pivotField showAll="0" defaultSubtotal="0"/>
    <pivotField showAll="0" defaultSubtotal="0"/>
    <pivotField dataField="1" showAll="0"/>
    <pivotField showAll="0"/>
    <pivotField showAll="0"/>
    <pivotField showAll="0"/>
  </pivotFields>
  <rowFields count="1">
    <field x="5"/>
  </rowFields>
  <rowItems count="3">
    <i>
      <x/>
    </i>
    <i>
      <x v="1"/>
    </i>
    <i t="grand">
      <x/>
    </i>
  </rowItems>
  <colItems count="1">
    <i/>
  </colItems>
  <pageFields count="1">
    <pageField fld="4" hier="-1"/>
  </pageFields>
  <dataFields count="1">
    <dataField name="Promedio de DIAS" fld="53" subtotal="average" baseField="0" baseItem="0"/>
  </dataFields>
  <formats count="1">
    <format dxfId="1">
      <pivotArea grandRow="1" outline="0" collapsedLevelsAreSubtotals="1" fieldPosition="0"/>
    </format>
  </formats>
  <chartFormats count="12">
    <chartFormat chart="0" format="13" series="1">
      <pivotArea type="data" outline="0" fieldPosition="0">
        <references count="1">
          <reference field="4294967294" count="1" selected="0">
            <x v="0"/>
          </reference>
        </references>
      </pivotArea>
    </chartFormat>
    <chartFormat chart="25" format="14" series="1">
      <pivotArea type="data" outline="0" fieldPosition="0">
        <references count="1">
          <reference field="4294967294" count="1" selected="0">
            <x v="0"/>
          </reference>
        </references>
      </pivotArea>
    </chartFormat>
    <chartFormat chart="26" format="15" series="1">
      <pivotArea type="data" outline="0" fieldPosition="0">
        <references count="1">
          <reference field="4294967294" count="1" selected="0">
            <x v="0"/>
          </reference>
        </references>
      </pivotArea>
    </chartFormat>
    <chartFormat chart="33" format="14" series="1">
      <pivotArea type="data" outline="0" fieldPosition="0">
        <references count="1">
          <reference field="4294967294" count="1" selected="0">
            <x v="0"/>
          </reference>
        </references>
      </pivotArea>
    </chartFormat>
    <chartFormat chart="34" format="15" series="1">
      <pivotArea type="data" outline="0" fieldPosition="0">
        <references count="1">
          <reference field="4294967294" count="1" selected="0">
            <x v="0"/>
          </reference>
        </references>
      </pivotArea>
    </chartFormat>
    <chartFormat chart="37" format="14" series="1">
      <pivotArea type="data" outline="0" fieldPosition="0">
        <references count="1">
          <reference field="4294967294" count="1" selected="0">
            <x v="0"/>
          </reference>
        </references>
      </pivotArea>
    </chartFormat>
    <chartFormat chart="38" format="15" series="1">
      <pivotArea type="data" outline="0" fieldPosition="0">
        <references count="1">
          <reference field="4294967294" count="1" selected="0">
            <x v="0"/>
          </reference>
        </references>
      </pivotArea>
    </chartFormat>
    <chartFormat chart="41" format="14" series="1">
      <pivotArea type="data" outline="0" fieldPosition="0">
        <references count="1">
          <reference field="4294967294" count="1" selected="0">
            <x v="0"/>
          </reference>
        </references>
      </pivotArea>
    </chartFormat>
    <chartFormat chart="42" format="15" series="1">
      <pivotArea type="data" outline="0" fieldPosition="0">
        <references count="1">
          <reference field="4294967294" count="1" selected="0">
            <x v="0"/>
          </reference>
        </references>
      </pivotArea>
    </chartFormat>
    <chartFormat chart="50" format="14" series="1">
      <pivotArea type="data" outline="0" fieldPosition="0">
        <references count="1">
          <reference field="4294967294" count="1" selected="0">
            <x v="0"/>
          </reference>
        </references>
      </pivotArea>
    </chartFormat>
    <chartFormat chart="51" format="15" series="1">
      <pivotArea type="data" outline="0" fieldPosition="0">
        <references count="1">
          <reference field="4294967294" count="1" selected="0">
            <x v="0"/>
          </reference>
        </references>
      </pivotArea>
    </chartFormat>
    <chartFormat chart="60" format="1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600-000003000000}" name="Tabla dinámica2" cacheId="23" applyNumberFormats="0" applyBorderFormats="0" applyFontFormats="0" applyPatternFormats="0" applyAlignmentFormats="0" applyWidthHeightFormats="1" dataCaption="Valores" updatedVersion="8" minRefreshableVersion="3" showCalcMbrs="0" useAutoFormatting="1" itemPrintTitles="1" createdVersion="3" indent="0" outline="1" outlineData="1" multipleFieldFilters="0">
  <location ref="A22:C26" firstHeaderRow="1" firstDataRow="2" firstDataCol="1" rowPageCount="1" colPageCount="1"/>
  <pivotFields count="57">
    <pivotField showAll="0"/>
    <pivotField showAll="0"/>
    <pivotField showAll="0" defaultSubtotal="0"/>
    <pivotField showAll="0" defaultSubtotal="0"/>
    <pivotField axis="axisPage" multipleItemSelectionAllowed="1" showAll="0">
      <items count="3">
        <item x="0"/>
        <item x="1"/>
        <item t="default"/>
      </items>
    </pivotField>
    <pivotField axis="axisRow" dataField="1" multipleItemSelectionAllowed="1" showAll="0">
      <items count="3">
        <item x="0"/>
        <item x="1"/>
        <item t="default"/>
      </items>
    </pivotField>
    <pivotField showAll="0" defaultSubtotal="0"/>
    <pivotField showAll="0" defaultSubtotal="0"/>
    <pivotField showAll="0"/>
    <pivotField showAll="0"/>
    <pivotField showAll="0"/>
    <pivotField showAll="0"/>
    <pivotField showAll="0"/>
    <pivotField showAll="0"/>
    <pivotField showAll="0"/>
    <pivotField showAll="0"/>
    <pivotField showAll="0"/>
    <pivotField showAll="0" defaultSubtotal="0"/>
    <pivotField showAll="0"/>
    <pivotField showAll="0"/>
    <pivotField showAll="0"/>
    <pivotField showAll="0"/>
    <pivotField showAll="0" defaultSubtotal="0"/>
    <pivotField showAll="0"/>
    <pivotField showAll="0"/>
    <pivotField showAll="0"/>
    <pivotField showAll="0"/>
    <pivotField showAll="0"/>
    <pivotField showAll="0"/>
    <pivotField showAll="0" defaultSubtotal="0"/>
    <pivotField showAll="0" defaultSubtotal="0"/>
    <pivotField showAll="0" defaultSubtotal="0"/>
    <pivotField showAll="0"/>
    <pivotField showAll="0" defaultSubtotal="0"/>
    <pivotField showAll="0" defaultSubtotal="0"/>
    <pivotField showAll="0" defaultSubtota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pivotField showAll="0" defaultSubtotal="0"/>
    <pivotField showAll="0" defaultSubtotal="0"/>
    <pivotField showAll="0" defaultSubtotal="0"/>
    <pivotField showAll="0"/>
    <pivotField showAll="0"/>
    <pivotField dataField="1" showAll="0"/>
    <pivotField showAll="0"/>
  </pivotFields>
  <rowFields count="1">
    <field x="5"/>
  </rowFields>
  <rowItems count="3">
    <i>
      <x/>
    </i>
    <i>
      <x v="1"/>
    </i>
    <i t="grand">
      <x/>
    </i>
  </rowItems>
  <colFields count="1">
    <field x="-2"/>
  </colFields>
  <colItems count="2">
    <i>
      <x/>
    </i>
    <i i="1">
      <x v="1"/>
    </i>
  </colItems>
  <pageFields count="1">
    <pageField fld="4" hier="-1"/>
  </pageFields>
  <dataFields count="2">
    <dataField name="Suma de DIAS " fld="55" baseField="4" baseItem="0"/>
    <dataField name="Cuenta de MES" fld="5"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700-000005000000}" name="Tabla dinámica1" cacheId="23" applyNumberFormats="0" applyBorderFormats="0" applyFontFormats="0" applyPatternFormats="0" applyAlignmentFormats="0" applyWidthHeightFormats="1" dataCaption="Valores" updatedVersion="8" minRefreshableVersion="3" showCalcMbrs="0" useAutoFormatting="1" itemPrintTitles="1" createdVersion="3" indent="0" outline="1" outlineData="1" multipleFieldFilters="0" chartFormat="3">
  <location ref="A4:B7" firstHeaderRow="1" firstDataRow="1" firstDataCol="1" rowPageCount="1" colPageCount="1"/>
  <pivotFields count="57">
    <pivotField showAll="0"/>
    <pivotField showAll="0"/>
    <pivotField showAll="0" defaultSubtotal="0"/>
    <pivotField showAll="0" defaultSubtotal="0"/>
    <pivotField axis="axisPage" multipleItemSelectionAllowed="1" showAll="0">
      <items count="3">
        <item x="0"/>
        <item x="1"/>
        <item t="default"/>
      </items>
    </pivotField>
    <pivotField axis="axisRow" dataField="1" showAll="0">
      <items count="3">
        <item x="0"/>
        <item x="1"/>
        <item t="default"/>
      </items>
    </pivotField>
    <pivotField showAll="0" defaultSubtotal="0"/>
    <pivotField showAll="0" defaultSubtotal="0"/>
    <pivotField showAll="0"/>
    <pivotField showAll="0"/>
    <pivotField showAll="0"/>
    <pivotField showAll="0"/>
    <pivotField showAll="0"/>
    <pivotField showAll="0"/>
    <pivotField showAll="0"/>
    <pivotField showAll="0"/>
    <pivotField showAll="0"/>
    <pivotField showAll="0" defaultSubtotal="0"/>
    <pivotField showAll="0"/>
    <pivotField showAll="0"/>
    <pivotField showAll="0"/>
    <pivotField showAll="0"/>
    <pivotField showAll="0" defaultSubtotal="0"/>
    <pivotField showAll="0"/>
    <pivotField showAll="0"/>
    <pivotField showAll="0"/>
    <pivotField showAll="0"/>
    <pivotField showAll="0"/>
    <pivotField showAll="0"/>
    <pivotField showAll="0" defaultSubtotal="0"/>
    <pivotField showAll="0" defaultSubtotal="0"/>
    <pivotField showAll="0" defaultSubtotal="0"/>
    <pivotField showAll="0"/>
    <pivotField showAll="0" defaultSubtotal="0"/>
    <pivotField showAll="0" defaultSubtotal="0"/>
    <pivotField showAll="0" defaultSubtota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pivotField showAll="0" defaultSubtotal="0"/>
    <pivotField showAll="0" defaultSubtotal="0"/>
    <pivotField showAll="0" defaultSubtotal="0"/>
    <pivotField showAll="0"/>
    <pivotField showAll="0"/>
    <pivotField showAll="0"/>
    <pivotField showAll="0"/>
  </pivotFields>
  <rowFields count="1">
    <field x="5"/>
  </rowFields>
  <rowItems count="3">
    <i>
      <x/>
    </i>
    <i>
      <x v="1"/>
    </i>
    <i t="grand">
      <x/>
    </i>
  </rowItems>
  <colItems count="1">
    <i/>
  </colItems>
  <pageFields count="1">
    <pageField fld="4" hier="-1"/>
  </pageFields>
  <dataFields count="1">
    <dataField name="Cuenta de MES" fld="5" subtotal="count" baseField="0" baseItem="0"/>
  </dataFields>
  <formats count="1">
    <format dxfId="0">
      <pivotArea grandRow="1" outline="0" collapsedLevelsAreSubtotals="1"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700-000004000000}" name="Tabla dinámica2" cacheId="23" applyNumberFormats="0" applyBorderFormats="0" applyFontFormats="0" applyPatternFormats="0" applyAlignmentFormats="0" applyWidthHeightFormats="1" dataCaption="Valores" updatedVersion="8" minRefreshableVersion="3" showCalcMbrs="0" useAutoFormatting="1" itemPrintTitles="1" createdVersion="3" indent="0" outline="1" outlineData="1" multipleFieldFilters="0">
  <location ref="A22:B26" firstHeaderRow="1" firstDataRow="1" firstDataCol="1" rowPageCount="1" colPageCount="1"/>
  <pivotFields count="57">
    <pivotField showAll="0"/>
    <pivotField showAll="0"/>
    <pivotField showAll="0" defaultSubtotal="0"/>
    <pivotField showAll="0" defaultSubtotal="0"/>
    <pivotField axis="axisPage" multipleItemSelectionAllowed="1" showAll="0">
      <items count="3">
        <item x="0"/>
        <item x="1"/>
        <item t="default"/>
      </items>
    </pivotField>
    <pivotField dataField="1" multipleItemSelectionAllowed="1" showAll="0"/>
    <pivotField showAll="0" defaultSubtotal="0"/>
    <pivotField showAll="0" defaultSubtotal="0"/>
    <pivotField showAll="0"/>
    <pivotField showAll="0"/>
    <pivotField showAll="0"/>
    <pivotField showAll="0"/>
    <pivotField showAll="0"/>
    <pivotField showAll="0"/>
    <pivotField showAll="0"/>
    <pivotField showAll="0"/>
    <pivotField showAll="0"/>
    <pivotField showAll="0" defaultSubtotal="0"/>
    <pivotField showAll="0"/>
    <pivotField showAll="0"/>
    <pivotField showAll="0"/>
    <pivotField showAll="0"/>
    <pivotField showAll="0" defaultSubtotal="0"/>
    <pivotField showAll="0"/>
    <pivotField showAll="0"/>
    <pivotField showAll="0"/>
    <pivotField showAll="0"/>
    <pivotField showAll="0"/>
    <pivotField axis="axisRow" showAll="0">
      <items count="4">
        <item sd="0" x="0"/>
        <item x="1"/>
        <item x="2"/>
        <item t="default"/>
      </items>
    </pivotField>
    <pivotField showAll="0" defaultSubtotal="0"/>
    <pivotField showAll="0" defaultSubtotal="0"/>
    <pivotField showAll="0" defaultSubtotal="0"/>
    <pivotField showAll="0"/>
    <pivotField showAll="0" defaultSubtotal="0"/>
    <pivotField showAll="0" defaultSubtotal="0"/>
    <pivotField showAll="0" defaultSubtota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pivotField showAll="0" defaultSubtotal="0"/>
    <pivotField showAll="0" defaultSubtotal="0"/>
    <pivotField showAll="0" defaultSubtotal="0"/>
    <pivotField showAll="0"/>
    <pivotField showAll="0"/>
    <pivotField showAll="0"/>
    <pivotField showAll="0"/>
  </pivotFields>
  <rowFields count="1">
    <field x="28"/>
  </rowFields>
  <rowItems count="4">
    <i>
      <x/>
    </i>
    <i>
      <x v="1"/>
    </i>
    <i>
      <x v="2"/>
    </i>
    <i t="grand">
      <x/>
    </i>
  </rowItems>
  <colItems count="1">
    <i/>
  </colItems>
  <pageFields count="1">
    <pageField fld="4" hier="-1"/>
  </pageFields>
  <dataFields count="1">
    <dataField name="Cuenta de MES2" fld="5"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800-000006000000}" name="Tabla dinámica1" cacheId="23" applyNumberFormats="0" applyBorderFormats="0" applyFontFormats="0" applyPatternFormats="0" applyAlignmentFormats="0" applyWidthHeightFormats="1" dataCaption="Valores" updatedVersion="8" minRefreshableVersion="3" useAutoFormatting="1" itemPrintTitles="1" createdVersion="5" indent="0" outline="1" outlineData="1" multipleFieldFilters="0">
  <location ref="A4:B16" firstHeaderRow="1" firstDataRow="1" firstDataCol="1" rowPageCount="2" colPageCount="1"/>
  <pivotFields count="57">
    <pivotField showAll="0"/>
    <pivotField showAll="0"/>
    <pivotField showAll="0" defaultSubtotal="0"/>
    <pivotField showAll="0" defaultSubtotal="0"/>
    <pivotField axis="axisPage" multipleItemSelectionAllowed="1" showAll="0">
      <items count="3">
        <item x="0"/>
        <item x="1"/>
        <item t="default"/>
      </items>
    </pivotField>
    <pivotField axis="axisPage" dataField="1" multipleItemSelectionAllowed="1" showAll="0">
      <items count="3">
        <item x="0"/>
        <item x="1"/>
        <item t="default"/>
      </items>
    </pivotField>
    <pivotField showAll="0" defaultSubtotal="0"/>
    <pivotField showAll="0" defaultSubtotal="0"/>
    <pivotField showAll="0"/>
    <pivotField showAll="0"/>
    <pivotField showAll="0"/>
    <pivotField showAll="0"/>
    <pivotField showAll="0"/>
    <pivotField showAll="0"/>
    <pivotField showAll="0"/>
    <pivotField showAll="0"/>
    <pivotField showAll="0"/>
    <pivotField showAll="0" defaultSubtotal="0"/>
    <pivotField showAll="0"/>
    <pivotField showAll="0"/>
    <pivotField showAll="0"/>
    <pivotField showAll="0"/>
    <pivotField showAll="0" defaultSubtotal="0"/>
    <pivotField showAll="0"/>
    <pivotField showAll="0"/>
    <pivotField showAll="0"/>
    <pivotField showAll="0"/>
    <pivotField showAll="0"/>
    <pivotField axis="axisRow" showAll="0">
      <items count="4">
        <item x="0"/>
        <item x="1"/>
        <item x="2"/>
        <item t="default"/>
      </items>
    </pivotField>
    <pivotField showAll="0" defaultSubtotal="0"/>
    <pivotField axis="axisRow" showAll="0">
      <items count="7">
        <item x="0"/>
        <item x="1"/>
        <item x="2"/>
        <item m="1" x="5"/>
        <item x="4"/>
        <item x="3"/>
        <item t="default"/>
      </items>
    </pivotField>
    <pivotField showAll="0" defaultSubtotal="0"/>
    <pivotField showAll="0"/>
    <pivotField showAll="0" defaultSubtotal="0"/>
    <pivotField showAll="0" defaultSubtotal="0"/>
    <pivotField showAll="0" defaultSubtotal="0"/>
    <pivotField showAll="0"/>
    <pivotField showAll="0" defaultSubtotal="0"/>
    <pivotField showAll="0" defaultSubtotal="0"/>
    <pivotField showAll="0" defaultSubtotal="0"/>
    <pivotField showAll="0" defaultSubtotal="0"/>
    <pivotField showAll="0" defaultSubtotal="0"/>
    <pivotField showAll="0"/>
    <pivotField showAll="0" defaultSubtotal="0"/>
    <pivotField showAll="0" defaultSubtotal="0"/>
    <pivotField showAll="0" defaultSubtotal="0"/>
    <pivotField showAll="0" defaultSubtotal="0"/>
    <pivotField showAll="0" defaultSubtotal="0"/>
    <pivotField showAll="0" defaultSubtotal="0"/>
    <pivotField showAll="0"/>
    <pivotField showAll="0" defaultSubtotal="0"/>
    <pivotField showAll="0" defaultSubtotal="0"/>
    <pivotField showAll="0" defaultSubtotal="0"/>
    <pivotField showAll="0"/>
    <pivotField showAll="0"/>
    <pivotField showAll="0"/>
    <pivotField showAll="0"/>
  </pivotFields>
  <rowFields count="2">
    <field x="30"/>
    <field x="28"/>
  </rowFields>
  <rowItems count="12">
    <i>
      <x/>
    </i>
    <i r="1">
      <x/>
    </i>
    <i>
      <x v="1"/>
    </i>
    <i r="1">
      <x v="1"/>
    </i>
    <i>
      <x v="2"/>
    </i>
    <i r="1">
      <x v="1"/>
    </i>
    <i>
      <x v="4"/>
    </i>
    <i r="1">
      <x v="1"/>
    </i>
    <i r="1">
      <x v="2"/>
    </i>
    <i>
      <x v="5"/>
    </i>
    <i r="1">
      <x v="1"/>
    </i>
    <i t="grand">
      <x/>
    </i>
  </rowItems>
  <colItems count="1">
    <i/>
  </colItems>
  <pageFields count="2">
    <pageField fld="4" hier="-1"/>
    <pageField fld="5" hier="-1"/>
  </pageFields>
  <dataFields count="1">
    <dataField name="Cuenta de MES" fld="5"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5.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vmlDrawing" Target="../drawings/vmlDrawing6.vml"/><Relationship Id="rId9" Type="http://schemas.microsoft.com/office/2019/04/relationships/namedSheetView" Target="../namedSheetViews/namedSheetView1.x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7" Type="http://schemas.openxmlformats.org/officeDocument/2006/relationships/ctrlProp" Target="../ctrlProps/ctrlProp6.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8.vml"/><Relationship Id="rId5" Type="http://schemas.openxmlformats.org/officeDocument/2006/relationships/vmlDrawing" Target="../drawings/vmlDrawing7.vml"/><Relationship Id="rId4"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7" Type="http://schemas.openxmlformats.org/officeDocument/2006/relationships/ctrlProp" Target="../ctrlProps/ctrlProp7.xml"/><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vmlDrawing" Target="../drawings/vmlDrawing10.vml"/><Relationship Id="rId5" Type="http://schemas.openxmlformats.org/officeDocument/2006/relationships/vmlDrawing" Target="../drawings/vmlDrawing9.vml"/><Relationship Id="rId4"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8.bin"/><Relationship Id="rId7" Type="http://schemas.openxmlformats.org/officeDocument/2006/relationships/ctrlProp" Target="../ctrlProps/ctrlProp8.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vmlDrawing" Target="../drawings/vmlDrawing12.vml"/><Relationship Id="rId5" Type="http://schemas.openxmlformats.org/officeDocument/2006/relationships/vmlDrawing" Target="../drawings/vmlDrawing11.vml"/><Relationship Id="rId4"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printerSettings" Target="../printerSettings/printerSettings9.bin"/><Relationship Id="rId1" Type="http://schemas.openxmlformats.org/officeDocument/2006/relationships/pivotTable" Target="../pivotTables/pivot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8">
    <tabColor rgb="FF63ABD7"/>
  </sheetPr>
  <dimension ref="A1:C58"/>
  <sheetViews>
    <sheetView topLeftCell="A12" zoomScale="140" zoomScaleNormal="140" workbookViewId="0">
      <selection activeCell="B26" sqref="B26"/>
    </sheetView>
  </sheetViews>
  <sheetFormatPr baseColWidth="10" defaultRowHeight="15" x14ac:dyDescent="0.25"/>
  <cols>
    <col min="1" max="1" width="53.7109375" bestFit="1" customWidth="1"/>
    <col min="2" max="2" width="53.85546875" bestFit="1" customWidth="1"/>
    <col min="3" max="3" width="16.7109375" customWidth="1"/>
  </cols>
  <sheetData>
    <row r="1" spans="1:3" x14ac:dyDescent="0.25">
      <c r="A1" s="99" t="s">
        <v>1291</v>
      </c>
      <c r="B1" s="100" t="s">
        <v>1340</v>
      </c>
      <c r="C1" s="100" t="s">
        <v>1341</v>
      </c>
    </row>
    <row r="2" spans="1:3" x14ac:dyDescent="0.25">
      <c r="A2" t="s">
        <v>1292</v>
      </c>
      <c r="B2" t="s">
        <v>1344</v>
      </c>
      <c r="C2" t="s">
        <v>1342</v>
      </c>
    </row>
    <row r="3" spans="1:3" x14ac:dyDescent="0.25">
      <c r="A3" t="s">
        <v>1293</v>
      </c>
      <c r="B3" t="s">
        <v>1345</v>
      </c>
      <c r="C3" t="s">
        <v>1343</v>
      </c>
    </row>
    <row r="4" spans="1:3" x14ac:dyDescent="0.25">
      <c r="A4" t="s">
        <v>1294</v>
      </c>
      <c r="B4" t="s">
        <v>1346</v>
      </c>
      <c r="C4" t="s">
        <v>1343</v>
      </c>
    </row>
    <row r="5" spans="1:3" x14ac:dyDescent="0.25">
      <c r="A5" t="s">
        <v>1295</v>
      </c>
      <c r="B5" t="s">
        <v>1347</v>
      </c>
      <c r="C5" t="s">
        <v>1343</v>
      </c>
    </row>
    <row r="6" spans="1:3" x14ac:dyDescent="0.25">
      <c r="A6" t="s">
        <v>1296</v>
      </c>
      <c r="B6" t="s">
        <v>1348</v>
      </c>
      <c r="C6" t="s">
        <v>1342</v>
      </c>
    </row>
    <row r="7" spans="1:3" x14ac:dyDescent="0.25">
      <c r="A7" t="s">
        <v>1297</v>
      </c>
      <c r="B7" t="s">
        <v>1348</v>
      </c>
      <c r="C7" t="s">
        <v>1342</v>
      </c>
    </row>
    <row r="8" spans="1:3" x14ac:dyDescent="0.25">
      <c r="A8" t="s">
        <v>1298</v>
      </c>
      <c r="B8" t="s">
        <v>1349</v>
      </c>
      <c r="C8" t="s">
        <v>1343</v>
      </c>
    </row>
    <row r="9" spans="1:3" x14ac:dyDescent="0.25">
      <c r="A9" t="s">
        <v>1369</v>
      </c>
      <c r="B9" t="s">
        <v>1349</v>
      </c>
      <c r="C9" t="s">
        <v>1343</v>
      </c>
    </row>
    <row r="10" spans="1:3" x14ac:dyDescent="0.25">
      <c r="A10" t="s">
        <v>1299</v>
      </c>
      <c r="B10" t="s">
        <v>1349</v>
      </c>
      <c r="C10" t="s">
        <v>1343</v>
      </c>
    </row>
    <row r="11" spans="1:3" x14ac:dyDescent="0.25">
      <c r="A11" t="s">
        <v>1300</v>
      </c>
      <c r="B11" t="s">
        <v>1350</v>
      </c>
      <c r="C11" t="s">
        <v>1343</v>
      </c>
    </row>
    <row r="12" spans="1:3" x14ac:dyDescent="0.25">
      <c r="A12" t="s">
        <v>1353</v>
      </c>
      <c r="B12" t="s">
        <v>1349</v>
      </c>
      <c r="C12" t="s">
        <v>1343</v>
      </c>
    </row>
    <row r="13" spans="1:3" x14ac:dyDescent="0.25">
      <c r="A13" t="s">
        <v>1352</v>
      </c>
      <c r="B13" t="s">
        <v>1351</v>
      </c>
      <c r="C13" t="s">
        <v>1343</v>
      </c>
    </row>
    <row r="14" spans="1:3" x14ac:dyDescent="0.25">
      <c r="A14" t="s">
        <v>1301</v>
      </c>
      <c r="B14" t="s">
        <v>1350</v>
      </c>
      <c r="C14" t="s">
        <v>1343</v>
      </c>
    </row>
    <row r="15" spans="1:3" x14ac:dyDescent="0.25">
      <c r="A15" t="s">
        <v>1302</v>
      </c>
      <c r="B15" t="s">
        <v>1350</v>
      </c>
      <c r="C15" t="s">
        <v>1343</v>
      </c>
    </row>
    <row r="16" spans="1:3" x14ac:dyDescent="0.25">
      <c r="A16" t="s">
        <v>1303</v>
      </c>
      <c r="B16" t="s">
        <v>1350</v>
      </c>
      <c r="C16" t="s">
        <v>1343</v>
      </c>
    </row>
    <row r="17" spans="1:3" x14ac:dyDescent="0.25">
      <c r="A17" t="s">
        <v>1354</v>
      </c>
      <c r="B17" t="s">
        <v>1349</v>
      </c>
      <c r="C17" t="s">
        <v>1343</v>
      </c>
    </row>
    <row r="18" spans="1:3" x14ac:dyDescent="0.25">
      <c r="A18" t="s">
        <v>1355</v>
      </c>
      <c r="B18" t="s">
        <v>1350</v>
      </c>
      <c r="C18" t="s">
        <v>1343</v>
      </c>
    </row>
    <row r="19" spans="1:3" x14ac:dyDescent="0.25">
      <c r="A19" t="s">
        <v>1356</v>
      </c>
      <c r="B19" t="s">
        <v>1349</v>
      </c>
      <c r="C19" t="s">
        <v>1343</v>
      </c>
    </row>
    <row r="20" spans="1:3" x14ac:dyDescent="0.25">
      <c r="A20" t="s">
        <v>1304</v>
      </c>
      <c r="B20" t="s">
        <v>1349</v>
      </c>
      <c r="C20" t="s">
        <v>1343</v>
      </c>
    </row>
    <row r="21" spans="1:3" x14ac:dyDescent="0.25">
      <c r="A21" t="s">
        <v>1305</v>
      </c>
      <c r="B21" t="s">
        <v>1350</v>
      </c>
      <c r="C21" t="s">
        <v>1343</v>
      </c>
    </row>
    <row r="22" spans="1:3" x14ac:dyDescent="0.25">
      <c r="A22" t="s">
        <v>1306</v>
      </c>
      <c r="B22" t="s">
        <v>1350</v>
      </c>
      <c r="C22" t="s">
        <v>1343</v>
      </c>
    </row>
    <row r="23" spans="1:3" x14ac:dyDescent="0.25">
      <c r="A23" t="s">
        <v>1302</v>
      </c>
      <c r="B23" t="s">
        <v>1350</v>
      </c>
      <c r="C23" t="s">
        <v>1343</v>
      </c>
    </row>
    <row r="24" spans="1:3" x14ac:dyDescent="0.25">
      <c r="A24" t="s">
        <v>1307</v>
      </c>
      <c r="B24" t="s">
        <v>1349</v>
      </c>
      <c r="C24" t="s">
        <v>1343</v>
      </c>
    </row>
    <row r="25" spans="1:3" x14ac:dyDescent="0.25">
      <c r="A25" t="s">
        <v>1308</v>
      </c>
      <c r="B25" t="s">
        <v>1349</v>
      </c>
      <c r="C25" t="s">
        <v>1343</v>
      </c>
    </row>
    <row r="26" spans="1:3" x14ac:dyDescent="0.25">
      <c r="A26" t="s">
        <v>1309</v>
      </c>
      <c r="B26" t="s">
        <v>1350</v>
      </c>
      <c r="C26" t="s">
        <v>1343</v>
      </c>
    </row>
    <row r="27" spans="1:3" x14ac:dyDescent="0.25">
      <c r="A27" t="s">
        <v>1310</v>
      </c>
      <c r="B27" t="s">
        <v>1349</v>
      </c>
      <c r="C27" t="s">
        <v>1343</v>
      </c>
    </row>
    <row r="28" spans="1:3" x14ac:dyDescent="0.25">
      <c r="A28" t="s">
        <v>1311</v>
      </c>
      <c r="B28" t="s">
        <v>1349</v>
      </c>
      <c r="C28" t="s">
        <v>1343</v>
      </c>
    </row>
    <row r="29" spans="1:3" x14ac:dyDescent="0.25">
      <c r="A29" t="s">
        <v>1312</v>
      </c>
      <c r="B29" t="s">
        <v>1349</v>
      </c>
      <c r="C29" t="s">
        <v>1343</v>
      </c>
    </row>
    <row r="30" spans="1:3" x14ac:dyDescent="0.25">
      <c r="A30" t="s">
        <v>1313</v>
      </c>
      <c r="B30" t="s">
        <v>1349</v>
      </c>
      <c r="C30" t="s">
        <v>1343</v>
      </c>
    </row>
    <row r="31" spans="1:3" x14ac:dyDescent="0.25">
      <c r="A31" t="s">
        <v>1314</v>
      </c>
      <c r="B31" t="s">
        <v>1349</v>
      </c>
      <c r="C31" t="s">
        <v>1343</v>
      </c>
    </row>
    <row r="32" spans="1:3" x14ac:dyDescent="0.25">
      <c r="A32" t="s">
        <v>1315</v>
      </c>
      <c r="B32" t="s">
        <v>1349</v>
      </c>
      <c r="C32" t="s">
        <v>1343</v>
      </c>
    </row>
    <row r="33" spans="1:3" x14ac:dyDescent="0.25">
      <c r="A33" t="s">
        <v>1316</v>
      </c>
      <c r="B33" t="s">
        <v>1350</v>
      </c>
      <c r="C33" t="s">
        <v>1343</v>
      </c>
    </row>
    <row r="34" spans="1:3" x14ac:dyDescent="0.25">
      <c r="A34" t="s">
        <v>1317</v>
      </c>
      <c r="B34" t="s">
        <v>1350</v>
      </c>
      <c r="C34" t="s">
        <v>1343</v>
      </c>
    </row>
    <row r="35" spans="1:3" x14ac:dyDescent="0.25">
      <c r="A35" t="s">
        <v>1318</v>
      </c>
      <c r="B35" t="s">
        <v>1349</v>
      </c>
      <c r="C35" t="s">
        <v>1343</v>
      </c>
    </row>
    <row r="36" spans="1:3" x14ac:dyDescent="0.25">
      <c r="A36" s="56" t="s">
        <v>1319</v>
      </c>
      <c r="B36" s="18" t="s">
        <v>1357</v>
      </c>
      <c r="C36" s="56" t="s">
        <v>1342</v>
      </c>
    </row>
    <row r="37" spans="1:3" x14ac:dyDescent="0.25">
      <c r="A37" t="s">
        <v>1320</v>
      </c>
      <c r="B37" t="s">
        <v>1357</v>
      </c>
      <c r="C37" t="s">
        <v>1342</v>
      </c>
    </row>
    <row r="38" spans="1:3" ht="30" x14ac:dyDescent="0.25">
      <c r="A38" s="56" t="s">
        <v>1321</v>
      </c>
      <c r="B38" s="18" t="s">
        <v>1359</v>
      </c>
      <c r="C38" s="56" t="s">
        <v>1343</v>
      </c>
    </row>
    <row r="39" spans="1:3" ht="30" x14ac:dyDescent="0.25">
      <c r="A39" s="56" t="s">
        <v>1322</v>
      </c>
      <c r="B39" s="18" t="s">
        <v>1359</v>
      </c>
      <c r="C39" s="56" t="s">
        <v>1343</v>
      </c>
    </row>
    <row r="40" spans="1:3" ht="30" x14ac:dyDescent="0.25">
      <c r="A40" s="56" t="s">
        <v>1323</v>
      </c>
      <c r="B40" s="18" t="s">
        <v>1359</v>
      </c>
      <c r="C40" s="56" t="s">
        <v>1343</v>
      </c>
    </row>
    <row r="41" spans="1:3" ht="30" x14ac:dyDescent="0.25">
      <c r="A41" s="56" t="s">
        <v>1324</v>
      </c>
      <c r="B41" s="18" t="s">
        <v>1359</v>
      </c>
      <c r="C41" s="56" t="s">
        <v>1343</v>
      </c>
    </row>
    <row r="42" spans="1:3" ht="30" x14ac:dyDescent="0.25">
      <c r="A42" s="56" t="s">
        <v>1325</v>
      </c>
      <c r="B42" s="18" t="s">
        <v>1359</v>
      </c>
      <c r="C42" s="56" t="s">
        <v>1343</v>
      </c>
    </row>
    <row r="43" spans="1:3" ht="30" x14ac:dyDescent="0.25">
      <c r="A43" s="56" t="s">
        <v>1326</v>
      </c>
      <c r="B43" s="18" t="s">
        <v>1358</v>
      </c>
      <c r="C43" s="56" t="s">
        <v>1343</v>
      </c>
    </row>
    <row r="44" spans="1:3" ht="30" x14ac:dyDescent="0.25">
      <c r="A44" s="56" t="s">
        <v>1327</v>
      </c>
      <c r="B44" s="18" t="s">
        <v>1359</v>
      </c>
      <c r="C44" s="56" t="s">
        <v>1343</v>
      </c>
    </row>
    <row r="45" spans="1:3" x14ac:dyDescent="0.25">
      <c r="A45" t="s">
        <v>1328</v>
      </c>
      <c r="B45" s="18" t="s">
        <v>1350</v>
      </c>
      <c r="C45" s="56" t="s">
        <v>1343</v>
      </c>
    </row>
    <row r="46" spans="1:3" x14ac:dyDescent="0.25">
      <c r="A46" t="s">
        <v>1329</v>
      </c>
      <c r="B46" s="18" t="s">
        <v>1349</v>
      </c>
      <c r="C46" s="56" t="s">
        <v>1343</v>
      </c>
    </row>
    <row r="47" spans="1:3" x14ac:dyDescent="0.25">
      <c r="A47" t="s">
        <v>1330</v>
      </c>
      <c r="B47" s="18" t="s">
        <v>1350</v>
      </c>
      <c r="C47" s="56" t="s">
        <v>1343</v>
      </c>
    </row>
    <row r="48" spans="1:3" x14ac:dyDescent="0.25">
      <c r="A48" t="s">
        <v>1331</v>
      </c>
      <c r="B48" s="18" t="s">
        <v>1349</v>
      </c>
      <c r="C48" s="56" t="s">
        <v>1343</v>
      </c>
    </row>
    <row r="49" spans="1:3" x14ac:dyDescent="0.25">
      <c r="A49" t="s">
        <v>1332</v>
      </c>
      <c r="B49" s="18" t="s">
        <v>1350</v>
      </c>
      <c r="C49" s="56" t="s">
        <v>1343</v>
      </c>
    </row>
    <row r="50" spans="1:3" x14ac:dyDescent="0.25">
      <c r="A50" t="s">
        <v>1333</v>
      </c>
      <c r="B50" s="18" t="s">
        <v>1350</v>
      </c>
      <c r="C50" s="56" t="s">
        <v>1343</v>
      </c>
    </row>
    <row r="51" spans="1:3" x14ac:dyDescent="0.25">
      <c r="A51" t="s">
        <v>1334</v>
      </c>
      <c r="B51" s="18" t="s">
        <v>1349</v>
      </c>
      <c r="C51" s="56" t="s">
        <v>1343</v>
      </c>
    </row>
    <row r="52" spans="1:3" x14ac:dyDescent="0.25">
      <c r="A52" t="s">
        <v>1335</v>
      </c>
      <c r="B52" s="18" t="s">
        <v>1360</v>
      </c>
      <c r="C52" s="56" t="s">
        <v>1343</v>
      </c>
    </row>
    <row r="53" spans="1:3" ht="30" x14ac:dyDescent="0.25">
      <c r="A53" s="56" t="s">
        <v>1336</v>
      </c>
      <c r="B53" s="18" t="s">
        <v>1359</v>
      </c>
      <c r="C53" s="56" t="s">
        <v>1343</v>
      </c>
    </row>
    <row r="54" spans="1:3" x14ac:dyDescent="0.25">
      <c r="A54" t="s">
        <v>1337</v>
      </c>
      <c r="B54" t="s">
        <v>1357</v>
      </c>
      <c r="C54" s="56" t="s">
        <v>1342</v>
      </c>
    </row>
    <row r="55" spans="1:3" x14ac:dyDescent="0.25">
      <c r="A55" t="s">
        <v>1362</v>
      </c>
      <c r="B55" t="s">
        <v>1357</v>
      </c>
      <c r="C55" s="56" t="s">
        <v>1342</v>
      </c>
    </row>
    <row r="56" spans="1:3" x14ac:dyDescent="0.25">
      <c r="A56" t="s">
        <v>1338</v>
      </c>
      <c r="B56" t="s">
        <v>1357</v>
      </c>
      <c r="C56" s="56" t="s">
        <v>1342</v>
      </c>
    </row>
    <row r="57" spans="1:3" x14ac:dyDescent="0.25">
      <c r="A57" t="s">
        <v>1363</v>
      </c>
      <c r="B57" t="s">
        <v>1357</v>
      </c>
      <c r="C57" s="56" t="s">
        <v>1342</v>
      </c>
    </row>
    <row r="58" spans="1:3" x14ac:dyDescent="0.25">
      <c r="A58" t="s">
        <v>1339</v>
      </c>
      <c r="B58" t="s">
        <v>1357</v>
      </c>
      <c r="C58" s="56" t="s">
        <v>1342</v>
      </c>
    </row>
  </sheetData>
  <pageMargins left="0.70866141732283472" right="0.70866141732283472" top="0.94062500000000004" bottom="0.74803149606299213" header="0.31496062992125984" footer="0.31496062992125984"/>
  <pageSetup paperSize="9" scale="70" orientation="portrait" r:id="rId1"/>
  <headerFooter>
    <oddHeader>&amp;L&amp;G&amp;C&amp;"Arial Narrow,Negrita"&amp;12
MATRIZ DE REGISTRO Y CONTROL DE PQR.&amp;R&amp;"Arial Narrow,Negrita"&amp;8CÓDIGO: HAU-F-18
FECHA: 27/11/2025
VERSIÓN: 2
PÁGINA: &amp;PDE&amp;N</oddHeader>
  </headerFooter>
  <legacyDrawingHF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tabColor theme="1"/>
  </sheetPr>
  <dimension ref="B1:F75"/>
  <sheetViews>
    <sheetView showGridLines="0" zoomScale="150" zoomScaleNormal="150" workbookViewId="0">
      <selection activeCell="D10" sqref="D10"/>
    </sheetView>
  </sheetViews>
  <sheetFormatPr baseColWidth="10" defaultColWidth="11.42578125" defaultRowHeight="15" x14ac:dyDescent="0.25"/>
  <cols>
    <col min="1" max="1" width="8.7109375" style="1" customWidth="1"/>
    <col min="2" max="2" width="3.140625" style="1" customWidth="1"/>
    <col min="3" max="3" width="41.42578125" style="1" customWidth="1"/>
    <col min="4" max="4" width="30.42578125" style="1" customWidth="1"/>
    <col min="5" max="5" width="14.7109375" style="1" customWidth="1"/>
    <col min="6" max="6" width="3.7109375" style="1" customWidth="1"/>
    <col min="7" max="7" width="11.42578125" style="1"/>
    <col min="8" max="8" width="9" style="1" customWidth="1"/>
    <col min="9" max="16384" width="11.42578125" style="1"/>
  </cols>
  <sheetData>
    <row r="1" spans="2:6" ht="15.75" thickBot="1" x14ac:dyDescent="0.3"/>
    <row r="2" spans="2:6" x14ac:dyDescent="0.25">
      <c r="B2" s="60"/>
      <c r="C2" s="61"/>
      <c r="D2" s="61"/>
      <c r="E2" s="61"/>
      <c r="F2" s="62"/>
    </row>
    <row r="3" spans="2:6" x14ac:dyDescent="0.25">
      <c r="B3" s="63"/>
      <c r="C3" s="144" t="s">
        <v>1365</v>
      </c>
      <c r="D3" s="144"/>
      <c r="E3" s="144"/>
      <c r="F3" s="64"/>
    </row>
    <row r="4" spans="2:6" x14ac:dyDescent="0.25">
      <c r="B4" s="63"/>
      <c r="C4" s="144"/>
      <c r="D4" s="144"/>
      <c r="E4" s="144"/>
      <c r="F4" s="64"/>
    </row>
    <row r="5" spans="2:6" x14ac:dyDescent="0.25">
      <c r="B5" s="63"/>
      <c r="C5" s="65"/>
      <c r="D5" s="65"/>
      <c r="E5" s="65"/>
      <c r="F5" s="64"/>
    </row>
    <row r="6" spans="2:6" ht="15.75" x14ac:dyDescent="0.25">
      <c r="B6" s="63"/>
      <c r="C6" s="145" t="s">
        <v>1367</v>
      </c>
      <c r="D6" s="145"/>
      <c r="E6" s="145"/>
      <c r="F6" s="64"/>
    </row>
    <row r="7" spans="2:6" ht="15.75" thickBot="1" x14ac:dyDescent="0.3">
      <c r="B7" s="63"/>
      <c r="C7" s="65"/>
      <c r="D7" s="65"/>
      <c r="E7" s="65"/>
      <c r="F7" s="64"/>
    </row>
    <row r="8" spans="2:6" ht="15.75" thickBot="1" x14ac:dyDescent="0.3">
      <c r="B8" s="63"/>
      <c r="C8" s="79" t="s">
        <v>47</v>
      </c>
      <c r="D8" s="83">
        <f>+COUNT('DATOS PQR'!B8:B1048576)+1</f>
        <v>332</v>
      </c>
      <c r="E8" s="65"/>
      <c r="F8" s="64"/>
    </row>
    <row r="9" spans="2:6" ht="3" customHeight="1" thickBot="1" x14ac:dyDescent="0.3">
      <c r="B9" s="63"/>
      <c r="C9" s="69"/>
      <c r="D9" s="84"/>
      <c r="E9" s="67"/>
      <c r="F9" s="64"/>
    </row>
    <row r="10" spans="2:6" ht="15.75" thickBot="1" x14ac:dyDescent="0.3">
      <c r="B10" s="63"/>
      <c r="C10" s="79" t="s">
        <v>171</v>
      </c>
      <c r="D10" s="16"/>
      <c r="E10" s="65"/>
      <c r="F10" s="64"/>
    </row>
    <row r="11" spans="2:6" ht="3" customHeight="1" thickBot="1" x14ac:dyDescent="0.3">
      <c r="B11" s="63"/>
      <c r="C11" s="69"/>
      <c r="D11" s="69"/>
      <c r="E11" s="65"/>
      <c r="F11" s="64"/>
    </row>
    <row r="12" spans="2:6" ht="15.75" thickBot="1" x14ac:dyDescent="0.3">
      <c r="B12" s="63"/>
      <c r="C12" s="79" t="s">
        <v>169</v>
      </c>
      <c r="D12" s="12"/>
      <c r="E12" s="65"/>
      <c r="F12" s="64"/>
    </row>
    <row r="13" spans="2:6" ht="3" customHeight="1" thickBot="1" x14ac:dyDescent="0.3">
      <c r="B13" s="63"/>
      <c r="C13" s="69"/>
      <c r="D13" s="69" t="s">
        <v>68</v>
      </c>
      <c r="E13" s="65"/>
      <c r="F13" s="64"/>
    </row>
    <row r="14" spans="2:6" ht="15.75" customHeight="1" thickBot="1" x14ac:dyDescent="0.3">
      <c r="B14" s="63"/>
      <c r="C14" s="79" t="s">
        <v>1364</v>
      </c>
      <c r="D14" s="50"/>
      <c r="E14" s="65"/>
      <c r="F14" s="64"/>
    </row>
    <row r="15" spans="2:6" ht="3" customHeight="1" thickBot="1" x14ac:dyDescent="0.3">
      <c r="B15" s="63"/>
      <c r="C15" s="69"/>
      <c r="D15" s="69"/>
      <c r="E15" s="65"/>
      <c r="F15" s="64"/>
    </row>
    <row r="16" spans="2:6" ht="15.75" thickBot="1" x14ac:dyDescent="0.3">
      <c r="B16" s="63"/>
      <c r="C16" s="79" t="s">
        <v>48</v>
      </c>
      <c r="D16" s="85" t="str">
        <f>+TEXT(D14,"yyyy")</f>
        <v>1900</v>
      </c>
      <c r="E16" s="65"/>
      <c r="F16" s="64"/>
    </row>
    <row r="17" spans="2:6" ht="3" customHeight="1" thickBot="1" x14ac:dyDescent="0.3">
      <c r="B17" s="63"/>
      <c r="C17" s="69"/>
      <c r="D17" s="69"/>
      <c r="E17" s="65"/>
      <c r="F17" s="64"/>
    </row>
    <row r="18" spans="2:6" ht="15.75" thickBot="1" x14ac:dyDescent="0.3">
      <c r="B18" s="63"/>
      <c r="C18" s="79" t="s">
        <v>49</v>
      </c>
      <c r="D18" s="85" t="str">
        <f>+TEXT(D14,"mmmm")</f>
        <v>enero</v>
      </c>
      <c r="E18" s="65"/>
      <c r="F18" s="64"/>
    </row>
    <row r="19" spans="2:6" ht="3" customHeight="1" thickBot="1" x14ac:dyDescent="0.3">
      <c r="B19" s="63"/>
      <c r="C19" s="69"/>
      <c r="D19" s="69"/>
      <c r="E19" s="68"/>
      <c r="F19" s="64"/>
    </row>
    <row r="20" spans="2:6" ht="15.75" thickBot="1" x14ac:dyDescent="0.3">
      <c r="B20" s="63"/>
      <c r="C20" s="79" t="s">
        <v>180</v>
      </c>
      <c r="D20" s="4"/>
      <c r="E20" s="2"/>
      <c r="F20" s="64"/>
    </row>
    <row r="21" spans="2:6" ht="3" customHeight="1" thickBot="1" x14ac:dyDescent="0.3">
      <c r="B21" s="63"/>
      <c r="C21" s="69"/>
      <c r="D21" s="69"/>
      <c r="E21" s="69"/>
      <c r="F21" s="64"/>
    </row>
    <row r="22" spans="2:6" ht="15.75" thickBot="1" x14ac:dyDescent="0.3">
      <c r="B22" s="63"/>
      <c r="C22" s="79" t="s">
        <v>174</v>
      </c>
      <c r="D22" s="4"/>
      <c r="E22" s="2"/>
      <c r="F22" s="64"/>
    </row>
    <row r="23" spans="2:6" ht="3" customHeight="1" thickBot="1" x14ac:dyDescent="0.3">
      <c r="B23" s="63"/>
      <c r="C23" s="69"/>
      <c r="D23" s="69"/>
      <c r="E23" s="72"/>
      <c r="F23" s="64"/>
    </row>
    <row r="24" spans="2:6" ht="14.25" customHeight="1" thickBot="1" x14ac:dyDescent="0.3">
      <c r="B24" s="63"/>
      <c r="C24" s="79" t="s">
        <v>181</v>
      </c>
      <c r="D24" s="13"/>
      <c r="E24" s="65"/>
      <c r="F24" s="64"/>
    </row>
    <row r="25" spans="2:6" ht="3" customHeight="1" thickBot="1" x14ac:dyDescent="0.3">
      <c r="B25" s="63"/>
      <c r="C25" s="69"/>
      <c r="D25" s="69"/>
      <c r="E25" s="65"/>
      <c r="F25" s="64"/>
    </row>
    <row r="26" spans="2:6" ht="14.25" customHeight="1" thickBot="1" x14ac:dyDescent="0.3">
      <c r="B26" s="63"/>
      <c r="C26" s="79" t="s">
        <v>182</v>
      </c>
      <c r="D26" s="4"/>
      <c r="E26" s="65"/>
      <c r="F26" s="64"/>
    </row>
    <row r="27" spans="2:6" ht="3" customHeight="1" thickBot="1" x14ac:dyDescent="0.3">
      <c r="B27" s="63"/>
      <c r="C27" s="69"/>
      <c r="D27" s="69"/>
      <c r="E27" s="65"/>
      <c r="F27" s="64"/>
    </row>
    <row r="28" spans="2:6" ht="14.25" customHeight="1" thickBot="1" x14ac:dyDescent="0.3">
      <c r="B28" s="63"/>
      <c r="C28" s="79" t="s">
        <v>108</v>
      </c>
      <c r="D28" s="13"/>
      <c r="E28" s="65"/>
      <c r="F28" s="64"/>
    </row>
    <row r="29" spans="2:6" ht="3" customHeight="1" thickBot="1" x14ac:dyDescent="0.3">
      <c r="B29" s="63"/>
      <c r="C29" s="69"/>
      <c r="D29" s="69"/>
      <c r="E29" s="65"/>
      <c r="F29" s="64"/>
    </row>
    <row r="30" spans="2:6" ht="14.25" customHeight="1" thickBot="1" x14ac:dyDescent="0.3">
      <c r="B30" s="63"/>
      <c r="C30" s="79" t="s">
        <v>183</v>
      </c>
      <c r="D30" s="13"/>
      <c r="E30" s="65"/>
      <c r="F30" s="64"/>
    </row>
    <row r="31" spans="2:6" ht="3.75" customHeight="1" thickBot="1" x14ac:dyDescent="0.3">
      <c r="B31" s="63"/>
      <c r="C31" s="69"/>
      <c r="D31" s="69"/>
      <c r="E31" s="65"/>
      <c r="F31" s="64"/>
    </row>
    <row r="32" spans="2:6" ht="14.25" customHeight="1" thickBot="1" x14ac:dyDescent="0.3">
      <c r="B32" s="63"/>
      <c r="C32" s="79" t="s">
        <v>107</v>
      </c>
      <c r="D32" s="13"/>
      <c r="E32" s="65"/>
      <c r="F32" s="64"/>
    </row>
    <row r="33" spans="2:6" ht="3.75" customHeight="1" thickBot="1" x14ac:dyDescent="0.3">
      <c r="B33" s="63"/>
      <c r="C33" s="69"/>
      <c r="D33" s="69"/>
      <c r="E33" s="65"/>
      <c r="F33" s="64"/>
    </row>
    <row r="34" spans="2:6" ht="14.25" customHeight="1" thickBot="1" x14ac:dyDescent="0.3">
      <c r="B34" s="63"/>
      <c r="C34" s="79" t="s">
        <v>53</v>
      </c>
      <c r="D34" s="122"/>
      <c r="E34" s="65"/>
      <c r="F34" s="64"/>
    </row>
    <row r="35" spans="2:6" ht="3" customHeight="1" thickBot="1" x14ac:dyDescent="0.3">
      <c r="B35" s="63"/>
      <c r="C35" s="69"/>
      <c r="D35" s="69"/>
      <c r="E35" s="68"/>
      <c r="F35" s="64"/>
    </row>
    <row r="36" spans="2:6" ht="14.25" customHeight="1" thickBot="1" x14ac:dyDescent="0.3">
      <c r="B36" s="63"/>
      <c r="C36" s="79" t="s">
        <v>103</v>
      </c>
      <c r="D36" s="4"/>
      <c r="E36" s="2"/>
      <c r="F36" s="64"/>
    </row>
    <row r="37" spans="2:6" ht="3" customHeight="1" thickBot="1" x14ac:dyDescent="0.3">
      <c r="B37" s="63"/>
      <c r="C37" s="69"/>
      <c r="D37" s="69"/>
      <c r="E37" s="72"/>
      <c r="F37" s="64"/>
    </row>
    <row r="38" spans="2:6" ht="14.25" customHeight="1" thickBot="1" x14ac:dyDescent="0.3">
      <c r="B38" s="63"/>
      <c r="C38" s="79" t="s">
        <v>109</v>
      </c>
      <c r="D38" s="13"/>
      <c r="E38" s="65"/>
      <c r="F38" s="64"/>
    </row>
    <row r="39" spans="2:6" ht="3" customHeight="1" thickBot="1" x14ac:dyDescent="0.3">
      <c r="B39" s="63"/>
      <c r="C39" s="69"/>
      <c r="D39" s="69"/>
      <c r="E39" s="65"/>
      <c r="F39" s="64"/>
    </row>
    <row r="40" spans="2:6" ht="15.75" thickBot="1" x14ac:dyDescent="0.3">
      <c r="B40" s="63"/>
      <c r="C40" s="79" t="s">
        <v>50</v>
      </c>
      <c r="D40" s="13"/>
      <c r="E40" s="65"/>
      <c r="F40" s="64"/>
    </row>
    <row r="41" spans="2:6" ht="3" customHeight="1" thickBot="1" x14ac:dyDescent="0.3">
      <c r="B41" s="63"/>
      <c r="C41" s="69"/>
      <c r="D41" s="69"/>
      <c r="E41" s="68"/>
      <c r="F41" s="64"/>
    </row>
    <row r="42" spans="2:6" ht="15.75" thickBot="1" x14ac:dyDescent="0.3">
      <c r="B42" s="63"/>
      <c r="C42" s="79" t="s">
        <v>175</v>
      </c>
      <c r="D42" s="13"/>
      <c r="E42" s="2"/>
      <c r="F42" s="64"/>
    </row>
    <row r="43" spans="2:6" ht="3" customHeight="1" thickBot="1" x14ac:dyDescent="0.3">
      <c r="B43" s="63"/>
      <c r="C43" s="69"/>
      <c r="D43" s="69"/>
      <c r="E43" s="72"/>
      <c r="F43" s="64"/>
    </row>
    <row r="44" spans="2:6" ht="14.25" customHeight="1" thickBot="1" x14ac:dyDescent="0.3">
      <c r="B44" s="63"/>
      <c r="C44" s="79" t="s">
        <v>106</v>
      </c>
      <c r="D44" s="13"/>
      <c r="E44" s="65"/>
      <c r="F44" s="64"/>
    </row>
    <row r="45" spans="2:6" ht="3" customHeight="1" thickBot="1" x14ac:dyDescent="0.3">
      <c r="B45" s="63"/>
      <c r="C45" s="69"/>
      <c r="D45" s="69"/>
      <c r="E45" s="68"/>
      <c r="F45" s="64"/>
    </row>
    <row r="46" spans="2:6" ht="15.75" thickBot="1" x14ac:dyDescent="0.3">
      <c r="B46" s="63"/>
      <c r="C46" s="79" t="s">
        <v>51</v>
      </c>
      <c r="D46" s="13"/>
      <c r="E46" s="2"/>
      <c r="F46" s="64"/>
    </row>
    <row r="47" spans="2:6" ht="3" customHeight="1" thickBot="1" x14ac:dyDescent="0.3">
      <c r="B47" s="63"/>
      <c r="C47" s="69"/>
      <c r="D47" s="69"/>
      <c r="E47" s="72"/>
      <c r="F47" s="64"/>
    </row>
    <row r="48" spans="2:6" ht="15.75" thickBot="1" x14ac:dyDescent="0.3">
      <c r="B48" s="63"/>
      <c r="C48" s="79" t="s">
        <v>52</v>
      </c>
      <c r="D48" s="13"/>
      <c r="E48" s="65"/>
      <c r="F48" s="64"/>
    </row>
    <row r="49" spans="2:6" ht="3" customHeight="1" thickBot="1" x14ac:dyDescent="0.3">
      <c r="B49" s="63"/>
      <c r="C49" s="69"/>
      <c r="D49" s="69"/>
      <c r="E49" s="68"/>
      <c r="F49" s="64"/>
    </row>
    <row r="50" spans="2:6" ht="15.75" thickBot="1" x14ac:dyDescent="0.3">
      <c r="B50" s="63"/>
      <c r="C50" s="79" t="s">
        <v>53</v>
      </c>
      <c r="D50" s="122"/>
      <c r="E50" s="2"/>
      <c r="F50" s="64"/>
    </row>
    <row r="51" spans="2:6" ht="3" customHeight="1" thickBot="1" x14ac:dyDescent="0.3">
      <c r="B51" s="63"/>
      <c r="C51" s="69"/>
      <c r="D51" s="69"/>
      <c r="E51" s="69"/>
      <c r="F51" s="64"/>
    </row>
    <row r="52" spans="2:6" ht="15.75" customHeight="1" thickBot="1" x14ac:dyDescent="0.3">
      <c r="B52" s="63"/>
      <c r="C52" s="79" t="s">
        <v>178</v>
      </c>
      <c r="D52" s="13"/>
      <c r="E52" s="69"/>
      <c r="F52" s="64"/>
    </row>
    <row r="53" spans="2:6" ht="3" customHeight="1" thickBot="1" x14ac:dyDescent="0.3">
      <c r="B53" s="63"/>
      <c r="C53" s="69"/>
      <c r="D53" s="69"/>
      <c r="E53" s="69"/>
      <c r="F53" s="64"/>
    </row>
    <row r="54" spans="2:6" ht="15.75" thickBot="1" x14ac:dyDescent="0.3">
      <c r="B54" s="63"/>
      <c r="C54" s="79" t="s">
        <v>54</v>
      </c>
      <c r="D54" s="13"/>
      <c r="E54" s="2"/>
      <c r="F54" s="64"/>
    </row>
    <row r="55" spans="2:6" ht="3" customHeight="1" thickBot="1" x14ac:dyDescent="0.3">
      <c r="B55" s="63"/>
      <c r="C55" s="69"/>
      <c r="D55" s="69"/>
      <c r="E55" s="69"/>
      <c r="F55" s="64"/>
    </row>
    <row r="56" spans="2:6" ht="30" customHeight="1" thickBot="1" x14ac:dyDescent="0.3">
      <c r="B56" s="63"/>
      <c r="C56" s="80" t="s">
        <v>184</v>
      </c>
      <c r="D56" s="14"/>
      <c r="E56" s="15"/>
      <c r="F56" s="64"/>
    </row>
    <row r="57" spans="2:6" ht="3" customHeight="1" thickBot="1" x14ac:dyDescent="0.3">
      <c r="B57" s="63"/>
      <c r="C57" s="69"/>
      <c r="D57" s="69"/>
      <c r="E57" s="72"/>
      <c r="F57" s="64"/>
    </row>
    <row r="58" spans="2:6" ht="15.75" customHeight="1" thickBot="1" x14ac:dyDescent="0.3">
      <c r="B58" s="63"/>
      <c r="C58" s="79" t="s">
        <v>185</v>
      </c>
      <c r="D58" s="17"/>
      <c r="E58" s="65"/>
      <c r="F58" s="64"/>
    </row>
    <row r="59" spans="2:6" ht="3" customHeight="1" thickBot="1" x14ac:dyDescent="0.3">
      <c r="B59" s="63"/>
      <c r="C59" s="69"/>
      <c r="D59" s="73"/>
      <c r="E59" s="65"/>
      <c r="F59" s="64"/>
    </row>
    <row r="60" spans="2:6" ht="15.75" customHeight="1" thickBot="1" x14ac:dyDescent="0.3">
      <c r="B60" s="63"/>
      <c r="C60" s="79" t="s">
        <v>186</v>
      </c>
      <c r="D60" s="17"/>
      <c r="E60" s="65"/>
      <c r="F60" s="64"/>
    </row>
    <row r="61" spans="2:6" ht="3" customHeight="1" thickBot="1" x14ac:dyDescent="0.3">
      <c r="B61" s="63"/>
      <c r="C61" s="69"/>
      <c r="D61" s="73" t="s">
        <v>1413</v>
      </c>
      <c r="E61" s="65"/>
      <c r="F61" s="64"/>
    </row>
    <row r="62" spans="2:6" ht="15.75" customHeight="1" thickBot="1" x14ac:dyDescent="0.3">
      <c r="B62" s="63"/>
      <c r="C62" s="79" t="s">
        <v>187</v>
      </c>
      <c r="D62" s="17"/>
      <c r="E62" s="65"/>
      <c r="F62" s="64"/>
    </row>
    <row r="63" spans="2:6" ht="3" customHeight="1" thickBot="1" x14ac:dyDescent="0.3">
      <c r="B63" s="63"/>
      <c r="C63" s="69"/>
      <c r="D63" s="73"/>
      <c r="E63" s="68"/>
      <c r="F63" s="64"/>
    </row>
    <row r="64" spans="2:6" ht="15.75" customHeight="1" thickBot="1" x14ac:dyDescent="0.3">
      <c r="B64" s="63"/>
      <c r="C64" s="81" t="s">
        <v>55</v>
      </c>
      <c r="D64" s="4"/>
      <c r="E64" s="2"/>
      <c r="F64" s="64"/>
    </row>
    <row r="65" spans="2:6" ht="3" customHeight="1" thickBot="1" x14ac:dyDescent="0.3">
      <c r="B65" s="63"/>
      <c r="C65" s="69"/>
      <c r="D65" s="73" t="s">
        <v>68</v>
      </c>
      <c r="E65" s="69"/>
      <c r="F65" s="64"/>
    </row>
    <row r="66" spans="2:6" ht="15.75" customHeight="1" thickBot="1" x14ac:dyDescent="0.3">
      <c r="B66" s="63"/>
      <c r="C66" s="79" t="s">
        <v>190</v>
      </c>
      <c r="D66" s="4"/>
      <c r="E66" s="2"/>
      <c r="F66" s="64"/>
    </row>
    <row r="67" spans="2:6" ht="3" customHeight="1" thickBot="1" x14ac:dyDescent="0.3">
      <c r="B67" s="63"/>
      <c r="C67" s="69"/>
      <c r="D67" s="73"/>
      <c r="E67" s="69"/>
      <c r="F67" s="64"/>
    </row>
    <row r="68" spans="2:6" ht="15.75" customHeight="1" thickBot="1" x14ac:dyDescent="0.3">
      <c r="B68" s="63"/>
      <c r="C68" s="79" t="s">
        <v>145</v>
      </c>
      <c r="D68" s="4"/>
      <c r="E68" s="2"/>
      <c r="F68" s="64"/>
    </row>
    <row r="69" spans="2:6" ht="3.75" customHeight="1" thickBot="1" x14ac:dyDescent="0.3">
      <c r="B69" s="63"/>
      <c r="C69" s="69"/>
      <c r="D69" s="73"/>
      <c r="E69" s="69"/>
      <c r="F69" s="64"/>
    </row>
    <row r="70" spans="2:6" ht="15.75" customHeight="1" thickBot="1" x14ac:dyDescent="0.35">
      <c r="B70" s="63"/>
      <c r="C70" s="79" t="s">
        <v>179</v>
      </c>
      <c r="D70" s="121"/>
      <c r="E70" s="7"/>
      <c r="F70" s="64"/>
    </row>
    <row r="71" spans="2:6" ht="3.75" customHeight="1" thickBot="1" x14ac:dyDescent="0.3">
      <c r="B71" s="63"/>
      <c r="C71" s="69"/>
      <c r="D71" s="73" t="s">
        <v>66</v>
      </c>
      <c r="E71" s="69"/>
      <c r="F71" s="64"/>
    </row>
    <row r="72" spans="2:6" ht="15.75" customHeight="1" thickBot="1" x14ac:dyDescent="0.3">
      <c r="B72" s="63"/>
      <c r="C72" s="82" t="s">
        <v>188</v>
      </c>
      <c r="D72" s="11"/>
      <c r="E72" s="7"/>
      <c r="F72" s="64"/>
    </row>
    <row r="73" spans="2:6" ht="3.75" customHeight="1" thickBot="1" x14ac:dyDescent="0.3">
      <c r="B73" s="63"/>
      <c r="C73" s="69"/>
      <c r="D73" s="73"/>
      <c r="E73" s="69"/>
      <c r="F73" s="64"/>
    </row>
    <row r="74" spans="2:6" ht="15.75" customHeight="1" thickBot="1" x14ac:dyDescent="0.3">
      <c r="B74" s="63"/>
      <c r="C74" s="82" t="s">
        <v>189</v>
      </c>
      <c r="D74" s="11"/>
      <c r="E74" s="7"/>
      <c r="F74" s="64"/>
    </row>
    <row r="75" spans="2:6" ht="15.75" thickBot="1" x14ac:dyDescent="0.3">
      <c r="B75" s="66"/>
      <c r="C75" s="71"/>
      <c r="D75" s="71"/>
      <c r="E75" s="71"/>
      <c r="F75" s="70"/>
    </row>
  </sheetData>
  <sheetProtection algorithmName="SHA-512" hashValue="8gaMC1kbVVR0DE1m4nQbBz44P5pmrCSLkT3lygnMHVudcLwgWJSyL3gCRO2FJ4UdtAkx+QBRhHdhRe2HX7PLeQ==" saltValue="th4EDGcGR3OhwzHVlORIDA==" spinCount="100000" sheet="1" selectLockedCells="1"/>
  <dataConsolidate link="1"/>
  <mergeCells count="2">
    <mergeCell ref="C3:E4"/>
    <mergeCell ref="C6:E6"/>
  </mergeCells>
  <dataValidations count="15">
    <dataValidation type="list" allowBlank="1" showInputMessage="1" showErrorMessage="1" sqref="D20" xr:uid="{00000000-0002-0000-0100-000000000000}">
      <formula1>Servicios</formula1>
    </dataValidation>
    <dataValidation type="list" allowBlank="1" showInputMessage="1" showErrorMessage="1" sqref="D22" xr:uid="{00000000-0002-0000-0100-000001000000}">
      <formula1>Solicitud</formula1>
    </dataValidation>
    <dataValidation type="list" allowBlank="1" showInputMessage="1" showErrorMessage="1" sqref="D66" xr:uid="{00000000-0002-0000-0100-000002000000}">
      <formula1>Mecanismo_Q</formula1>
    </dataValidation>
    <dataValidation type="list" allowBlank="1" showInputMessage="1" showErrorMessage="1" sqref="D64" xr:uid="{00000000-0002-0000-0100-000004000000}">
      <formula1>Vulneracion</formula1>
    </dataValidation>
    <dataValidation type="list" allowBlank="1" showInputMessage="1" showErrorMessage="1" sqref="D24" xr:uid="{00000000-0002-0000-0100-000005000000}">
      <formula1>Riesgo</formula1>
    </dataValidation>
    <dataValidation type="list" allowBlank="1" showInputMessage="1" showErrorMessage="1" sqref="D28 D38" xr:uid="{00000000-0002-0000-0100-000006000000}">
      <formula1>Tipo_docu</formula1>
    </dataValidation>
    <dataValidation type="list" allowBlank="1" showInputMessage="1" showErrorMessage="1" sqref="D58" xr:uid="{00000000-0002-0000-0100-000008000000}">
      <formula1>Fallo</formula1>
    </dataValidation>
    <dataValidation type="list" allowBlank="1" showInputMessage="1" showErrorMessage="1" sqref="D60" xr:uid="{00000000-0002-0000-0100-000009000000}">
      <formula1>Tipo_pobla</formula1>
    </dataValidation>
    <dataValidation type="list" allowBlank="1" showInputMessage="1" showErrorMessage="1" sqref="D62" xr:uid="{00000000-0002-0000-0100-00000A000000}">
      <formula1>Grupo_étnico</formula1>
    </dataValidation>
    <dataValidation type="list" allowBlank="1" showInputMessage="1" showErrorMessage="1" sqref="D74" xr:uid="{00000000-0002-0000-0100-00000B000000}">
      <formula1>Perfil</formula1>
    </dataValidation>
    <dataValidation type="date" operator="greaterThan" allowBlank="1" showInputMessage="1" showErrorMessage="1" sqref="D12" xr:uid="{00000000-0002-0000-0100-00000E000000}">
      <formula1>45658</formula1>
    </dataValidation>
    <dataValidation type="list" allowBlank="1" showInputMessage="1" showErrorMessage="1" sqref="D42" xr:uid="{090A1353-3AD9-4957-B670-64E235C590C4}">
      <formula1>EPS</formula1>
    </dataValidation>
    <dataValidation type="list" allowBlank="1" showInputMessage="1" showErrorMessage="1" sqref="D44" xr:uid="{91D8E688-0B1E-4116-8527-71C03547BAA1}">
      <formula1>Regimen</formula1>
    </dataValidation>
    <dataValidation type="list" allowBlank="1" showInputMessage="1" showErrorMessage="1" sqref="D52" xr:uid="{030690E8-F23C-47A3-A079-85EB29C1C14A}">
      <formula1>Dpto</formula1>
    </dataValidation>
    <dataValidation type="list" allowBlank="1" showInputMessage="1" showErrorMessage="1" sqref="D54" xr:uid="{6BC56C7E-F942-4281-B605-B1F71F4A482A}">
      <formula1>INDIRECT($D$52)</formula1>
    </dataValidation>
  </dataValidations>
  <pageMargins left="0.70866141732283472" right="0.70866141732283472" top="1.1145833333333333" bottom="0.74803149606299213" header="0.31496062992125984" footer="0.31496062992125984"/>
  <pageSetup paperSize="9" orientation="portrait" horizontalDpi="300" verticalDpi="300" r:id="rId1"/>
  <headerFooter>
    <oddHeader>&amp;L&amp;G&amp;C&amp;"Arial Narrow,Negrita"&amp;12
MATRIZ DE REGISTRO Y CONTROL DE PQR&amp;R&amp;"Arial Narrow,Negrita"&amp;8CÓDIGO: HAU-F-18
FECHA: 27/11/2025
VERSIÓN: 2
PÁGINA: &amp;PDE&amp;N</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26" r:id="rId5" name="Button 2">
              <controlPr defaultSize="0" print="0" autoFill="0" autoPict="0" macro="[0]!datos">
                <anchor moveWithCells="1" sizeWithCells="1">
                  <from>
                    <xdr:col>4</xdr:col>
                    <xdr:colOff>104775</xdr:colOff>
                    <xdr:row>15</xdr:row>
                    <xdr:rowOff>57150</xdr:rowOff>
                  </from>
                  <to>
                    <xdr:col>5</xdr:col>
                    <xdr:colOff>0</xdr:colOff>
                    <xdr:row>17</xdr:row>
                    <xdr:rowOff>161925</xdr:rowOff>
                  </to>
                </anchor>
              </controlPr>
            </control>
          </mc:Choice>
        </mc:AlternateContent>
        <mc:AlternateContent xmlns:mc="http://schemas.openxmlformats.org/markup-compatibility/2006">
          <mc:Choice Requires="x14">
            <control shapeId="1027" r:id="rId6" name="Button 3">
              <controlPr defaultSize="0" print="0" autoFill="0" autoPict="0" macro="[0]!Guardar">
                <anchor moveWithCells="1" sizeWithCells="1">
                  <from>
                    <xdr:col>4</xdr:col>
                    <xdr:colOff>104775</xdr:colOff>
                    <xdr:row>9</xdr:row>
                    <xdr:rowOff>19050</xdr:rowOff>
                  </from>
                  <to>
                    <xdr:col>4</xdr:col>
                    <xdr:colOff>971550</xdr:colOff>
                    <xdr:row>11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F000000}">
          <x14:formula1>
            <xm:f>Datos!$J$3:$J$30</xm:f>
          </x14:formula1>
          <xm:sqref>D68:D69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9">
    <tabColor rgb="FF92D050"/>
  </sheetPr>
  <dimension ref="A1:AH149"/>
  <sheetViews>
    <sheetView topLeftCell="T2" zoomScale="80" zoomScaleNormal="80" workbookViewId="0">
      <selection activeCell="W38" sqref="W38"/>
    </sheetView>
  </sheetViews>
  <sheetFormatPr baseColWidth="10" defaultRowHeight="18" customHeight="1" x14ac:dyDescent="0.25"/>
  <cols>
    <col min="1" max="1" width="23.7109375" style="18" bestFit="1" customWidth="1"/>
    <col min="2" max="2" width="19.42578125" style="18" customWidth="1"/>
    <col min="3" max="3" width="27.7109375" style="18" customWidth="1"/>
    <col min="4" max="4" width="16.7109375" style="18" customWidth="1"/>
    <col min="5" max="5" width="62.7109375" style="18" bestFit="1" customWidth="1"/>
    <col min="6" max="6" width="18.5703125" style="18" customWidth="1"/>
    <col min="7" max="7" width="15.85546875" style="18" customWidth="1"/>
    <col min="8" max="8" width="23.5703125" style="18" customWidth="1"/>
    <col min="9" max="9" width="23.28515625" style="18" customWidth="1"/>
    <col min="10" max="10" width="15.85546875" style="18" customWidth="1"/>
    <col min="11" max="11" width="24.5703125" style="18" customWidth="1"/>
    <col min="12" max="12" width="21.7109375" style="18" customWidth="1"/>
    <col min="13" max="13" width="25.140625" style="18" customWidth="1"/>
    <col min="14" max="14" width="27.85546875" style="18" customWidth="1"/>
    <col min="15" max="15" width="25.28515625" style="18" customWidth="1"/>
    <col min="16" max="16" width="27.7109375" style="18" customWidth="1"/>
    <col min="17" max="17" width="30.85546875" style="18" customWidth="1"/>
    <col min="18" max="18" width="18.140625" style="18" customWidth="1"/>
    <col min="19" max="19" width="22.7109375" style="18" customWidth="1"/>
    <col min="20" max="20" width="15.85546875" style="18" customWidth="1"/>
    <col min="21" max="21" width="19.5703125" style="18" customWidth="1"/>
    <col min="22" max="22" width="29.7109375" style="18" customWidth="1"/>
    <col min="23" max="23" width="23.140625" style="18" customWidth="1"/>
    <col min="24" max="24" width="23.5703125" style="18" customWidth="1"/>
    <col min="25" max="25" width="21.28515625" style="18" customWidth="1"/>
    <col min="26" max="26" width="19.28515625" style="18" customWidth="1"/>
    <col min="27" max="27" width="15.85546875" style="18" customWidth="1"/>
    <col min="28" max="28" width="21.42578125" style="18" customWidth="1"/>
    <col min="29" max="29" width="24" style="18" customWidth="1"/>
    <col min="30" max="30" width="20.28515625" style="18" customWidth="1"/>
    <col min="31" max="31" width="28.7109375" style="18" customWidth="1"/>
    <col min="32" max="32" width="22.42578125" style="18" customWidth="1"/>
    <col min="33" max="33" width="15.85546875" style="18" customWidth="1"/>
    <col min="34" max="34" width="14.85546875" style="18" customWidth="1"/>
  </cols>
  <sheetData>
    <row r="1" spans="1:34" ht="47.25" customHeight="1" x14ac:dyDescent="0.25">
      <c r="A1" s="23" t="s">
        <v>203</v>
      </c>
      <c r="B1" s="21" t="s">
        <v>204</v>
      </c>
      <c r="C1" s="21" t="s">
        <v>205</v>
      </c>
      <c r="D1" s="21" t="s">
        <v>206</v>
      </c>
      <c r="E1" s="22" t="s">
        <v>207</v>
      </c>
      <c r="F1" s="22" t="s">
        <v>208</v>
      </c>
      <c r="G1" s="22" t="s">
        <v>209</v>
      </c>
      <c r="H1" s="22" t="s">
        <v>210</v>
      </c>
      <c r="I1" s="22" t="s">
        <v>211</v>
      </c>
      <c r="J1" s="22" t="s">
        <v>212</v>
      </c>
      <c r="K1" s="22" t="s">
        <v>213</v>
      </c>
      <c r="L1" s="22" t="s">
        <v>214</v>
      </c>
      <c r="M1" s="22" t="s">
        <v>215</v>
      </c>
      <c r="N1" s="22" t="s">
        <v>216</v>
      </c>
      <c r="O1" s="22" t="s">
        <v>217</v>
      </c>
      <c r="P1" s="22" t="s">
        <v>218</v>
      </c>
      <c r="Q1" s="22" t="s">
        <v>219</v>
      </c>
      <c r="R1" s="22" t="s">
        <v>220</v>
      </c>
      <c r="S1" s="22" t="s">
        <v>221</v>
      </c>
      <c r="T1" s="22" t="s">
        <v>222</v>
      </c>
      <c r="U1" s="22" t="s">
        <v>223</v>
      </c>
      <c r="V1" s="22" t="s">
        <v>224</v>
      </c>
      <c r="W1" s="22" t="s">
        <v>225</v>
      </c>
      <c r="X1" s="22" t="s">
        <v>226</v>
      </c>
      <c r="Y1" s="22" t="s">
        <v>227</v>
      </c>
      <c r="Z1" s="22" t="s">
        <v>228</v>
      </c>
      <c r="AA1" s="22" t="s">
        <v>229</v>
      </c>
      <c r="AB1" s="22" t="s">
        <v>230</v>
      </c>
      <c r="AC1" s="22" t="s">
        <v>231</v>
      </c>
      <c r="AD1" s="22" t="s">
        <v>232</v>
      </c>
      <c r="AE1" s="22" t="s">
        <v>233</v>
      </c>
      <c r="AF1" s="22" t="s">
        <v>234</v>
      </c>
      <c r="AG1" s="22" t="s">
        <v>235</v>
      </c>
      <c r="AH1" s="22" t="s">
        <v>236</v>
      </c>
    </row>
    <row r="2" spans="1:34" ht="18" customHeight="1" x14ac:dyDescent="0.25">
      <c r="A2" t="s">
        <v>204</v>
      </c>
      <c r="B2" s="19" t="s">
        <v>257</v>
      </c>
      <c r="C2" s="19" t="s">
        <v>258</v>
      </c>
      <c r="D2" s="19" t="s">
        <v>206</v>
      </c>
      <c r="E2" s="19" t="s">
        <v>260</v>
      </c>
      <c r="F2" s="19" t="s">
        <v>261</v>
      </c>
      <c r="G2" s="19" t="s">
        <v>209</v>
      </c>
      <c r="H2" s="19" t="s">
        <v>978</v>
      </c>
      <c r="I2" s="19" t="s">
        <v>262</v>
      </c>
      <c r="J2" s="19" t="s">
        <v>263</v>
      </c>
      <c r="K2" s="19" t="s">
        <v>264</v>
      </c>
      <c r="L2" s="19" t="s">
        <v>265</v>
      </c>
      <c r="M2" s="19" t="s">
        <v>266</v>
      </c>
      <c r="N2" s="19" t="s">
        <v>267</v>
      </c>
      <c r="O2" s="19" t="s">
        <v>1083</v>
      </c>
      <c r="P2" s="19" t="s">
        <v>268</v>
      </c>
      <c r="Q2" s="19" t="s">
        <v>245</v>
      </c>
      <c r="R2" s="19" t="s">
        <v>269</v>
      </c>
      <c r="S2" s="19" t="s">
        <v>270</v>
      </c>
      <c r="T2" s="19" t="s">
        <v>271</v>
      </c>
      <c r="U2" s="19" t="s">
        <v>264</v>
      </c>
      <c r="V2" s="19" t="s">
        <v>272</v>
      </c>
      <c r="W2" s="19" t="s">
        <v>1181</v>
      </c>
      <c r="X2" s="19" t="s">
        <v>1117</v>
      </c>
      <c r="Y2" s="19" t="s">
        <v>1201</v>
      </c>
      <c r="Z2" s="19" t="s">
        <v>1189</v>
      </c>
      <c r="AA2" s="19" t="s">
        <v>252</v>
      </c>
      <c r="AB2" s="19" t="s">
        <v>1217</v>
      </c>
      <c r="AC2" s="19" t="s">
        <v>274</v>
      </c>
      <c r="AD2" s="19" t="s">
        <v>273</v>
      </c>
      <c r="AE2" s="19" t="s">
        <v>275</v>
      </c>
      <c r="AF2" s="19" t="s">
        <v>1261</v>
      </c>
      <c r="AG2" s="19" t="s">
        <v>1268</v>
      </c>
      <c r="AH2" s="24" t="s">
        <v>320</v>
      </c>
    </row>
    <row r="3" spans="1:34" ht="18" customHeight="1" x14ac:dyDescent="0.25">
      <c r="A3" t="s">
        <v>205</v>
      </c>
      <c r="B3" s="19" t="s">
        <v>277</v>
      </c>
      <c r="C3" s="19" t="s">
        <v>922</v>
      </c>
      <c r="D3" s="19" t="s">
        <v>259</v>
      </c>
      <c r="E3" s="19" t="s">
        <v>970</v>
      </c>
      <c r="F3" s="19" t="s">
        <v>238</v>
      </c>
      <c r="G3" s="18" t="s">
        <v>1272</v>
      </c>
      <c r="H3" s="19" t="s">
        <v>280</v>
      </c>
      <c r="I3" s="19" t="s">
        <v>281</v>
      </c>
      <c r="J3" s="19" t="s">
        <v>282</v>
      </c>
      <c r="K3" s="19" t="s">
        <v>1047</v>
      </c>
      <c r="L3" s="19" t="s">
        <v>1053</v>
      </c>
      <c r="M3" s="19" t="s">
        <v>283</v>
      </c>
      <c r="N3" s="19" t="s">
        <v>1076</v>
      </c>
      <c r="O3" s="19" t="s">
        <v>1084</v>
      </c>
      <c r="P3" s="19" t="s">
        <v>273</v>
      </c>
      <c r="Q3" s="19" t="s">
        <v>1117</v>
      </c>
      <c r="R3" s="19" t="s">
        <v>366</v>
      </c>
      <c r="S3" s="19" t="s">
        <v>286</v>
      </c>
      <c r="T3" s="19" t="s">
        <v>287</v>
      </c>
      <c r="U3" s="19" t="s">
        <v>288</v>
      </c>
      <c r="V3" s="19" t="s">
        <v>289</v>
      </c>
      <c r="W3" s="19" t="s">
        <v>1182</v>
      </c>
      <c r="X3" s="19" t="s">
        <v>290</v>
      </c>
      <c r="Y3" s="19" t="s">
        <v>291</v>
      </c>
      <c r="Z3" s="19" t="s">
        <v>251</v>
      </c>
      <c r="AA3" s="19" t="s">
        <v>273</v>
      </c>
      <c r="AB3" s="19" t="s">
        <v>293</v>
      </c>
      <c r="AC3" s="19" t="s">
        <v>264</v>
      </c>
      <c r="AD3" s="19" t="s">
        <v>294</v>
      </c>
      <c r="AE3" s="19" t="s">
        <v>295</v>
      </c>
      <c r="AF3" s="19" t="s">
        <v>1262</v>
      </c>
      <c r="AG3" s="19" t="s">
        <v>1269</v>
      </c>
      <c r="AH3" s="19" t="s">
        <v>276</v>
      </c>
    </row>
    <row r="4" spans="1:34" ht="18" customHeight="1" x14ac:dyDescent="0.25">
      <c r="A4" t="s">
        <v>206</v>
      </c>
      <c r="B4" s="19" t="s">
        <v>297</v>
      </c>
      <c r="C4" s="19" t="s">
        <v>923</v>
      </c>
      <c r="D4" s="19" t="s">
        <v>278</v>
      </c>
      <c r="E4" s="18" t="s">
        <v>1272</v>
      </c>
      <c r="F4" s="19" t="s">
        <v>279</v>
      </c>
      <c r="H4" s="19" t="s">
        <v>300</v>
      </c>
      <c r="I4" s="19" t="s">
        <v>301</v>
      </c>
      <c r="J4" s="19" t="s">
        <v>302</v>
      </c>
      <c r="K4" s="19" t="s">
        <v>1048</v>
      </c>
      <c r="L4" s="19" t="s">
        <v>303</v>
      </c>
      <c r="M4" s="19" t="s">
        <v>293</v>
      </c>
      <c r="N4" s="19" t="s">
        <v>304</v>
      </c>
      <c r="O4" s="19" t="s">
        <v>305</v>
      </c>
      <c r="P4" s="19" t="s">
        <v>306</v>
      </c>
      <c r="Q4" s="19" t="s">
        <v>284</v>
      </c>
      <c r="R4" s="19" t="s">
        <v>1161</v>
      </c>
      <c r="S4" s="19" t="s">
        <v>309</v>
      </c>
      <c r="T4" s="19" t="s">
        <v>310</v>
      </c>
      <c r="U4" s="19" t="s">
        <v>311</v>
      </c>
      <c r="V4" s="19" t="s">
        <v>1171</v>
      </c>
      <c r="W4" s="19" t="s">
        <v>312</v>
      </c>
      <c r="X4" s="19" t="s">
        <v>1187</v>
      </c>
      <c r="Y4" s="19" t="s">
        <v>313</v>
      </c>
      <c r="Z4" s="19" t="s">
        <v>292</v>
      </c>
      <c r="AA4" s="19" t="s">
        <v>1215</v>
      </c>
      <c r="AB4" s="19" t="s">
        <v>1218</v>
      </c>
      <c r="AC4" s="19" t="s">
        <v>315</v>
      </c>
      <c r="AD4" s="19" t="s">
        <v>1249</v>
      </c>
      <c r="AE4" s="19" t="s">
        <v>317</v>
      </c>
      <c r="AF4" s="19" t="s">
        <v>318</v>
      </c>
      <c r="AG4" s="19" t="s">
        <v>296</v>
      </c>
      <c r="AH4" s="19" t="s">
        <v>256</v>
      </c>
    </row>
    <row r="5" spans="1:34" ht="18" customHeight="1" x14ac:dyDescent="0.25">
      <c r="A5" t="s">
        <v>208</v>
      </c>
      <c r="B5" s="19" t="s">
        <v>322</v>
      </c>
      <c r="C5" s="19" t="s">
        <v>924</v>
      </c>
      <c r="D5" s="19" t="s">
        <v>298</v>
      </c>
      <c r="F5" s="19" t="s">
        <v>299</v>
      </c>
      <c r="H5" s="19" t="s">
        <v>324</v>
      </c>
      <c r="I5" s="19" t="s">
        <v>991</v>
      </c>
      <c r="J5" s="19" t="s">
        <v>1040</v>
      </c>
      <c r="K5" s="19" t="s">
        <v>325</v>
      </c>
      <c r="L5" s="19" t="s">
        <v>326</v>
      </c>
      <c r="M5" s="19" t="s">
        <v>1059</v>
      </c>
      <c r="N5" s="19" t="s">
        <v>327</v>
      </c>
      <c r="O5" s="19" t="s">
        <v>1085</v>
      </c>
      <c r="P5" s="19" t="s">
        <v>1105</v>
      </c>
      <c r="Q5" s="19" t="s">
        <v>307</v>
      </c>
      <c r="R5" s="19" t="s">
        <v>348</v>
      </c>
      <c r="S5" s="19" t="s">
        <v>1162</v>
      </c>
      <c r="T5" s="19" t="s">
        <v>329</v>
      </c>
      <c r="U5" s="19" t="s">
        <v>1170</v>
      </c>
      <c r="V5" s="19" t="s">
        <v>330</v>
      </c>
      <c r="W5" s="19" t="s">
        <v>331</v>
      </c>
      <c r="X5" s="19" t="s">
        <v>332</v>
      </c>
      <c r="Y5" s="19" t="s">
        <v>333</v>
      </c>
      <c r="Z5" s="19" t="s">
        <v>1211</v>
      </c>
      <c r="AA5" s="19" t="s">
        <v>314</v>
      </c>
      <c r="AB5" s="19" t="s">
        <v>335</v>
      </c>
      <c r="AC5" s="19" t="s">
        <v>336</v>
      </c>
      <c r="AD5" s="19" t="s">
        <v>316</v>
      </c>
      <c r="AE5" s="19" t="s">
        <v>1254</v>
      </c>
      <c r="AF5" s="19" t="s">
        <v>283</v>
      </c>
      <c r="AG5" s="19" t="s">
        <v>338</v>
      </c>
      <c r="AH5" s="19" t="s">
        <v>1271</v>
      </c>
    </row>
    <row r="6" spans="1:34" ht="18" customHeight="1" x14ac:dyDescent="0.25">
      <c r="A6" t="s">
        <v>321</v>
      </c>
      <c r="B6" s="19" t="s">
        <v>237</v>
      </c>
      <c r="C6" s="19" t="s">
        <v>339</v>
      </c>
      <c r="D6" s="19" t="s">
        <v>969</v>
      </c>
      <c r="F6" s="19" t="s">
        <v>323</v>
      </c>
      <c r="H6" s="19" t="s">
        <v>342</v>
      </c>
      <c r="I6" s="19" t="s">
        <v>343</v>
      </c>
      <c r="J6" s="19" t="s">
        <v>1041</v>
      </c>
      <c r="K6" s="19" t="s">
        <v>344</v>
      </c>
      <c r="L6" s="19" t="s">
        <v>1054</v>
      </c>
      <c r="M6" s="19" t="s">
        <v>345</v>
      </c>
      <c r="N6" s="19" t="s">
        <v>346</v>
      </c>
      <c r="O6" s="19" t="s">
        <v>1086</v>
      </c>
      <c r="P6" s="19" t="s">
        <v>1106</v>
      </c>
      <c r="Q6" s="19" t="s">
        <v>841</v>
      </c>
      <c r="R6" s="19" t="s">
        <v>285</v>
      </c>
      <c r="S6" s="18" t="s">
        <v>1272</v>
      </c>
      <c r="T6" s="19" t="s">
        <v>349</v>
      </c>
      <c r="U6" s="19" t="s">
        <v>350</v>
      </c>
      <c r="V6" s="19" t="s">
        <v>351</v>
      </c>
      <c r="W6" s="19" t="s">
        <v>369</v>
      </c>
      <c r="X6" s="19" t="s">
        <v>353</v>
      </c>
      <c r="Y6" s="19" t="s">
        <v>1202</v>
      </c>
      <c r="Z6" s="19" t="s">
        <v>334</v>
      </c>
      <c r="AA6" s="19" t="s">
        <v>979</v>
      </c>
      <c r="AB6" s="19" t="s">
        <v>1219</v>
      </c>
      <c r="AC6" s="19" t="s">
        <v>355</v>
      </c>
      <c r="AD6" s="19" t="s">
        <v>337</v>
      </c>
      <c r="AE6" s="19" t="s">
        <v>357</v>
      </c>
      <c r="AF6" s="19" t="s">
        <v>1059</v>
      </c>
      <c r="AG6" s="19" t="s">
        <v>319</v>
      </c>
      <c r="AH6" s="18" t="s">
        <v>1272</v>
      </c>
    </row>
    <row r="7" spans="1:34" ht="18" customHeight="1" x14ac:dyDescent="0.25">
      <c r="A7" t="s">
        <v>210</v>
      </c>
      <c r="B7" s="19" t="s">
        <v>919</v>
      </c>
      <c r="C7" s="19" t="s">
        <v>358</v>
      </c>
      <c r="D7" s="19" t="s">
        <v>340</v>
      </c>
      <c r="F7" s="19" t="s">
        <v>341</v>
      </c>
      <c r="H7" s="19" t="s">
        <v>361</v>
      </c>
      <c r="I7" s="19" t="s">
        <v>992</v>
      </c>
      <c r="J7" s="19" t="s">
        <v>362</v>
      </c>
      <c r="K7" s="19" t="s">
        <v>1049</v>
      </c>
      <c r="L7" s="19" t="s">
        <v>363</v>
      </c>
      <c r="M7" s="19" t="s">
        <v>1060</v>
      </c>
      <c r="N7" s="19" t="s">
        <v>364</v>
      </c>
      <c r="O7" s="19" t="s">
        <v>1087</v>
      </c>
      <c r="P7" s="19" t="s">
        <v>1107</v>
      </c>
      <c r="Q7" s="19" t="s">
        <v>1118</v>
      </c>
      <c r="R7" s="19" t="s">
        <v>400</v>
      </c>
      <c r="T7" s="19" t="s">
        <v>367</v>
      </c>
      <c r="U7" s="19" t="s">
        <v>368</v>
      </c>
      <c r="V7" s="19" t="s">
        <v>1172</v>
      </c>
      <c r="W7" s="19" t="s">
        <v>384</v>
      </c>
      <c r="X7" s="19" t="s">
        <v>991</v>
      </c>
      <c r="Y7" s="19" t="s">
        <v>1203</v>
      </c>
      <c r="Z7" s="19" t="s">
        <v>1212</v>
      </c>
      <c r="AA7" s="19" t="s">
        <v>354</v>
      </c>
      <c r="AB7" s="19" t="s">
        <v>370</v>
      </c>
      <c r="AC7" s="19" t="s">
        <v>371</v>
      </c>
      <c r="AD7" s="19" t="s">
        <v>356</v>
      </c>
      <c r="AE7" s="19" t="s">
        <v>372</v>
      </c>
      <c r="AF7" s="19" t="s">
        <v>373</v>
      </c>
      <c r="AG7" s="19" t="s">
        <v>1270</v>
      </c>
    </row>
    <row r="8" spans="1:34" ht="18" customHeight="1" x14ac:dyDescent="0.25">
      <c r="A8" t="s">
        <v>211</v>
      </c>
      <c r="B8" s="19" t="s">
        <v>920</v>
      </c>
      <c r="C8" s="19" t="s">
        <v>925</v>
      </c>
      <c r="D8" s="19" t="s">
        <v>359</v>
      </c>
      <c r="F8" s="19" t="s">
        <v>360</v>
      </c>
      <c r="H8" s="19" t="s">
        <v>270</v>
      </c>
      <c r="I8" s="19" t="s">
        <v>376</v>
      </c>
      <c r="J8" s="19" t="s">
        <v>377</v>
      </c>
      <c r="K8" s="19" t="s">
        <v>242</v>
      </c>
      <c r="L8" s="19" t="s">
        <v>1055</v>
      </c>
      <c r="M8" s="19" t="s">
        <v>379</v>
      </c>
      <c r="N8" s="19" t="s">
        <v>1077</v>
      </c>
      <c r="O8" s="19" t="s">
        <v>1088</v>
      </c>
      <c r="P8" s="19" t="s">
        <v>1108</v>
      </c>
      <c r="Q8" s="19" t="s">
        <v>1119</v>
      </c>
      <c r="R8" s="19" t="s">
        <v>380</v>
      </c>
      <c r="T8" s="19" t="s">
        <v>381</v>
      </c>
      <c r="U8" s="19" t="s">
        <v>382</v>
      </c>
      <c r="V8" s="19" t="s">
        <v>383</v>
      </c>
      <c r="W8" s="19" t="s">
        <v>404</v>
      </c>
      <c r="X8" s="19" t="s">
        <v>385</v>
      </c>
      <c r="Y8" s="19" t="s">
        <v>1204</v>
      </c>
      <c r="Z8" s="19" t="s">
        <v>1213</v>
      </c>
      <c r="AA8" s="19" t="s">
        <v>1216</v>
      </c>
      <c r="AB8" s="19" t="s">
        <v>388</v>
      </c>
      <c r="AC8" s="19" t="s">
        <v>389</v>
      </c>
      <c r="AD8" s="19" t="s">
        <v>390</v>
      </c>
      <c r="AE8" s="19" t="s">
        <v>391</v>
      </c>
      <c r="AF8" s="19" t="s">
        <v>409</v>
      </c>
      <c r="AG8" s="18" t="s">
        <v>1272</v>
      </c>
    </row>
    <row r="9" spans="1:34" ht="18" customHeight="1" x14ac:dyDescent="0.25">
      <c r="A9" t="s">
        <v>212</v>
      </c>
      <c r="B9" s="19" t="s">
        <v>374</v>
      </c>
      <c r="C9" s="19" t="s">
        <v>394</v>
      </c>
      <c r="D9" s="18" t="s">
        <v>1272</v>
      </c>
      <c r="F9" s="19" t="s">
        <v>375</v>
      </c>
      <c r="H9" s="19" t="s">
        <v>395</v>
      </c>
      <c r="I9" s="19" t="s">
        <v>993</v>
      </c>
      <c r="J9" s="19" t="s">
        <v>396</v>
      </c>
      <c r="K9" s="19" t="s">
        <v>378</v>
      </c>
      <c r="L9" s="19" t="s">
        <v>1056</v>
      </c>
      <c r="M9" s="19" t="s">
        <v>397</v>
      </c>
      <c r="N9" s="19" t="s">
        <v>1078</v>
      </c>
      <c r="O9" s="19" t="s">
        <v>1089</v>
      </c>
      <c r="P9" s="19" t="s">
        <v>398</v>
      </c>
      <c r="Q9" s="19" t="s">
        <v>365</v>
      </c>
      <c r="R9" s="19" t="s">
        <v>328</v>
      </c>
      <c r="T9" s="19" t="s">
        <v>401</v>
      </c>
      <c r="U9" s="19" t="s">
        <v>402</v>
      </c>
      <c r="V9" s="19" t="s">
        <v>403</v>
      </c>
      <c r="W9" s="19" t="s">
        <v>422</v>
      </c>
      <c r="X9" s="19" t="s">
        <v>1188</v>
      </c>
      <c r="Y9" s="19" t="s">
        <v>1205</v>
      </c>
      <c r="Z9" s="19" t="s">
        <v>405</v>
      </c>
      <c r="AA9" s="19" t="s">
        <v>387</v>
      </c>
      <c r="AB9" s="19" t="s">
        <v>407</v>
      </c>
      <c r="AC9" s="19" t="s">
        <v>1059</v>
      </c>
      <c r="AD9" s="19" t="s">
        <v>408</v>
      </c>
      <c r="AE9" s="19" t="s">
        <v>1255</v>
      </c>
      <c r="AF9" s="19" t="s">
        <v>427</v>
      </c>
    </row>
    <row r="10" spans="1:34" ht="18" customHeight="1" x14ac:dyDescent="0.25">
      <c r="A10" t="s">
        <v>213</v>
      </c>
      <c r="B10" s="19" t="s">
        <v>393</v>
      </c>
      <c r="C10" s="19" t="s">
        <v>926</v>
      </c>
      <c r="F10" s="19" t="s">
        <v>971</v>
      </c>
      <c r="H10" s="19" t="s">
        <v>239</v>
      </c>
      <c r="I10" s="19" t="s">
        <v>413</v>
      </c>
      <c r="J10" s="19" t="s">
        <v>241</v>
      </c>
      <c r="K10" s="19" t="s">
        <v>1050</v>
      </c>
      <c r="L10" s="19" t="s">
        <v>416</v>
      </c>
      <c r="M10" s="19" t="s">
        <v>417</v>
      </c>
      <c r="N10" s="19" t="s">
        <v>418</v>
      </c>
      <c r="O10" s="19" t="s">
        <v>1090</v>
      </c>
      <c r="P10" s="19" t="s">
        <v>419</v>
      </c>
      <c r="Q10" s="19" t="s">
        <v>1120</v>
      </c>
      <c r="R10" s="19" t="s">
        <v>308</v>
      </c>
      <c r="T10" s="19" t="s">
        <v>1163</v>
      </c>
      <c r="U10" s="19" t="s">
        <v>421</v>
      </c>
      <c r="V10" s="19" t="s">
        <v>1173</v>
      </c>
      <c r="W10" s="19" t="s">
        <v>435</v>
      </c>
      <c r="X10" s="19" t="s">
        <v>1189</v>
      </c>
      <c r="Y10" s="19" t="s">
        <v>1206</v>
      </c>
      <c r="Z10" s="19" t="s">
        <v>423</v>
      </c>
      <c r="AA10" s="19" t="s">
        <v>406</v>
      </c>
      <c r="AB10" s="19" t="s">
        <v>1220</v>
      </c>
      <c r="AC10" s="19" t="s">
        <v>254</v>
      </c>
      <c r="AD10" s="19" t="s">
        <v>425</v>
      </c>
      <c r="AE10" s="19" t="s">
        <v>426</v>
      </c>
      <c r="AF10" s="19" t="s">
        <v>918</v>
      </c>
    </row>
    <row r="11" spans="1:34" ht="18" customHeight="1" x14ac:dyDescent="0.25">
      <c r="A11" t="s">
        <v>214</v>
      </c>
      <c r="B11" s="19" t="s">
        <v>410</v>
      </c>
      <c r="C11" s="19" t="s">
        <v>927</v>
      </c>
      <c r="F11" s="19" t="s">
        <v>411</v>
      </c>
      <c r="H11" s="19" t="s">
        <v>412</v>
      </c>
      <c r="I11" s="19" t="s">
        <v>273</v>
      </c>
      <c r="J11" s="19" t="s">
        <v>414</v>
      </c>
      <c r="K11" s="19" t="s">
        <v>415</v>
      </c>
      <c r="L11" s="19" t="s">
        <v>430</v>
      </c>
      <c r="M11" s="19" t="s">
        <v>431</v>
      </c>
      <c r="N11" s="19" t="s">
        <v>432</v>
      </c>
      <c r="O11" s="19" t="s">
        <v>449</v>
      </c>
      <c r="P11" s="19" t="s">
        <v>433</v>
      </c>
      <c r="Q11" s="19" t="s">
        <v>399</v>
      </c>
      <c r="R11" s="18" t="s">
        <v>1272</v>
      </c>
      <c r="T11" s="19" t="s">
        <v>1164</v>
      </c>
      <c r="U11" s="19" t="s">
        <v>434</v>
      </c>
      <c r="V11" s="19" t="s">
        <v>1174</v>
      </c>
      <c r="W11" s="19" t="s">
        <v>452</v>
      </c>
      <c r="X11" s="19" t="s">
        <v>1190</v>
      </c>
      <c r="Y11" s="19" t="s">
        <v>1207</v>
      </c>
      <c r="Z11" s="19" t="s">
        <v>438</v>
      </c>
      <c r="AA11" s="19" t="s">
        <v>424</v>
      </c>
      <c r="AB11" s="19" t="s">
        <v>253</v>
      </c>
      <c r="AC11" s="19" t="s">
        <v>399</v>
      </c>
      <c r="AD11" s="19" t="s">
        <v>944</v>
      </c>
      <c r="AE11" s="19" t="s">
        <v>442</v>
      </c>
      <c r="AF11" s="19" t="s">
        <v>443</v>
      </c>
    </row>
    <row r="12" spans="1:34" ht="18" customHeight="1" x14ac:dyDescent="0.25">
      <c r="A12" t="s">
        <v>215</v>
      </c>
      <c r="B12" s="19" t="s">
        <v>921</v>
      </c>
      <c r="C12" s="19" t="s">
        <v>928</v>
      </c>
      <c r="F12" s="19" t="s">
        <v>972</v>
      </c>
      <c r="H12" s="19" t="s">
        <v>445</v>
      </c>
      <c r="I12" s="19" t="s">
        <v>994</v>
      </c>
      <c r="J12" s="19" t="s">
        <v>428</v>
      </c>
      <c r="K12" s="19" t="s">
        <v>429</v>
      </c>
      <c r="L12" s="19" t="s">
        <v>447</v>
      </c>
      <c r="M12" s="19" t="s">
        <v>242</v>
      </c>
      <c r="N12" s="19" t="s">
        <v>448</v>
      </c>
      <c r="O12" s="19" t="s">
        <v>1091</v>
      </c>
      <c r="P12" s="19" t="s">
        <v>1109</v>
      </c>
      <c r="Q12" s="19" t="s">
        <v>420</v>
      </c>
      <c r="T12" s="19" t="s">
        <v>450</v>
      </c>
      <c r="U12" s="19" t="s">
        <v>247</v>
      </c>
      <c r="V12" s="19" t="s">
        <v>1175</v>
      </c>
      <c r="W12" s="19" t="s">
        <v>466</v>
      </c>
      <c r="X12" s="19" t="s">
        <v>436</v>
      </c>
      <c r="Y12" s="19" t="s">
        <v>437</v>
      </c>
      <c r="Z12" s="19" t="s">
        <v>386</v>
      </c>
      <c r="AA12" s="19" t="s">
        <v>439</v>
      </c>
      <c r="AB12" s="19" t="s">
        <v>440</v>
      </c>
      <c r="AC12" s="19" t="s">
        <v>441</v>
      </c>
      <c r="AD12" s="19" t="s">
        <v>457</v>
      </c>
      <c r="AE12" s="19" t="s">
        <v>458</v>
      </c>
      <c r="AF12" s="19" t="s">
        <v>299</v>
      </c>
    </row>
    <row r="13" spans="1:34" ht="18" customHeight="1" x14ac:dyDescent="0.25">
      <c r="A13" t="s">
        <v>216</v>
      </c>
      <c r="B13" s="18" t="s">
        <v>1272</v>
      </c>
      <c r="C13" s="19" t="s">
        <v>472</v>
      </c>
      <c r="F13" s="19" t="s">
        <v>444</v>
      </c>
      <c r="H13" s="19" t="s">
        <v>979</v>
      </c>
      <c r="I13" s="19" t="s">
        <v>212</v>
      </c>
      <c r="J13" s="19" t="s">
        <v>446</v>
      </c>
      <c r="K13" s="19" t="s">
        <v>1051</v>
      </c>
      <c r="L13" s="19" t="s">
        <v>461</v>
      </c>
      <c r="M13" s="19" t="s">
        <v>1061</v>
      </c>
      <c r="N13" s="19" t="s">
        <v>1079</v>
      </c>
      <c r="O13" s="19" t="s">
        <v>462</v>
      </c>
      <c r="P13" s="19" t="s">
        <v>463</v>
      </c>
      <c r="Q13" s="19" t="s">
        <v>1121</v>
      </c>
      <c r="T13" s="19" t="s">
        <v>464</v>
      </c>
      <c r="U13" s="19" t="s">
        <v>451</v>
      </c>
      <c r="V13" s="19" t="s">
        <v>466</v>
      </c>
      <c r="W13" s="19" t="s">
        <v>509</v>
      </c>
      <c r="X13" s="19" t="s">
        <v>979</v>
      </c>
      <c r="Y13" s="19" t="s">
        <v>453</v>
      </c>
      <c r="Z13" s="19" t="s">
        <v>454</v>
      </c>
      <c r="AA13" s="19" t="s">
        <v>455</v>
      </c>
      <c r="AB13" s="19" t="s">
        <v>1221</v>
      </c>
      <c r="AC13" s="19" t="s">
        <v>456</v>
      </c>
      <c r="AD13" s="19" t="s">
        <v>469</v>
      </c>
      <c r="AE13" s="19" t="s">
        <v>470</v>
      </c>
      <c r="AF13" s="19" t="s">
        <v>471</v>
      </c>
    </row>
    <row r="14" spans="1:34" ht="18" customHeight="1" x14ac:dyDescent="0.25">
      <c r="A14" t="s">
        <v>217</v>
      </c>
      <c r="C14" s="19" t="s">
        <v>283</v>
      </c>
      <c r="F14" s="19" t="s">
        <v>459</v>
      </c>
      <c r="H14" s="19" t="s">
        <v>980</v>
      </c>
      <c r="I14" s="19" t="s">
        <v>474</v>
      </c>
      <c r="J14" s="19" t="s">
        <v>460</v>
      </c>
      <c r="K14" s="19" t="s">
        <v>1052</v>
      </c>
      <c r="L14" s="19" t="s">
        <v>1057</v>
      </c>
      <c r="M14" s="19" t="s">
        <v>1062</v>
      </c>
      <c r="N14" s="19" t="s">
        <v>477</v>
      </c>
      <c r="O14" s="19" t="s">
        <v>478</v>
      </c>
      <c r="P14" s="19" t="s">
        <v>1110</v>
      </c>
      <c r="Q14" s="19" t="s">
        <v>1122</v>
      </c>
      <c r="T14" s="19" t="s">
        <v>480</v>
      </c>
      <c r="U14" s="19" t="s">
        <v>465</v>
      </c>
      <c r="V14" s="19" t="s">
        <v>482</v>
      </c>
      <c r="W14" s="19" t="s">
        <v>1183</v>
      </c>
      <c r="X14" s="19" t="s">
        <v>1191</v>
      </c>
      <c r="Y14" s="19" t="s">
        <v>467</v>
      </c>
      <c r="Z14" s="19" t="s">
        <v>1214</v>
      </c>
      <c r="AA14" s="18" t="s">
        <v>1272</v>
      </c>
      <c r="AB14" s="19" t="s">
        <v>468</v>
      </c>
      <c r="AC14" s="19" t="s">
        <v>1222</v>
      </c>
      <c r="AD14" s="19" t="s">
        <v>485</v>
      </c>
      <c r="AE14" s="19" t="s">
        <v>486</v>
      </c>
      <c r="AF14" s="19" t="s">
        <v>487</v>
      </c>
    </row>
    <row r="15" spans="1:34" ht="18" customHeight="1" x14ac:dyDescent="0.25">
      <c r="A15" t="s">
        <v>218</v>
      </c>
      <c r="C15" s="19" t="s">
        <v>252</v>
      </c>
      <c r="F15" s="19" t="s">
        <v>328</v>
      </c>
      <c r="H15" s="19" t="s">
        <v>473</v>
      </c>
      <c r="I15" s="19" t="s">
        <v>488</v>
      </c>
      <c r="J15" s="19" t="s">
        <v>475</v>
      </c>
      <c r="K15" s="19" t="s">
        <v>476</v>
      </c>
      <c r="L15" s="19" t="s">
        <v>491</v>
      </c>
      <c r="M15" s="19" t="s">
        <v>1063</v>
      </c>
      <c r="N15" s="19" t="s">
        <v>492</v>
      </c>
      <c r="O15" s="19" t="s">
        <v>493</v>
      </c>
      <c r="P15" s="19" t="s">
        <v>1111</v>
      </c>
      <c r="Q15" s="19" t="s">
        <v>1123</v>
      </c>
      <c r="T15" s="19" t="s">
        <v>1165</v>
      </c>
      <c r="U15" s="19" t="s">
        <v>481</v>
      </c>
      <c r="V15" s="19" t="s">
        <v>496</v>
      </c>
      <c r="W15" s="19" t="s">
        <v>1184</v>
      </c>
      <c r="X15" s="19" t="s">
        <v>483</v>
      </c>
      <c r="Y15" s="19" t="s">
        <v>484</v>
      </c>
      <c r="Z15" s="18" t="s">
        <v>1272</v>
      </c>
      <c r="AB15" s="18" t="s">
        <v>1272</v>
      </c>
      <c r="AC15" s="19" t="s">
        <v>1223</v>
      </c>
      <c r="AD15" s="19" t="s">
        <v>501</v>
      </c>
      <c r="AE15" s="19" t="s">
        <v>502</v>
      </c>
      <c r="AF15" s="19" t="s">
        <v>1263</v>
      </c>
    </row>
    <row r="16" spans="1:34" ht="18" customHeight="1" x14ac:dyDescent="0.25">
      <c r="A16" t="s">
        <v>219</v>
      </c>
      <c r="C16" s="19" t="s">
        <v>336</v>
      </c>
      <c r="F16" s="19" t="s">
        <v>973</v>
      </c>
      <c r="H16" s="19" t="s">
        <v>981</v>
      </c>
      <c r="I16" s="19" t="s">
        <v>505</v>
      </c>
      <c r="J16" s="19" t="s">
        <v>489</v>
      </c>
      <c r="K16" s="19" t="s">
        <v>490</v>
      </c>
      <c r="L16" s="19" t="s">
        <v>1058</v>
      </c>
      <c r="M16" s="19" t="s">
        <v>1064</v>
      </c>
      <c r="N16" s="19" t="s">
        <v>573</v>
      </c>
      <c r="O16" s="19" t="s">
        <v>1092</v>
      </c>
      <c r="P16" s="19" t="s">
        <v>494</v>
      </c>
      <c r="Q16" s="19" t="s">
        <v>479</v>
      </c>
      <c r="T16" s="19" t="s">
        <v>507</v>
      </c>
      <c r="U16" s="19" t="s">
        <v>495</v>
      </c>
      <c r="V16" s="19" t="s">
        <v>508</v>
      </c>
      <c r="W16" s="19" t="s">
        <v>497</v>
      </c>
      <c r="X16" s="19" t="s">
        <v>498</v>
      </c>
      <c r="Y16" s="19" t="s">
        <v>499</v>
      </c>
      <c r="AC16" s="19" t="s">
        <v>500</v>
      </c>
      <c r="AD16" s="19" t="s">
        <v>511</v>
      </c>
      <c r="AE16" s="19" t="s">
        <v>512</v>
      </c>
      <c r="AF16" s="19" t="s">
        <v>513</v>
      </c>
    </row>
    <row r="17" spans="1:32" ht="18" customHeight="1" x14ac:dyDescent="0.25">
      <c r="A17" t="s">
        <v>220</v>
      </c>
      <c r="C17" s="19" t="s">
        <v>543</v>
      </c>
      <c r="F17" s="19" t="s">
        <v>503</v>
      </c>
      <c r="H17" s="19" t="s">
        <v>504</v>
      </c>
      <c r="I17" s="19" t="s">
        <v>995</v>
      </c>
      <c r="J17" s="19" t="s">
        <v>1042</v>
      </c>
      <c r="K17" s="19" t="s">
        <v>963</v>
      </c>
      <c r="L17" s="19" t="s">
        <v>515</v>
      </c>
      <c r="M17" s="19" t="s">
        <v>516</v>
      </c>
      <c r="N17" s="19" t="s">
        <v>1080</v>
      </c>
      <c r="O17" s="19" t="s">
        <v>1093</v>
      </c>
      <c r="P17" s="19" t="s">
        <v>506</v>
      </c>
      <c r="Q17" s="19" t="s">
        <v>1124</v>
      </c>
      <c r="T17" s="19" t="s">
        <v>520</v>
      </c>
      <c r="U17" s="18" t="s">
        <v>1272</v>
      </c>
      <c r="V17" s="19" t="s">
        <v>521</v>
      </c>
      <c r="W17" s="19" t="s">
        <v>550</v>
      </c>
      <c r="X17" s="19" t="s">
        <v>523</v>
      </c>
      <c r="Y17" s="19" t="s">
        <v>510</v>
      </c>
      <c r="AC17" s="19" t="s">
        <v>1224</v>
      </c>
      <c r="AD17" s="19" t="s">
        <v>1250</v>
      </c>
      <c r="AE17" s="19" t="s">
        <v>525</v>
      </c>
      <c r="AF17" s="19" t="s">
        <v>526</v>
      </c>
    </row>
    <row r="18" spans="1:32" ht="18" customHeight="1" x14ac:dyDescent="0.25">
      <c r="A18" t="s">
        <v>221</v>
      </c>
      <c r="C18" s="19" t="s">
        <v>527</v>
      </c>
      <c r="F18" s="19" t="s">
        <v>461</v>
      </c>
      <c r="H18" s="19" t="s">
        <v>982</v>
      </c>
      <c r="I18" s="19" t="s">
        <v>996</v>
      </c>
      <c r="J18" s="19" t="s">
        <v>514</v>
      </c>
      <c r="K18" s="18" t="s">
        <v>1272</v>
      </c>
      <c r="L18" s="19" t="s">
        <v>531</v>
      </c>
      <c r="M18" s="19" t="s">
        <v>532</v>
      </c>
      <c r="N18" s="19" t="s">
        <v>517</v>
      </c>
      <c r="O18" s="19" t="s">
        <v>534</v>
      </c>
      <c r="P18" s="19" t="s">
        <v>518</v>
      </c>
      <c r="Q18" s="19" t="s">
        <v>1125</v>
      </c>
      <c r="T18" s="19" t="s">
        <v>536</v>
      </c>
      <c r="V18" s="19" t="s">
        <v>537</v>
      </c>
      <c r="W18" s="19" t="s">
        <v>1185</v>
      </c>
      <c r="X18" s="19" t="s">
        <v>538</v>
      </c>
      <c r="Y18" s="19" t="s">
        <v>1208</v>
      </c>
      <c r="AC18" s="19" t="s">
        <v>524</v>
      </c>
      <c r="AD18" s="19" t="s">
        <v>539</v>
      </c>
      <c r="AE18" s="19" t="s">
        <v>540</v>
      </c>
      <c r="AF18" s="19" t="s">
        <v>541</v>
      </c>
    </row>
    <row r="19" spans="1:32" ht="18" customHeight="1" x14ac:dyDescent="0.25">
      <c r="A19" t="s">
        <v>222</v>
      </c>
      <c r="C19" s="19" t="s">
        <v>556</v>
      </c>
      <c r="F19" s="19" t="s">
        <v>974</v>
      </c>
      <c r="H19" s="19" t="s">
        <v>528</v>
      </c>
      <c r="I19" s="19" t="s">
        <v>529</v>
      </c>
      <c r="J19" s="19" t="s">
        <v>530</v>
      </c>
      <c r="L19" s="19" t="s">
        <v>495</v>
      </c>
      <c r="M19" s="19" t="s">
        <v>1065</v>
      </c>
      <c r="N19" s="19" t="s">
        <v>533</v>
      </c>
      <c r="O19" s="19" t="s">
        <v>1094</v>
      </c>
      <c r="P19" s="19" t="s">
        <v>535</v>
      </c>
      <c r="Q19" s="19" t="s">
        <v>519</v>
      </c>
      <c r="T19" s="19" t="s">
        <v>1166</v>
      </c>
      <c r="V19" s="19" t="s">
        <v>549</v>
      </c>
      <c r="W19" s="19" t="s">
        <v>582</v>
      </c>
      <c r="X19" s="19" t="s">
        <v>551</v>
      </c>
      <c r="Y19" s="19" t="s">
        <v>1209</v>
      </c>
      <c r="AC19" s="19" t="s">
        <v>347</v>
      </c>
      <c r="AD19" s="19" t="s">
        <v>553</v>
      </c>
      <c r="AE19" s="19" t="s">
        <v>554</v>
      </c>
      <c r="AF19" s="19" t="s">
        <v>555</v>
      </c>
    </row>
    <row r="20" spans="1:32" ht="18" customHeight="1" x14ac:dyDescent="0.25">
      <c r="A20" t="s">
        <v>542</v>
      </c>
      <c r="C20" s="19" t="s">
        <v>389</v>
      </c>
      <c r="F20" s="19" t="s">
        <v>975</v>
      </c>
      <c r="H20" s="19" t="s">
        <v>544</v>
      </c>
      <c r="I20" s="19" t="s">
        <v>545</v>
      </c>
      <c r="J20" s="19" t="s">
        <v>546</v>
      </c>
      <c r="L20" s="19" t="s">
        <v>243</v>
      </c>
      <c r="M20" s="19" t="s">
        <v>559</v>
      </c>
      <c r="N20" s="19" t="s">
        <v>547</v>
      </c>
      <c r="O20" s="19" t="s">
        <v>560</v>
      </c>
      <c r="P20" s="19" t="s">
        <v>548</v>
      </c>
      <c r="Q20" s="19" t="s">
        <v>1126</v>
      </c>
      <c r="T20" s="19" t="s">
        <v>246</v>
      </c>
      <c r="V20" s="19" t="s">
        <v>563</v>
      </c>
      <c r="W20" s="19" t="s">
        <v>1186</v>
      </c>
      <c r="X20" s="19" t="s">
        <v>1192</v>
      </c>
      <c r="Y20" s="19" t="s">
        <v>564</v>
      </c>
      <c r="AC20" s="19" t="s">
        <v>1225</v>
      </c>
      <c r="AD20" s="19" t="s">
        <v>1251</v>
      </c>
      <c r="AE20" s="19" t="s">
        <v>567</v>
      </c>
      <c r="AF20" s="19" t="s">
        <v>568</v>
      </c>
    </row>
    <row r="21" spans="1:32" ht="18" customHeight="1" x14ac:dyDescent="0.25">
      <c r="A21" t="s">
        <v>224</v>
      </c>
      <c r="C21" s="19" t="s">
        <v>413</v>
      </c>
      <c r="F21" s="19" t="s">
        <v>557</v>
      </c>
      <c r="H21" s="19" t="s">
        <v>983</v>
      </c>
      <c r="I21" s="19" t="s">
        <v>558</v>
      </c>
      <c r="J21" s="19" t="s">
        <v>230</v>
      </c>
      <c r="L21" s="18" t="s">
        <v>1272</v>
      </c>
      <c r="M21" s="19" t="s">
        <v>572</v>
      </c>
      <c r="N21" s="19" t="s">
        <v>1081</v>
      </c>
      <c r="O21" s="19" t="s">
        <v>1095</v>
      </c>
      <c r="P21" s="19" t="s">
        <v>1112</v>
      </c>
      <c r="Q21" s="19" t="s">
        <v>1127</v>
      </c>
      <c r="T21" s="19" t="s">
        <v>562</v>
      </c>
      <c r="V21" s="19" t="s">
        <v>1176</v>
      </c>
      <c r="W21" s="19" t="s">
        <v>429</v>
      </c>
      <c r="X21" s="19" t="s">
        <v>431</v>
      </c>
      <c r="Y21" s="19" t="s">
        <v>576</v>
      </c>
      <c r="AC21" s="19" t="s">
        <v>565</v>
      </c>
      <c r="AD21" s="19" t="s">
        <v>566</v>
      </c>
      <c r="AE21" s="19" t="s">
        <v>578</v>
      </c>
      <c r="AF21" s="19" t="s">
        <v>1264</v>
      </c>
    </row>
    <row r="22" spans="1:32" ht="18" customHeight="1" x14ac:dyDescent="0.25">
      <c r="A22" t="s">
        <v>225</v>
      </c>
      <c r="C22" s="19" t="s">
        <v>929</v>
      </c>
      <c r="F22" s="19" t="s">
        <v>569</v>
      </c>
      <c r="H22" s="19" t="s">
        <v>984</v>
      </c>
      <c r="I22" s="19" t="s">
        <v>997</v>
      </c>
      <c r="J22" s="19" t="s">
        <v>571</v>
      </c>
      <c r="M22" s="19" t="s">
        <v>579</v>
      </c>
      <c r="N22" s="19" t="s">
        <v>580</v>
      </c>
      <c r="O22" s="19" t="s">
        <v>1096</v>
      </c>
      <c r="P22" s="19" t="s">
        <v>1113</v>
      </c>
      <c r="Q22" s="19" t="s">
        <v>561</v>
      </c>
      <c r="T22" s="19" t="s">
        <v>575</v>
      </c>
      <c r="V22" s="19" t="s">
        <v>571</v>
      </c>
      <c r="W22" s="19" t="s">
        <v>600</v>
      </c>
      <c r="X22" s="19" t="s">
        <v>742</v>
      </c>
      <c r="Y22" s="19" t="s">
        <v>552</v>
      </c>
      <c r="AC22" s="19" t="s">
        <v>935</v>
      </c>
      <c r="AD22" s="19" t="s">
        <v>577</v>
      </c>
      <c r="AE22" s="19" t="s">
        <v>587</v>
      </c>
      <c r="AF22" s="19" t="s">
        <v>392</v>
      </c>
    </row>
    <row r="23" spans="1:32" ht="18" customHeight="1" x14ac:dyDescent="0.25">
      <c r="A23" t="s">
        <v>226</v>
      </c>
      <c r="C23" s="19" t="s">
        <v>930</v>
      </c>
      <c r="F23" s="19" t="s">
        <v>976</v>
      </c>
      <c r="H23" s="19" t="s">
        <v>570</v>
      </c>
      <c r="I23" s="19" t="s">
        <v>660</v>
      </c>
      <c r="J23" s="19" t="s">
        <v>1043</v>
      </c>
      <c r="M23" s="19" t="s">
        <v>589</v>
      </c>
      <c r="N23" s="19" t="s">
        <v>590</v>
      </c>
      <c r="O23" s="19" t="s">
        <v>1097</v>
      </c>
      <c r="P23" s="19" t="s">
        <v>1114</v>
      </c>
      <c r="Q23" s="19" t="s">
        <v>574</v>
      </c>
      <c r="T23" s="19" t="s">
        <v>581</v>
      </c>
      <c r="V23" s="19" t="s">
        <v>1177</v>
      </c>
      <c r="W23" s="19" t="s">
        <v>612</v>
      </c>
      <c r="X23" s="19" t="s">
        <v>583</v>
      </c>
      <c r="Y23" s="19" t="s">
        <v>584</v>
      </c>
      <c r="AC23" s="19" t="s">
        <v>585</v>
      </c>
      <c r="AD23" s="19" t="s">
        <v>586</v>
      </c>
      <c r="AE23" s="19" t="s">
        <v>1256</v>
      </c>
      <c r="AF23" s="19" t="s">
        <v>1265</v>
      </c>
    </row>
    <row r="24" spans="1:32" ht="18" customHeight="1" x14ac:dyDescent="0.25">
      <c r="A24" t="s">
        <v>588</v>
      </c>
      <c r="C24" s="19" t="s">
        <v>614</v>
      </c>
      <c r="F24" s="19" t="s">
        <v>977</v>
      </c>
      <c r="H24" s="19" t="s">
        <v>579</v>
      </c>
      <c r="I24" s="19" t="s">
        <v>998</v>
      </c>
      <c r="J24" s="19" t="s">
        <v>1044</v>
      </c>
      <c r="M24" s="19" t="s">
        <v>1012</v>
      </c>
      <c r="N24" s="19" t="s">
        <v>1082</v>
      </c>
      <c r="O24" s="19" t="s">
        <v>1098</v>
      </c>
      <c r="P24" s="19" t="s">
        <v>591</v>
      </c>
      <c r="Q24" s="19" t="s">
        <v>1128</v>
      </c>
      <c r="T24" s="19" t="s">
        <v>514</v>
      </c>
      <c r="V24" s="19" t="s">
        <v>1178</v>
      </c>
      <c r="W24" s="19" t="s">
        <v>618</v>
      </c>
      <c r="X24" s="19" t="s">
        <v>593</v>
      </c>
      <c r="Y24" s="19" t="s">
        <v>594</v>
      </c>
      <c r="AC24" s="19" t="s">
        <v>1226</v>
      </c>
      <c r="AD24" s="19" t="s">
        <v>1252</v>
      </c>
      <c r="AE24" s="19" t="s">
        <v>595</v>
      </c>
      <c r="AF24" s="19" t="s">
        <v>596</v>
      </c>
    </row>
    <row r="25" spans="1:32" ht="18" customHeight="1" x14ac:dyDescent="0.25">
      <c r="A25" t="s">
        <v>228</v>
      </c>
      <c r="C25" s="19" t="s">
        <v>212</v>
      </c>
      <c r="F25" s="18" t="s">
        <v>1272</v>
      </c>
      <c r="H25" s="19" t="s">
        <v>985</v>
      </c>
      <c r="I25" s="19" t="s">
        <v>999</v>
      </c>
      <c r="J25" s="19" t="s">
        <v>1045</v>
      </c>
      <c r="M25" s="19" t="s">
        <v>1066</v>
      </c>
      <c r="N25" s="19" t="s">
        <v>607</v>
      </c>
      <c r="O25" s="19" t="s">
        <v>1099</v>
      </c>
      <c r="P25" s="19" t="s">
        <v>598</v>
      </c>
      <c r="Q25" s="19" t="s">
        <v>592</v>
      </c>
      <c r="T25" s="19" t="s">
        <v>599</v>
      </c>
      <c r="V25" s="19" t="s">
        <v>611</v>
      </c>
      <c r="W25" s="19" t="s">
        <v>627</v>
      </c>
      <c r="X25" s="19" t="s">
        <v>601</v>
      </c>
      <c r="Y25" s="19" t="s">
        <v>602</v>
      </c>
      <c r="AC25" s="19" t="s">
        <v>603</v>
      </c>
      <c r="AD25" s="19" t="s">
        <v>255</v>
      </c>
      <c r="AE25" s="19" t="s">
        <v>1257</v>
      </c>
      <c r="AF25" s="19" t="s">
        <v>944</v>
      </c>
    </row>
    <row r="26" spans="1:32" ht="18" customHeight="1" x14ac:dyDescent="0.25">
      <c r="A26" t="s">
        <v>229</v>
      </c>
      <c r="C26" s="19" t="s">
        <v>632</v>
      </c>
      <c r="H26" s="19" t="s">
        <v>604</v>
      </c>
      <c r="I26" s="19" t="s">
        <v>597</v>
      </c>
      <c r="J26" s="19" t="s">
        <v>606</v>
      </c>
      <c r="M26" s="19" t="s">
        <v>616</v>
      </c>
      <c r="N26" s="19" t="s">
        <v>244</v>
      </c>
      <c r="O26" s="19" t="s">
        <v>546</v>
      </c>
      <c r="P26" s="19" t="s">
        <v>608</v>
      </c>
      <c r="Q26" s="19" t="s">
        <v>981</v>
      </c>
      <c r="T26" s="19" t="s">
        <v>610</v>
      </c>
      <c r="V26" s="19" t="s">
        <v>1179</v>
      </c>
      <c r="W26" s="19" t="s">
        <v>352</v>
      </c>
      <c r="X26" s="19" t="s">
        <v>1193</v>
      </c>
      <c r="Y26" s="19" t="s">
        <v>613</v>
      </c>
      <c r="AC26" s="19" t="s">
        <v>1227</v>
      </c>
      <c r="AD26" s="19" t="s">
        <v>232</v>
      </c>
      <c r="AE26" s="19" t="s">
        <v>1258</v>
      </c>
      <c r="AF26" s="19" t="s">
        <v>322</v>
      </c>
    </row>
    <row r="27" spans="1:32" ht="18" customHeight="1" x14ac:dyDescent="0.25">
      <c r="A27" t="s">
        <v>230</v>
      </c>
      <c r="C27" s="19" t="s">
        <v>641</v>
      </c>
      <c r="H27" s="19" t="s">
        <v>615</v>
      </c>
      <c r="I27" s="19" t="s">
        <v>605</v>
      </c>
      <c r="J27" s="19" t="s">
        <v>1046</v>
      </c>
      <c r="M27" s="19" t="s">
        <v>1067</v>
      </c>
      <c r="N27" s="18" t="s">
        <v>1272</v>
      </c>
      <c r="O27" s="19" t="s">
        <v>1100</v>
      </c>
      <c r="P27" s="19" t="s">
        <v>1115</v>
      </c>
      <c r="Q27" s="19" t="s">
        <v>609</v>
      </c>
      <c r="T27" s="19" t="s">
        <v>617</v>
      </c>
      <c r="V27" s="19" t="s">
        <v>248</v>
      </c>
      <c r="W27" s="19" t="s">
        <v>1082</v>
      </c>
      <c r="X27" s="19" t="s">
        <v>619</v>
      </c>
      <c r="Y27" s="19" t="s">
        <v>620</v>
      </c>
      <c r="AC27" s="19" t="s">
        <v>1228</v>
      </c>
      <c r="AD27" s="19" t="s">
        <v>1253</v>
      </c>
      <c r="AE27" s="19" t="s">
        <v>630</v>
      </c>
      <c r="AF27" s="19" t="s">
        <v>621</v>
      </c>
    </row>
    <row r="28" spans="1:32" ht="18" customHeight="1" x14ac:dyDescent="0.25">
      <c r="A28" t="s">
        <v>622</v>
      </c>
      <c r="C28" s="19" t="s">
        <v>931</v>
      </c>
      <c r="H28" s="19" t="s">
        <v>986</v>
      </c>
      <c r="I28" s="19" t="s">
        <v>1000</v>
      </c>
      <c r="J28" s="19" t="s">
        <v>623</v>
      </c>
      <c r="M28" s="19" t="s">
        <v>1068</v>
      </c>
      <c r="O28" s="19" t="s">
        <v>1101</v>
      </c>
      <c r="P28" s="19" t="s">
        <v>624</v>
      </c>
      <c r="Q28" s="19" t="s">
        <v>1129</v>
      </c>
      <c r="T28" s="19" t="s">
        <v>625</v>
      </c>
      <c r="V28" s="19" t="s">
        <v>626</v>
      </c>
      <c r="W28" s="19" t="s">
        <v>522</v>
      </c>
      <c r="X28" s="19" t="s">
        <v>1194</v>
      </c>
      <c r="Y28" s="19" t="s">
        <v>628</v>
      </c>
      <c r="AC28" s="19" t="s">
        <v>629</v>
      </c>
      <c r="AD28" s="18" t="s">
        <v>1272</v>
      </c>
      <c r="AE28" s="19" t="s">
        <v>639</v>
      </c>
      <c r="AF28" s="19" t="s">
        <v>631</v>
      </c>
    </row>
    <row r="29" spans="1:32" ht="18" customHeight="1" x14ac:dyDescent="0.25">
      <c r="A29" t="s">
        <v>231</v>
      </c>
      <c r="C29" s="19" t="s">
        <v>658</v>
      </c>
      <c r="H29" s="19" t="s">
        <v>987</v>
      </c>
      <c r="I29" s="19" t="s">
        <v>1001</v>
      </c>
      <c r="J29" s="18" t="s">
        <v>1272</v>
      </c>
      <c r="M29" s="19" t="s">
        <v>634</v>
      </c>
      <c r="O29" s="19" t="s">
        <v>1102</v>
      </c>
      <c r="P29" s="19" t="s">
        <v>635</v>
      </c>
      <c r="Q29" s="19" t="s">
        <v>1130</v>
      </c>
      <c r="T29" s="19" t="s">
        <v>1167</v>
      </c>
      <c r="V29" s="19" t="s">
        <v>637</v>
      </c>
      <c r="W29" s="19" t="s">
        <v>249</v>
      </c>
      <c r="X29" s="19" t="s">
        <v>638</v>
      </c>
      <c r="Y29" s="19" t="s">
        <v>410</v>
      </c>
      <c r="AC29" s="19" t="s">
        <v>981</v>
      </c>
      <c r="AE29" s="19" t="s">
        <v>647</v>
      </c>
      <c r="AF29" s="19" t="s">
        <v>640</v>
      </c>
    </row>
    <row r="30" spans="1:32" ht="18" customHeight="1" x14ac:dyDescent="0.25">
      <c r="A30" t="s">
        <v>232</v>
      </c>
      <c r="C30" s="19" t="s">
        <v>667</v>
      </c>
      <c r="H30" s="19" t="s">
        <v>642</v>
      </c>
      <c r="I30" s="19" t="s">
        <v>633</v>
      </c>
      <c r="M30" s="19" t="s">
        <v>1069</v>
      </c>
      <c r="O30" s="19" t="s">
        <v>1103</v>
      </c>
      <c r="P30" s="19" t="s">
        <v>1116</v>
      </c>
      <c r="Q30" s="19" t="s">
        <v>636</v>
      </c>
      <c r="T30" s="19" t="s">
        <v>1023</v>
      </c>
      <c r="V30" s="19" t="s">
        <v>1180</v>
      </c>
      <c r="W30" s="19" t="s">
        <v>644</v>
      </c>
      <c r="X30" s="19" t="s">
        <v>645</v>
      </c>
      <c r="Y30" s="19" t="s">
        <v>646</v>
      </c>
      <c r="AC30" s="19" t="s">
        <v>1229</v>
      </c>
      <c r="AE30" s="19" t="s">
        <v>656</v>
      </c>
      <c r="AF30" s="19" t="s">
        <v>600</v>
      </c>
    </row>
    <row r="31" spans="1:32" ht="18" customHeight="1" x14ac:dyDescent="0.25">
      <c r="A31" t="s">
        <v>233</v>
      </c>
      <c r="C31" s="19" t="s">
        <v>683</v>
      </c>
      <c r="H31" s="19" t="s">
        <v>648</v>
      </c>
      <c r="I31" s="19" t="s">
        <v>1002</v>
      </c>
      <c r="M31" s="19" t="s">
        <v>649</v>
      </c>
      <c r="O31" s="19" t="s">
        <v>1104</v>
      </c>
      <c r="P31" s="19" t="s">
        <v>650</v>
      </c>
      <c r="Q31" s="19" t="s">
        <v>643</v>
      </c>
      <c r="T31" s="19" t="s">
        <v>651</v>
      </c>
      <c r="V31" s="19" t="s">
        <v>652</v>
      </c>
      <c r="W31" s="18" t="s">
        <v>1272</v>
      </c>
      <c r="X31" s="19" t="s">
        <v>653</v>
      </c>
      <c r="Y31" s="19" t="s">
        <v>654</v>
      </c>
      <c r="AC31" s="19" t="s">
        <v>655</v>
      </c>
      <c r="AE31" s="19" t="s">
        <v>665</v>
      </c>
      <c r="AF31" s="19" t="s">
        <v>1266</v>
      </c>
    </row>
    <row r="32" spans="1:32" ht="18" customHeight="1" x14ac:dyDescent="0.25">
      <c r="A32" t="s">
        <v>657</v>
      </c>
      <c r="C32" s="19" t="s">
        <v>691</v>
      </c>
      <c r="H32" s="19" t="s">
        <v>659</v>
      </c>
      <c r="I32" s="19" t="s">
        <v>669</v>
      </c>
      <c r="M32" s="19" t="s">
        <v>1070</v>
      </c>
      <c r="O32" s="18" t="s">
        <v>1272</v>
      </c>
      <c r="P32" s="18" t="s">
        <v>1272</v>
      </c>
      <c r="Q32" s="19" t="s">
        <v>1131</v>
      </c>
      <c r="T32" s="19" t="s">
        <v>661</v>
      </c>
      <c r="V32" s="18" t="s">
        <v>1272</v>
      </c>
      <c r="X32" s="19" t="s">
        <v>662</v>
      </c>
      <c r="Y32" s="19" t="s">
        <v>663</v>
      </c>
      <c r="AC32" s="19" t="s">
        <v>664</v>
      </c>
      <c r="AE32" s="19" t="s">
        <v>674</v>
      </c>
      <c r="AF32" s="19" t="s">
        <v>666</v>
      </c>
    </row>
    <row r="33" spans="1:32" ht="18" customHeight="1" x14ac:dyDescent="0.25">
      <c r="A33" t="s">
        <v>235</v>
      </c>
      <c r="C33" s="19" t="s">
        <v>932</v>
      </c>
      <c r="H33" s="19" t="s">
        <v>668</v>
      </c>
      <c r="I33" s="19" t="s">
        <v>677</v>
      </c>
      <c r="M33" s="19" t="s">
        <v>678</v>
      </c>
      <c r="Q33" s="19" t="s">
        <v>1132</v>
      </c>
      <c r="T33" s="19" t="s">
        <v>679</v>
      </c>
      <c r="X33" s="19" t="s">
        <v>672</v>
      </c>
      <c r="Y33" s="19" t="s">
        <v>673</v>
      </c>
      <c r="AC33" s="19" t="s">
        <v>1230</v>
      </c>
      <c r="AE33" s="19" t="s">
        <v>681</v>
      </c>
      <c r="AF33" s="19" t="s">
        <v>586</v>
      </c>
    </row>
    <row r="34" spans="1:32" ht="18" customHeight="1" x14ac:dyDescent="0.25">
      <c r="A34" t="s">
        <v>236</v>
      </c>
      <c r="C34" s="19" t="s">
        <v>706</v>
      </c>
      <c r="H34" s="19" t="s">
        <v>676</v>
      </c>
      <c r="I34" s="19" t="s">
        <v>684</v>
      </c>
      <c r="M34" s="19" t="s">
        <v>670</v>
      </c>
      <c r="Q34" s="19" t="s">
        <v>1133</v>
      </c>
      <c r="T34" s="19" t="s">
        <v>686</v>
      </c>
      <c r="X34" s="19" t="s">
        <v>944</v>
      </c>
      <c r="Y34" s="19" t="s">
        <v>438</v>
      </c>
      <c r="AC34" s="19" t="s">
        <v>680</v>
      </c>
      <c r="AE34" s="19" t="s">
        <v>689</v>
      </c>
      <c r="AF34" s="19" t="s">
        <v>682</v>
      </c>
    </row>
    <row r="35" spans="1:32" ht="18" customHeight="1" x14ac:dyDescent="0.25">
      <c r="A35" s="18" t="s">
        <v>1272</v>
      </c>
      <c r="C35" s="19" t="s">
        <v>933</v>
      </c>
      <c r="H35" s="19" t="s">
        <v>988</v>
      </c>
      <c r="I35" s="19" t="s">
        <v>693</v>
      </c>
      <c r="M35" s="19" t="s">
        <v>685</v>
      </c>
      <c r="Q35" s="19" t="s">
        <v>1134</v>
      </c>
      <c r="T35" s="19" t="s">
        <v>671</v>
      </c>
      <c r="X35" s="19" t="s">
        <v>687</v>
      </c>
      <c r="Y35" s="19" t="s">
        <v>688</v>
      </c>
      <c r="AC35" s="19" t="s">
        <v>1231</v>
      </c>
      <c r="AE35" s="19" t="s">
        <v>1259</v>
      </c>
      <c r="AF35" s="19" t="s">
        <v>690</v>
      </c>
    </row>
    <row r="36" spans="1:32" ht="18" customHeight="1" x14ac:dyDescent="0.25">
      <c r="C36" s="19" t="s">
        <v>934</v>
      </c>
      <c r="H36" s="19" t="s">
        <v>692</v>
      </c>
      <c r="I36" s="19" t="s">
        <v>700</v>
      </c>
      <c r="M36" s="19" t="s">
        <v>694</v>
      </c>
      <c r="Q36" s="19" t="s">
        <v>1135</v>
      </c>
      <c r="T36" s="19" t="s">
        <v>1168</v>
      </c>
      <c r="X36" s="19" t="s">
        <v>696</v>
      </c>
      <c r="Y36" s="19" t="s">
        <v>697</v>
      </c>
      <c r="AC36" s="19" t="s">
        <v>1232</v>
      </c>
      <c r="AE36" s="19" t="s">
        <v>705</v>
      </c>
      <c r="AF36" s="19" t="s">
        <v>698</v>
      </c>
    </row>
    <row r="37" spans="1:32" ht="18" customHeight="1" x14ac:dyDescent="0.25">
      <c r="C37" s="19" t="s">
        <v>935</v>
      </c>
      <c r="H37" s="19" t="s">
        <v>699</v>
      </c>
      <c r="I37" s="19" t="s">
        <v>1003</v>
      </c>
      <c r="M37" s="19" t="s">
        <v>1071</v>
      </c>
      <c r="Q37" s="19" t="s">
        <v>695</v>
      </c>
      <c r="T37" s="19" t="s">
        <v>702</v>
      </c>
      <c r="X37" s="19" t="s">
        <v>703</v>
      </c>
      <c r="Y37" s="19" t="s">
        <v>704</v>
      </c>
      <c r="AC37" s="19" t="s">
        <v>1233</v>
      </c>
      <c r="AE37" s="19" t="s">
        <v>708</v>
      </c>
      <c r="AF37" s="19" t="s">
        <v>1267</v>
      </c>
    </row>
    <row r="38" spans="1:32" ht="18" customHeight="1" x14ac:dyDescent="0.25">
      <c r="C38" s="19" t="s">
        <v>383</v>
      </c>
      <c r="H38" s="19" t="s">
        <v>678</v>
      </c>
      <c r="I38" s="19" t="s">
        <v>1004</v>
      </c>
      <c r="M38" s="19" t="s">
        <v>232</v>
      </c>
      <c r="Q38" s="19" t="s">
        <v>701</v>
      </c>
      <c r="T38" s="19" t="s">
        <v>1169</v>
      </c>
      <c r="X38" s="19" t="s">
        <v>1195</v>
      </c>
      <c r="Y38" s="19" t="s">
        <v>1210</v>
      </c>
      <c r="AC38" s="19" t="s">
        <v>707</v>
      </c>
      <c r="AE38" s="19" t="s">
        <v>713</v>
      </c>
      <c r="AF38" s="19" t="s">
        <v>709</v>
      </c>
    </row>
    <row r="39" spans="1:32" ht="18" customHeight="1" x14ac:dyDescent="0.25">
      <c r="C39" s="19" t="s">
        <v>727</v>
      </c>
      <c r="H39" s="19" t="s">
        <v>710</v>
      </c>
      <c r="I39" s="19" t="s">
        <v>715</v>
      </c>
      <c r="M39" s="19" t="s">
        <v>1072</v>
      </c>
      <c r="Q39" s="19" t="s">
        <v>452</v>
      </c>
      <c r="T39" s="18" t="s">
        <v>1272</v>
      </c>
      <c r="X39" s="19" t="s">
        <v>711</v>
      </c>
      <c r="Y39" s="19" t="s">
        <v>712</v>
      </c>
      <c r="AC39" s="19" t="s">
        <v>464</v>
      </c>
      <c r="AE39" s="19" t="s">
        <v>719</v>
      </c>
      <c r="AF39" s="19" t="s">
        <v>714</v>
      </c>
    </row>
    <row r="40" spans="1:32" ht="18" customHeight="1" x14ac:dyDescent="0.25">
      <c r="C40" s="19" t="s">
        <v>733</v>
      </c>
      <c r="H40" s="19" t="s">
        <v>989</v>
      </c>
      <c r="I40" s="19" t="s">
        <v>722</v>
      </c>
      <c r="M40" s="19" t="s">
        <v>1073</v>
      </c>
      <c r="Q40" s="19" t="s">
        <v>1136</v>
      </c>
      <c r="X40" s="19" t="s">
        <v>717</v>
      </c>
      <c r="Y40" s="19" t="s">
        <v>718</v>
      </c>
      <c r="AC40" s="19" t="s">
        <v>1234</v>
      </c>
      <c r="AE40" s="19" t="s">
        <v>725</v>
      </c>
      <c r="AF40" s="19" t="s">
        <v>720</v>
      </c>
    </row>
    <row r="41" spans="1:32" ht="16.5" customHeight="1" x14ac:dyDescent="0.25">
      <c r="C41" s="19" t="s">
        <v>936</v>
      </c>
      <c r="H41" s="19" t="s">
        <v>721</v>
      </c>
      <c r="I41" s="19" t="s">
        <v>729</v>
      </c>
      <c r="M41" s="19" t="s">
        <v>1074</v>
      </c>
      <c r="Q41" s="19" t="s">
        <v>716</v>
      </c>
      <c r="X41" s="19" t="s">
        <v>226</v>
      </c>
      <c r="Y41" s="19" t="s">
        <v>724</v>
      </c>
      <c r="AC41" s="19" t="s">
        <v>1235</v>
      </c>
      <c r="AE41" s="19" t="s">
        <v>731</v>
      </c>
      <c r="AF41" s="19" t="s">
        <v>726</v>
      </c>
    </row>
    <row r="42" spans="1:32" ht="16.5" customHeight="1" x14ac:dyDescent="0.25">
      <c r="C42" s="19" t="s">
        <v>937</v>
      </c>
      <c r="H42" s="19" t="s">
        <v>728</v>
      </c>
      <c r="I42" s="19" t="s">
        <v>1005</v>
      </c>
      <c r="M42" s="19" t="s">
        <v>1075</v>
      </c>
      <c r="Q42" s="19" t="s">
        <v>723</v>
      </c>
      <c r="X42" s="19" t="s">
        <v>730</v>
      </c>
      <c r="Y42" s="18" t="s">
        <v>1272</v>
      </c>
      <c r="AC42" s="19" t="s">
        <v>1236</v>
      </c>
      <c r="AE42" s="19" t="s">
        <v>1260</v>
      </c>
      <c r="AF42" s="19" t="s">
        <v>732</v>
      </c>
    </row>
    <row r="43" spans="1:32" ht="16.5" customHeight="1" x14ac:dyDescent="0.25">
      <c r="C43" s="19" t="s">
        <v>747</v>
      </c>
      <c r="H43" s="19" t="s">
        <v>734</v>
      </c>
      <c r="I43" s="19" t="s">
        <v>1006</v>
      </c>
      <c r="M43" s="19" t="s">
        <v>735</v>
      </c>
      <c r="Q43" s="19" t="s">
        <v>1137</v>
      </c>
      <c r="X43" s="19" t="s">
        <v>737</v>
      </c>
      <c r="AC43" s="19" t="s">
        <v>738</v>
      </c>
      <c r="AE43" s="19" t="s">
        <v>739</v>
      </c>
      <c r="AF43" s="19" t="s">
        <v>740</v>
      </c>
    </row>
    <row r="44" spans="1:32" ht="16.5" customHeight="1" x14ac:dyDescent="0.25">
      <c r="C44" s="19" t="s">
        <v>675</v>
      </c>
      <c r="H44" s="19" t="s">
        <v>741</v>
      </c>
      <c r="I44" s="19" t="s">
        <v>743</v>
      </c>
      <c r="M44" s="18" t="s">
        <v>1272</v>
      </c>
      <c r="Q44" s="19" t="s">
        <v>736</v>
      </c>
      <c r="X44" s="19" t="s">
        <v>250</v>
      </c>
      <c r="AC44" s="19" t="s">
        <v>1237</v>
      </c>
      <c r="AE44" s="19" t="s">
        <v>1071</v>
      </c>
      <c r="AF44" s="18" t="s">
        <v>1272</v>
      </c>
    </row>
    <row r="45" spans="1:32" ht="16.5" customHeight="1" x14ac:dyDescent="0.25">
      <c r="C45" s="19" t="s">
        <v>895</v>
      </c>
      <c r="H45" s="19" t="s">
        <v>990</v>
      </c>
      <c r="I45" s="19" t="s">
        <v>748</v>
      </c>
      <c r="Q45" s="19" t="s">
        <v>1138</v>
      </c>
      <c r="X45" s="19" t="s">
        <v>745</v>
      </c>
      <c r="AC45" s="19" t="s">
        <v>1238</v>
      </c>
      <c r="AE45" s="19" t="s">
        <v>746</v>
      </c>
    </row>
    <row r="46" spans="1:32" ht="16.5" customHeight="1" x14ac:dyDescent="0.25">
      <c r="C46" s="19" t="s">
        <v>938</v>
      </c>
      <c r="H46" s="19" t="s">
        <v>495</v>
      </c>
      <c r="I46" s="19" t="s">
        <v>943</v>
      </c>
      <c r="Q46" s="19" t="s">
        <v>744</v>
      </c>
      <c r="X46" s="19" t="s">
        <v>1196</v>
      </c>
      <c r="AC46" s="19" t="s">
        <v>749</v>
      </c>
      <c r="AE46" s="19" t="s">
        <v>750</v>
      </c>
    </row>
    <row r="47" spans="1:32" ht="16.5" customHeight="1" x14ac:dyDescent="0.25">
      <c r="C47" s="19" t="s">
        <v>753</v>
      </c>
      <c r="H47" s="19" t="s">
        <v>751</v>
      </c>
      <c r="I47" s="19" t="s">
        <v>758</v>
      </c>
      <c r="Q47" s="19" t="s">
        <v>1139</v>
      </c>
      <c r="X47" s="19" t="s">
        <v>260</v>
      </c>
      <c r="AC47" s="19" t="s">
        <v>573</v>
      </c>
      <c r="AE47" s="19" t="s">
        <v>752</v>
      </c>
    </row>
    <row r="48" spans="1:32" ht="18" customHeight="1" x14ac:dyDescent="0.25">
      <c r="C48" s="19" t="s">
        <v>757</v>
      </c>
      <c r="H48" s="18" t="s">
        <v>1272</v>
      </c>
      <c r="I48" s="19" t="s">
        <v>767</v>
      </c>
      <c r="Q48" s="19" t="s">
        <v>1140</v>
      </c>
      <c r="X48" s="19" t="s">
        <v>755</v>
      </c>
      <c r="AC48" s="19" t="s">
        <v>1239</v>
      </c>
      <c r="AE48" s="19" t="s">
        <v>756</v>
      </c>
    </row>
    <row r="49" spans="3:31" ht="16.5" customHeight="1" x14ac:dyDescent="0.25">
      <c r="C49" s="19" t="s">
        <v>762</v>
      </c>
      <c r="I49" s="19" t="s">
        <v>322</v>
      </c>
      <c r="Q49" s="19" t="s">
        <v>1141</v>
      </c>
      <c r="X49" s="19" t="s">
        <v>760</v>
      </c>
      <c r="AC49" s="19" t="s">
        <v>761</v>
      </c>
      <c r="AE49" s="18" t="s">
        <v>1272</v>
      </c>
    </row>
    <row r="50" spans="3:31" ht="16.5" customHeight="1" x14ac:dyDescent="0.25">
      <c r="C50" s="19" t="s">
        <v>766</v>
      </c>
      <c r="I50" s="19" t="s">
        <v>754</v>
      </c>
      <c r="Q50" s="19" t="s">
        <v>759</v>
      </c>
      <c r="X50" s="19" t="s">
        <v>764</v>
      </c>
      <c r="AC50" s="19" t="s">
        <v>765</v>
      </c>
    </row>
    <row r="51" spans="3:31" ht="16.5" customHeight="1" x14ac:dyDescent="0.25">
      <c r="C51" s="19" t="s">
        <v>770</v>
      </c>
      <c r="I51" s="19" t="s">
        <v>774</v>
      </c>
      <c r="Q51" s="19" t="s">
        <v>763</v>
      </c>
      <c r="X51" s="19" t="s">
        <v>1197</v>
      </c>
      <c r="AC51" s="19" t="s">
        <v>769</v>
      </c>
    </row>
    <row r="52" spans="3:31" ht="16.5" customHeight="1" x14ac:dyDescent="0.25">
      <c r="C52" s="19" t="s">
        <v>939</v>
      </c>
      <c r="I52" s="19" t="s">
        <v>1007</v>
      </c>
      <c r="Q52" s="19" t="s">
        <v>768</v>
      </c>
      <c r="X52" s="19" t="s">
        <v>773</v>
      </c>
      <c r="AC52" s="19" t="s">
        <v>1240</v>
      </c>
    </row>
    <row r="53" spans="3:31" ht="16.5" customHeight="1" x14ac:dyDescent="0.25">
      <c r="C53" s="19" t="s">
        <v>452</v>
      </c>
      <c r="I53" s="19" t="s">
        <v>309</v>
      </c>
      <c r="Q53" s="19" t="s">
        <v>772</v>
      </c>
      <c r="X53" s="19" t="s">
        <v>1198</v>
      </c>
      <c r="AC53" s="19" t="s">
        <v>775</v>
      </c>
    </row>
    <row r="54" spans="3:31" ht="16.5" customHeight="1" x14ac:dyDescent="0.25">
      <c r="C54" s="19" t="s">
        <v>464</v>
      </c>
      <c r="I54" s="19" t="s">
        <v>782</v>
      </c>
      <c r="Q54" s="19" t="s">
        <v>532</v>
      </c>
      <c r="X54" s="19" t="s">
        <v>777</v>
      </c>
      <c r="AC54" s="19" t="s">
        <v>778</v>
      </c>
    </row>
    <row r="55" spans="3:31" ht="16.5" customHeight="1" x14ac:dyDescent="0.25">
      <c r="C55" s="19" t="s">
        <v>781</v>
      </c>
      <c r="I55" s="19" t="s">
        <v>1008</v>
      </c>
      <c r="Q55" s="19" t="s">
        <v>776</v>
      </c>
      <c r="X55" s="19" t="s">
        <v>779</v>
      </c>
      <c r="AC55" s="19" t="s">
        <v>780</v>
      </c>
    </row>
    <row r="56" spans="3:31" ht="16.5" customHeight="1" x14ac:dyDescent="0.25">
      <c r="C56" s="19" t="s">
        <v>940</v>
      </c>
      <c r="I56" s="19" t="s">
        <v>1009</v>
      </c>
      <c r="Q56" s="19" t="s">
        <v>1142</v>
      </c>
      <c r="X56" s="19" t="s">
        <v>692</v>
      </c>
      <c r="AC56" s="19" t="s">
        <v>784</v>
      </c>
    </row>
    <row r="57" spans="3:31" ht="16.5" customHeight="1" x14ac:dyDescent="0.25">
      <c r="C57" s="19" t="s">
        <v>788</v>
      </c>
      <c r="I57" s="19" t="s">
        <v>792</v>
      </c>
      <c r="Q57" s="19" t="s">
        <v>783</v>
      </c>
      <c r="X57" s="19" t="s">
        <v>786</v>
      </c>
      <c r="AC57" s="19" t="s">
        <v>787</v>
      </c>
    </row>
    <row r="58" spans="3:31" ht="16.5" customHeight="1" x14ac:dyDescent="0.25">
      <c r="C58" s="19" t="s">
        <v>791</v>
      </c>
      <c r="I58" s="19" t="s">
        <v>795</v>
      </c>
      <c r="Q58" s="19" t="s">
        <v>785</v>
      </c>
      <c r="X58" s="19" t="s">
        <v>1199</v>
      </c>
      <c r="AC58" s="19" t="s">
        <v>790</v>
      </c>
    </row>
    <row r="59" spans="3:31" ht="16.5" customHeight="1" x14ac:dyDescent="0.25">
      <c r="C59" s="19" t="s">
        <v>941</v>
      </c>
      <c r="I59" s="19" t="s">
        <v>799</v>
      </c>
      <c r="Q59" s="19" t="s">
        <v>789</v>
      </c>
      <c r="X59" s="19" t="s">
        <v>956</v>
      </c>
      <c r="AC59" s="19" t="s">
        <v>794</v>
      </c>
    </row>
    <row r="60" spans="3:31" ht="16.5" customHeight="1" x14ac:dyDescent="0.25">
      <c r="C60" s="19" t="s">
        <v>798</v>
      </c>
      <c r="I60" s="19" t="s">
        <v>1010</v>
      </c>
      <c r="Q60" s="19" t="s">
        <v>717</v>
      </c>
      <c r="X60" s="19" t="s">
        <v>793</v>
      </c>
      <c r="AC60" s="19" t="s">
        <v>797</v>
      </c>
    </row>
    <row r="61" spans="3:31" ht="16.5" customHeight="1" x14ac:dyDescent="0.25">
      <c r="C61" s="19" t="s">
        <v>942</v>
      </c>
      <c r="I61" s="19" t="s">
        <v>1011</v>
      </c>
      <c r="Q61" s="19" t="s">
        <v>226</v>
      </c>
      <c r="X61" s="19" t="s">
        <v>796</v>
      </c>
      <c r="AC61" s="19" t="s">
        <v>1241</v>
      </c>
    </row>
    <row r="62" spans="3:31" ht="16.5" customHeight="1" x14ac:dyDescent="0.25">
      <c r="C62" s="19" t="s">
        <v>943</v>
      </c>
      <c r="I62" s="19" t="s">
        <v>807</v>
      </c>
      <c r="Q62" s="19" t="s">
        <v>1143</v>
      </c>
      <c r="X62" s="19" t="s">
        <v>800</v>
      </c>
      <c r="AC62" s="19" t="s">
        <v>803</v>
      </c>
    </row>
    <row r="63" spans="3:31" ht="16.5" customHeight="1" x14ac:dyDescent="0.25">
      <c r="C63" s="19" t="s">
        <v>806</v>
      </c>
      <c r="I63" s="19" t="s">
        <v>811</v>
      </c>
      <c r="Q63" s="19" t="s">
        <v>801</v>
      </c>
      <c r="X63" s="19" t="s">
        <v>802</v>
      </c>
      <c r="AC63" s="19" t="s">
        <v>805</v>
      </c>
    </row>
    <row r="64" spans="3:31" ht="16.5" customHeight="1" x14ac:dyDescent="0.25">
      <c r="C64" s="19" t="s">
        <v>810</v>
      </c>
      <c r="I64" s="19" t="s">
        <v>1012</v>
      </c>
      <c r="Q64" s="19" t="s">
        <v>804</v>
      </c>
      <c r="X64" s="19" t="s">
        <v>1200</v>
      </c>
      <c r="AC64" s="19" t="s">
        <v>809</v>
      </c>
    </row>
    <row r="65" spans="3:29" ht="16.5" customHeight="1" x14ac:dyDescent="0.25">
      <c r="C65" s="19" t="s">
        <v>815</v>
      </c>
      <c r="I65" s="19" t="s">
        <v>818</v>
      </c>
      <c r="Q65" s="19" t="s">
        <v>808</v>
      </c>
      <c r="X65" s="19" t="s">
        <v>813</v>
      </c>
      <c r="AC65" s="19" t="s">
        <v>814</v>
      </c>
    </row>
    <row r="66" spans="3:29" ht="16.5" customHeight="1" x14ac:dyDescent="0.25">
      <c r="C66" s="19" t="s">
        <v>944</v>
      </c>
      <c r="I66" s="19" t="s">
        <v>822</v>
      </c>
      <c r="Q66" s="19" t="s">
        <v>816</v>
      </c>
      <c r="X66" s="18" t="s">
        <v>1272</v>
      </c>
      <c r="AC66" s="19" t="s">
        <v>817</v>
      </c>
    </row>
    <row r="67" spans="3:29" ht="16.5" customHeight="1" x14ac:dyDescent="0.25">
      <c r="C67" s="19" t="s">
        <v>821</v>
      </c>
      <c r="I67" s="19" t="s">
        <v>826</v>
      </c>
      <c r="Q67" s="19" t="s">
        <v>819</v>
      </c>
      <c r="AC67" s="19" t="s">
        <v>820</v>
      </c>
    </row>
    <row r="68" spans="3:29" ht="16.5" customHeight="1" x14ac:dyDescent="0.25">
      <c r="C68" s="19" t="s">
        <v>825</v>
      </c>
      <c r="I68" s="19" t="s">
        <v>829</v>
      </c>
      <c r="Q68" s="19" t="s">
        <v>823</v>
      </c>
      <c r="AC68" s="19" t="s">
        <v>824</v>
      </c>
    </row>
    <row r="69" spans="3:29" ht="16.5" customHeight="1" x14ac:dyDescent="0.25">
      <c r="C69" s="19" t="s">
        <v>828</v>
      </c>
      <c r="I69" s="19" t="s">
        <v>833</v>
      </c>
      <c r="Q69" s="19" t="s">
        <v>827</v>
      </c>
      <c r="AC69" s="19" t="s">
        <v>970</v>
      </c>
    </row>
    <row r="70" spans="3:29" ht="16.5" customHeight="1" x14ac:dyDescent="0.25">
      <c r="C70" s="19" t="s">
        <v>945</v>
      </c>
      <c r="I70" s="19" t="s">
        <v>1013</v>
      </c>
      <c r="Q70" s="19" t="s">
        <v>830</v>
      </c>
      <c r="AC70" s="19" t="s">
        <v>831</v>
      </c>
    </row>
    <row r="71" spans="3:29" ht="16.5" customHeight="1" x14ac:dyDescent="0.25">
      <c r="C71" s="19" t="s">
        <v>832</v>
      </c>
      <c r="I71" s="19" t="s">
        <v>836</v>
      </c>
      <c r="Q71" s="19" t="s">
        <v>834</v>
      </c>
      <c r="AC71" s="19" t="s">
        <v>835</v>
      </c>
    </row>
    <row r="72" spans="3:29" ht="16.5" customHeight="1" x14ac:dyDescent="0.25">
      <c r="C72" s="19" t="s">
        <v>946</v>
      </c>
      <c r="I72" s="19" t="s">
        <v>838</v>
      </c>
      <c r="Q72" s="19" t="s">
        <v>1144</v>
      </c>
      <c r="AC72" s="19" t="s">
        <v>1242</v>
      </c>
    </row>
    <row r="73" spans="3:29" ht="16.5" customHeight="1" x14ac:dyDescent="0.25">
      <c r="C73" s="19" t="s">
        <v>947</v>
      </c>
      <c r="I73" s="19" t="s">
        <v>1014</v>
      </c>
      <c r="Q73" s="19" t="s">
        <v>837</v>
      </c>
      <c r="AC73" s="19" t="s">
        <v>1243</v>
      </c>
    </row>
    <row r="74" spans="3:29" ht="16.5" customHeight="1" x14ac:dyDescent="0.25">
      <c r="C74" s="19" t="s">
        <v>226</v>
      </c>
      <c r="I74" s="19" t="s">
        <v>1015</v>
      </c>
      <c r="Q74" s="19" t="s">
        <v>839</v>
      </c>
      <c r="AC74" s="19" t="s">
        <v>423</v>
      </c>
    </row>
    <row r="75" spans="3:29" ht="16.5" customHeight="1" x14ac:dyDescent="0.25">
      <c r="C75" s="19" t="s">
        <v>948</v>
      </c>
      <c r="I75" s="19" t="s">
        <v>1016</v>
      </c>
      <c r="Q75" s="19" t="s">
        <v>840</v>
      </c>
      <c r="AC75" s="19" t="s">
        <v>1244</v>
      </c>
    </row>
    <row r="76" spans="3:29" ht="16.5" customHeight="1" x14ac:dyDescent="0.25">
      <c r="C76" s="19" t="s">
        <v>949</v>
      </c>
      <c r="I76" s="19" t="s">
        <v>1017</v>
      </c>
      <c r="Q76" s="19" t="s">
        <v>764</v>
      </c>
      <c r="AC76" s="19" t="s">
        <v>956</v>
      </c>
    </row>
    <row r="77" spans="3:29" ht="16.5" customHeight="1" x14ac:dyDescent="0.25">
      <c r="C77" s="19" t="s">
        <v>842</v>
      </c>
      <c r="I77" s="19" t="s">
        <v>1018</v>
      </c>
      <c r="Q77" s="19" t="s">
        <v>844</v>
      </c>
      <c r="AC77" s="19" t="s">
        <v>1245</v>
      </c>
    </row>
    <row r="78" spans="3:29" ht="16.5" customHeight="1" x14ac:dyDescent="0.25">
      <c r="C78" s="19" t="s">
        <v>843</v>
      </c>
      <c r="I78" s="19" t="s">
        <v>1019</v>
      </c>
      <c r="Q78" s="19" t="s">
        <v>777</v>
      </c>
      <c r="AC78" s="19" t="s">
        <v>845</v>
      </c>
    </row>
    <row r="79" spans="3:29" ht="16.5" customHeight="1" x14ac:dyDescent="0.25">
      <c r="C79" s="19" t="s">
        <v>846</v>
      </c>
      <c r="I79" s="19" t="s">
        <v>1020</v>
      </c>
      <c r="Q79" s="19" t="s">
        <v>673</v>
      </c>
      <c r="AC79" s="19" t="s">
        <v>847</v>
      </c>
    </row>
    <row r="80" spans="3:29" ht="16.5" customHeight="1" x14ac:dyDescent="0.25">
      <c r="C80" s="19" t="s">
        <v>848</v>
      </c>
      <c r="I80" s="19" t="s">
        <v>1021</v>
      </c>
      <c r="Q80" s="19" t="s">
        <v>405</v>
      </c>
      <c r="AC80" s="19" t="s">
        <v>849</v>
      </c>
    </row>
    <row r="81" spans="3:29" ht="16.5" customHeight="1" x14ac:dyDescent="0.25">
      <c r="C81" s="19" t="s">
        <v>950</v>
      </c>
      <c r="I81" s="19" t="s">
        <v>853</v>
      </c>
      <c r="Q81" s="19" t="s">
        <v>851</v>
      </c>
      <c r="AC81" s="19" t="s">
        <v>232</v>
      </c>
    </row>
    <row r="82" spans="3:29" ht="16.5" customHeight="1" x14ac:dyDescent="0.25">
      <c r="C82" s="19" t="s">
        <v>850</v>
      </c>
      <c r="I82" s="19" t="s">
        <v>1022</v>
      </c>
      <c r="Q82" s="19" t="s">
        <v>854</v>
      </c>
      <c r="AC82" s="19" t="s">
        <v>1246</v>
      </c>
    </row>
    <row r="83" spans="3:29" ht="16.5" customHeight="1" x14ac:dyDescent="0.25">
      <c r="C83" s="19" t="s">
        <v>852</v>
      </c>
      <c r="I83" s="19" t="s">
        <v>858</v>
      </c>
      <c r="Q83" s="19" t="s">
        <v>1145</v>
      </c>
      <c r="AC83" s="19" t="s">
        <v>855</v>
      </c>
    </row>
    <row r="84" spans="3:29" ht="16.5" customHeight="1" x14ac:dyDescent="0.25">
      <c r="C84" s="19" t="s">
        <v>856</v>
      </c>
      <c r="I84" s="19" t="s">
        <v>859</v>
      </c>
      <c r="Q84" s="19" t="s">
        <v>1146</v>
      </c>
      <c r="AC84" s="19" t="s">
        <v>1247</v>
      </c>
    </row>
    <row r="85" spans="3:29" ht="16.5" customHeight="1" x14ac:dyDescent="0.25">
      <c r="C85" s="19" t="s">
        <v>857</v>
      </c>
      <c r="I85" s="19" t="s">
        <v>862</v>
      </c>
      <c r="Q85" s="19" t="s">
        <v>860</v>
      </c>
      <c r="AC85" s="19" t="s">
        <v>1248</v>
      </c>
    </row>
    <row r="86" spans="3:29" ht="16.5" customHeight="1" x14ac:dyDescent="0.25">
      <c r="C86" s="19" t="s">
        <v>820</v>
      </c>
      <c r="I86" s="19" t="s">
        <v>865</v>
      </c>
      <c r="Q86" s="19" t="s">
        <v>863</v>
      </c>
      <c r="AC86" s="19" t="s">
        <v>861</v>
      </c>
    </row>
    <row r="87" spans="3:29" ht="16.5" customHeight="1" x14ac:dyDescent="0.25">
      <c r="C87" s="19" t="s">
        <v>461</v>
      </c>
      <c r="I87" s="19" t="s">
        <v>1023</v>
      </c>
      <c r="Q87" s="19" t="s">
        <v>866</v>
      </c>
      <c r="AC87" s="19" t="s">
        <v>495</v>
      </c>
    </row>
    <row r="88" spans="3:29" ht="16.5" customHeight="1" x14ac:dyDescent="0.25">
      <c r="C88" s="19" t="s">
        <v>864</v>
      </c>
      <c r="I88" s="19" t="s">
        <v>871</v>
      </c>
      <c r="Q88" s="19" t="s">
        <v>1147</v>
      </c>
      <c r="AC88" s="19" t="s">
        <v>867</v>
      </c>
    </row>
    <row r="89" spans="3:29" ht="16.5" customHeight="1" x14ac:dyDescent="0.25">
      <c r="C89" s="19" t="s">
        <v>868</v>
      </c>
      <c r="I89" s="19" t="s">
        <v>1024</v>
      </c>
      <c r="Q89" s="19" t="s">
        <v>870</v>
      </c>
      <c r="AC89" s="18" t="s">
        <v>1272</v>
      </c>
    </row>
    <row r="90" spans="3:29" ht="16.5" customHeight="1" x14ac:dyDescent="0.25">
      <c r="C90" s="19" t="s">
        <v>951</v>
      </c>
      <c r="I90" s="19" t="s">
        <v>869</v>
      </c>
      <c r="Q90" s="19" t="s">
        <v>872</v>
      </c>
    </row>
    <row r="91" spans="3:29" ht="16.5" customHeight="1" x14ac:dyDescent="0.25">
      <c r="C91" s="19" t="s">
        <v>608</v>
      </c>
      <c r="I91" s="19" t="s">
        <v>873</v>
      </c>
      <c r="Q91" s="19" t="s">
        <v>1148</v>
      </c>
    </row>
    <row r="92" spans="3:29" ht="16.5" customHeight="1" x14ac:dyDescent="0.25">
      <c r="C92" s="19" t="s">
        <v>405</v>
      </c>
      <c r="I92" s="19" t="s">
        <v>875</v>
      </c>
      <c r="Q92" s="19" t="s">
        <v>874</v>
      </c>
    </row>
    <row r="93" spans="3:29" ht="16.5" customHeight="1" x14ac:dyDescent="0.25">
      <c r="C93" s="19" t="s">
        <v>952</v>
      </c>
      <c r="I93" s="19" t="s">
        <v>877</v>
      </c>
      <c r="Q93" s="19" t="s">
        <v>876</v>
      </c>
    </row>
    <row r="94" spans="3:29" ht="16.5" customHeight="1" x14ac:dyDescent="0.25">
      <c r="C94" s="19" t="s">
        <v>953</v>
      </c>
      <c r="I94" s="19" t="s">
        <v>1025</v>
      </c>
      <c r="Q94" s="19" t="s">
        <v>878</v>
      </c>
    </row>
    <row r="95" spans="3:29" ht="16.5" customHeight="1" x14ac:dyDescent="0.25">
      <c r="C95" s="19" t="s">
        <v>954</v>
      </c>
      <c r="I95" s="19" t="s">
        <v>882</v>
      </c>
      <c r="Q95" s="19" t="s">
        <v>879</v>
      </c>
    </row>
    <row r="96" spans="3:29" ht="16.5" customHeight="1" x14ac:dyDescent="0.25">
      <c r="C96" s="19" t="s">
        <v>731</v>
      </c>
      <c r="I96" s="19" t="s">
        <v>1026</v>
      </c>
      <c r="Q96" s="19" t="s">
        <v>881</v>
      </c>
    </row>
    <row r="97" spans="3:17" ht="16.5" customHeight="1" x14ac:dyDescent="0.25">
      <c r="C97" s="19" t="s">
        <v>880</v>
      </c>
      <c r="I97" s="19" t="s">
        <v>885</v>
      </c>
      <c r="Q97" s="19" t="s">
        <v>883</v>
      </c>
    </row>
    <row r="98" spans="3:17" ht="16.5" customHeight="1" x14ac:dyDescent="0.25">
      <c r="C98" s="19" t="s">
        <v>955</v>
      </c>
      <c r="I98" s="19" t="s">
        <v>888</v>
      </c>
      <c r="Q98" s="19" t="s">
        <v>886</v>
      </c>
    </row>
    <row r="99" spans="3:17" ht="16.5" customHeight="1" x14ac:dyDescent="0.25">
      <c r="C99" s="19" t="s">
        <v>884</v>
      </c>
      <c r="I99" s="19" t="s">
        <v>891</v>
      </c>
      <c r="Q99" s="19" t="s">
        <v>889</v>
      </c>
    </row>
    <row r="100" spans="3:17" ht="16.5" customHeight="1" x14ac:dyDescent="0.25">
      <c r="C100" s="19" t="s">
        <v>887</v>
      </c>
      <c r="I100" s="19" t="s">
        <v>1027</v>
      </c>
      <c r="Q100" s="19" t="s">
        <v>892</v>
      </c>
    </row>
    <row r="101" spans="3:17" ht="16.5" customHeight="1" x14ac:dyDescent="0.25">
      <c r="C101" s="19" t="s">
        <v>890</v>
      </c>
      <c r="I101" s="19" t="s">
        <v>1028</v>
      </c>
      <c r="Q101" s="19" t="s">
        <v>1149</v>
      </c>
    </row>
    <row r="102" spans="3:17" ht="16.5" customHeight="1" x14ac:dyDescent="0.25">
      <c r="C102" s="19" t="s">
        <v>956</v>
      </c>
      <c r="I102" s="19" t="s">
        <v>1029</v>
      </c>
      <c r="Q102" s="19" t="s">
        <v>1150</v>
      </c>
    </row>
    <row r="103" spans="3:17" ht="16.5" customHeight="1" x14ac:dyDescent="0.25">
      <c r="C103" s="19" t="s">
        <v>957</v>
      </c>
      <c r="I103" s="19" t="s">
        <v>1030</v>
      </c>
      <c r="Q103" s="19" t="s">
        <v>1151</v>
      </c>
    </row>
    <row r="104" spans="3:17" ht="16.5" customHeight="1" x14ac:dyDescent="0.25">
      <c r="C104" s="19" t="s">
        <v>893</v>
      </c>
      <c r="I104" s="19" t="s">
        <v>898</v>
      </c>
      <c r="Q104" s="19" t="s">
        <v>896</v>
      </c>
    </row>
    <row r="105" spans="3:17" ht="16.5" customHeight="1" x14ac:dyDescent="0.25">
      <c r="C105" s="19" t="s">
        <v>894</v>
      </c>
      <c r="I105" s="19" t="s">
        <v>899</v>
      </c>
      <c r="Q105" s="19" t="s">
        <v>900</v>
      </c>
    </row>
    <row r="106" spans="3:17" ht="16.5" customHeight="1" x14ac:dyDescent="0.25">
      <c r="C106" s="19" t="s">
        <v>897</v>
      </c>
      <c r="I106" s="19" t="s">
        <v>901</v>
      </c>
      <c r="Q106" s="19" t="s">
        <v>1152</v>
      </c>
    </row>
    <row r="107" spans="3:17" ht="16.5" customHeight="1" x14ac:dyDescent="0.25">
      <c r="C107" s="19" t="s">
        <v>958</v>
      </c>
      <c r="I107" s="19" t="s">
        <v>1031</v>
      </c>
      <c r="Q107" s="19" t="s">
        <v>812</v>
      </c>
    </row>
    <row r="108" spans="3:17" ht="16.5" customHeight="1" x14ac:dyDescent="0.25">
      <c r="C108" s="19" t="s">
        <v>959</v>
      </c>
      <c r="I108" s="19" t="s">
        <v>903</v>
      </c>
      <c r="Q108" s="19" t="s">
        <v>902</v>
      </c>
    </row>
    <row r="109" spans="3:17" ht="16.5" customHeight="1" x14ac:dyDescent="0.25">
      <c r="C109" s="19" t="s">
        <v>960</v>
      </c>
      <c r="I109" s="19" t="s">
        <v>1032</v>
      </c>
      <c r="Q109" s="19" t="s">
        <v>1153</v>
      </c>
    </row>
    <row r="110" spans="3:17" ht="16.5" customHeight="1" x14ac:dyDescent="0.25">
      <c r="C110" s="19" t="s">
        <v>961</v>
      </c>
      <c r="I110" s="19" t="s">
        <v>905</v>
      </c>
      <c r="Q110" s="19" t="s">
        <v>1154</v>
      </c>
    </row>
    <row r="111" spans="3:17" ht="16.5" customHeight="1" x14ac:dyDescent="0.25">
      <c r="C111" s="19" t="s">
        <v>904</v>
      </c>
      <c r="I111" s="19" t="s">
        <v>906</v>
      </c>
      <c r="Q111" s="19" t="s">
        <v>1155</v>
      </c>
    </row>
    <row r="112" spans="3:17" ht="16.5" customHeight="1" x14ac:dyDescent="0.25">
      <c r="C112" s="19" t="s">
        <v>962</v>
      </c>
      <c r="I112" s="19" t="s">
        <v>1033</v>
      </c>
      <c r="Q112" s="19" t="s">
        <v>1156</v>
      </c>
    </row>
    <row r="113" spans="3:17" ht="16.5" customHeight="1" x14ac:dyDescent="0.25">
      <c r="C113" s="19" t="s">
        <v>712</v>
      </c>
      <c r="I113" s="19" t="s">
        <v>1034</v>
      </c>
      <c r="Q113" s="19" t="s">
        <v>907</v>
      </c>
    </row>
    <row r="114" spans="3:17" ht="16.5" customHeight="1" x14ac:dyDescent="0.25">
      <c r="C114" s="19" t="s">
        <v>908</v>
      </c>
      <c r="I114" s="19" t="s">
        <v>911</v>
      </c>
      <c r="Q114" s="19" t="s">
        <v>1157</v>
      </c>
    </row>
    <row r="115" spans="3:17" ht="16.5" customHeight="1" x14ac:dyDescent="0.25">
      <c r="C115" s="19" t="s">
        <v>909</v>
      </c>
      <c r="I115" s="19" t="s">
        <v>240</v>
      </c>
      <c r="Q115" s="19" t="s">
        <v>1158</v>
      </c>
    </row>
    <row r="116" spans="3:17" ht="16.5" customHeight="1" x14ac:dyDescent="0.25">
      <c r="C116" s="19" t="s">
        <v>910</v>
      </c>
      <c r="I116" s="19" t="s">
        <v>1035</v>
      </c>
      <c r="Q116" s="19" t="s">
        <v>1159</v>
      </c>
    </row>
    <row r="117" spans="3:17" ht="16.5" customHeight="1" x14ac:dyDescent="0.25">
      <c r="C117" s="19" t="s">
        <v>912</v>
      </c>
      <c r="I117" s="19" t="s">
        <v>1036</v>
      </c>
      <c r="Q117" s="19" t="s">
        <v>1160</v>
      </c>
    </row>
    <row r="118" spans="3:17" ht="16.5" customHeight="1" x14ac:dyDescent="0.25">
      <c r="C118" s="19" t="s">
        <v>963</v>
      </c>
      <c r="I118" s="19" t="s">
        <v>913</v>
      </c>
      <c r="Q118" s="18" t="s">
        <v>1272</v>
      </c>
    </row>
    <row r="119" spans="3:17" ht="16.5" customHeight="1" x14ac:dyDescent="0.25">
      <c r="C119" s="19" t="s">
        <v>964</v>
      </c>
      <c r="I119" s="19" t="s">
        <v>1037</v>
      </c>
    </row>
    <row r="120" spans="3:17" ht="16.5" customHeight="1" x14ac:dyDescent="0.25">
      <c r="C120" s="19" t="s">
        <v>812</v>
      </c>
      <c r="I120" s="19" t="s">
        <v>1038</v>
      </c>
    </row>
    <row r="121" spans="3:17" ht="16.5" customHeight="1" x14ac:dyDescent="0.25">
      <c r="C121" s="19" t="s">
        <v>965</v>
      </c>
      <c r="I121" s="19" t="s">
        <v>914</v>
      </c>
    </row>
    <row r="122" spans="3:17" ht="16.5" customHeight="1" x14ac:dyDescent="0.25">
      <c r="C122" s="19" t="s">
        <v>966</v>
      </c>
      <c r="I122" s="19" t="s">
        <v>771</v>
      </c>
    </row>
    <row r="123" spans="3:17" ht="16.5" customHeight="1" x14ac:dyDescent="0.25">
      <c r="C123" s="19" t="s">
        <v>915</v>
      </c>
      <c r="I123" s="19" t="s">
        <v>1039</v>
      </c>
    </row>
    <row r="124" spans="3:17" ht="16.5" customHeight="1" x14ac:dyDescent="0.25">
      <c r="C124" s="19" t="s">
        <v>967</v>
      </c>
      <c r="I124" s="19" t="s">
        <v>916</v>
      </c>
    </row>
    <row r="125" spans="3:17" ht="16.5" customHeight="1" x14ac:dyDescent="0.25">
      <c r="C125" s="19" t="s">
        <v>968</v>
      </c>
      <c r="I125" s="18" t="s">
        <v>1272</v>
      </c>
    </row>
    <row r="126" spans="3:17" ht="16.5" customHeight="1" x14ac:dyDescent="0.25">
      <c r="C126" s="19" t="s">
        <v>917</v>
      </c>
    </row>
    <row r="127" spans="3:17" ht="16.5" customHeight="1" x14ac:dyDescent="0.25">
      <c r="C127" s="18" t="s">
        <v>1272</v>
      </c>
    </row>
    <row r="128" spans="3:17" ht="16.5" customHeight="1" x14ac:dyDescent="0.25"/>
    <row r="129" spans="32:34" ht="16.5" customHeight="1" x14ac:dyDescent="0.25">
      <c r="AF129" s="20"/>
      <c r="AG129" s="20"/>
      <c r="AH129" s="20"/>
    </row>
    <row r="130" spans="32:34" ht="16.5" customHeight="1" x14ac:dyDescent="0.25">
      <c r="AF130" s="20"/>
      <c r="AG130" s="20"/>
      <c r="AH130" s="20"/>
    </row>
    <row r="131" spans="32:34" ht="16.5" customHeight="1" x14ac:dyDescent="0.25">
      <c r="AF131" s="20"/>
      <c r="AG131" s="20"/>
      <c r="AH131" s="20"/>
    </row>
    <row r="132" spans="32:34" ht="16.5" customHeight="1" x14ac:dyDescent="0.25">
      <c r="AF132" s="20"/>
      <c r="AG132" s="20"/>
      <c r="AH132" s="20"/>
    </row>
    <row r="133" spans="32:34" ht="16.5" customHeight="1" x14ac:dyDescent="0.25">
      <c r="AF133" s="20"/>
      <c r="AG133" s="20"/>
      <c r="AH133" s="20"/>
    </row>
    <row r="134" spans="32:34" ht="16.5" customHeight="1" x14ac:dyDescent="0.25">
      <c r="AF134" s="20"/>
      <c r="AG134" s="20"/>
      <c r="AH134" s="20"/>
    </row>
    <row r="135" spans="32:34" ht="16.5" customHeight="1" x14ac:dyDescent="0.25">
      <c r="AF135" s="20"/>
      <c r="AG135" s="20"/>
      <c r="AH135" s="20"/>
    </row>
    <row r="136" spans="32:34" ht="16.5" customHeight="1" x14ac:dyDescent="0.25">
      <c r="AF136" s="20"/>
      <c r="AG136" s="20"/>
      <c r="AH136" s="20"/>
    </row>
    <row r="137" spans="32:34" ht="16.5" customHeight="1" x14ac:dyDescent="0.25">
      <c r="AF137" s="20"/>
      <c r="AG137" s="20"/>
      <c r="AH137" s="20"/>
    </row>
    <row r="138" spans="32:34" ht="16.5" customHeight="1" x14ac:dyDescent="0.25">
      <c r="AF138" s="20"/>
      <c r="AG138" s="20"/>
      <c r="AH138" s="20"/>
    </row>
    <row r="139" spans="32:34" ht="16.5" customHeight="1" x14ac:dyDescent="0.25">
      <c r="AF139" s="20"/>
      <c r="AG139" s="20"/>
      <c r="AH139" s="20"/>
    </row>
    <row r="140" spans="32:34" ht="16.5" customHeight="1" x14ac:dyDescent="0.25">
      <c r="AF140" s="20"/>
      <c r="AG140" s="20"/>
      <c r="AH140" s="20"/>
    </row>
    <row r="141" spans="32:34" ht="16.5" customHeight="1" x14ac:dyDescent="0.25">
      <c r="AF141" s="20"/>
      <c r="AG141" s="20"/>
      <c r="AH141" s="20"/>
    </row>
    <row r="142" spans="32:34" ht="18" customHeight="1" x14ac:dyDescent="0.25">
      <c r="AF142" s="20"/>
      <c r="AG142" s="20"/>
      <c r="AH142" s="20"/>
    </row>
    <row r="143" spans="32:34" ht="18" customHeight="1" x14ac:dyDescent="0.25">
      <c r="AF143" s="20"/>
      <c r="AG143" s="20"/>
      <c r="AH143" s="20"/>
    </row>
    <row r="144" spans="32:34" ht="18" customHeight="1" x14ac:dyDescent="0.25">
      <c r="AF144" s="20"/>
      <c r="AG144" s="20"/>
      <c r="AH144" s="20"/>
    </row>
    <row r="145" spans="32:34" ht="18" customHeight="1" x14ac:dyDescent="0.25">
      <c r="AF145" s="20"/>
      <c r="AG145" s="20"/>
      <c r="AH145" s="20"/>
    </row>
    <row r="146" spans="32:34" ht="18" customHeight="1" x14ac:dyDescent="0.25">
      <c r="AF146" s="20"/>
      <c r="AG146" s="20"/>
      <c r="AH146" s="20"/>
    </row>
    <row r="147" spans="32:34" ht="18" customHeight="1" x14ac:dyDescent="0.25">
      <c r="AF147" s="20"/>
      <c r="AG147" s="20"/>
      <c r="AH147" s="20"/>
    </row>
    <row r="148" spans="32:34" ht="18" customHeight="1" x14ac:dyDescent="0.25">
      <c r="AF148" s="20"/>
      <c r="AG148" s="20"/>
      <c r="AH148" s="20"/>
    </row>
    <row r="149" spans="32:34" ht="18" customHeight="1" x14ac:dyDescent="0.25">
      <c r="AF149" s="20"/>
      <c r="AG149" s="20"/>
      <c r="AH149" s="20"/>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2">
    <tabColor rgb="FF00B050"/>
  </sheetPr>
  <dimension ref="B1:S47"/>
  <sheetViews>
    <sheetView topLeftCell="F1" zoomScale="80" zoomScaleNormal="80" workbookViewId="0">
      <selection activeCell="P23" sqref="P23"/>
    </sheetView>
  </sheetViews>
  <sheetFormatPr baseColWidth="10" defaultColWidth="11.42578125" defaultRowHeight="15" x14ac:dyDescent="0.25"/>
  <cols>
    <col min="3" max="3" width="17.85546875" bestFit="1" customWidth="1"/>
    <col min="4" max="4" width="21.7109375" customWidth="1"/>
    <col min="5" max="5" width="32.28515625" customWidth="1"/>
    <col min="6" max="6" width="70.140625" bestFit="1" customWidth="1"/>
    <col min="7" max="7" width="18.140625" bestFit="1" customWidth="1"/>
    <col min="8" max="8" width="31.7109375" bestFit="1" customWidth="1"/>
    <col min="9" max="9" width="18.140625" bestFit="1" customWidth="1"/>
    <col min="10" max="10" width="36.85546875" customWidth="1"/>
    <col min="11" max="11" width="31.5703125" customWidth="1"/>
    <col min="12" max="12" width="19.85546875" customWidth="1"/>
    <col min="13" max="13" width="18.7109375" customWidth="1"/>
    <col min="16" max="16" width="29.28515625" customWidth="1"/>
    <col min="17" max="17" width="39.140625" customWidth="1"/>
  </cols>
  <sheetData>
    <row r="1" spans="2:19" ht="15.75" thickBot="1" x14ac:dyDescent="0.3"/>
    <row r="2" spans="2:19" ht="42" customHeight="1" thickBot="1" x14ac:dyDescent="0.3">
      <c r="B2" s="57" t="s">
        <v>173</v>
      </c>
      <c r="C2" s="58" t="s">
        <v>142</v>
      </c>
      <c r="D2" s="45" t="s">
        <v>143</v>
      </c>
      <c r="E2" s="45" t="s">
        <v>105</v>
      </c>
      <c r="F2" s="58" t="s">
        <v>176</v>
      </c>
      <c r="G2" s="45" t="s">
        <v>0</v>
      </c>
      <c r="H2" s="45" t="s">
        <v>1</v>
      </c>
      <c r="I2" s="58" t="s">
        <v>2</v>
      </c>
      <c r="J2" s="45" t="s">
        <v>157</v>
      </c>
      <c r="K2" s="45" t="s">
        <v>101</v>
      </c>
      <c r="L2" s="46" t="s">
        <v>78</v>
      </c>
      <c r="M2" s="46" t="s">
        <v>79</v>
      </c>
      <c r="N2" s="45" t="s">
        <v>90</v>
      </c>
      <c r="O2" s="46" t="s">
        <v>91</v>
      </c>
      <c r="P2" s="46" t="s">
        <v>92</v>
      </c>
      <c r="Q2" s="46" t="s">
        <v>96</v>
      </c>
      <c r="R2" s="47" t="s">
        <v>194</v>
      </c>
      <c r="S2" s="48" t="s">
        <v>1282</v>
      </c>
    </row>
    <row r="3" spans="2:19" x14ac:dyDescent="0.25">
      <c r="B3" s="40" t="s">
        <v>1373</v>
      </c>
      <c r="C3" s="41" t="s">
        <v>1377</v>
      </c>
      <c r="D3" s="41" t="s">
        <v>3</v>
      </c>
      <c r="E3" s="42" t="s">
        <v>110</v>
      </c>
      <c r="F3" s="41" t="s">
        <v>4</v>
      </c>
      <c r="G3" s="55" t="s">
        <v>1287</v>
      </c>
      <c r="H3" s="41" t="s">
        <v>1381</v>
      </c>
      <c r="I3" s="51" t="s">
        <v>1290</v>
      </c>
      <c r="J3" s="43" t="s">
        <v>131</v>
      </c>
      <c r="K3" s="41" t="s">
        <v>1390</v>
      </c>
      <c r="L3" s="41" t="s">
        <v>196</v>
      </c>
      <c r="M3" s="41" t="s">
        <v>81</v>
      </c>
      <c r="N3" s="41" t="s">
        <v>1401</v>
      </c>
      <c r="O3" s="41" t="s">
        <v>1405</v>
      </c>
      <c r="P3" s="41" t="s">
        <v>1406</v>
      </c>
      <c r="Q3" s="41" t="s">
        <v>1414</v>
      </c>
      <c r="R3" s="44">
        <v>45658</v>
      </c>
      <c r="S3" s="49" t="s">
        <v>1283</v>
      </c>
    </row>
    <row r="4" spans="2:19" x14ac:dyDescent="0.25">
      <c r="B4" s="25" t="s">
        <v>1374</v>
      </c>
      <c r="C4" s="26" t="s">
        <v>1378</v>
      </c>
      <c r="D4" s="26" t="s">
        <v>5</v>
      </c>
      <c r="E4" s="27" t="s">
        <v>111</v>
      </c>
      <c r="F4" s="26" t="s">
        <v>46</v>
      </c>
      <c r="G4" s="54" t="s">
        <v>1289</v>
      </c>
      <c r="H4" s="26" t="s">
        <v>1382</v>
      </c>
      <c r="I4" s="52" t="s">
        <v>1286</v>
      </c>
      <c r="J4" s="30" t="s">
        <v>132</v>
      </c>
      <c r="K4" s="26" t="s">
        <v>1391</v>
      </c>
      <c r="L4" s="26" t="s">
        <v>197</v>
      </c>
      <c r="M4" s="26" t="s">
        <v>82</v>
      </c>
      <c r="N4" s="26" t="s">
        <v>1402</v>
      </c>
      <c r="O4" s="26" t="s">
        <v>66</v>
      </c>
      <c r="P4" s="26" t="s">
        <v>1407</v>
      </c>
      <c r="Q4" s="26" t="s">
        <v>1415</v>
      </c>
      <c r="R4" s="29">
        <v>45663</v>
      </c>
      <c r="S4" s="49" t="s">
        <v>1284</v>
      </c>
    </row>
    <row r="5" spans="2:19" x14ac:dyDescent="0.25">
      <c r="B5" s="25" t="s">
        <v>1375</v>
      </c>
      <c r="C5" s="26" t="s">
        <v>1379</v>
      </c>
      <c r="D5" s="26" t="s">
        <v>6</v>
      </c>
      <c r="E5" s="27" t="s">
        <v>112</v>
      </c>
      <c r="F5" s="26" t="s">
        <v>7</v>
      </c>
      <c r="G5" s="26"/>
      <c r="H5" s="26" t="s">
        <v>1383</v>
      </c>
      <c r="I5" s="28" t="s">
        <v>1288</v>
      </c>
      <c r="J5" s="27" t="s">
        <v>140</v>
      </c>
      <c r="K5" s="26" t="s">
        <v>1392</v>
      </c>
      <c r="L5" s="26" t="s">
        <v>198</v>
      </c>
      <c r="M5" s="26" t="s">
        <v>80</v>
      </c>
      <c r="N5" s="26" t="s">
        <v>1403</v>
      </c>
      <c r="O5" s="26"/>
      <c r="P5" s="26" t="s">
        <v>1408</v>
      </c>
      <c r="Q5" s="26" t="s">
        <v>1416</v>
      </c>
      <c r="R5" s="29">
        <v>45740</v>
      </c>
    </row>
    <row r="6" spans="2:19" x14ac:dyDescent="0.25">
      <c r="B6" s="25" t="s">
        <v>1376</v>
      </c>
      <c r="C6" s="26" t="s">
        <v>1380</v>
      </c>
      <c r="D6" s="26" t="s">
        <v>167</v>
      </c>
      <c r="E6" s="27" t="s">
        <v>113</v>
      </c>
      <c r="F6" s="26" t="s">
        <v>9</v>
      </c>
      <c r="G6" s="26"/>
      <c r="H6" s="26" t="s">
        <v>1384</v>
      </c>
      <c r="I6" s="53" t="s">
        <v>8</v>
      </c>
      <c r="J6" s="31" t="s">
        <v>139</v>
      </c>
      <c r="K6" s="26" t="s">
        <v>1393</v>
      </c>
      <c r="L6" s="26" t="s">
        <v>1366</v>
      </c>
      <c r="M6" s="26" t="s">
        <v>83</v>
      </c>
      <c r="N6" s="26" t="s">
        <v>1404</v>
      </c>
      <c r="O6" s="26"/>
      <c r="P6" s="26" t="s">
        <v>1409</v>
      </c>
      <c r="Q6" s="26" t="s">
        <v>1417</v>
      </c>
      <c r="R6" s="29">
        <v>45764</v>
      </c>
    </row>
    <row r="7" spans="2:19" x14ac:dyDescent="0.25">
      <c r="B7" s="25"/>
      <c r="C7" s="26"/>
      <c r="D7" s="26" t="s">
        <v>168</v>
      </c>
      <c r="E7" s="27" t="s">
        <v>114</v>
      </c>
      <c r="F7" s="26" t="s">
        <v>10</v>
      </c>
      <c r="G7" s="26"/>
      <c r="H7" s="26" t="s">
        <v>1385</v>
      </c>
      <c r="I7" s="26"/>
      <c r="J7" s="32" t="s">
        <v>1421</v>
      </c>
      <c r="K7" s="26" t="s">
        <v>1394</v>
      </c>
      <c r="L7" s="26" t="s">
        <v>1370</v>
      </c>
      <c r="M7" s="26" t="s">
        <v>84</v>
      </c>
      <c r="N7" s="26" t="s">
        <v>66</v>
      </c>
      <c r="O7" s="26"/>
      <c r="P7" s="26" t="s">
        <v>1410</v>
      </c>
      <c r="Q7" s="26" t="s">
        <v>1418</v>
      </c>
      <c r="R7" s="29">
        <v>45765</v>
      </c>
    </row>
    <row r="8" spans="2:19" x14ac:dyDescent="0.25">
      <c r="B8" s="25"/>
      <c r="C8" s="26"/>
      <c r="D8" s="26"/>
      <c r="E8" s="27" t="s">
        <v>149</v>
      </c>
      <c r="F8" s="26" t="s">
        <v>11</v>
      </c>
      <c r="G8" s="26"/>
      <c r="H8" s="26" t="s">
        <v>1386</v>
      </c>
      <c r="I8" s="26"/>
      <c r="J8" s="33" t="s">
        <v>1420</v>
      </c>
      <c r="K8" s="26" t="s">
        <v>1395</v>
      </c>
      <c r="L8" s="26" t="s">
        <v>1368</v>
      </c>
      <c r="M8" s="26" t="s">
        <v>85</v>
      </c>
      <c r="N8" s="26" t="s">
        <v>1376</v>
      </c>
      <c r="O8" s="26"/>
      <c r="P8" s="26" t="s">
        <v>1411</v>
      </c>
      <c r="Q8" s="26" t="s">
        <v>1419</v>
      </c>
      <c r="R8" s="29">
        <v>45778</v>
      </c>
    </row>
    <row r="9" spans="2:19" x14ac:dyDescent="0.25">
      <c r="B9" s="25"/>
      <c r="C9" s="26"/>
      <c r="D9" s="26"/>
      <c r="E9" s="30" t="s">
        <v>115</v>
      </c>
      <c r="F9" s="26" t="s">
        <v>45</v>
      </c>
      <c r="G9" s="26"/>
      <c r="H9" s="26" t="s">
        <v>1387</v>
      </c>
      <c r="I9" s="26"/>
      <c r="J9" s="34" t="s">
        <v>160</v>
      </c>
      <c r="K9" s="26" t="s">
        <v>1396</v>
      </c>
      <c r="L9" s="26"/>
      <c r="M9" s="26" t="s">
        <v>86</v>
      </c>
      <c r="N9" s="26"/>
      <c r="O9" s="26"/>
      <c r="P9" s="26" t="s">
        <v>1412</v>
      </c>
      <c r="Q9" s="26" t="s">
        <v>1413</v>
      </c>
      <c r="R9" s="29">
        <v>45810</v>
      </c>
    </row>
    <row r="10" spans="2:19" x14ac:dyDescent="0.25">
      <c r="B10" s="25" t="str">
        <f t="shared" ref="B10" si="0">+UPPER(B6)</f>
        <v/>
      </c>
      <c r="C10" s="26"/>
      <c r="D10" s="26"/>
      <c r="E10" s="30" t="s">
        <v>116</v>
      </c>
      <c r="F10" s="26" t="s">
        <v>12</v>
      </c>
      <c r="G10" s="26"/>
      <c r="H10" s="26" t="s">
        <v>1388</v>
      </c>
      <c r="I10" s="26"/>
      <c r="J10" s="35" t="s">
        <v>133</v>
      </c>
      <c r="K10" s="26" t="s">
        <v>1397</v>
      </c>
      <c r="L10" s="26"/>
      <c r="M10" s="26" t="s">
        <v>87</v>
      </c>
      <c r="N10" s="26"/>
      <c r="O10" s="26"/>
      <c r="P10" s="26" t="s">
        <v>1530</v>
      </c>
      <c r="Q10" s="26" t="s">
        <v>1376</v>
      </c>
      <c r="R10" s="29">
        <v>45831</v>
      </c>
    </row>
    <row r="11" spans="2:19" x14ac:dyDescent="0.25">
      <c r="B11" s="25"/>
      <c r="C11" s="26"/>
      <c r="D11" s="26"/>
      <c r="E11" s="30" t="s">
        <v>117</v>
      </c>
      <c r="F11" s="26" t="s">
        <v>13</v>
      </c>
      <c r="G11" s="26"/>
      <c r="H11" s="26" t="s">
        <v>1389</v>
      </c>
      <c r="I11" s="26"/>
      <c r="J11" s="26" t="s">
        <v>165</v>
      </c>
      <c r="K11" s="26" t="s">
        <v>121</v>
      </c>
      <c r="L11" s="26"/>
      <c r="M11" s="26" t="s">
        <v>88</v>
      </c>
      <c r="N11" s="26"/>
      <c r="O11" s="26"/>
      <c r="P11" s="26" t="s">
        <v>1413</v>
      </c>
      <c r="Q11" s="26" t="s">
        <v>1376</v>
      </c>
      <c r="R11" s="29">
        <v>45838</v>
      </c>
    </row>
    <row r="12" spans="2:19" x14ac:dyDescent="0.25">
      <c r="B12" s="25"/>
      <c r="C12" s="26"/>
      <c r="D12" s="26"/>
      <c r="E12" s="30" t="s">
        <v>118</v>
      </c>
      <c r="F12" s="26" t="s">
        <v>14</v>
      </c>
      <c r="G12" s="26"/>
      <c r="H12" s="26" t="s">
        <v>1376</v>
      </c>
      <c r="I12" s="26"/>
      <c r="J12" s="26" t="s">
        <v>136</v>
      </c>
      <c r="K12" s="26" t="s">
        <v>1398</v>
      </c>
      <c r="L12" s="26"/>
      <c r="M12" s="26" t="s">
        <v>89</v>
      </c>
      <c r="N12" s="26"/>
      <c r="O12" s="26"/>
      <c r="P12" s="26"/>
      <c r="Q12" s="26"/>
      <c r="R12" s="29">
        <v>45876</v>
      </c>
    </row>
    <row r="13" spans="2:19" x14ac:dyDescent="0.25">
      <c r="B13" s="25"/>
      <c r="C13" s="26"/>
      <c r="D13" s="26"/>
      <c r="E13" s="30" t="s">
        <v>119</v>
      </c>
      <c r="F13" s="26" t="s">
        <v>98</v>
      </c>
      <c r="G13" s="26"/>
      <c r="H13" s="26"/>
      <c r="I13" s="26"/>
      <c r="J13" s="26" t="s">
        <v>1448</v>
      </c>
      <c r="K13" s="26" t="s">
        <v>1399</v>
      </c>
      <c r="L13" s="26"/>
      <c r="M13" s="26" t="s">
        <v>93</v>
      </c>
      <c r="N13" s="26"/>
      <c r="O13" s="26"/>
      <c r="P13" s="26"/>
      <c r="Q13" s="26"/>
      <c r="R13" s="29">
        <v>45887</v>
      </c>
    </row>
    <row r="14" spans="2:19" x14ac:dyDescent="0.25">
      <c r="B14" s="25"/>
      <c r="C14" s="26"/>
      <c r="D14" s="26"/>
      <c r="E14" s="30" t="s">
        <v>122</v>
      </c>
      <c r="F14" s="26" t="s">
        <v>97</v>
      </c>
      <c r="G14" s="26"/>
      <c r="H14" s="26"/>
      <c r="I14" s="26"/>
      <c r="J14" s="26" t="s">
        <v>137</v>
      </c>
      <c r="K14" s="26" t="s">
        <v>1400</v>
      </c>
      <c r="L14" s="26"/>
      <c r="M14" s="26" t="s">
        <v>94</v>
      </c>
      <c r="N14" s="26"/>
      <c r="O14" s="26"/>
      <c r="P14" s="26"/>
      <c r="Q14" s="26"/>
      <c r="R14" s="29">
        <v>45943</v>
      </c>
    </row>
    <row r="15" spans="2:19" x14ac:dyDescent="0.25">
      <c r="B15" s="25"/>
      <c r="C15" s="26"/>
      <c r="D15" s="26"/>
      <c r="E15" s="30" t="s">
        <v>163</v>
      </c>
      <c r="F15" s="26" t="s">
        <v>15</v>
      </c>
      <c r="G15" s="26"/>
      <c r="H15" s="26"/>
      <c r="I15" s="26"/>
      <c r="J15" s="26" t="s">
        <v>138</v>
      </c>
      <c r="K15" s="26" t="s">
        <v>1389</v>
      </c>
      <c r="L15" s="26"/>
      <c r="M15" s="26" t="s">
        <v>95</v>
      </c>
      <c r="N15" s="26" t="str">
        <f t="shared" ref="N15" si="1">+UPPER(N8)</f>
        <v/>
      </c>
      <c r="O15" s="26"/>
      <c r="P15" s="26"/>
      <c r="Q15" s="26"/>
      <c r="R15" s="29">
        <v>45964</v>
      </c>
    </row>
    <row r="16" spans="2:19" x14ac:dyDescent="0.25">
      <c r="B16" s="25"/>
      <c r="C16" s="26"/>
      <c r="D16" s="26"/>
      <c r="E16" s="30" t="s">
        <v>164</v>
      </c>
      <c r="F16" s="26" t="s">
        <v>99</v>
      </c>
      <c r="G16" s="26"/>
      <c r="H16" s="26"/>
      <c r="I16" s="26"/>
      <c r="J16" s="26" t="s">
        <v>146</v>
      </c>
      <c r="K16" s="26"/>
      <c r="L16" s="26"/>
      <c r="M16" s="26" t="s">
        <v>66</v>
      </c>
      <c r="N16" s="26"/>
      <c r="O16" s="26"/>
      <c r="P16" s="26"/>
      <c r="Q16" s="26"/>
      <c r="R16" s="29">
        <v>45978</v>
      </c>
    </row>
    <row r="17" spans="2:18" x14ac:dyDescent="0.25">
      <c r="B17" s="25"/>
      <c r="C17" s="26"/>
      <c r="D17" s="26"/>
      <c r="E17" s="31" t="s">
        <v>125</v>
      </c>
      <c r="F17" s="26" t="s">
        <v>100</v>
      </c>
      <c r="G17" s="26"/>
      <c r="H17" s="26"/>
      <c r="I17" s="26"/>
      <c r="J17" s="26" t="s">
        <v>154</v>
      </c>
      <c r="K17" s="26"/>
      <c r="L17" s="26"/>
      <c r="M17" s="26"/>
      <c r="N17" s="26"/>
      <c r="O17" s="26"/>
      <c r="P17" s="26"/>
      <c r="Q17" s="26"/>
      <c r="R17" s="29">
        <v>45999</v>
      </c>
    </row>
    <row r="18" spans="2:18" x14ac:dyDescent="0.25">
      <c r="B18" s="25"/>
      <c r="C18" s="26"/>
      <c r="D18" s="26"/>
      <c r="E18" s="31" t="s">
        <v>148</v>
      </c>
      <c r="F18" s="26" t="s">
        <v>16</v>
      </c>
      <c r="G18" s="26"/>
      <c r="H18" s="26"/>
      <c r="I18" s="26"/>
      <c r="J18" s="26" t="s">
        <v>141</v>
      </c>
      <c r="K18" s="26"/>
      <c r="L18" s="26"/>
      <c r="M18" s="26"/>
      <c r="N18" s="26"/>
      <c r="O18" s="26"/>
      <c r="P18" s="26"/>
      <c r="Q18" s="26"/>
      <c r="R18" s="29">
        <v>46016</v>
      </c>
    </row>
    <row r="19" spans="2:18" x14ac:dyDescent="0.25">
      <c r="B19" s="25"/>
      <c r="C19" s="26"/>
      <c r="D19" s="26"/>
      <c r="E19" s="31" t="s">
        <v>155</v>
      </c>
      <c r="F19" s="26" t="s">
        <v>66</v>
      </c>
      <c r="G19" s="26"/>
      <c r="H19" s="26"/>
      <c r="I19" s="26"/>
      <c r="J19" s="26" t="s">
        <v>16</v>
      </c>
      <c r="K19" s="26"/>
      <c r="L19" s="26"/>
      <c r="M19" s="26"/>
      <c r="N19" s="26"/>
      <c r="O19" s="26"/>
      <c r="P19" s="26"/>
      <c r="Q19" s="26" t="str">
        <f t="shared" ref="Q19:Q20" si="2">+UPPER(Q10)</f>
        <v/>
      </c>
      <c r="R19" s="36"/>
    </row>
    <row r="20" spans="2:18" x14ac:dyDescent="0.25">
      <c r="B20" s="25"/>
      <c r="C20" s="26"/>
      <c r="D20" s="26"/>
      <c r="E20" s="28" t="s">
        <v>124</v>
      </c>
      <c r="F20" s="26"/>
      <c r="G20" s="26"/>
      <c r="H20" s="26"/>
      <c r="I20" s="26"/>
      <c r="J20" s="26"/>
      <c r="K20" s="26"/>
      <c r="L20" s="26"/>
      <c r="M20" s="26"/>
      <c r="N20" s="26"/>
      <c r="O20" s="26"/>
      <c r="P20" s="26"/>
      <c r="Q20" s="26" t="str">
        <f t="shared" si="2"/>
        <v/>
      </c>
      <c r="R20" s="36"/>
    </row>
    <row r="21" spans="2:18" x14ac:dyDescent="0.25">
      <c r="B21" s="25"/>
      <c r="C21" s="26"/>
      <c r="D21" s="26"/>
      <c r="E21" s="28" t="s">
        <v>150</v>
      </c>
      <c r="F21" s="26"/>
      <c r="G21" s="26"/>
      <c r="H21" s="26"/>
      <c r="I21" s="26"/>
      <c r="J21" s="26"/>
      <c r="K21" s="26"/>
      <c r="L21" s="26"/>
      <c r="M21" s="26"/>
      <c r="N21" s="26"/>
      <c r="O21" s="26"/>
      <c r="P21" s="26"/>
      <c r="Q21" s="26"/>
      <c r="R21" s="36"/>
    </row>
    <row r="22" spans="2:18" x14ac:dyDescent="0.25">
      <c r="B22" s="25"/>
      <c r="C22" s="26"/>
      <c r="D22" s="26"/>
      <c r="E22" s="32" t="s">
        <v>127</v>
      </c>
      <c r="F22" s="26"/>
      <c r="G22" s="26"/>
      <c r="H22" s="26" t="str">
        <f t="shared" ref="H22" si="3">+UPPER(H12)</f>
        <v/>
      </c>
      <c r="I22" s="26"/>
      <c r="J22" s="26"/>
      <c r="K22" s="26"/>
      <c r="L22" s="26"/>
      <c r="M22" s="26"/>
      <c r="N22" s="26"/>
      <c r="O22" s="26"/>
      <c r="P22" s="26"/>
      <c r="Q22" s="26"/>
      <c r="R22" s="36"/>
    </row>
    <row r="23" spans="2:18" x14ac:dyDescent="0.25">
      <c r="B23" s="25"/>
      <c r="C23" s="26"/>
      <c r="D23" s="26"/>
      <c r="E23" s="32" t="s">
        <v>156</v>
      </c>
      <c r="F23" s="26"/>
      <c r="G23" s="26"/>
      <c r="H23" s="26"/>
      <c r="I23" s="26"/>
      <c r="J23" s="26"/>
      <c r="K23" s="26"/>
      <c r="L23" s="26"/>
      <c r="M23" s="26"/>
      <c r="N23" s="26"/>
      <c r="O23" s="26"/>
      <c r="P23" s="26"/>
      <c r="Q23" s="26"/>
      <c r="R23" s="36"/>
    </row>
    <row r="24" spans="2:18" x14ac:dyDescent="0.25">
      <c r="B24" s="25"/>
      <c r="C24" s="26"/>
      <c r="D24" s="26"/>
      <c r="E24" s="32" t="s">
        <v>151</v>
      </c>
      <c r="F24" s="26"/>
      <c r="G24" s="26"/>
      <c r="H24" s="26"/>
      <c r="I24" s="26"/>
      <c r="J24" s="26"/>
      <c r="K24" s="26"/>
      <c r="L24" s="26"/>
      <c r="M24" s="26"/>
      <c r="N24" s="26"/>
      <c r="O24" s="26"/>
      <c r="P24" s="26"/>
      <c r="Q24" s="26"/>
      <c r="R24" s="36"/>
    </row>
    <row r="25" spans="2:18" x14ac:dyDescent="0.25">
      <c r="B25" s="25"/>
      <c r="C25" s="26"/>
      <c r="D25" s="26"/>
      <c r="E25" s="32" t="s">
        <v>129</v>
      </c>
      <c r="F25" s="26"/>
      <c r="G25" s="26"/>
      <c r="H25" s="26"/>
      <c r="I25" s="26"/>
      <c r="J25" s="26"/>
      <c r="K25" s="26"/>
      <c r="L25" s="26"/>
      <c r="M25" s="26"/>
      <c r="N25" s="26"/>
      <c r="O25" s="26"/>
      <c r="P25" s="26"/>
      <c r="Q25" s="26"/>
      <c r="R25" s="36"/>
    </row>
    <row r="26" spans="2:18" x14ac:dyDescent="0.25">
      <c r="B26" s="25"/>
      <c r="C26" s="26"/>
      <c r="D26" s="26"/>
      <c r="E26" s="32" t="s">
        <v>152</v>
      </c>
      <c r="F26" s="26"/>
      <c r="G26" s="26"/>
      <c r="H26" s="26"/>
      <c r="I26" s="26"/>
      <c r="J26" s="26"/>
      <c r="K26" s="26"/>
      <c r="L26" s="26"/>
      <c r="M26" s="26"/>
      <c r="N26" s="26"/>
      <c r="O26" s="26"/>
      <c r="P26" s="26"/>
      <c r="Q26" s="26"/>
      <c r="R26" s="36"/>
    </row>
    <row r="27" spans="2:18" x14ac:dyDescent="0.25">
      <c r="B27" s="25"/>
      <c r="C27" s="26"/>
      <c r="D27" s="26"/>
      <c r="E27" s="33" t="s">
        <v>128</v>
      </c>
      <c r="F27" s="26"/>
      <c r="G27" s="26"/>
      <c r="H27" s="26"/>
      <c r="I27" s="26"/>
      <c r="J27" s="26"/>
      <c r="K27" s="26"/>
      <c r="L27" s="26"/>
      <c r="M27" s="26"/>
      <c r="N27" s="26"/>
      <c r="O27" s="26"/>
      <c r="P27" s="26"/>
      <c r="Q27" s="26"/>
      <c r="R27" s="36"/>
    </row>
    <row r="28" spans="2:18" x14ac:dyDescent="0.25">
      <c r="B28" s="25"/>
      <c r="C28" s="26"/>
      <c r="D28" s="26"/>
      <c r="E28" s="33" t="s">
        <v>147</v>
      </c>
      <c r="F28" s="26"/>
      <c r="G28" s="26"/>
      <c r="H28" s="26"/>
      <c r="I28" s="26"/>
      <c r="J28" s="26"/>
      <c r="K28" s="26"/>
      <c r="L28" s="26"/>
      <c r="M28" s="26"/>
      <c r="N28" s="26"/>
      <c r="O28" s="26"/>
      <c r="P28" s="26"/>
      <c r="Q28" s="26"/>
      <c r="R28" s="36"/>
    </row>
    <row r="29" spans="2:18" x14ac:dyDescent="0.25">
      <c r="B29" s="25"/>
      <c r="C29" s="26"/>
      <c r="D29" s="26"/>
      <c r="E29" s="33" t="s">
        <v>153</v>
      </c>
      <c r="F29" s="26"/>
      <c r="G29" s="26"/>
      <c r="H29" s="26"/>
      <c r="I29" s="26"/>
      <c r="J29" s="26"/>
      <c r="K29" s="26"/>
      <c r="L29" s="26"/>
      <c r="M29" s="26"/>
      <c r="N29" s="26"/>
      <c r="O29" s="26"/>
      <c r="P29" s="26"/>
      <c r="Q29" s="26"/>
      <c r="R29" s="36"/>
    </row>
    <row r="30" spans="2:18" x14ac:dyDescent="0.25">
      <c r="B30" s="25"/>
      <c r="C30" s="26"/>
      <c r="D30" s="26"/>
      <c r="E30" s="26" t="s">
        <v>135</v>
      </c>
      <c r="F30" s="26"/>
      <c r="G30" s="26"/>
      <c r="H30" s="26"/>
      <c r="I30" s="26"/>
      <c r="J30" s="26"/>
      <c r="K30" s="26"/>
      <c r="L30" s="26"/>
      <c r="M30" s="26"/>
      <c r="N30" s="26"/>
      <c r="O30" s="26"/>
      <c r="P30" s="26"/>
      <c r="Q30" s="26"/>
      <c r="R30" s="36"/>
    </row>
    <row r="31" spans="2:18" x14ac:dyDescent="0.25">
      <c r="B31" s="25"/>
      <c r="C31" s="26"/>
      <c r="D31" s="26"/>
      <c r="E31" s="26" t="s">
        <v>158</v>
      </c>
      <c r="F31" s="26"/>
      <c r="G31" s="26"/>
      <c r="H31" s="26"/>
      <c r="I31" s="26"/>
      <c r="J31" s="26"/>
      <c r="K31" s="26"/>
      <c r="L31" s="26"/>
      <c r="M31" s="26"/>
      <c r="N31" s="26"/>
      <c r="O31" s="26"/>
      <c r="P31" s="26"/>
      <c r="Q31" s="26"/>
      <c r="R31" s="36"/>
    </row>
    <row r="32" spans="2:18" x14ac:dyDescent="0.25">
      <c r="B32" s="25"/>
      <c r="C32" s="26"/>
      <c r="D32" s="26"/>
      <c r="E32" s="34" t="s">
        <v>159</v>
      </c>
      <c r="F32" s="26"/>
      <c r="G32" s="26"/>
      <c r="H32" s="26"/>
      <c r="I32" s="26"/>
      <c r="J32" s="26"/>
      <c r="K32" s="26"/>
      <c r="L32" s="26"/>
      <c r="M32" s="26"/>
      <c r="N32" s="26"/>
      <c r="O32" s="26"/>
      <c r="P32" s="26"/>
      <c r="Q32" s="26"/>
      <c r="R32" s="36"/>
    </row>
    <row r="33" spans="2:18" x14ac:dyDescent="0.25">
      <c r="B33" s="25"/>
      <c r="C33" s="26"/>
      <c r="D33" s="26"/>
      <c r="E33" s="34" t="s">
        <v>161</v>
      </c>
      <c r="F33" s="26"/>
      <c r="G33" s="26"/>
      <c r="H33" s="26"/>
      <c r="I33" s="26"/>
      <c r="J33" s="26"/>
      <c r="K33" s="26"/>
      <c r="L33" s="26"/>
      <c r="M33" s="26"/>
      <c r="N33" s="26"/>
      <c r="O33" s="26"/>
      <c r="P33" s="26"/>
      <c r="Q33" s="26"/>
      <c r="R33" s="36"/>
    </row>
    <row r="34" spans="2:18" x14ac:dyDescent="0.25">
      <c r="B34" s="25"/>
      <c r="C34" s="26"/>
      <c r="D34" s="26"/>
      <c r="E34" s="35" t="s">
        <v>121</v>
      </c>
      <c r="F34" s="26"/>
      <c r="G34" s="26"/>
      <c r="H34" s="26"/>
      <c r="I34" s="26"/>
      <c r="J34" s="26"/>
      <c r="K34" s="26"/>
      <c r="L34" s="26"/>
      <c r="M34" s="26"/>
      <c r="N34" s="26"/>
      <c r="O34" s="26"/>
      <c r="P34" s="26"/>
      <c r="Q34" s="26"/>
      <c r="R34" s="36"/>
    </row>
    <row r="35" spans="2:18" x14ac:dyDescent="0.25">
      <c r="B35" s="25"/>
      <c r="C35" s="26"/>
      <c r="D35" s="26"/>
      <c r="E35" s="35" t="s">
        <v>120</v>
      </c>
      <c r="F35" s="26"/>
      <c r="G35" s="26"/>
      <c r="H35" s="26"/>
      <c r="I35" s="26"/>
      <c r="J35" s="26"/>
      <c r="K35" s="26"/>
      <c r="L35" s="26"/>
      <c r="M35" s="26"/>
      <c r="N35" s="26"/>
      <c r="O35" s="26"/>
      <c r="P35" s="26"/>
      <c r="Q35" s="26"/>
      <c r="R35" s="36"/>
    </row>
    <row r="36" spans="2:18" x14ac:dyDescent="0.25">
      <c r="B36" s="25"/>
      <c r="C36" s="26"/>
      <c r="D36" s="26"/>
      <c r="E36" s="35" t="s">
        <v>162</v>
      </c>
      <c r="F36" s="26"/>
      <c r="G36" s="26"/>
      <c r="H36" s="26"/>
      <c r="I36" s="26"/>
      <c r="J36" s="26"/>
      <c r="K36" s="26"/>
      <c r="L36" s="26"/>
      <c r="M36" s="26"/>
      <c r="N36" s="26"/>
      <c r="O36" s="26"/>
      <c r="P36" s="26"/>
      <c r="Q36" s="26"/>
      <c r="R36" s="36"/>
    </row>
    <row r="37" spans="2:18" x14ac:dyDescent="0.25">
      <c r="B37" s="25"/>
      <c r="C37" s="26"/>
      <c r="D37" s="26"/>
      <c r="E37" s="26" t="s">
        <v>126</v>
      </c>
      <c r="F37" s="26"/>
      <c r="G37" s="26"/>
      <c r="H37" s="26"/>
      <c r="I37" s="26"/>
      <c r="J37" s="26"/>
      <c r="K37" s="26"/>
      <c r="L37" s="26"/>
      <c r="M37" s="26"/>
      <c r="N37" s="26"/>
      <c r="O37" s="26"/>
      <c r="P37" s="26"/>
      <c r="Q37" s="26"/>
      <c r="R37" s="36"/>
    </row>
    <row r="38" spans="2:18" x14ac:dyDescent="0.25">
      <c r="B38" s="25"/>
      <c r="C38" s="26"/>
      <c r="D38" s="26"/>
      <c r="E38" s="26" t="s">
        <v>134</v>
      </c>
      <c r="F38" s="26"/>
      <c r="G38" s="26"/>
      <c r="H38" s="26"/>
      <c r="I38" s="26"/>
      <c r="J38" s="26"/>
      <c r="K38" s="26"/>
      <c r="L38" s="26"/>
      <c r="M38" s="26"/>
      <c r="N38" s="26"/>
      <c r="O38" s="26"/>
      <c r="P38" s="26"/>
      <c r="Q38" s="26"/>
      <c r="R38" s="36"/>
    </row>
    <row r="39" spans="2:18" x14ac:dyDescent="0.25">
      <c r="B39" s="25"/>
      <c r="C39" s="26"/>
      <c r="D39" s="26"/>
      <c r="E39" s="26" t="s">
        <v>130</v>
      </c>
      <c r="F39" s="26"/>
      <c r="G39" s="26"/>
      <c r="H39" s="26"/>
      <c r="I39" s="26"/>
      <c r="J39" s="26"/>
      <c r="K39" s="26"/>
      <c r="L39" s="26"/>
      <c r="M39" s="26"/>
      <c r="N39" s="26"/>
      <c r="O39" s="26"/>
      <c r="P39" s="26"/>
      <c r="Q39" s="26"/>
      <c r="R39" s="36"/>
    </row>
    <row r="40" spans="2:18" x14ac:dyDescent="0.25">
      <c r="B40" s="25"/>
      <c r="C40" s="26"/>
      <c r="D40" s="26"/>
      <c r="E40" s="26" t="s">
        <v>123</v>
      </c>
      <c r="F40" s="26"/>
      <c r="G40" s="26"/>
      <c r="H40" s="26"/>
      <c r="I40" s="26"/>
      <c r="J40" s="26"/>
      <c r="K40" s="26"/>
      <c r="L40" s="26"/>
      <c r="M40" s="26"/>
      <c r="N40" s="26"/>
      <c r="O40" s="26"/>
      <c r="P40" s="26"/>
      <c r="Q40" s="26"/>
      <c r="R40" s="36"/>
    </row>
    <row r="41" spans="2:18" x14ac:dyDescent="0.25">
      <c r="B41" s="25"/>
      <c r="C41" s="26"/>
      <c r="D41" s="26"/>
      <c r="E41" s="26" t="s">
        <v>166</v>
      </c>
      <c r="F41" s="26"/>
      <c r="G41" s="26"/>
      <c r="H41" s="26"/>
      <c r="I41" s="26"/>
      <c r="J41" s="26"/>
      <c r="K41" s="26"/>
      <c r="L41" s="26"/>
      <c r="M41" s="26"/>
      <c r="N41" s="26"/>
      <c r="O41" s="26"/>
      <c r="P41" s="26"/>
      <c r="Q41" s="26"/>
      <c r="R41" s="36"/>
    </row>
    <row r="42" spans="2:18" x14ac:dyDescent="0.25">
      <c r="B42" s="25"/>
      <c r="C42" s="26"/>
      <c r="D42" s="26"/>
      <c r="E42" s="26" t="s">
        <v>66</v>
      </c>
      <c r="F42" s="26"/>
      <c r="G42" s="26"/>
      <c r="H42" s="26"/>
      <c r="I42" s="26"/>
      <c r="J42" s="26"/>
      <c r="K42" s="26"/>
      <c r="L42" s="26"/>
      <c r="M42" s="26"/>
      <c r="N42" s="26"/>
      <c r="O42" s="26"/>
      <c r="P42" s="26"/>
      <c r="Q42" s="26"/>
      <c r="R42" s="36"/>
    </row>
    <row r="43" spans="2:18" x14ac:dyDescent="0.25">
      <c r="B43" s="25"/>
      <c r="C43" s="26"/>
      <c r="D43" s="26"/>
      <c r="E43" s="26"/>
      <c r="F43" s="26"/>
      <c r="G43" s="26"/>
      <c r="H43" s="26"/>
      <c r="I43" s="26"/>
      <c r="J43" s="26"/>
      <c r="K43" s="26"/>
      <c r="L43" s="26"/>
      <c r="M43" s="26"/>
      <c r="N43" s="26"/>
      <c r="O43" s="26"/>
      <c r="P43" s="26"/>
      <c r="Q43" s="26"/>
      <c r="R43" s="36"/>
    </row>
    <row r="44" spans="2:18" x14ac:dyDescent="0.25">
      <c r="B44" s="25"/>
      <c r="C44" s="26"/>
      <c r="D44" s="26"/>
      <c r="E44" s="26"/>
      <c r="F44" s="26"/>
      <c r="G44" s="26"/>
      <c r="H44" s="26"/>
      <c r="I44" s="26"/>
      <c r="J44" s="26"/>
      <c r="K44" s="26"/>
      <c r="L44" s="26"/>
      <c r="M44" s="26"/>
      <c r="N44" s="26"/>
      <c r="O44" s="26"/>
      <c r="P44" s="26"/>
      <c r="Q44" s="26"/>
      <c r="R44" s="36"/>
    </row>
    <row r="45" spans="2:18" x14ac:dyDescent="0.25">
      <c r="B45" s="25"/>
      <c r="C45" s="26"/>
      <c r="D45" s="26"/>
      <c r="E45" s="26"/>
      <c r="F45" s="26"/>
      <c r="G45" s="26"/>
      <c r="H45" s="26"/>
      <c r="I45" s="26"/>
      <c r="J45" s="26"/>
      <c r="K45" s="26"/>
      <c r="L45" s="26"/>
      <c r="M45" s="26"/>
      <c r="N45" s="26"/>
      <c r="O45" s="26"/>
      <c r="P45" s="26"/>
      <c r="Q45" s="26"/>
      <c r="R45" s="36"/>
    </row>
    <row r="46" spans="2:18" x14ac:dyDescent="0.25">
      <c r="B46" s="25"/>
      <c r="C46" s="26"/>
      <c r="D46" s="26"/>
      <c r="E46" s="26"/>
      <c r="F46" s="26"/>
      <c r="G46" s="26"/>
      <c r="H46" s="26"/>
      <c r="I46" s="26"/>
      <c r="J46" s="26"/>
      <c r="K46" s="26"/>
      <c r="L46" s="26"/>
      <c r="M46" s="26"/>
      <c r="N46" s="26"/>
      <c r="O46" s="26"/>
      <c r="P46" s="26"/>
      <c r="Q46" s="26"/>
      <c r="R46" s="36"/>
    </row>
    <row r="47" spans="2:18" ht="15.75" thickBot="1" x14ac:dyDescent="0.3">
      <c r="B47" s="37"/>
      <c r="C47" s="38"/>
      <c r="D47" s="38"/>
      <c r="E47" s="38"/>
      <c r="F47" s="38"/>
      <c r="G47" s="38"/>
      <c r="H47" s="38"/>
      <c r="I47" s="38"/>
      <c r="J47" s="38"/>
      <c r="K47" s="38"/>
      <c r="L47" s="38"/>
      <c r="M47" s="38"/>
      <c r="N47" s="38"/>
      <c r="O47" s="38"/>
      <c r="P47" s="38"/>
      <c r="Q47" s="38"/>
      <c r="R47" s="39"/>
    </row>
  </sheetData>
  <sortState xmlns:xlrd2="http://schemas.microsoft.com/office/spreadsheetml/2017/richdata2" ref="F3:F116">
    <sortCondition ref="F3"/>
  </sortState>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
    <tabColor rgb="FF0070C0"/>
  </sheetPr>
  <dimension ref="A1:BE343"/>
  <sheetViews>
    <sheetView tabSelected="1" topLeftCell="AV1" zoomScaleNormal="100" workbookViewId="0">
      <pane ySplit="7" topLeftCell="A8" activePane="bottomLeft" state="frozen"/>
      <selection pane="bottomLeft" activeCell="BF7" sqref="BF7"/>
    </sheetView>
  </sheetViews>
  <sheetFormatPr baseColWidth="10" defaultColWidth="22.7109375" defaultRowHeight="21" customHeight="1" x14ac:dyDescent="0.3"/>
  <cols>
    <col min="1" max="1" width="6.7109375" style="9" customWidth="1"/>
    <col min="2" max="2" width="13.28515625" style="9" customWidth="1"/>
    <col min="3" max="4" width="17.28515625" style="10" customWidth="1"/>
    <col min="5" max="5" width="11" style="9" customWidth="1"/>
    <col min="6" max="6" width="14.140625" style="9" customWidth="1"/>
    <col min="7" max="7" width="22.7109375" style="9" customWidth="1"/>
    <col min="8" max="8" width="14" style="9" customWidth="1"/>
    <col min="9" max="9" width="15.5703125" style="9" customWidth="1"/>
    <col min="10" max="10" width="35.85546875" style="9" customWidth="1"/>
    <col min="11" max="11" width="14" style="9" customWidth="1"/>
    <col min="12" max="12" width="17.42578125" style="9" customWidth="1"/>
    <col min="13" max="13" width="14" style="9" customWidth="1"/>
    <col min="14" max="14" width="32.5703125" style="9" customWidth="1"/>
    <col min="15" max="15" width="36" style="9" customWidth="1"/>
    <col min="16" max="16" width="12.7109375" style="9" customWidth="1"/>
    <col min="17" max="17" width="17.140625" style="9" customWidth="1"/>
    <col min="18" max="18" width="28.85546875" style="9" customWidth="1"/>
    <col min="19" max="19" width="22.28515625" style="9" customWidth="1"/>
    <col min="20" max="20" width="30.85546875" style="9" customWidth="1"/>
    <col min="21" max="21" width="15.5703125" style="9" customWidth="1"/>
    <col min="22" max="22" width="35.42578125" style="9" customWidth="1"/>
    <col min="23" max="23" width="25.140625" style="9" customWidth="1"/>
    <col min="24" max="24" width="16.5703125" style="9" customWidth="1"/>
    <col min="25" max="25" width="22.5703125" style="9" customWidth="1"/>
    <col min="26" max="26" width="16.5703125" style="9" customWidth="1"/>
    <col min="27" max="28" width="29.28515625" style="9" customWidth="1"/>
    <col min="29" max="29" width="20.42578125" style="9" customWidth="1"/>
    <col min="30" max="30" width="22.42578125" style="9" customWidth="1"/>
    <col min="31" max="31" width="22.7109375" style="9" customWidth="1"/>
    <col min="32" max="32" width="27" style="9" customWidth="1"/>
    <col min="33" max="33" width="23.5703125" style="9" customWidth="1"/>
    <col min="34" max="34" width="23.85546875" style="9" customWidth="1"/>
    <col min="35" max="35" width="22.42578125" style="9" customWidth="1"/>
    <col min="36" max="36" width="30.5703125" style="9" customWidth="1"/>
    <col min="37" max="37" width="20.140625" style="9" customWidth="1"/>
    <col min="38" max="41" width="22.7109375" style="9" customWidth="1"/>
    <col min="42" max="42" width="22.5703125" style="9" customWidth="1"/>
    <col min="43" max="43" width="22.7109375" style="9" customWidth="1"/>
    <col min="44" max="49" width="22.7109375" style="9"/>
    <col min="50" max="50" width="22.7109375" style="116"/>
    <col min="51" max="51" width="15.85546875" style="9" customWidth="1"/>
    <col min="52" max="53" width="22.7109375" style="9"/>
    <col min="54" max="54" width="19" style="9" customWidth="1"/>
    <col min="55" max="55" width="22.7109375" style="9"/>
    <col min="56" max="56" width="18.140625" style="9" customWidth="1"/>
    <col min="57" max="57" width="22.7109375" style="9"/>
  </cols>
  <sheetData>
    <row r="1" spans="1:57" ht="24" customHeight="1" x14ac:dyDescent="0.3">
      <c r="A1"/>
      <c r="B1"/>
      <c r="C1"/>
      <c r="D1"/>
      <c r="E1"/>
      <c r="F1"/>
      <c r="G1"/>
      <c r="H1"/>
      <c r="I1"/>
      <c r="J1"/>
      <c r="K1"/>
      <c r="L1"/>
      <c r="M1"/>
      <c r="N1"/>
      <c r="O1"/>
      <c r="P1"/>
      <c r="Q1"/>
      <c r="S1"/>
      <c r="T1" s="137"/>
      <c r="U1" s="138"/>
      <c r="V1" s="131"/>
      <c r="W1" s="74"/>
      <c r="X1"/>
      <c r="Y1"/>
      <c r="Z1"/>
      <c r="AA1"/>
      <c r="AB1"/>
      <c r="AC1"/>
      <c r="AD1"/>
      <c r="AE1"/>
      <c r="AF1"/>
      <c r="AG1"/>
      <c r="AH1"/>
      <c r="AI1"/>
      <c r="AJ1"/>
      <c r="AK1"/>
      <c r="AL1"/>
      <c r="AM1"/>
      <c r="AN1"/>
      <c r="AO1"/>
      <c r="AP1"/>
      <c r="AQ1"/>
      <c r="AR1"/>
      <c r="AS1"/>
      <c r="AT1"/>
      <c r="AU1"/>
      <c r="AV1"/>
      <c r="AW1"/>
      <c r="AX1" s="18"/>
      <c r="AY1"/>
      <c r="AZ1"/>
      <c r="BA1"/>
      <c r="BB1"/>
      <c r="BC1"/>
      <c r="BD1"/>
      <c r="BE1"/>
    </row>
    <row r="2" spans="1:57" ht="24" customHeight="1" x14ac:dyDescent="0.3">
      <c r="A2"/>
      <c r="B2"/>
      <c r="C2"/>
      <c r="D2"/>
      <c r="E2"/>
      <c r="F2"/>
      <c r="G2"/>
      <c r="H2"/>
      <c r="I2"/>
      <c r="J2"/>
      <c r="K2"/>
      <c r="L2"/>
      <c r="M2"/>
      <c r="N2"/>
      <c r="O2"/>
      <c r="P2"/>
      <c r="Q2"/>
      <c r="R2"/>
      <c r="S2"/>
      <c r="T2" s="137"/>
      <c r="U2" s="138"/>
      <c r="V2" s="131"/>
      <c r="W2" s="74"/>
      <c r="X2"/>
      <c r="Y2"/>
      <c r="Z2"/>
      <c r="AA2"/>
      <c r="AB2"/>
      <c r="AC2"/>
      <c r="AD2"/>
      <c r="AE2"/>
      <c r="AF2"/>
      <c r="AG2"/>
      <c r="AH2"/>
      <c r="AI2"/>
      <c r="AJ2"/>
      <c r="AK2"/>
      <c r="AL2"/>
      <c r="AM2"/>
      <c r="AN2"/>
      <c r="AO2"/>
      <c r="AP2"/>
      <c r="AQ2"/>
      <c r="AR2"/>
      <c r="AS2"/>
      <c r="AT2"/>
      <c r="AU2"/>
      <c r="AV2"/>
      <c r="AW2"/>
      <c r="AX2" s="18"/>
      <c r="AY2"/>
      <c r="AZ2"/>
      <c r="BA2"/>
      <c r="BB2"/>
      <c r="BC2"/>
      <c r="BD2"/>
      <c r="BE2"/>
    </row>
    <row r="3" spans="1:57" ht="24" customHeight="1" x14ac:dyDescent="0.3">
      <c r="A3" s="59"/>
      <c r="B3" s="59"/>
      <c r="C3" s="59"/>
      <c r="D3" s="130" t="s">
        <v>1371</v>
      </c>
      <c r="E3" s="130"/>
      <c r="F3" s="130"/>
      <c r="G3" s="130"/>
      <c r="H3" s="101" t="s">
        <v>1372</v>
      </c>
      <c r="I3"/>
      <c r="J3"/>
      <c r="K3"/>
      <c r="L3"/>
      <c r="M3"/>
      <c r="N3"/>
      <c r="O3"/>
      <c r="P3"/>
      <c r="Q3"/>
      <c r="R3"/>
      <c r="S3"/>
      <c r="T3" s="139"/>
      <c r="U3" s="140"/>
      <c r="V3" s="132"/>
      <c r="W3" s="74"/>
      <c r="X3"/>
      <c r="Y3"/>
      <c r="Z3"/>
      <c r="AA3"/>
      <c r="AB3"/>
      <c r="AC3"/>
      <c r="AD3" s="134" t="s">
        <v>69</v>
      </c>
      <c r="AE3" s="134"/>
      <c r="AF3" s="134"/>
      <c r="AG3" s="101" t="s">
        <v>1372</v>
      </c>
      <c r="AH3" s="101"/>
      <c r="AI3" s="101"/>
      <c r="AJ3" s="101"/>
      <c r="AK3"/>
      <c r="AL3"/>
      <c r="AM3"/>
      <c r="AN3"/>
      <c r="AO3"/>
      <c r="AP3"/>
      <c r="AQ3"/>
      <c r="AR3"/>
      <c r="AS3"/>
      <c r="AT3"/>
      <c r="AU3"/>
      <c r="AV3"/>
      <c r="AW3"/>
      <c r="AX3" s="18"/>
      <c r="AY3"/>
      <c r="AZ3"/>
      <c r="BA3"/>
      <c r="BB3"/>
      <c r="BC3"/>
      <c r="BD3"/>
      <c r="BE3"/>
    </row>
    <row r="4" spans="1:57" ht="6.75" customHeight="1" x14ac:dyDescent="0.3">
      <c r="A4" s="127"/>
      <c r="B4" s="128"/>
      <c r="C4" s="128"/>
      <c r="D4" s="128"/>
      <c r="E4" s="128"/>
      <c r="F4" s="128"/>
      <c r="G4" s="128"/>
      <c r="H4" s="128"/>
      <c r="I4" s="128"/>
      <c r="J4" s="128"/>
      <c r="K4" s="128"/>
      <c r="L4" s="128"/>
      <c r="M4" s="128"/>
      <c r="N4" s="128"/>
      <c r="O4" s="128"/>
      <c r="P4" s="128"/>
      <c r="Q4" s="128"/>
      <c r="R4" s="128"/>
      <c r="S4" s="128"/>
      <c r="T4" s="128"/>
      <c r="U4" s="128"/>
      <c r="V4" s="128"/>
      <c r="W4" s="128"/>
      <c r="X4" s="128"/>
      <c r="Y4" s="128"/>
      <c r="Z4" s="128"/>
      <c r="AA4" s="128"/>
      <c r="AB4" s="128"/>
      <c r="AC4" s="128"/>
      <c r="AD4" s="128"/>
      <c r="AE4" s="128"/>
      <c r="AF4" s="128"/>
      <c r="AG4" s="128"/>
      <c r="AH4" s="128"/>
      <c r="AI4" s="128"/>
      <c r="AJ4" s="128"/>
      <c r="AK4" s="128"/>
      <c r="AL4" s="128"/>
      <c r="AM4" s="128"/>
      <c r="AN4" s="128"/>
      <c r="AO4" s="128"/>
      <c r="AP4" s="128"/>
      <c r="AQ4" s="128"/>
      <c r="AR4" s="128"/>
      <c r="AS4" s="128"/>
      <c r="AT4" s="128"/>
      <c r="AU4" s="128"/>
      <c r="AV4" s="128"/>
      <c r="AW4" s="128"/>
      <c r="AX4" s="128"/>
      <c r="AY4" s="128"/>
      <c r="AZ4" s="128"/>
      <c r="BA4" s="128"/>
      <c r="BB4" s="128"/>
      <c r="BC4" s="128"/>
      <c r="BD4" s="128"/>
      <c r="BE4" s="129"/>
    </row>
    <row r="5" spans="1:57" ht="16.5" x14ac:dyDescent="0.25">
      <c r="A5" s="126"/>
      <c r="B5" s="126"/>
      <c r="C5" s="126"/>
      <c r="D5" s="126"/>
      <c r="E5" s="126"/>
      <c r="F5" s="126"/>
      <c r="G5" s="126"/>
      <c r="H5" s="126"/>
      <c r="I5" s="126"/>
      <c r="J5" s="126"/>
      <c r="K5" s="126"/>
      <c r="L5" s="126"/>
      <c r="M5" s="126"/>
      <c r="N5" s="126"/>
      <c r="O5" s="126"/>
      <c r="P5" s="126"/>
      <c r="Q5" s="126"/>
      <c r="R5" s="126"/>
      <c r="S5" s="126"/>
      <c r="T5" s="126"/>
      <c r="U5" s="126"/>
      <c r="V5" s="126"/>
      <c r="W5" s="126"/>
      <c r="X5" s="126"/>
      <c r="Y5" s="126"/>
      <c r="Z5" s="126"/>
      <c r="AA5" s="126"/>
      <c r="AB5" s="126"/>
      <c r="AC5" s="126"/>
      <c r="AD5" s="126"/>
      <c r="AE5" s="126"/>
      <c r="AF5" s="126"/>
      <c r="AG5" s="126"/>
      <c r="AH5" s="126"/>
      <c r="AI5" s="126"/>
      <c r="AJ5" s="126"/>
      <c r="AK5" s="126"/>
      <c r="AL5" s="126"/>
      <c r="AM5" s="126"/>
      <c r="AN5" s="126"/>
      <c r="AO5" s="126"/>
      <c r="AP5" s="126"/>
      <c r="AQ5" s="126"/>
      <c r="AR5" s="126"/>
      <c r="AS5" s="126"/>
      <c r="AT5" s="126"/>
      <c r="AU5" s="126"/>
      <c r="AV5" s="126"/>
      <c r="AW5" s="126"/>
      <c r="AX5" s="126"/>
      <c r="AY5" s="126"/>
      <c r="AZ5" s="126"/>
      <c r="BA5" s="126"/>
      <c r="BB5" s="126"/>
      <c r="BC5" s="126"/>
      <c r="BD5" s="126"/>
      <c r="BE5" s="126"/>
    </row>
    <row r="6" spans="1:57" ht="31.5" customHeight="1" x14ac:dyDescent="0.25">
      <c r="A6" s="133" t="s">
        <v>17</v>
      </c>
      <c r="B6" s="133"/>
      <c r="C6" s="75"/>
      <c r="D6" s="75"/>
      <c r="E6" s="133" t="s">
        <v>18</v>
      </c>
      <c r="F6" s="133"/>
      <c r="G6" s="76" t="s">
        <v>19</v>
      </c>
      <c r="H6" s="135" t="s">
        <v>20</v>
      </c>
      <c r="I6" s="136"/>
      <c r="J6" s="135" t="s">
        <v>73</v>
      </c>
      <c r="K6" s="141"/>
      <c r="L6" s="141"/>
      <c r="M6" s="141"/>
      <c r="N6" s="136"/>
      <c r="O6" s="135" t="s">
        <v>21</v>
      </c>
      <c r="P6" s="141"/>
      <c r="Q6" s="141"/>
      <c r="R6" s="141"/>
      <c r="S6" s="141"/>
      <c r="T6" s="141"/>
      <c r="U6" s="141"/>
      <c r="V6" s="141"/>
      <c r="W6" s="141"/>
      <c r="X6" s="141"/>
      <c r="Y6" s="141"/>
      <c r="Z6" s="141"/>
      <c r="AA6" s="136"/>
      <c r="AB6" s="77"/>
      <c r="AC6" s="118"/>
      <c r="AD6" s="118"/>
      <c r="AE6" s="118"/>
      <c r="AF6" s="118"/>
      <c r="AG6" s="118"/>
      <c r="AH6" s="118"/>
      <c r="AI6" s="117"/>
      <c r="AJ6" s="142" t="s">
        <v>22</v>
      </c>
      <c r="AK6" s="142"/>
      <c r="AL6" s="142"/>
      <c r="AM6" s="142"/>
      <c r="AN6" s="142"/>
      <c r="AO6" s="142"/>
      <c r="AP6" s="142"/>
      <c r="AQ6" s="142"/>
      <c r="AR6" s="142"/>
      <c r="AS6" s="142"/>
      <c r="AT6" s="142"/>
      <c r="AU6" s="142"/>
      <c r="AV6" s="142"/>
      <c r="AW6" s="142"/>
      <c r="AX6" s="142"/>
      <c r="AY6" s="142"/>
      <c r="AZ6" s="143"/>
      <c r="BA6" s="78"/>
      <c r="BB6" s="125" t="s">
        <v>23</v>
      </c>
      <c r="BC6" s="125"/>
      <c r="BD6" s="125" t="s">
        <v>24</v>
      </c>
      <c r="BE6" s="125"/>
    </row>
    <row r="7" spans="1:57" ht="64.5" customHeight="1" x14ac:dyDescent="0.25">
      <c r="A7" s="75" t="s">
        <v>25</v>
      </c>
      <c r="B7" s="75" t="s">
        <v>26</v>
      </c>
      <c r="C7" s="76" t="s">
        <v>170</v>
      </c>
      <c r="D7" s="76" t="s">
        <v>1361</v>
      </c>
      <c r="E7" s="75" t="s">
        <v>27</v>
      </c>
      <c r="F7" s="75" t="s">
        <v>28</v>
      </c>
      <c r="G7" s="76" t="s">
        <v>172</v>
      </c>
      <c r="H7" s="76" t="s">
        <v>173</v>
      </c>
      <c r="I7" s="76" t="s">
        <v>69</v>
      </c>
      <c r="J7" s="76" t="s">
        <v>70</v>
      </c>
      <c r="K7" s="76" t="s">
        <v>71</v>
      </c>
      <c r="L7" s="76" t="s">
        <v>72</v>
      </c>
      <c r="M7" s="76" t="s">
        <v>75</v>
      </c>
      <c r="N7" s="76" t="s">
        <v>3</v>
      </c>
      <c r="O7" s="76" t="s">
        <v>29</v>
      </c>
      <c r="P7" s="76" t="s">
        <v>102</v>
      </c>
      <c r="Q7" s="75" t="s">
        <v>30</v>
      </c>
      <c r="R7" s="75" t="s">
        <v>176</v>
      </c>
      <c r="S7" s="75" t="s">
        <v>74</v>
      </c>
      <c r="T7" s="75" t="s">
        <v>31</v>
      </c>
      <c r="U7" s="75" t="s">
        <v>32</v>
      </c>
      <c r="V7" s="75" t="s">
        <v>3</v>
      </c>
      <c r="W7" s="75" t="s">
        <v>177</v>
      </c>
      <c r="X7" s="75" t="s">
        <v>33</v>
      </c>
      <c r="Y7" s="76" t="s">
        <v>76</v>
      </c>
      <c r="Z7" s="76" t="s">
        <v>77</v>
      </c>
      <c r="AA7" s="75" t="s">
        <v>34</v>
      </c>
      <c r="AB7" s="76" t="s">
        <v>104</v>
      </c>
      <c r="AC7" s="76" t="s">
        <v>35</v>
      </c>
      <c r="AD7" s="76" t="s">
        <v>191</v>
      </c>
      <c r="AE7" s="76" t="s">
        <v>36</v>
      </c>
      <c r="AF7" s="76" t="s">
        <v>192</v>
      </c>
      <c r="AG7" s="75" t="s">
        <v>37</v>
      </c>
      <c r="AH7" s="76" t="s">
        <v>193</v>
      </c>
      <c r="AI7" s="75" t="s">
        <v>195</v>
      </c>
      <c r="AJ7" s="76" t="s">
        <v>1275</v>
      </c>
      <c r="AK7" s="76" t="s">
        <v>38</v>
      </c>
      <c r="AL7" s="76" t="s">
        <v>199</v>
      </c>
      <c r="AM7" s="76" t="s">
        <v>202</v>
      </c>
      <c r="AN7" s="76" t="s">
        <v>201</v>
      </c>
      <c r="AO7" s="76" t="s">
        <v>200</v>
      </c>
      <c r="AP7" s="76" t="s">
        <v>1285</v>
      </c>
      <c r="AQ7" s="76" t="s">
        <v>39</v>
      </c>
      <c r="AR7" s="76" t="s">
        <v>1276</v>
      </c>
      <c r="AS7" s="76" t="s">
        <v>1277</v>
      </c>
      <c r="AT7" s="76" t="s">
        <v>1278</v>
      </c>
      <c r="AU7" s="76" t="s">
        <v>1279</v>
      </c>
      <c r="AV7" s="76" t="s">
        <v>1280</v>
      </c>
      <c r="AW7" s="76" t="s">
        <v>1281</v>
      </c>
      <c r="AX7" s="76" t="s">
        <v>40</v>
      </c>
      <c r="AY7" s="76" t="s">
        <v>144</v>
      </c>
      <c r="AZ7" s="76" t="s">
        <v>1273</v>
      </c>
      <c r="BA7" s="76" t="s">
        <v>1274</v>
      </c>
      <c r="BB7" s="76" t="s">
        <v>41</v>
      </c>
      <c r="BC7" s="76" t="s">
        <v>42</v>
      </c>
      <c r="BD7" s="76" t="s">
        <v>43</v>
      </c>
      <c r="BE7" s="75" t="s">
        <v>44</v>
      </c>
    </row>
    <row r="8" spans="1:57" ht="14.25" customHeight="1" x14ac:dyDescent="0.3">
      <c r="A8" s="86"/>
      <c r="B8" s="87"/>
      <c r="C8" s="88"/>
      <c r="D8" s="89"/>
      <c r="E8" s="90"/>
      <c r="F8" s="90"/>
      <c r="G8" s="91"/>
      <c r="H8" s="91"/>
      <c r="I8" s="91"/>
      <c r="J8" s="91"/>
      <c r="K8" s="91"/>
      <c r="L8" s="91"/>
      <c r="M8" s="91"/>
      <c r="N8" s="91"/>
      <c r="O8" s="91"/>
      <c r="P8" s="91"/>
      <c r="Q8" s="91"/>
      <c r="R8" s="91"/>
      <c r="S8" s="91"/>
      <c r="T8" s="91"/>
      <c r="U8" s="91"/>
      <c r="V8" s="91"/>
      <c r="W8" s="91"/>
      <c r="X8" s="91"/>
      <c r="Y8" s="91"/>
      <c r="Z8" s="91"/>
      <c r="AA8" s="91"/>
      <c r="AB8" s="91"/>
      <c r="AC8" s="91"/>
      <c r="AD8" s="92"/>
      <c r="AE8" s="91"/>
      <c r="AF8" s="93"/>
      <c r="AG8" s="93"/>
      <c r="AH8" s="93"/>
      <c r="AI8" s="93" t="str">
        <f>IF(D8="","",IF(AND($I8="RS"),WORKDAY.INTL($D8,3,1,Datos!$R$3:$R$18),IF(AND($I8="RP"),WORKDAY.INTL($D8,2,1,Datos!$R$3:$R$18),IF(AND($I8="RV"),WORKDAY.INTL($D8,1,1,Datos!$R$3:$R$18),IF(AND($I8="Pg"),WORKDAY.INTL($D8,15,1,Datos!$R$3:$R$18),IF(AND($I8="Ps"),WORKDAY.INTL($D8,10,1,Datos!$R$3:$R$18),WORKDAY.INTL($D8,15,1,Datos!$R$3:$R$18)-1))))))</f>
        <v/>
      </c>
      <c r="AJ8" s="94" t="str">
        <f>IF(D8="","",IF(AND($I8="RS"),(($AI8-$D8)*24)&amp;" Horas",IF(AND($I8="RP"),(($AI8-$D8)*24)&amp;" Horas",IF(AND($I8="RV"),(($AI8-$D8)*24)&amp;" Horas",IF(AND($I8="Pg"),NETWORKDAYS.INTL($D8,$AI8,1,Datos!$R$3:$R$18)-1&amp;" Días",IF(AND($I8="Ps"),NETWORKDAYS.INTL($D8,$AI8,1,Datos!$R$3:$R$18)-1&amp;" Días",(NETWORKDAYS.INTL($D8,$AI8,1,Datos!$R$3:$R$18)&amp;" Días")))))))</f>
        <v/>
      </c>
      <c r="AK8" s="93"/>
      <c r="AL8" s="93"/>
      <c r="AM8" s="93"/>
      <c r="AN8" s="93"/>
      <c r="AO8" s="93"/>
      <c r="AP8" s="108" t="str">
        <f ca="1">IF(D8="","",IF(AND($AZ8&lt;&gt;""),"YA SE DIO SOLUCIÓN","Falta  "&amp;(NETWORKDAYS.INTL(TODAY(),$AI8,1,Datos!$R$3:$R$18)-1&amp;" días")))</f>
        <v/>
      </c>
      <c r="AQ8" s="93"/>
      <c r="AR8" s="93"/>
      <c r="AS8" s="93"/>
      <c r="AT8" s="93"/>
      <c r="AU8" s="93"/>
      <c r="AV8" s="93"/>
      <c r="AW8" s="93"/>
      <c r="AX8" s="115"/>
      <c r="AY8" s="93"/>
      <c r="AZ8" s="93"/>
      <c r="BA8" s="95" t="str">
        <f t="shared" ref="BA8" si="0">+IF(D8="","",IF(AND($AZ8=""),"EN TRAMITE",IF(AND($AZ8&lt;=$AI8),"CON RESPUESTA","VENCIDA")))</f>
        <v/>
      </c>
      <c r="BB8" s="96" t="str">
        <f>IF($AQ8="","",IF(AND($I8="RS"),($AQ8-$AK8),IF(AND($I8="RP"),($AQ8-$AK8),IF(AND($I8="RV"),($AQ8-$AK8),(NETWORKDAYS.INTL($AK8,$AQ8,1,Datos!$R$3:$R$18))))))</f>
        <v/>
      </c>
      <c r="BC8" s="94" t="str">
        <f t="shared" ref="BC8:BC337" si="1">+IF($AQ8="","",IF(AND($I8="RS",$BB8&lt;=3),"A TIEMPO",IF(AND($I8="RP",$BB8&lt;=2),"A TIEMPO",IF(AND($I8="RV",$BB8&lt;=1),"A TIEMPO",IF(AND($I8="Pg",$BB8&lt;=12),"A TIEMPO",IF(AND($I8="Ps",$BB8&lt;=8),"A TIEMPO",IF(AND($I8="Q",$BB8&lt;=12),"A TIEMPO","FUERA DE TIEMPO")))))))</f>
        <v/>
      </c>
      <c r="BD8" s="96" t="str">
        <f>IF($AZ8="","",IF(AND($I8="RS"),($AZ8-$D8),IF(AND($I8="RP"),($AZ8-$D8),IF(AND($I8="RV"),($AZ8-$D8),(NETWORKDAYS.INTL($D8,$AZ8,1,Datos!$R$3:$R$18))))))</f>
        <v/>
      </c>
      <c r="BE8" s="94" t="str">
        <f t="shared" ref="BE8:BE337" si="2">+IF($AZ8="","",IF(AND($I8="RS",$BD8&lt;=3),"A TIEMPO",IF(AND($I8="RP",$BD8&lt;=2),"A TIEMPO",IF(AND($I8="RV",$BD8&lt;=1),"A TIEMPO",IF(AND($I8="Pg",$BD8&lt;=15),"A TIEMPO",IF(AND($I8="Ps",$BD8&lt;=10),"A TIEMPO",IF(AND($I8="Q",$BD8&lt;=15),"A TIEMPO","FUERA DE TIEMPO")))))))</f>
        <v/>
      </c>
    </row>
    <row r="9" spans="1:57" ht="21" customHeight="1" x14ac:dyDescent="0.3">
      <c r="A9" s="102">
        <v>331</v>
      </c>
      <c r="B9" s="102">
        <v>5374</v>
      </c>
      <c r="C9" s="103">
        <v>46204</v>
      </c>
      <c r="D9" s="103">
        <v>46204</v>
      </c>
      <c r="E9" s="102" t="s">
        <v>1574</v>
      </c>
      <c r="F9" s="102" t="s">
        <v>2849</v>
      </c>
      <c r="G9" s="102" t="s">
        <v>166</v>
      </c>
      <c r="H9" s="102" t="s">
        <v>1375</v>
      </c>
      <c r="I9" s="102" t="s">
        <v>196</v>
      </c>
      <c r="J9" s="102" t="s">
        <v>1712</v>
      </c>
      <c r="K9" s="102" t="s">
        <v>66</v>
      </c>
      <c r="L9" s="102" t="s">
        <v>66</v>
      </c>
      <c r="M9" s="102" t="s">
        <v>66</v>
      </c>
      <c r="N9" s="102" t="s">
        <v>1496</v>
      </c>
      <c r="O9" s="102" t="s">
        <v>2847</v>
      </c>
      <c r="P9" s="102" t="s">
        <v>80</v>
      </c>
      <c r="Q9" s="102">
        <v>1115864049</v>
      </c>
      <c r="R9" s="102" t="s">
        <v>66</v>
      </c>
      <c r="S9" s="102" t="s">
        <v>66</v>
      </c>
      <c r="T9" s="102" t="s">
        <v>66</v>
      </c>
      <c r="U9" s="102" t="s">
        <v>66</v>
      </c>
      <c r="V9" s="102" t="s">
        <v>66</v>
      </c>
      <c r="W9" s="102" t="s">
        <v>214</v>
      </c>
      <c r="X9" s="102" t="s">
        <v>416</v>
      </c>
      <c r="Y9" s="102" t="s">
        <v>2848</v>
      </c>
      <c r="Z9" s="102" t="s">
        <v>66</v>
      </c>
      <c r="AA9" s="102" t="s">
        <v>1413</v>
      </c>
      <c r="AB9" s="102" t="s">
        <v>1413</v>
      </c>
      <c r="AC9" s="102" t="s">
        <v>1389</v>
      </c>
      <c r="AD9" s="102" t="s">
        <v>1379</v>
      </c>
      <c r="AE9" s="102" t="s">
        <v>140</v>
      </c>
      <c r="AF9" s="102" t="s">
        <v>1446</v>
      </c>
      <c r="AG9" s="102" t="s">
        <v>66</v>
      </c>
      <c r="AH9" s="102" t="s">
        <v>1389</v>
      </c>
      <c r="AI9" s="103">
        <f>IF(D9="","",IF(AND($I9="RS"),WORKDAY.INTL($D9,3,1,Datos!$R$3:$R$18),IF(AND($I9="RP"),WORKDAY.INTL($D9,2,1,Datos!$R$3:$R$18),IF(AND($I9="RV"),WORKDAY.INTL($D9,1,1,Datos!$R$3:$R$18),IF(AND($I9="Pg"),WORKDAY.INTL($D9,15,1,Datos!$R$3:$R$18),IF(AND($I9="Ps"),WORKDAY.INTL($D9,10,1,Datos!$R$3:$R$18),WORKDAY.INTL($D9,15,1,Datos!$R$3:$R$18)-1))))))</f>
        <v>46209</v>
      </c>
      <c r="AJ9" s="102" t="str">
        <f>IF(D9="","",IF(AND($I9="RS"),(($AI9-$D9)*24)&amp;" Horas",IF(AND($I9="RP"),(($AI9-$D9)*24)&amp;" Horas",IF(AND($I9="RV"),(($AI9-$D9)*24)&amp;" Horas",IF(AND($I9="Pg"),NETWORKDAYS.INTL($D9,$AI9,1,Datos!$R$3:$R$18)-1&amp;" Días",IF(AND($I9="Ps"),NETWORKDAYS.INTL($D9,$AI9,1,Datos!$R$3:$R$18)-1&amp;" Días",(NETWORKDAYS.INTL($D9,$AI9,1,Datos!$R$3:$R$18)&amp;" Días")))))))</f>
        <v>120 Horas</v>
      </c>
      <c r="AK9" s="103">
        <v>46204</v>
      </c>
      <c r="AL9" s="103"/>
      <c r="AM9" s="103"/>
      <c r="AN9" s="103"/>
      <c r="AO9" s="103"/>
      <c r="AP9" s="107" t="str">
        <f ca="1">IF(D9="","",IF(AND($AZ9&lt;&gt;""),"YA SE DIO SOLUCIÓN","Falta  "&amp;(NETWORKDAYS.INTL(TODAY(),$AI9,1,Datos!$R$3:$R$18)-1&amp;" días")))</f>
        <v>YA SE DIO SOLUCIÓN</v>
      </c>
      <c r="AQ9" s="103">
        <v>46205</v>
      </c>
      <c r="AR9" s="103"/>
      <c r="AS9" s="102" t="s">
        <v>1283</v>
      </c>
      <c r="AT9" s="102" t="s">
        <v>2850</v>
      </c>
      <c r="AU9" s="102" t="s">
        <v>1284</v>
      </c>
      <c r="AV9" s="102" t="s">
        <v>1389</v>
      </c>
      <c r="AW9" s="102" t="s">
        <v>1389</v>
      </c>
      <c r="AX9" s="113" t="s">
        <v>3</v>
      </c>
      <c r="AY9" s="119">
        <v>5261</v>
      </c>
      <c r="AZ9" s="103">
        <v>46205</v>
      </c>
      <c r="BA9" s="104" t="str">
        <f t="shared" ref="BA9" si="3">+IF(D9="","",IF(AND($AZ9=""),"EN TRAMITE",IF(AND($AZ9&lt;=$AI9),"CON RESPUESTA","VENCIDA")))</f>
        <v>CON RESPUESTA</v>
      </c>
      <c r="BB9" s="105">
        <f>IF($AQ9="","",IF(AND($I9="RS"),($AQ9-$AK9),IF(AND($I9="RP"),($AQ9-$AK9),IF(AND($I9="RV"),($AQ9-$AK9),(NETWORKDAYS.INTL($AK9,$AQ9,1,Datos!$R$3:$R$18))))))</f>
        <v>1</v>
      </c>
      <c r="BC9" s="106" t="str">
        <f t="shared" ref="BC9" si="4">+IF($AQ9="","",IF(AND($I9="RS",$BB9&lt;=3),"A TIEMPO",IF(AND($I9="RP",$BB9&lt;=2),"A TIEMPO",IF(AND($I9="RV",$BB9&lt;=1),"A TIEMPO",IF(AND($I9="Pg",$BB9&lt;=12),"A TIEMPO",IF(AND($I9="Ps",$BB9&lt;=8),"A TIEMPO",IF(AND($I9="Q",$BB9&lt;=12),"A TIEMPO","FUERA DE TIEMPO")))))))</f>
        <v>A TIEMPO</v>
      </c>
      <c r="BD9" s="105">
        <f>IF($AZ9="","",IF(AND($I9="RS"),($AZ9-$D9),IF(AND($I9="RP"),($AZ9-$D9),IF(AND($I9="RV"),($AZ9-$D9),(NETWORKDAYS.INTL($D9,$AZ9,1,Datos!$R$3:$R$18))))))</f>
        <v>1</v>
      </c>
      <c r="BE9" s="106" t="str">
        <f t="shared" ref="BE9" si="5">+IF($AZ9="","",IF(AND($I9="RS",$BD9&lt;=3),"A TIEMPO",IF(AND($I9="RP",$BD9&lt;=2),"A TIEMPO",IF(AND($I9="RV",$BD9&lt;=1),"A TIEMPO",IF(AND($I9="Pg",$BD9&lt;=15),"A TIEMPO",IF(AND($I9="Ps",$BD9&lt;=10),"A TIEMPO",IF(AND($I9="Q",$BD9&lt;=15),"A TIEMPO","FUERA DE TIEMPO")))))))</f>
        <v>A TIEMPO</v>
      </c>
    </row>
    <row r="10" spans="1:57" ht="21" customHeight="1" x14ac:dyDescent="0.3">
      <c r="A10" s="97">
        <v>330</v>
      </c>
      <c r="B10" s="97">
        <v>5338</v>
      </c>
      <c r="C10" s="98">
        <v>46203</v>
      </c>
      <c r="D10" s="98">
        <v>46203</v>
      </c>
      <c r="E10" s="97" t="s">
        <v>1574</v>
      </c>
      <c r="F10" s="97" t="s">
        <v>2538</v>
      </c>
      <c r="G10" s="97" t="s">
        <v>119</v>
      </c>
      <c r="H10" s="97" t="s">
        <v>1374</v>
      </c>
      <c r="I10" s="97" t="s">
        <v>1368</v>
      </c>
      <c r="J10" s="97" t="s">
        <v>2843</v>
      </c>
      <c r="K10" s="97" t="s">
        <v>80</v>
      </c>
      <c r="L10" s="97">
        <v>1057575732</v>
      </c>
      <c r="M10" s="97" t="s">
        <v>66</v>
      </c>
      <c r="N10" s="97" t="s">
        <v>2844</v>
      </c>
      <c r="O10" s="97" t="s">
        <v>2842</v>
      </c>
      <c r="P10" s="97" t="s">
        <v>80</v>
      </c>
      <c r="Q10" s="97">
        <v>74186484</v>
      </c>
      <c r="R10" s="97" t="s">
        <v>11</v>
      </c>
      <c r="S10" s="97" t="s">
        <v>66</v>
      </c>
      <c r="T10" s="97" t="s">
        <v>66</v>
      </c>
      <c r="U10" s="97" t="s">
        <v>66</v>
      </c>
      <c r="V10" s="97" t="s">
        <v>66</v>
      </c>
      <c r="W10" s="97" t="s">
        <v>214</v>
      </c>
      <c r="X10" s="97" t="s">
        <v>243</v>
      </c>
      <c r="Y10" s="97" t="s">
        <v>2845</v>
      </c>
      <c r="Z10" s="97" t="s">
        <v>66</v>
      </c>
      <c r="AA10" s="97" t="s">
        <v>1413</v>
      </c>
      <c r="AB10" s="97" t="s">
        <v>1413</v>
      </c>
      <c r="AC10" s="97" t="s">
        <v>1389</v>
      </c>
      <c r="AD10" s="97" t="s">
        <v>1377</v>
      </c>
      <c r="AE10" s="97" t="s">
        <v>132</v>
      </c>
      <c r="AF10" s="97" t="s">
        <v>2841</v>
      </c>
      <c r="AG10" s="97" t="s">
        <v>66</v>
      </c>
      <c r="AH10" s="97" t="s">
        <v>1389</v>
      </c>
      <c r="AI10" s="98">
        <f>IF(D10="","",IF(AND($I10="RS"),WORKDAY.INTL($D10,3,1,Datos!$R$3:$R$18),IF(AND($I10="RP"),WORKDAY.INTL($D10,2,1,Datos!$R$3:$R$18),IF(AND($I10="RV"),WORKDAY.INTL($D10,1,1,Datos!$R$3:$R$18),IF(AND($I10="Pg"),WORKDAY.INTL($D10,15,1,Datos!$R$3:$R$18),IF(AND($I10="Ps"),WORKDAY.INTL($D10,10,1,Datos!$R$3:$R$18),WORKDAY.INTL($D10,15,1,Datos!$R$3:$R$18)-1))))))</f>
        <v>46223</v>
      </c>
      <c r="AJ10" s="97" t="str">
        <f>IF(D10="","",IF(AND($I10="RS"),(($AI10-$D10)*24)&amp;" Horas",IF(AND($I10="RP"),(($AI10-$D10)*24)&amp;" Horas",IF(AND($I10="RV"),(($AI10-$D10)*24)&amp;" Horas",IF(AND($I10="Pg"),NETWORKDAYS.INTL($D10,$AI10,1,Datos!$R$3:$R$18)-1&amp;" Días",IF(AND($I10="Ps"),NETWORKDAYS.INTL($D10,$AI10,1,Datos!$R$3:$R$18)-1&amp;" Días",(NETWORKDAYS.INTL($D10,$AI10,1,Datos!$R$3:$R$18)&amp;" Días")))))))</f>
        <v>15 Días</v>
      </c>
      <c r="AK10" s="98">
        <v>46204</v>
      </c>
      <c r="AL10" s="98"/>
      <c r="AM10" s="98"/>
      <c r="AN10" s="98"/>
      <c r="AO10" s="98"/>
      <c r="AP10" s="109" t="str">
        <f ca="1">IF(D10="","",IF(AND($AZ10&lt;&gt;""),"YA SE DIO SOLUCIÓN","Falta  "&amp;(NETWORKDAYS.INTL(TODAY(),$AI10,1,Datos!$R$3:$R$18)-1&amp;" días")))</f>
        <v>YA SE DIO SOLUCIÓN</v>
      </c>
      <c r="AQ10" s="98">
        <v>46204</v>
      </c>
      <c r="AR10" s="98"/>
      <c r="AS10" s="97" t="s">
        <v>1283</v>
      </c>
      <c r="AT10" s="97" t="s">
        <v>2846</v>
      </c>
      <c r="AU10" s="97" t="s">
        <v>1284</v>
      </c>
      <c r="AV10" s="97" t="s">
        <v>1389</v>
      </c>
      <c r="AW10" s="97" t="s">
        <v>1389</v>
      </c>
      <c r="AX10" s="114" t="s">
        <v>3</v>
      </c>
      <c r="AY10" s="120">
        <v>5244</v>
      </c>
      <c r="AZ10" s="98">
        <v>46204</v>
      </c>
      <c r="BA10" s="110" t="str">
        <f t="shared" ref="BA10" si="6">+IF(D10="","",IF(AND($AZ10=""),"EN TRAMITE",IF(AND($AZ10&lt;=$AI10),"CON RESPUESTA","VENCIDA")))</f>
        <v>CON RESPUESTA</v>
      </c>
      <c r="BB10" s="111">
        <f>IF($AQ10="","",IF(AND($I10="RS"),($AQ10-$AK10),IF(AND($I10="RP"),($AQ10-$AK10),IF(AND($I10="RV"),($AQ10-$AK10),(NETWORKDAYS.INTL($AK10,$AQ10,1,Datos!$R$3:$R$18))))))</f>
        <v>1</v>
      </c>
      <c r="BC10" s="112" t="str">
        <f t="shared" ref="BC10" si="7">+IF($AQ10="","",IF(AND($I10="RS",$BB10&lt;=3),"A TIEMPO",IF(AND($I10="RP",$BB10&lt;=2),"A TIEMPO",IF(AND($I10="RV",$BB10&lt;=1),"A TIEMPO",IF(AND($I10="Pg",$BB10&lt;=12),"A TIEMPO",IF(AND($I10="Ps",$BB10&lt;=8),"A TIEMPO",IF(AND($I10="Q",$BB10&lt;=12),"A TIEMPO","FUERA DE TIEMPO")))))))</f>
        <v>A TIEMPO</v>
      </c>
      <c r="BD10" s="111">
        <f>IF($AZ10="","",IF(AND($I10="RS"),($AZ10-$D10),IF(AND($I10="RP"),($AZ10-$D10),IF(AND($I10="RV"),($AZ10-$D10),(NETWORKDAYS.INTL($D10,$AZ10,1,Datos!$R$3:$R$18))))))</f>
        <v>2</v>
      </c>
      <c r="BE10" s="112" t="str">
        <f t="shared" ref="BE10" si="8">+IF($AZ10="","",IF(AND($I10="RS",$BD10&lt;=3),"A TIEMPO",IF(AND($I10="RP",$BD10&lt;=2),"A TIEMPO",IF(AND($I10="RV",$BD10&lt;=1),"A TIEMPO",IF(AND($I10="Pg",$BD10&lt;=15),"A TIEMPO",IF(AND($I10="Ps",$BD10&lt;=10),"A TIEMPO",IF(AND($I10="Q",$BD10&lt;=15),"A TIEMPO","FUERA DE TIEMPO")))))))</f>
        <v>A TIEMPO</v>
      </c>
    </row>
    <row r="11" spans="1:57" ht="21" customHeight="1" x14ac:dyDescent="0.3">
      <c r="A11" s="97">
        <v>329</v>
      </c>
      <c r="B11" s="97">
        <v>5337</v>
      </c>
      <c r="C11" s="98">
        <v>46203</v>
      </c>
      <c r="D11" s="98">
        <v>46203</v>
      </c>
      <c r="E11" s="97" t="s">
        <v>1574</v>
      </c>
      <c r="F11" s="97" t="s">
        <v>2538</v>
      </c>
      <c r="G11" s="97" t="s">
        <v>114</v>
      </c>
      <c r="H11" s="97" t="s">
        <v>1374</v>
      </c>
      <c r="I11" s="97" t="s">
        <v>1368</v>
      </c>
      <c r="J11" s="97" t="s">
        <v>2836</v>
      </c>
      <c r="K11" s="97" t="s">
        <v>80</v>
      </c>
      <c r="L11" s="97">
        <v>7822334</v>
      </c>
      <c r="M11" s="97">
        <v>3103375701</v>
      </c>
      <c r="N11" s="97" t="s">
        <v>2837</v>
      </c>
      <c r="O11" s="97" t="s">
        <v>2836</v>
      </c>
      <c r="P11" s="97" t="s">
        <v>80</v>
      </c>
      <c r="Q11" s="97">
        <v>7822334</v>
      </c>
      <c r="R11" s="97" t="s">
        <v>4</v>
      </c>
      <c r="S11" s="97" t="s">
        <v>66</v>
      </c>
      <c r="T11" s="97" t="s">
        <v>66</v>
      </c>
      <c r="U11" s="97">
        <v>3103375701</v>
      </c>
      <c r="V11" s="97" t="s">
        <v>2837</v>
      </c>
      <c r="W11" s="97" t="s">
        <v>214</v>
      </c>
      <c r="X11" s="97" t="s">
        <v>495</v>
      </c>
      <c r="Y11" s="97" t="s">
        <v>2838</v>
      </c>
      <c r="Z11" s="97" t="s">
        <v>66</v>
      </c>
      <c r="AA11" s="97" t="s">
        <v>1409</v>
      </c>
      <c r="AB11" s="97" t="s">
        <v>1413</v>
      </c>
      <c r="AC11" s="97" t="s">
        <v>1389</v>
      </c>
      <c r="AD11" s="97" t="s">
        <v>1377</v>
      </c>
      <c r="AE11" s="97" t="s">
        <v>140</v>
      </c>
      <c r="AF11" s="97" t="s">
        <v>2839</v>
      </c>
      <c r="AG11" s="97" t="s">
        <v>66</v>
      </c>
      <c r="AH11" s="97" t="s">
        <v>1389</v>
      </c>
      <c r="AI11" s="98">
        <f>IF(D11="","",IF(AND($I11="RS"),WORKDAY.INTL($D11,3,1,Datos!$R$3:$R$18),IF(AND($I11="RP"),WORKDAY.INTL($D11,2,1,Datos!$R$3:$R$18),IF(AND($I11="RV"),WORKDAY.INTL($D11,1,1,Datos!$R$3:$R$18),IF(AND($I11="Pg"),WORKDAY.INTL($D11,15,1,Datos!$R$3:$R$18),IF(AND($I11="Ps"),WORKDAY.INTL($D11,10,1,Datos!$R$3:$R$18),WORKDAY.INTL($D11,15,1,Datos!$R$3:$R$18)-1))))))</f>
        <v>46223</v>
      </c>
      <c r="AJ11" s="97" t="str">
        <f>IF(D11="","",IF(AND($I11="RS"),(($AI11-$D11)*24)&amp;" Horas",IF(AND($I11="RP"),(($AI11-$D11)*24)&amp;" Horas",IF(AND($I11="RV"),(($AI11-$D11)*24)&amp;" Horas",IF(AND($I11="Pg"),NETWORKDAYS.INTL($D11,$AI11,1,Datos!$R$3:$R$18)-1&amp;" Días",IF(AND($I11="Ps"),NETWORKDAYS.INTL($D11,$AI11,1,Datos!$R$3:$R$18)-1&amp;" Días",(NETWORKDAYS.INTL($D11,$AI11,1,Datos!$R$3:$R$18)&amp;" Días")))))))</f>
        <v>15 Días</v>
      </c>
      <c r="AK11" s="98">
        <v>46205</v>
      </c>
      <c r="AL11" s="98"/>
      <c r="AM11" s="98"/>
      <c r="AN11" s="98"/>
      <c r="AO11" s="98"/>
      <c r="AP11" s="109" t="str">
        <f ca="1">IF(D11="","",IF(AND($AZ11&lt;&gt;""),"YA SE DIO SOLUCIÓN","Falta  "&amp;(NETWORKDAYS.INTL(TODAY(),$AI11,1,Datos!$R$3:$R$18)-1&amp;" días")))</f>
        <v>YA SE DIO SOLUCIÓN</v>
      </c>
      <c r="AQ11" s="98">
        <v>46205</v>
      </c>
      <c r="AR11" s="98"/>
      <c r="AS11" s="97" t="s">
        <v>1283</v>
      </c>
      <c r="AT11" s="97" t="s">
        <v>2840</v>
      </c>
      <c r="AU11" s="97" t="s">
        <v>1284</v>
      </c>
      <c r="AV11" s="97" t="s">
        <v>1389</v>
      </c>
      <c r="AW11" s="97" t="s">
        <v>1389</v>
      </c>
      <c r="AX11" s="114" t="s">
        <v>3</v>
      </c>
      <c r="AY11" s="120">
        <v>5263</v>
      </c>
      <c r="AZ11" s="98">
        <v>46205</v>
      </c>
      <c r="BA11" s="110" t="str">
        <f t="shared" ref="BA11" si="9">+IF(D11="","",IF(AND($AZ11=""),"EN TRAMITE",IF(AND($AZ11&lt;=$AI11),"CON RESPUESTA","VENCIDA")))</f>
        <v>CON RESPUESTA</v>
      </c>
      <c r="BB11" s="111">
        <f>IF($AQ11="","",IF(AND($I11="RS"),($AQ11-$AK11),IF(AND($I11="RP"),($AQ11-$AK11),IF(AND($I11="RV"),($AQ11-$AK11),(NETWORKDAYS.INTL($AK11,$AQ11,1,Datos!$R$3:$R$18))))))</f>
        <v>1</v>
      </c>
      <c r="BC11" s="112" t="str">
        <f t="shared" ref="BC11" si="10">+IF($AQ11="","",IF(AND($I11="RS",$BB11&lt;=3),"A TIEMPO",IF(AND($I11="RP",$BB11&lt;=2),"A TIEMPO",IF(AND($I11="RV",$BB11&lt;=1),"A TIEMPO",IF(AND($I11="Pg",$BB11&lt;=12),"A TIEMPO",IF(AND($I11="Ps",$BB11&lt;=8),"A TIEMPO",IF(AND($I11="Q",$BB11&lt;=12),"A TIEMPO","FUERA DE TIEMPO")))))))</f>
        <v>A TIEMPO</v>
      </c>
      <c r="BD11" s="111">
        <f>IF($AZ11="","",IF(AND($I11="RS"),($AZ11-$D11),IF(AND($I11="RP"),($AZ11-$D11),IF(AND($I11="RV"),($AZ11-$D11),(NETWORKDAYS.INTL($D11,$AZ11,1,Datos!$R$3:$R$18))))))</f>
        <v>3</v>
      </c>
      <c r="BE11" s="112" t="str">
        <f t="shared" ref="BE11" si="11">+IF($AZ11="","",IF(AND($I11="RS",$BD11&lt;=3),"A TIEMPO",IF(AND($I11="RP",$BD11&lt;=2),"A TIEMPO",IF(AND($I11="RV",$BD11&lt;=1),"A TIEMPO",IF(AND($I11="Pg",$BD11&lt;=15),"A TIEMPO",IF(AND($I11="Ps",$BD11&lt;=10),"A TIEMPO",IF(AND($I11="Q",$BD11&lt;=15),"A TIEMPO","FUERA DE TIEMPO")))))))</f>
        <v>A TIEMPO</v>
      </c>
    </row>
    <row r="12" spans="1:57" ht="21" customHeight="1" x14ac:dyDescent="0.3">
      <c r="A12" s="97">
        <v>328</v>
      </c>
      <c r="B12" s="97">
        <v>5336</v>
      </c>
      <c r="C12" s="98">
        <v>46203</v>
      </c>
      <c r="D12" s="98">
        <v>46203</v>
      </c>
      <c r="E12" s="97" t="s">
        <v>1574</v>
      </c>
      <c r="F12" s="97" t="s">
        <v>2538</v>
      </c>
      <c r="G12" s="97" t="s">
        <v>66</v>
      </c>
      <c r="H12" s="97" t="s">
        <v>1374</v>
      </c>
      <c r="I12" s="97" t="s">
        <v>1368</v>
      </c>
      <c r="J12" s="97" t="s">
        <v>2832</v>
      </c>
      <c r="K12" s="97" t="s">
        <v>80</v>
      </c>
      <c r="L12" s="97">
        <v>40417519</v>
      </c>
      <c r="M12" s="97">
        <v>3202663137</v>
      </c>
      <c r="N12" s="97" t="s">
        <v>2833</v>
      </c>
      <c r="O12" s="97" t="s">
        <v>2832</v>
      </c>
      <c r="P12" s="97" t="s">
        <v>80</v>
      </c>
      <c r="Q12" s="97">
        <v>40417519</v>
      </c>
      <c r="R12" s="97" t="s">
        <v>11</v>
      </c>
      <c r="S12" s="97" t="s">
        <v>66</v>
      </c>
      <c r="T12" s="97" t="s">
        <v>66</v>
      </c>
      <c r="U12" s="97">
        <v>3202663137</v>
      </c>
      <c r="V12" s="97" t="s">
        <v>2833</v>
      </c>
      <c r="W12" s="97" t="s">
        <v>214</v>
      </c>
      <c r="X12" s="97" t="s">
        <v>265</v>
      </c>
      <c r="Y12" s="97" t="s">
        <v>2834</v>
      </c>
      <c r="Z12" s="97" t="s">
        <v>66</v>
      </c>
      <c r="AA12" s="97" t="s">
        <v>1413</v>
      </c>
      <c r="AB12" s="97" t="s">
        <v>1413</v>
      </c>
      <c r="AC12" s="97" t="s">
        <v>1382</v>
      </c>
      <c r="AD12" s="97" t="s">
        <v>1377</v>
      </c>
      <c r="AE12" s="97" t="s">
        <v>140</v>
      </c>
      <c r="AF12" s="97" t="s">
        <v>1446</v>
      </c>
      <c r="AG12" s="97" t="s">
        <v>66</v>
      </c>
      <c r="AH12" s="97" t="s">
        <v>1389</v>
      </c>
      <c r="AI12" s="98">
        <f>IF(D12="","",IF(AND($I12="RS"),WORKDAY.INTL($D12,3,1,Datos!$R$3:$R$18),IF(AND($I12="RP"),WORKDAY.INTL($D12,2,1,Datos!$R$3:$R$18),IF(AND($I12="RV"),WORKDAY.INTL($D12,1,1,Datos!$R$3:$R$18),IF(AND($I12="Pg"),WORKDAY.INTL($D12,15,1,Datos!$R$3:$R$18),IF(AND($I12="Ps"),WORKDAY.INTL($D12,10,1,Datos!$R$3:$R$18),WORKDAY.INTL($D12,15,1,Datos!$R$3:$R$18)-1))))))</f>
        <v>46223</v>
      </c>
      <c r="AJ12" s="97" t="str">
        <f>IF(D12="","",IF(AND($I12="RS"),(($AI12-$D12)*24)&amp;" Horas",IF(AND($I12="RP"),(($AI12-$D12)*24)&amp;" Horas",IF(AND($I12="RV"),(($AI12-$D12)*24)&amp;" Horas",IF(AND($I12="Pg"),NETWORKDAYS.INTL($D12,$AI12,1,Datos!$R$3:$R$18)-1&amp;" Días",IF(AND($I12="Ps"),NETWORKDAYS.INTL($D12,$AI12,1,Datos!$R$3:$R$18)-1&amp;" Días",(NETWORKDAYS.INTL($D12,$AI12,1,Datos!$R$3:$R$18)&amp;" Días")))))))</f>
        <v>15 Días</v>
      </c>
      <c r="AK12" s="98">
        <v>46205</v>
      </c>
      <c r="AL12" s="98"/>
      <c r="AM12" s="98"/>
      <c r="AN12" s="98"/>
      <c r="AO12" s="98"/>
      <c r="AP12" s="109" t="str">
        <f ca="1">IF(D12="","",IF(AND($AZ12&lt;&gt;""),"YA SE DIO SOLUCIÓN","Falta  "&amp;(NETWORKDAYS.INTL(TODAY(),$AI12,1,Datos!$R$3:$R$18)-1&amp;" días")))</f>
        <v>YA SE DIO SOLUCIÓN</v>
      </c>
      <c r="AQ12" s="98">
        <v>46205</v>
      </c>
      <c r="AR12" s="98"/>
      <c r="AS12" s="97" t="s">
        <v>1283</v>
      </c>
      <c r="AT12" s="97" t="s">
        <v>2835</v>
      </c>
      <c r="AU12" s="97" t="s">
        <v>1284</v>
      </c>
      <c r="AV12" s="97" t="s">
        <v>1389</v>
      </c>
      <c r="AW12" s="97" t="s">
        <v>1389</v>
      </c>
      <c r="AX12" s="114" t="s">
        <v>3</v>
      </c>
      <c r="AY12" s="120">
        <v>5262</v>
      </c>
      <c r="AZ12" s="98">
        <v>46205</v>
      </c>
      <c r="BA12" s="110" t="str">
        <f t="shared" ref="BA12" si="12">+IF(D12="","",IF(AND($AZ12=""),"EN TRAMITE",IF(AND($AZ12&lt;=$AI12),"CON RESPUESTA","VENCIDA")))</f>
        <v>CON RESPUESTA</v>
      </c>
      <c r="BB12" s="111">
        <f>IF($AQ12="","",IF(AND($I12="RS"),($AQ12-$AK12),IF(AND($I12="RP"),($AQ12-$AK12),IF(AND($I12="RV"),($AQ12-$AK12),(NETWORKDAYS.INTL($AK12,$AQ12,1,Datos!$R$3:$R$18))))))</f>
        <v>1</v>
      </c>
      <c r="BC12" s="112" t="str">
        <f t="shared" ref="BC12" si="13">+IF($AQ12="","",IF(AND($I12="RS",$BB12&lt;=3),"A TIEMPO",IF(AND($I12="RP",$BB12&lt;=2),"A TIEMPO",IF(AND($I12="RV",$BB12&lt;=1),"A TIEMPO",IF(AND($I12="Pg",$BB12&lt;=12),"A TIEMPO",IF(AND($I12="Ps",$BB12&lt;=8),"A TIEMPO",IF(AND($I12="Q",$BB12&lt;=12),"A TIEMPO","FUERA DE TIEMPO")))))))</f>
        <v>A TIEMPO</v>
      </c>
      <c r="BD12" s="111">
        <f>IF($AZ12="","",IF(AND($I12="RS"),($AZ12-$D12),IF(AND($I12="RP"),($AZ12-$D12),IF(AND($I12="RV"),($AZ12-$D12),(NETWORKDAYS.INTL($D12,$AZ12,1,Datos!$R$3:$R$18))))))</f>
        <v>3</v>
      </c>
      <c r="BE12" s="112" t="str">
        <f t="shared" ref="BE12" si="14">+IF($AZ12="","",IF(AND($I12="RS",$BD12&lt;=3),"A TIEMPO",IF(AND($I12="RP",$BD12&lt;=2),"A TIEMPO",IF(AND($I12="RV",$BD12&lt;=1),"A TIEMPO",IF(AND($I12="Pg",$BD12&lt;=15),"A TIEMPO",IF(AND($I12="Ps",$BD12&lt;=10),"A TIEMPO",IF(AND($I12="Q",$BD12&lt;=15),"A TIEMPO","FUERA DE TIEMPO")))))))</f>
        <v>A TIEMPO</v>
      </c>
    </row>
    <row r="13" spans="1:57" ht="21" customHeight="1" x14ac:dyDescent="0.3">
      <c r="A13" s="97">
        <v>327</v>
      </c>
      <c r="B13" s="123">
        <v>5307</v>
      </c>
      <c r="C13" s="98">
        <v>46199</v>
      </c>
      <c r="D13" s="98">
        <v>46199</v>
      </c>
      <c r="E13" s="97" t="s">
        <v>1574</v>
      </c>
      <c r="F13" s="97" t="s">
        <v>2538</v>
      </c>
      <c r="G13" s="97" t="s">
        <v>166</v>
      </c>
      <c r="H13" s="97" t="s">
        <v>1374</v>
      </c>
      <c r="I13" s="97" t="s">
        <v>1368</v>
      </c>
      <c r="J13" s="97" t="s">
        <v>2782</v>
      </c>
      <c r="K13" s="97" t="s">
        <v>80</v>
      </c>
      <c r="L13" s="97">
        <v>1116549564</v>
      </c>
      <c r="M13" s="97">
        <v>3138603308</v>
      </c>
      <c r="N13" s="97" t="s">
        <v>2783</v>
      </c>
      <c r="O13" s="97" t="s">
        <v>2830</v>
      </c>
      <c r="P13" s="97" t="s">
        <v>80</v>
      </c>
      <c r="Q13" s="97">
        <v>1116549564</v>
      </c>
      <c r="R13" s="97" t="s">
        <v>10</v>
      </c>
      <c r="S13" s="97" t="s">
        <v>66</v>
      </c>
      <c r="T13" s="97" t="s">
        <v>66</v>
      </c>
      <c r="U13" s="97">
        <v>3138603308</v>
      </c>
      <c r="V13" s="97" t="s">
        <v>2783</v>
      </c>
      <c r="W13" s="97" t="s">
        <v>1272</v>
      </c>
      <c r="X13" s="97"/>
      <c r="Y13" s="97" t="s">
        <v>2831</v>
      </c>
      <c r="Z13" s="97" t="s">
        <v>66</v>
      </c>
      <c r="AA13" s="97" t="s">
        <v>1413</v>
      </c>
      <c r="AB13" s="97" t="s">
        <v>1413</v>
      </c>
      <c r="AC13" s="97" t="s">
        <v>1389</v>
      </c>
      <c r="AD13" s="97" t="s">
        <v>1379</v>
      </c>
      <c r="AE13" s="97" t="s">
        <v>1421</v>
      </c>
      <c r="AF13" s="97" t="s">
        <v>1434</v>
      </c>
      <c r="AG13" s="97" t="s">
        <v>66</v>
      </c>
      <c r="AH13" s="97" t="s">
        <v>1389</v>
      </c>
      <c r="AI13" s="98">
        <f>IF(D13="","",IF(AND($I13="RS"),WORKDAY.INTL($D13,3,1,Datos!$R$3:$R$18),IF(AND($I13="RP"),WORKDAY.INTL($D13,2,1,Datos!$R$3:$R$18),IF(AND($I13="RV"),WORKDAY.INTL($D13,1,1,Datos!$R$3:$R$18),IF(AND($I13="Pg"),WORKDAY.INTL($D13,15,1,Datos!$R$3:$R$18),IF(AND($I13="Ps"),WORKDAY.INTL($D13,10,1,Datos!$R$3:$R$18),WORKDAY.INTL($D13,15,1,Datos!$R$3:$R$18)-1))))))</f>
        <v>46219</v>
      </c>
      <c r="AJ13" s="97" t="str">
        <f>IF(D13="","",IF(AND($I13="RS"),(($AI13-$D13)*24)&amp;" Horas",IF(AND($I13="RP"),(($AI13-$D13)*24)&amp;" Horas",IF(AND($I13="RV"),(($AI13-$D13)*24)&amp;" Horas",IF(AND($I13="Pg"),NETWORKDAYS.INTL($D13,$AI13,1,Datos!$R$3:$R$18)-1&amp;" Días",IF(AND($I13="Ps"),NETWORKDAYS.INTL($D13,$AI13,1,Datos!$R$3:$R$18)-1&amp;" Días",(NETWORKDAYS.INTL($D13,$AI13,1,Datos!$R$3:$R$18)&amp;" Días")))))))</f>
        <v>15 Días</v>
      </c>
      <c r="AK13" s="98">
        <v>46199</v>
      </c>
      <c r="AL13" s="98"/>
      <c r="AM13" s="98"/>
      <c r="AN13" s="98"/>
      <c r="AO13" s="98"/>
      <c r="AP13" s="109" t="str">
        <f ca="1">IF(D13="","",IF(AND($AZ13&lt;&gt;""),"YA SE DIO SOLUCIÓN","Falta  "&amp;(NETWORKDAYS.INTL(TODAY(),$AI13,1,Datos!$R$3:$R$18)-1&amp;" días")))</f>
        <v>Falta  9 días</v>
      </c>
      <c r="AQ13" s="98"/>
      <c r="AR13" s="98"/>
      <c r="AS13" s="97"/>
      <c r="AT13" s="97"/>
      <c r="AU13" s="97"/>
      <c r="AV13" s="97"/>
      <c r="AW13" s="97"/>
      <c r="AX13" s="114"/>
      <c r="AY13" s="120"/>
      <c r="AZ13" s="98"/>
      <c r="BA13" s="110" t="str">
        <f t="shared" ref="BA13" si="15">+IF(D13="","",IF(AND($AZ13=""),"EN TRAMITE",IF(AND($AZ13&lt;=$AI13),"CON RESPUESTA","VENCIDA")))</f>
        <v>EN TRAMITE</v>
      </c>
      <c r="BB13" s="111" t="str">
        <f>IF($AQ13="","",IF(AND($I13="RS"),($AQ13-$AK13),IF(AND($I13="RP"),($AQ13-$AK13),IF(AND($I13="RV"),($AQ13-$AK13),(NETWORKDAYS.INTL($AK13,$AQ13,1,Datos!$R$3:$R$18))))))</f>
        <v/>
      </c>
      <c r="BC13" s="112" t="str">
        <f t="shared" ref="BC13" si="16">+IF($AQ13="","",IF(AND($I13="RS",$BB13&lt;=3),"A TIEMPO",IF(AND($I13="RP",$BB13&lt;=2),"A TIEMPO",IF(AND($I13="RV",$BB13&lt;=1),"A TIEMPO",IF(AND($I13="Pg",$BB13&lt;=12),"A TIEMPO",IF(AND($I13="Ps",$BB13&lt;=8),"A TIEMPO",IF(AND($I13="Q",$BB13&lt;=12),"A TIEMPO","FUERA DE TIEMPO")))))))</f>
        <v/>
      </c>
      <c r="BD13" s="111" t="str">
        <f>IF($AZ13="","",IF(AND($I13="RS"),($AZ13-$D13),IF(AND($I13="RP"),($AZ13-$D13),IF(AND($I13="RV"),($AZ13-$D13),(NETWORKDAYS.INTL($D13,$AZ13,1,Datos!$R$3:$R$18))))))</f>
        <v/>
      </c>
      <c r="BE13" s="112" t="str">
        <f t="shared" ref="BE13" si="17">+IF($AZ13="","",IF(AND($I13="RS",$BD13&lt;=3),"A TIEMPO",IF(AND($I13="RP",$BD13&lt;=2),"A TIEMPO",IF(AND($I13="RV",$BD13&lt;=1),"A TIEMPO",IF(AND($I13="Pg",$BD13&lt;=15),"A TIEMPO",IF(AND($I13="Ps",$BD13&lt;=10),"A TIEMPO",IF(AND($I13="Q",$BD13&lt;=15),"A TIEMPO","FUERA DE TIEMPO")))))))</f>
        <v/>
      </c>
    </row>
    <row r="14" spans="1:57" ht="21" customHeight="1" x14ac:dyDescent="0.3">
      <c r="A14" s="97">
        <v>326</v>
      </c>
      <c r="B14" s="123">
        <v>5295</v>
      </c>
      <c r="C14" s="98">
        <v>46199</v>
      </c>
      <c r="D14" s="98">
        <v>46199</v>
      </c>
      <c r="E14" s="97" t="s">
        <v>1574</v>
      </c>
      <c r="F14" s="97" t="s">
        <v>2538</v>
      </c>
      <c r="G14" s="97" t="s">
        <v>166</v>
      </c>
      <c r="H14" s="97" t="s">
        <v>1374</v>
      </c>
      <c r="I14" s="97" t="s">
        <v>1368</v>
      </c>
      <c r="J14" s="97" t="s">
        <v>2828</v>
      </c>
      <c r="K14" s="97" t="s">
        <v>66</v>
      </c>
      <c r="L14" s="97" t="s">
        <v>66</v>
      </c>
      <c r="M14" s="97">
        <v>3223088934</v>
      </c>
      <c r="N14" s="97" t="s">
        <v>2753</v>
      </c>
      <c r="O14" s="97" t="s">
        <v>2752</v>
      </c>
      <c r="P14" s="97" t="s">
        <v>66</v>
      </c>
      <c r="Q14" s="97" t="s">
        <v>66</v>
      </c>
      <c r="R14" s="97" t="s">
        <v>66</v>
      </c>
      <c r="S14" s="97" t="s">
        <v>66</v>
      </c>
      <c r="T14" s="97" t="s">
        <v>66</v>
      </c>
      <c r="U14" s="97">
        <v>3223088934</v>
      </c>
      <c r="V14" s="97" t="s">
        <v>2753</v>
      </c>
      <c r="W14" s="97" t="s">
        <v>1272</v>
      </c>
      <c r="X14" s="97"/>
      <c r="Y14" s="97" t="s">
        <v>2829</v>
      </c>
      <c r="Z14" s="97" t="s">
        <v>66</v>
      </c>
      <c r="AA14" s="97" t="s">
        <v>1413</v>
      </c>
      <c r="AB14" s="97" t="s">
        <v>1413</v>
      </c>
      <c r="AC14" s="97" t="s">
        <v>1388</v>
      </c>
      <c r="AD14" s="97" t="s">
        <v>1379</v>
      </c>
      <c r="AE14" s="97" t="s">
        <v>131</v>
      </c>
      <c r="AF14" s="97" t="s">
        <v>1531</v>
      </c>
      <c r="AG14" s="97" t="s">
        <v>66</v>
      </c>
      <c r="AH14" s="97" t="s">
        <v>1389</v>
      </c>
      <c r="AI14" s="98">
        <f>IF(D14="","",IF(AND($I14="RS"),WORKDAY.INTL($D14,3,1,Datos!$R$3:$R$18),IF(AND($I14="RP"),WORKDAY.INTL($D14,2,1,Datos!$R$3:$R$18),IF(AND($I14="RV"),WORKDAY.INTL($D14,1,1,Datos!$R$3:$R$18),IF(AND($I14="Pg"),WORKDAY.INTL($D14,15,1,Datos!$R$3:$R$18),IF(AND($I14="Ps"),WORKDAY.INTL($D14,10,1,Datos!$R$3:$R$18),WORKDAY.INTL($D14,15,1,Datos!$R$3:$R$18)-1))))))</f>
        <v>46219</v>
      </c>
      <c r="AJ14" s="97" t="str">
        <f>IF(D14="","",IF(AND($I14="RS"),(($AI14-$D14)*24)&amp;" Horas",IF(AND($I14="RP"),(($AI14-$D14)*24)&amp;" Horas",IF(AND($I14="RV"),(($AI14-$D14)*24)&amp;" Horas",IF(AND($I14="Pg"),NETWORKDAYS.INTL($D14,$AI14,1,Datos!$R$3:$R$18)-1&amp;" Días",IF(AND($I14="Ps"),NETWORKDAYS.INTL($D14,$AI14,1,Datos!$R$3:$R$18)-1&amp;" Días",(NETWORKDAYS.INTL($D14,$AI14,1,Datos!$R$3:$R$18)&amp;" Días")))))))</f>
        <v>15 Días</v>
      </c>
      <c r="AK14" s="98">
        <v>46199</v>
      </c>
      <c r="AL14" s="98"/>
      <c r="AM14" s="98"/>
      <c r="AN14" s="98"/>
      <c r="AO14" s="98"/>
      <c r="AP14" s="109" t="str">
        <f ca="1">IF(D14="","",IF(AND($AZ14&lt;&gt;""),"YA SE DIO SOLUCIÓN","Falta  "&amp;(NETWORKDAYS.INTL(TODAY(),$AI14,1,Datos!$R$3:$R$18)-1&amp;" días")))</f>
        <v>Falta  9 días</v>
      </c>
      <c r="AQ14" s="98"/>
      <c r="AR14" s="98"/>
      <c r="AS14" s="97"/>
      <c r="AT14" s="97"/>
      <c r="AU14" s="97"/>
      <c r="AV14" s="97"/>
      <c r="AW14" s="97"/>
      <c r="AX14" s="114"/>
      <c r="AY14" s="120"/>
      <c r="AZ14" s="98"/>
      <c r="BA14" s="110" t="str">
        <f t="shared" ref="BA14" si="18">+IF(D14="","",IF(AND($AZ14=""),"EN TRAMITE",IF(AND($AZ14&lt;=$AI14),"CON RESPUESTA","VENCIDA")))</f>
        <v>EN TRAMITE</v>
      </c>
      <c r="BB14" s="111" t="str">
        <f>IF($AQ14="","",IF(AND($I14="RS"),($AQ14-$AK14),IF(AND($I14="RP"),($AQ14-$AK14),IF(AND($I14="RV"),($AQ14-$AK14),(NETWORKDAYS.INTL($AK14,$AQ14,1,Datos!$R$3:$R$18))))))</f>
        <v/>
      </c>
      <c r="BC14" s="112" t="str">
        <f t="shared" ref="BC14" si="19">+IF($AQ14="","",IF(AND($I14="RS",$BB14&lt;=3),"A TIEMPO",IF(AND($I14="RP",$BB14&lt;=2),"A TIEMPO",IF(AND($I14="RV",$BB14&lt;=1),"A TIEMPO",IF(AND($I14="Pg",$BB14&lt;=12),"A TIEMPO",IF(AND($I14="Ps",$BB14&lt;=8),"A TIEMPO",IF(AND($I14="Q",$BB14&lt;=12),"A TIEMPO","FUERA DE TIEMPO")))))))</f>
        <v/>
      </c>
      <c r="BD14" s="111" t="str">
        <f>IF($AZ14="","",IF(AND($I14="RS"),($AZ14-$D14),IF(AND($I14="RP"),($AZ14-$D14),IF(AND($I14="RV"),($AZ14-$D14),(NETWORKDAYS.INTL($D14,$AZ14,1,Datos!$R$3:$R$18))))))</f>
        <v/>
      </c>
      <c r="BE14" s="112" t="str">
        <f t="shared" ref="BE14" si="20">+IF($AZ14="","",IF(AND($I14="RS",$BD14&lt;=3),"A TIEMPO",IF(AND($I14="RP",$BD14&lt;=2),"A TIEMPO",IF(AND($I14="RV",$BD14&lt;=1),"A TIEMPO",IF(AND($I14="Pg",$BD14&lt;=15),"A TIEMPO",IF(AND($I14="Ps",$BD14&lt;=10),"A TIEMPO",IF(AND($I14="Q",$BD14&lt;=15),"A TIEMPO","FUERA DE TIEMPO")))))))</f>
        <v/>
      </c>
    </row>
    <row r="15" spans="1:57" ht="21" customHeight="1" x14ac:dyDescent="0.3">
      <c r="A15" s="97">
        <v>325</v>
      </c>
      <c r="B15" s="97">
        <v>5198</v>
      </c>
      <c r="C15" s="98">
        <v>46197</v>
      </c>
      <c r="D15" s="98">
        <v>46197</v>
      </c>
      <c r="E15" s="97" t="s">
        <v>1574</v>
      </c>
      <c r="F15" s="97" t="s">
        <v>2538</v>
      </c>
      <c r="G15" s="97" t="s">
        <v>166</v>
      </c>
      <c r="H15" s="97" t="s">
        <v>1374</v>
      </c>
      <c r="I15" s="97" t="s">
        <v>1368</v>
      </c>
      <c r="J15" s="97" t="s">
        <v>2804</v>
      </c>
      <c r="K15" s="97" t="s">
        <v>80</v>
      </c>
      <c r="L15" s="97">
        <v>1118564399</v>
      </c>
      <c r="M15" s="97" t="s">
        <v>66</v>
      </c>
      <c r="N15" s="97" t="s">
        <v>2805</v>
      </c>
      <c r="O15" s="97" t="s">
        <v>2804</v>
      </c>
      <c r="P15" s="97" t="s">
        <v>80</v>
      </c>
      <c r="Q15" s="97">
        <v>1118564399</v>
      </c>
      <c r="R15" s="97" t="s">
        <v>4</v>
      </c>
      <c r="S15" s="97" t="s">
        <v>66</v>
      </c>
      <c r="T15" s="97" t="s">
        <v>2806</v>
      </c>
      <c r="U15" s="97" t="s">
        <v>66</v>
      </c>
      <c r="V15" s="97" t="s">
        <v>2805</v>
      </c>
      <c r="W15" s="97" t="s">
        <v>1272</v>
      </c>
      <c r="X15" s="97"/>
      <c r="Y15" s="97" t="s">
        <v>2807</v>
      </c>
      <c r="Z15" s="97" t="s">
        <v>66</v>
      </c>
      <c r="AA15" s="97" t="s">
        <v>1413</v>
      </c>
      <c r="AB15" s="97" t="s">
        <v>1413</v>
      </c>
      <c r="AC15" s="97" t="s">
        <v>1387</v>
      </c>
      <c r="AD15" s="97" t="s">
        <v>1377</v>
      </c>
      <c r="AE15" s="97" t="s">
        <v>139</v>
      </c>
      <c r="AF15" s="97" t="s">
        <v>2385</v>
      </c>
      <c r="AG15" s="97" t="s">
        <v>2808</v>
      </c>
      <c r="AH15" s="97" t="s">
        <v>1389</v>
      </c>
      <c r="AI15" s="98">
        <f>IF(D15="","",IF(AND($I15="RS"),WORKDAY.INTL($D15,3,1,Datos!$R$3:$R$18),IF(AND($I15="RP"),WORKDAY.INTL($D15,2,1,Datos!$R$3:$R$18),IF(AND($I15="RV"),WORKDAY.INTL($D15,1,1,Datos!$R$3:$R$18),IF(AND($I15="Pg"),WORKDAY.INTL($D15,15,1,Datos!$R$3:$R$18),IF(AND($I15="Ps"),WORKDAY.INTL($D15,10,1,Datos!$R$3:$R$18),WORKDAY.INTL($D15,15,1,Datos!$R$3:$R$18)-1))))))</f>
        <v>46217</v>
      </c>
      <c r="AJ15" s="97" t="str">
        <f>IF(D15="","",IF(AND($I15="RS"),(($AI15-$D15)*24)&amp;" Horas",IF(AND($I15="RP"),(($AI15-$D15)*24)&amp;" Horas",IF(AND($I15="RV"),(($AI15-$D15)*24)&amp;" Horas",IF(AND($I15="Pg"),NETWORKDAYS.INTL($D15,$AI15,1,Datos!$R$3:$R$18)-1&amp;" Días",IF(AND($I15="Ps"),NETWORKDAYS.INTL($D15,$AI15,1,Datos!$R$3:$R$18)-1&amp;" Días",(NETWORKDAYS.INTL($D15,$AI15,1,Datos!$R$3:$R$18)&amp;" Días")))))))</f>
        <v>15 Días</v>
      </c>
      <c r="AK15" s="98">
        <v>46197</v>
      </c>
      <c r="AL15" s="98"/>
      <c r="AM15" s="98"/>
      <c r="AN15" s="98"/>
      <c r="AO15" s="98"/>
      <c r="AP15" s="109" t="str">
        <f ca="1">IF(D15="","",IF(AND($AZ15&lt;&gt;""),"YA SE DIO SOLUCIÓN","Falta  "&amp;(NETWORKDAYS.INTL(TODAY(),$AI15,1,Datos!$R$3:$R$18)-1&amp;" días")))</f>
        <v>YA SE DIO SOLUCIÓN</v>
      </c>
      <c r="AQ15" s="98">
        <v>46199</v>
      </c>
      <c r="AR15" s="98"/>
      <c r="AS15" s="97" t="s">
        <v>1283</v>
      </c>
      <c r="AT15" s="97" t="s">
        <v>2824</v>
      </c>
      <c r="AU15" s="97" t="s">
        <v>1284</v>
      </c>
      <c r="AV15" s="97" t="s">
        <v>1389</v>
      </c>
      <c r="AW15" s="97" t="s">
        <v>1389</v>
      </c>
      <c r="AX15" s="114" t="s">
        <v>3</v>
      </c>
      <c r="AY15" s="120">
        <v>5171</v>
      </c>
      <c r="AZ15" s="98">
        <v>46203</v>
      </c>
      <c r="BA15" s="110" t="str">
        <f t="shared" ref="BA15" si="21">+IF(D15="","",IF(AND($AZ15=""),"EN TRAMITE",IF(AND($AZ15&lt;=$AI15),"CON RESPUESTA","VENCIDA")))</f>
        <v>CON RESPUESTA</v>
      </c>
      <c r="BB15" s="111">
        <f>IF($AQ15="","",IF(AND($I15="RS"),($AQ15-$AK15),IF(AND($I15="RP"),($AQ15-$AK15),IF(AND($I15="RV"),($AQ15-$AK15),(NETWORKDAYS.INTL($AK15,$AQ15,1,Datos!$R$3:$R$18))))))</f>
        <v>3</v>
      </c>
      <c r="BC15" s="112" t="str">
        <f t="shared" ref="BC15" si="22">+IF($AQ15="","",IF(AND($I15="RS",$BB15&lt;=3),"A TIEMPO",IF(AND($I15="RP",$BB15&lt;=2),"A TIEMPO",IF(AND($I15="RV",$BB15&lt;=1),"A TIEMPO",IF(AND($I15="Pg",$BB15&lt;=12),"A TIEMPO",IF(AND($I15="Ps",$BB15&lt;=8),"A TIEMPO",IF(AND($I15="Q",$BB15&lt;=12),"A TIEMPO","FUERA DE TIEMPO")))))))</f>
        <v>A TIEMPO</v>
      </c>
      <c r="BD15" s="111">
        <f>IF($AZ15="","",IF(AND($I15="RS"),($AZ15-$D15),IF(AND($I15="RP"),($AZ15-$D15),IF(AND($I15="RV"),($AZ15-$D15),(NETWORKDAYS.INTL($D15,$AZ15,1,Datos!$R$3:$R$18))))))</f>
        <v>5</v>
      </c>
      <c r="BE15" s="112" t="str">
        <f t="shared" ref="BE15" si="23">+IF($AZ15="","",IF(AND($I15="RS",$BD15&lt;=3),"A TIEMPO",IF(AND($I15="RP",$BD15&lt;=2),"A TIEMPO",IF(AND($I15="RV",$BD15&lt;=1),"A TIEMPO",IF(AND($I15="Pg",$BD15&lt;=15),"A TIEMPO",IF(AND($I15="Ps",$BD15&lt;=10),"A TIEMPO",IF(AND($I15="Q",$BD15&lt;=15),"A TIEMPO","FUERA DE TIEMPO")))))))</f>
        <v>A TIEMPO</v>
      </c>
    </row>
    <row r="16" spans="1:57" ht="23.25" customHeight="1" x14ac:dyDescent="0.3">
      <c r="A16" s="97">
        <v>324</v>
      </c>
      <c r="B16" s="102">
        <v>5192</v>
      </c>
      <c r="C16" s="103">
        <v>46197</v>
      </c>
      <c r="D16" s="103">
        <v>46197</v>
      </c>
      <c r="E16" s="102" t="s">
        <v>1574</v>
      </c>
      <c r="F16" s="102" t="s">
        <v>2538</v>
      </c>
      <c r="G16" s="102" t="s">
        <v>166</v>
      </c>
      <c r="H16" s="102" t="s">
        <v>1374</v>
      </c>
      <c r="I16" s="102" t="s">
        <v>1368</v>
      </c>
      <c r="J16" s="102" t="s">
        <v>1712</v>
      </c>
      <c r="K16" s="102" t="s">
        <v>66</v>
      </c>
      <c r="L16" s="102" t="s">
        <v>66</v>
      </c>
      <c r="M16" s="102" t="s">
        <v>66</v>
      </c>
      <c r="N16" s="102" t="s">
        <v>1496</v>
      </c>
      <c r="O16" s="102" t="s">
        <v>2818</v>
      </c>
      <c r="P16" s="102" t="s">
        <v>80</v>
      </c>
      <c r="Q16" s="102">
        <v>1115690776</v>
      </c>
      <c r="R16" s="102" t="s">
        <v>4</v>
      </c>
      <c r="S16" s="102" t="s">
        <v>66</v>
      </c>
      <c r="T16" s="102" t="s">
        <v>2819</v>
      </c>
      <c r="U16" s="102">
        <v>3209926924</v>
      </c>
      <c r="V16" s="102" t="s">
        <v>66</v>
      </c>
      <c r="W16" s="102" t="s">
        <v>214</v>
      </c>
      <c r="X16" s="102" t="s">
        <v>243</v>
      </c>
      <c r="Y16" s="102" t="s">
        <v>2820</v>
      </c>
      <c r="Z16" s="102" t="s">
        <v>66</v>
      </c>
      <c r="AA16" s="102" t="s">
        <v>1413</v>
      </c>
      <c r="AB16" s="102" t="s">
        <v>1413</v>
      </c>
      <c r="AC16" s="102" t="s">
        <v>1387</v>
      </c>
      <c r="AD16" s="102" t="s">
        <v>1379</v>
      </c>
      <c r="AE16" s="102" t="s">
        <v>139</v>
      </c>
      <c r="AF16" s="102" t="s">
        <v>2385</v>
      </c>
      <c r="AG16" s="102" t="s">
        <v>66</v>
      </c>
      <c r="AH16" s="102" t="s">
        <v>1389</v>
      </c>
      <c r="AI16" s="103">
        <f>IF(D16="","",IF(AND($I16="RS"),WORKDAY.INTL($D16,3,1,Datos!$R$3:$R$18),IF(AND($I16="RP"),WORKDAY.INTL($D16,2,1,Datos!$R$3:$R$18),IF(AND($I16="RV"),WORKDAY.INTL($D16,1,1,Datos!$R$3:$R$18),IF(AND($I16="Pg"),WORKDAY.INTL($D16,15,1,Datos!$R$3:$R$18),IF(AND($I16="Ps"),WORKDAY.INTL($D16,10,1,Datos!$R$3:$R$18),WORKDAY.INTL($D16,15,1,Datos!$R$3:$R$18)-1))))))</f>
        <v>46217</v>
      </c>
      <c r="AJ16" s="102" t="str">
        <f>IF(D16="","",IF(AND($I16="RS"),(($AI16-$D16)*24)&amp;" Horas",IF(AND($I16="RP"),(($AI16-$D16)*24)&amp;" Horas",IF(AND($I16="RV"),(($AI16-$D16)*24)&amp;" Horas",IF(AND($I16="Pg"),NETWORKDAYS.INTL($D16,$AI16,1,Datos!$R$3:$R$18)-1&amp;" Días",IF(AND($I16="Ps"),NETWORKDAYS.INTL($D16,$AI16,1,Datos!$R$3:$R$18)-1&amp;" Días",(NETWORKDAYS.INTL($D16,$AI16,1,Datos!$R$3:$R$18)&amp;" Días")))))))</f>
        <v>15 Días</v>
      </c>
      <c r="AK16" s="103">
        <v>46197</v>
      </c>
      <c r="AL16" s="103"/>
      <c r="AM16" s="103"/>
      <c r="AN16" s="103"/>
      <c r="AO16" s="103"/>
      <c r="AP16" s="107" t="str">
        <f ca="1">IF(D16="","",IF(AND($AZ16&lt;&gt;""),"YA SE DIO SOLUCIÓN","Falta  "&amp;(NETWORKDAYS.INTL(TODAY(),$AI16,1,Datos!$R$3:$R$18)-1&amp;" días")))</f>
        <v>YA SE DIO SOLUCIÓN</v>
      </c>
      <c r="AQ16" s="103">
        <v>46198</v>
      </c>
      <c r="AR16" s="103"/>
      <c r="AS16" s="102" t="s">
        <v>1283</v>
      </c>
      <c r="AT16" s="102" t="s">
        <v>2821</v>
      </c>
      <c r="AU16" s="102" t="s">
        <v>1284</v>
      </c>
      <c r="AV16" s="102" t="s">
        <v>1389</v>
      </c>
      <c r="AW16" s="102" t="s">
        <v>1389</v>
      </c>
      <c r="AX16" s="113" t="s">
        <v>3</v>
      </c>
      <c r="AY16" s="119">
        <v>5173</v>
      </c>
      <c r="AZ16" s="103">
        <v>46203</v>
      </c>
      <c r="BA16" s="104" t="str">
        <f>+IF(D16="","",IF(AND($AZ16=""),"EN TRAMITE",IF(AND($AZ16&lt;=$AI16),"CON RESPUESTA","VENCIDA")))</f>
        <v>CON RESPUESTA</v>
      </c>
      <c r="BB16" s="105">
        <f>IF($AQ16="","",IF(AND($I16="RS"),($AQ16-$AK16),IF(AND($I16="RP"),($AQ16-$AK16),IF(AND($I16="RV"),($AQ16-$AK16),(NETWORKDAYS.INTL($AK16,$AQ16,1,Datos!$R$3:$R$18))))))</f>
        <v>2</v>
      </c>
      <c r="BC16" s="106" t="str">
        <f>+IF($AQ16="","",IF(AND($I16="RS",$BB16&lt;=3),"A TIEMPO",IF(AND($I16="RP",$BB16&lt;=2),"A TIEMPO",IF(AND($I16="RV",$BB16&lt;=1),"A TIEMPO",IF(AND($I16="Pg",$BB16&lt;=12),"A TIEMPO",IF(AND($I16="Ps",$BB16&lt;=8),"A TIEMPO",IF(AND($I16="Q",$BB16&lt;=12),"A TIEMPO","FUERA DE TIEMPO")))))))</f>
        <v>A TIEMPO</v>
      </c>
      <c r="BD16" s="105">
        <f>IF($AZ16="","",IF(AND($I16="RS"),($AZ16-$D16),IF(AND($I16="RP"),($AZ16-$D16),IF(AND($I16="RV"),($AZ16-$D16),(NETWORKDAYS.INTL($D16,$AZ16,1,Datos!$R$3:$R$18))))))</f>
        <v>5</v>
      </c>
      <c r="BE16" s="106" t="str">
        <f>+IF($AZ16="","",IF(AND($I16="RS",$BD16&lt;=3),"A TIEMPO",IF(AND($I16="RP",$BD16&lt;=2),"A TIEMPO",IF(AND($I16="RV",$BD16&lt;=1),"A TIEMPO",IF(AND($I16="Pg",$BD16&lt;=15),"A TIEMPO",IF(AND($I16="Ps",$BD16&lt;=10),"A TIEMPO",IF(AND($I16="Q",$BD16&lt;=15),"A TIEMPO","FUERA DE TIEMPO")))))))</f>
        <v>A TIEMPO</v>
      </c>
    </row>
    <row r="17" spans="1:57" ht="21" customHeight="1" x14ac:dyDescent="0.3">
      <c r="A17" s="97">
        <v>323</v>
      </c>
      <c r="B17" s="123">
        <v>5177</v>
      </c>
      <c r="C17" s="98">
        <v>46197</v>
      </c>
      <c r="D17" s="98">
        <v>46197</v>
      </c>
      <c r="E17" s="97" t="s">
        <v>1574</v>
      </c>
      <c r="F17" s="97" t="s">
        <v>2538</v>
      </c>
      <c r="G17" s="97" t="s">
        <v>166</v>
      </c>
      <c r="H17" s="97" t="s">
        <v>1374</v>
      </c>
      <c r="I17" s="97" t="s">
        <v>1368</v>
      </c>
      <c r="J17" s="97" t="s">
        <v>2802</v>
      </c>
      <c r="K17" s="97" t="s">
        <v>80</v>
      </c>
      <c r="L17" s="97">
        <v>17308134</v>
      </c>
      <c r="M17" s="97" t="s">
        <v>66</v>
      </c>
      <c r="N17" s="97" t="s">
        <v>66</v>
      </c>
      <c r="O17" s="97" t="s">
        <v>2802</v>
      </c>
      <c r="P17" s="97" t="s">
        <v>80</v>
      </c>
      <c r="Q17" s="97">
        <v>17308134</v>
      </c>
      <c r="R17" s="97" t="s">
        <v>66</v>
      </c>
      <c r="S17" s="97" t="s">
        <v>66</v>
      </c>
      <c r="T17" s="97" t="s">
        <v>66</v>
      </c>
      <c r="U17" s="97" t="s">
        <v>66</v>
      </c>
      <c r="V17" s="97" t="s">
        <v>66</v>
      </c>
      <c r="W17" s="97" t="s">
        <v>1272</v>
      </c>
      <c r="X17" s="97"/>
      <c r="Y17" s="97" t="s">
        <v>2803</v>
      </c>
      <c r="Z17" s="97" t="s">
        <v>66</v>
      </c>
      <c r="AA17" s="97" t="s">
        <v>1407</v>
      </c>
      <c r="AB17" s="97" t="s">
        <v>1413</v>
      </c>
      <c r="AC17" s="97" t="s">
        <v>1389</v>
      </c>
      <c r="AD17" s="97" t="s">
        <v>1379</v>
      </c>
      <c r="AE17" s="97" t="s">
        <v>136</v>
      </c>
      <c r="AF17" s="97" t="s">
        <v>1589</v>
      </c>
      <c r="AG17" s="97" t="s">
        <v>66</v>
      </c>
      <c r="AH17" s="97" t="s">
        <v>1389</v>
      </c>
      <c r="AI17" s="98">
        <f>IF(D17="","",IF(AND($I17="RS"),WORKDAY.INTL($D17,3,1,Datos!$R$3:$R$18),IF(AND($I17="RP"),WORKDAY.INTL($D17,2,1,Datos!$R$3:$R$18),IF(AND($I17="RV"),WORKDAY.INTL($D17,1,1,Datos!$R$3:$R$18),IF(AND($I17="Pg"),WORKDAY.INTL($D17,15,1,Datos!$R$3:$R$18),IF(AND($I17="Ps"),WORKDAY.INTL($D17,10,1,Datos!$R$3:$R$18),WORKDAY.INTL($D17,15,1,Datos!$R$3:$R$18)-1))))))</f>
        <v>46217</v>
      </c>
      <c r="AJ17" s="97" t="str">
        <f>IF(D17="","",IF(AND($I17="RS"),(($AI17-$D17)*24)&amp;" Horas",IF(AND($I17="RP"),(($AI17-$D17)*24)&amp;" Horas",IF(AND($I17="RV"),(($AI17-$D17)*24)&amp;" Horas",IF(AND($I17="Pg"),NETWORKDAYS.INTL($D17,$AI17,1,Datos!$R$3:$R$18)-1&amp;" Días",IF(AND($I17="Ps"),NETWORKDAYS.INTL($D17,$AI17,1,Datos!$R$3:$R$18)-1&amp;" Días",(NETWORKDAYS.INTL($D17,$AI17,1,Datos!$R$3:$R$18)&amp;" Días")))))))</f>
        <v>15 Días</v>
      </c>
      <c r="AK17" s="98">
        <v>46197</v>
      </c>
      <c r="AL17" s="98"/>
      <c r="AM17" s="98"/>
      <c r="AN17" s="98"/>
      <c r="AO17" s="98"/>
      <c r="AP17" s="109" t="str">
        <f ca="1">IF(D17="","",IF(AND($AZ17&lt;&gt;""),"YA SE DIO SOLUCIÓN","Falta  "&amp;(NETWORKDAYS.INTL(TODAY(),$AI17,1,Datos!$R$3:$R$18)-1&amp;" días")))</f>
        <v>Falta  7 días</v>
      </c>
      <c r="AQ17" s="98"/>
      <c r="AR17" s="98"/>
      <c r="AS17" s="97"/>
      <c r="AT17" s="97"/>
      <c r="AU17" s="97"/>
      <c r="AV17" s="97"/>
      <c r="AW17" s="97"/>
      <c r="AX17" s="114"/>
      <c r="AY17" s="120"/>
      <c r="AZ17" s="98"/>
      <c r="BA17" s="110" t="str">
        <f t="shared" ref="BA17" si="24">+IF(D17="","",IF(AND($AZ17=""),"EN TRAMITE",IF(AND($AZ17&lt;=$AI17),"CON RESPUESTA","VENCIDA")))</f>
        <v>EN TRAMITE</v>
      </c>
      <c r="BB17" s="111" t="str">
        <f>IF($AQ17="","",IF(AND($I17="RS"),($AQ17-$AK17),IF(AND($I17="RP"),($AQ17-$AK17),IF(AND($I17="RV"),($AQ17-$AK17),(NETWORKDAYS.INTL($AK17,$AQ17,1,Datos!$R$3:$R$18))))))</f>
        <v/>
      </c>
      <c r="BC17" s="112" t="str">
        <f t="shared" ref="BC17" si="25">+IF($AQ17="","",IF(AND($I17="RS",$BB17&lt;=3),"A TIEMPO",IF(AND($I17="RP",$BB17&lt;=2),"A TIEMPO",IF(AND($I17="RV",$BB17&lt;=1),"A TIEMPO",IF(AND($I17="Pg",$BB17&lt;=12),"A TIEMPO",IF(AND($I17="Ps",$BB17&lt;=8),"A TIEMPO",IF(AND($I17="Q",$BB17&lt;=12),"A TIEMPO","FUERA DE TIEMPO")))))))</f>
        <v/>
      </c>
      <c r="BD17" s="111" t="str">
        <f>IF($AZ17="","",IF(AND($I17="RS"),($AZ17-$D17),IF(AND($I17="RP"),($AZ17-$D17),IF(AND($I17="RV"),($AZ17-$D17),(NETWORKDAYS.INTL($D17,$AZ17,1,Datos!$R$3:$R$18))))))</f>
        <v/>
      </c>
      <c r="BE17" s="112" t="str">
        <f t="shared" ref="BE17" si="26">+IF($AZ17="","",IF(AND($I17="RS",$BD17&lt;=3),"A TIEMPO",IF(AND($I17="RP",$BD17&lt;=2),"A TIEMPO",IF(AND($I17="RV",$BD17&lt;=1),"A TIEMPO",IF(AND($I17="Pg",$BD17&lt;=15),"A TIEMPO",IF(AND($I17="Ps",$BD17&lt;=10),"A TIEMPO",IF(AND($I17="Q",$BD17&lt;=15),"A TIEMPO","FUERA DE TIEMPO")))))))</f>
        <v/>
      </c>
    </row>
    <row r="18" spans="1:57" ht="21" customHeight="1" x14ac:dyDescent="0.3">
      <c r="A18" s="97">
        <v>322</v>
      </c>
      <c r="B18" s="97">
        <v>5170</v>
      </c>
      <c r="C18" s="98">
        <v>46197</v>
      </c>
      <c r="D18" s="98">
        <v>46197</v>
      </c>
      <c r="E18" s="97" t="s">
        <v>1574</v>
      </c>
      <c r="F18" s="97" t="s">
        <v>2538</v>
      </c>
      <c r="G18" s="97" t="s">
        <v>166</v>
      </c>
      <c r="H18" s="97" t="s">
        <v>1374</v>
      </c>
      <c r="I18" s="97" t="s">
        <v>1368</v>
      </c>
      <c r="J18" s="97" t="s">
        <v>2799</v>
      </c>
      <c r="K18" s="97" t="s">
        <v>80</v>
      </c>
      <c r="L18" s="97">
        <v>88031438</v>
      </c>
      <c r="M18" s="97">
        <v>3043220207</v>
      </c>
      <c r="N18" s="97" t="s">
        <v>2800</v>
      </c>
      <c r="O18" s="97" t="s">
        <v>2799</v>
      </c>
      <c r="P18" s="97" t="s">
        <v>80</v>
      </c>
      <c r="Q18" s="97">
        <v>88031438</v>
      </c>
      <c r="R18" s="97" t="s">
        <v>66</v>
      </c>
      <c r="S18" s="97" t="s">
        <v>66</v>
      </c>
      <c r="T18" s="97" t="s">
        <v>66</v>
      </c>
      <c r="U18" s="97">
        <v>3043220207</v>
      </c>
      <c r="V18" s="97" t="s">
        <v>2800</v>
      </c>
      <c r="W18" s="97" t="s">
        <v>214</v>
      </c>
      <c r="X18" s="97" t="s">
        <v>243</v>
      </c>
      <c r="Y18" s="97" t="s">
        <v>2801</v>
      </c>
      <c r="Z18" s="97" t="s">
        <v>66</v>
      </c>
      <c r="AA18" s="97" t="s">
        <v>1413</v>
      </c>
      <c r="AB18" s="97" t="s">
        <v>1413</v>
      </c>
      <c r="AC18" s="97" t="s">
        <v>1389</v>
      </c>
      <c r="AD18" s="97" t="s">
        <v>1379</v>
      </c>
      <c r="AE18" s="97" t="s">
        <v>139</v>
      </c>
      <c r="AF18" s="97" t="s">
        <v>2385</v>
      </c>
      <c r="AG18" s="97" t="s">
        <v>66</v>
      </c>
      <c r="AH18" s="97" t="s">
        <v>1389</v>
      </c>
      <c r="AI18" s="98">
        <f>IF(D18="","",IF(AND($I18="RS"),WORKDAY.INTL($D18,3,1,Datos!$R$3:$R$18),IF(AND($I18="RP"),WORKDAY.INTL($D18,2,1,Datos!$R$3:$R$18),IF(AND($I18="RV"),WORKDAY.INTL($D18,1,1,Datos!$R$3:$R$18),IF(AND($I18="Pg"),WORKDAY.INTL($D18,15,1,Datos!$R$3:$R$18),IF(AND($I18="Ps"),WORKDAY.INTL($D18,10,1,Datos!$R$3:$R$18),WORKDAY.INTL($D18,15,1,Datos!$R$3:$R$18)-1))))))</f>
        <v>46217</v>
      </c>
      <c r="AJ18" s="97" t="str">
        <f>IF(D18="","",IF(AND($I18="RS"),(($AI18-$D18)*24)&amp;" Horas",IF(AND($I18="RP"),(($AI18-$D18)*24)&amp;" Horas",IF(AND($I18="RV"),(($AI18-$D18)*24)&amp;" Horas",IF(AND($I18="Pg"),NETWORKDAYS.INTL($D18,$AI18,1,Datos!$R$3:$R$18)-1&amp;" Días",IF(AND($I18="Ps"),NETWORKDAYS.INTL($D18,$AI18,1,Datos!$R$3:$R$18)-1&amp;" Días",(NETWORKDAYS.INTL($D18,$AI18,1,Datos!$R$3:$R$18)&amp;" Días")))))))</f>
        <v>15 Días</v>
      </c>
      <c r="AK18" s="98">
        <v>46197</v>
      </c>
      <c r="AL18" s="98"/>
      <c r="AM18" s="98"/>
      <c r="AN18" s="98"/>
      <c r="AO18" s="98"/>
      <c r="AP18" s="109" t="str">
        <f ca="1">IF(D18="","",IF(AND($AZ18&lt;&gt;""),"YA SE DIO SOLUCIÓN","Falta  "&amp;(NETWORKDAYS.INTL(TODAY(),$AI18,1,Datos!$R$3:$R$18)-1&amp;" días")))</f>
        <v>YA SE DIO SOLUCIÓN</v>
      </c>
      <c r="AQ18" s="98">
        <v>46198</v>
      </c>
      <c r="AR18" s="98"/>
      <c r="AS18" s="97" t="s">
        <v>1283</v>
      </c>
      <c r="AT18" s="97" t="s">
        <v>2815</v>
      </c>
      <c r="AU18" s="97" t="s">
        <v>1284</v>
      </c>
      <c r="AV18" s="97" t="s">
        <v>1389</v>
      </c>
      <c r="AW18" s="97" t="s">
        <v>1389</v>
      </c>
      <c r="AX18" s="114" t="s">
        <v>3</v>
      </c>
      <c r="AY18" s="120">
        <v>5094</v>
      </c>
      <c r="AZ18" s="98">
        <v>46198</v>
      </c>
      <c r="BA18" s="110" t="str">
        <f t="shared" ref="BA18" si="27">+IF(D18="","",IF(AND($AZ18=""),"EN TRAMITE",IF(AND($AZ18&lt;=$AI18),"CON RESPUESTA","VENCIDA")))</f>
        <v>CON RESPUESTA</v>
      </c>
      <c r="BB18" s="111">
        <f>IF($AQ18="","",IF(AND($I18="RS"),($AQ18-$AK18),IF(AND($I18="RP"),($AQ18-$AK18),IF(AND($I18="RV"),($AQ18-$AK18),(NETWORKDAYS.INTL($AK18,$AQ18,1,Datos!$R$3:$R$18))))))</f>
        <v>2</v>
      </c>
      <c r="BC18" s="112" t="str">
        <f t="shared" ref="BC18" si="28">+IF($AQ18="","",IF(AND($I18="RS",$BB18&lt;=3),"A TIEMPO",IF(AND($I18="RP",$BB18&lt;=2),"A TIEMPO",IF(AND($I18="RV",$BB18&lt;=1),"A TIEMPO",IF(AND($I18="Pg",$BB18&lt;=12),"A TIEMPO",IF(AND($I18="Ps",$BB18&lt;=8),"A TIEMPO",IF(AND($I18="Q",$BB18&lt;=12),"A TIEMPO","FUERA DE TIEMPO")))))))</f>
        <v>A TIEMPO</v>
      </c>
      <c r="BD18" s="111">
        <f>IF($AZ18="","",IF(AND($I18="RS"),($AZ18-$D18),IF(AND($I18="RP"),($AZ18-$D18),IF(AND($I18="RV"),($AZ18-$D18),(NETWORKDAYS.INTL($D18,$AZ18,1,Datos!$R$3:$R$18))))))</f>
        <v>2</v>
      </c>
      <c r="BE18" s="112" t="str">
        <f t="shared" ref="BE18" si="29">+IF($AZ18="","",IF(AND($I18="RS",$BD18&lt;=3),"A TIEMPO",IF(AND($I18="RP",$BD18&lt;=2),"A TIEMPO",IF(AND($I18="RV",$BD18&lt;=1),"A TIEMPO",IF(AND($I18="Pg",$BD18&lt;=15),"A TIEMPO",IF(AND($I18="Ps",$BD18&lt;=10),"A TIEMPO",IF(AND($I18="Q",$BD18&lt;=15),"A TIEMPO","FUERA DE TIEMPO")))))))</f>
        <v>A TIEMPO</v>
      </c>
    </row>
    <row r="19" spans="1:57" ht="21" customHeight="1" x14ac:dyDescent="0.3">
      <c r="A19" s="97">
        <v>321</v>
      </c>
      <c r="B19" s="97">
        <v>5164</v>
      </c>
      <c r="C19" s="98">
        <v>46197</v>
      </c>
      <c r="D19" s="98">
        <v>46197</v>
      </c>
      <c r="E19" s="97" t="s">
        <v>1574</v>
      </c>
      <c r="F19" s="97" t="s">
        <v>2538</v>
      </c>
      <c r="G19" s="97" t="s">
        <v>166</v>
      </c>
      <c r="H19" s="97" t="s">
        <v>1374</v>
      </c>
      <c r="I19" s="97" t="s">
        <v>1368</v>
      </c>
      <c r="J19" s="97" t="s">
        <v>2795</v>
      </c>
      <c r="K19" s="97" t="s">
        <v>80</v>
      </c>
      <c r="L19" s="97">
        <v>1118571408</v>
      </c>
      <c r="M19" s="97">
        <v>3209493130</v>
      </c>
      <c r="N19" s="97" t="s">
        <v>2796</v>
      </c>
      <c r="O19" s="97" t="s">
        <v>2795</v>
      </c>
      <c r="P19" s="97" t="s">
        <v>80</v>
      </c>
      <c r="Q19" s="97">
        <v>1118571408</v>
      </c>
      <c r="R19" s="97" t="s">
        <v>4</v>
      </c>
      <c r="S19" s="97" t="s">
        <v>66</v>
      </c>
      <c r="T19" s="97" t="s">
        <v>2797</v>
      </c>
      <c r="U19" s="97">
        <v>3209493130</v>
      </c>
      <c r="V19" s="97" t="s">
        <v>2796</v>
      </c>
      <c r="W19" s="97" t="s">
        <v>214</v>
      </c>
      <c r="X19" s="97" t="s">
        <v>243</v>
      </c>
      <c r="Y19" s="97" t="s">
        <v>2798</v>
      </c>
      <c r="Z19" s="97" t="s">
        <v>66</v>
      </c>
      <c r="AA19" s="97" t="s">
        <v>1413</v>
      </c>
      <c r="AB19" s="97" t="s">
        <v>1413</v>
      </c>
      <c r="AC19" s="97" t="s">
        <v>1387</v>
      </c>
      <c r="AD19" s="97" t="s">
        <v>1377</v>
      </c>
      <c r="AE19" s="97" t="s">
        <v>139</v>
      </c>
      <c r="AF19" s="97" t="s">
        <v>2385</v>
      </c>
      <c r="AG19" s="97" t="s">
        <v>66</v>
      </c>
      <c r="AH19" s="97" t="s">
        <v>1389</v>
      </c>
      <c r="AI19" s="98">
        <f>IF(D19="","",IF(AND($I19="RS"),WORKDAY.INTL($D19,3,1,Datos!$R$3:$R$18),IF(AND($I19="RP"),WORKDAY.INTL($D19,2,1,Datos!$R$3:$R$18),IF(AND($I19="RV"),WORKDAY.INTL($D19,1,1,Datos!$R$3:$R$18),IF(AND($I19="Pg"),WORKDAY.INTL($D19,15,1,Datos!$R$3:$R$18),IF(AND($I19="Ps"),WORKDAY.INTL($D19,10,1,Datos!$R$3:$R$18),WORKDAY.INTL($D19,15,1,Datos!$R$3:$R$18)-1))))))</f>
        <v>46217</v>
      </c>
      <c r="AJ19" s="97" t="str">
        <f>IF(D19="","",IF(AND($I19="RS"),(($AI19-$D19)*24)&amp;" Horas",IF(AND($I19="RP"),(($AI19-$D19)*24)&amp;" Horas",IF(AND($I19="RV"),(($AI19-$D19)*24)&amp;" Horas",IF(AND($I19="Pg"),NETWORKDAYS.INTL($D19,$AI19,1,Datos!$R$3:$R$18)-1&amp;" Días",IF(AND($I19="Ps"),NETWORKDAYS.INTL($D19,$AI19,1,Datos!$R$3:$R$18)-1&amp;" Días",(NETWORKDAYS.INTL($D19,$AI19,1,Datos!$R$3:$R$18)&amp;" Días")))))))</f>
        <v>15 Días</v>
      </c>
      <c r="AK19" s="98">
        <v>46197</v>
      </c>
      <c r="AL19" s="98"/>
      <c r="AM19" s="98"/>
      <c r="AN19" s="98"/>
      <c r="AO19" s="98"/>
      <c r="AP19" s="109" t="str">
        <f ca="1">IF(D19="","",IF(AND($AZ19&lt;&gt;""),"YA SE DIO SOLUCIÓN","Falta  "&amp;(NETWORKDAYS.INTL(TODAY(),$AI19,1,Datos!$R$3:$R$18)-1&amp;" días")))</f>
        <v>YA SE DIO SOLUCIÓN</v>
      </c>
      <c r="AQ19" s="98">
        <v>46204</v>
      </c>
      <c r="AR19" s="98"/>
      <c r="AS19" s="97" t="s">
        <v>1283</v>
      </c>
      <c r="AT19" s="97" t="s">
        <v>2827</v>
      </c>
      <c r="AU19" s="97" t="s">
        <v>1284</v>
      </c>
      <c r="AV19" s="97" t="s">
        <v>1389</v>
      </c>
      <c r="AW19" s="97" t="s">
        <v>1389</v>
      </c>
      <c r="AX19" s="114" t="s">
        <v>3</v>
      </c>
      <c r="AY19" s="120">
        <v>5257</v>
      </c>
      <c r="AZ19" s="98">
        <v>46205</v>
      </c>
      <c r="BA19" s="110" t="str">
        <f t="shared" ref="BA19" si="30">+IF(D19="","",IF(AND($AZ19=""),"EN TRAMITE",IF(AND($AZ19&lt;=$AI19),"CON RESPUESTA","VENCIDA")))</f>
        <v>CON RESPUESTA</v>
      </c>
      <c r="BB19" s="111">
        <f>IF($AQ19="","",IF(AND($I19="RS"),($AQ19-$AK19),IF(AND($I19="RP"),($AQ19-$AK19),IF(AND($I19="RV"),($AQ19-$AK19),(NETWORKDAYS.INTL($AK19,$AQ19,1,Datos!$R$3:$R$18))))))</f>
        <v>6</v>
      </c>
      <c r="BC19" s="112" t="str">
        <f t="shared" ref="BC19" si="31">+IF($AQ19="","",IF(AND($I19="RS",$BB19&lt;=3),"A TIEMPO",IF(AND($I19="RP",$BB19&lt;=2),"A TIEMPO",IF(AND($I19="RV",$BB19&lt;=1),"A TIEMPO",IF(AND($I19="Pg",$BB19&lt;=12),"A TIEMPO",IF(AND($I19="Ps",$BB19&lt;=8),"A TIEMPO",IF(AND($I19="Q",$BB19&lt;=12),"A TIEMPO","FUERA DE TIEMPO")))))))</f>
        <v>A TIEMPO</v>
      </c>
      <c r="BD19" s="111">
        <f>IF($AZ19="","",IF(AND($I19="RS"),($AZ19-$D19),IF(AND($I19="RP"),($AZ19-$D19),IF(AND($I19="RV"),($AZ19-$D19),(NETWORKDAYS.INTL($D19,$AZ19,1,Datos!$R$3:$R$18))))))</f>
        <v>7</v>
      </c>
      <c r="BE19" s="112" t="str">
        <f t="shared" ref="BE19" si="32">+IF($AZ19="","",IF(AND($I19="RS",$BD19&lt;=3),"A TIEMPO",IF(AND($I19="RP",$BD19&lt;=2),"A TIEMPO",IF(AND($I19="RV",$BD19&lt;=1),"A TIEMPO",IF(AND($I19="Pg",$BD19&lt;=15),"A TIEMPO",IF(AND($I19="Ps",$BD19&lt;=10),"A TIEMPO",IF(AND($I19="Q",$BD19&lt;=15),"A TIEMPO","FUERA DE TIEMPO")))))))</f>
        <v>A TIEMPO</v>
      </c>
    </row>
    <row r="20" spans="1:57" ht="21" customHeight="1" x14ac:dyDescent="0.3">
      <c r="A20" s="97">
        <v>320</v>
      </c>
      <c r="B20" s="97">
        <v>5103</v>
      </c>
      <c r="C20" s="98">
        <v>46195</v>
      </c>
      <c r="D20" s="98">
        <v>46195</v>
      </c>
      <c r="E20" s="97" t="s">
        <v>1574</v>
      </c>
      <c r="F20" s="97" t="s">
        <v>2538</v>
      </c>
      <c r="G20" s="97" t="s">
        <v>114</v>
      </c>
      <c r="H20" s="97" t="s">
        <v>1374</v>
      </c>
      <c r="I20" s="97" t="s">
        <v>1368</v>
      </c>
      <c r="J20" s="97" t="s">
        <v>2791</v>
      </c>
      <c r="K20" s="97" t="s">
        <v>80</v>
      </c>
      <c r="L20" s="97">
        <v>1052837025</v>
      </c>
      <c r="M20" s="97">
        <v>3228350630</v>
      </c>
      <c r="N20" s="97" t="s">
        <v>2792</v>
      </c>
      <c r="O20" s="97" t="s">
        <v>2791</v>
      </c>
      <c r="P20" s="97" t="s">
        <v>80</v>
      </c>
      <c r="Q20" s="97">
        <v>1052837025</v>
      </c>
      <c r="R20" s="97" t="s">
        <v>10</v>
      </c>
      <c r="S20" s="97" t="s">
        <v>66</v>
      </c>
      <c r="T20" s="97" t="s">
        <v>2793</v>
      </c>
      <c r="U20" s="97">
        <v>3228350630</v>
      </c>
      <c r="V20" s="97" t="s">
        <v>2792</v>
      </c>
      <c r="W20" s="97" t="s">
        <v>214</v>
      </c>
      <c r="X20" s="97" t="s">
        <v>243</v>
      </c>
      <c r="Y20" s="97" t="s">
        <v>2794</v>
      </c>
      <c r="Z20" s="97" t="s">
        <v>66</v>
      </c>
      <c r="AA20" s="97" t="s">
        <v>1413</v>
      </c>
      <c r="AB20" s="97" t="s">
        <v>1413</v>
      </c>
      <c r="AC20" s="97" t="s">
        <v>1388</v>
      </c>
      <c r="AD20" s="97" t="s">
        <v>1377</v>
      </c>
      <c r="AE20" s="97" t="s">
        <v>1420</v>
      </c>
      <c r="AF20" s="97" t="s">
        <v>2434</v>
      </c>
      <c r="AG20" s="97" t="s">
        <v>66</v>
      </c>
      <c r="AH20" s="97" t="s">
        <v>1389</v>
      </c>
      <c r="AI20" s="98">
        <f>IF(D20="","",IF(AND($I20="RS"),WORKDAY.INTL($D20,3,1,Datos!$R$3:$R$18),IF(AND($I20="RP"),WORKDAY.INTL($D20,2,1,Datos!$R$3:$R$18),IF(AND($I20="RV"),WORKDAY.INTL($D20,1,1,Datos!$R$3:$R$18),IF(AND($I20="Pg"),WORKDAY.INTL($D20,15,1,Datos!$R$3:$R$18),IF(AND($I20="Ps"),WORKDAY.INTL($D20,10,1,Datos!$R$3:$R$18),WORKDAY.INTL($D20,15,1,Datos!$R$3:$R$18)-1))))))</f>
        <v>46215</v>
      </c>
      <c r="AJ20" s="97" t="str">
        <f>IF(D20="","",IF(AND($I20="RS"),(($AI20-$D20)*24)&amp;" Horas",IF(AND($I20="RP"),(($AI20-$D20)*24)&amp;" Horas",IF(AND($I20="RV"),(($AI20-$D20)*24)&amp;" Horas",IF(AND($I20="Pg"),NETWORKDAYS.INTL($D20,$AI20,1,Datos!$R$3:$R$18)-1&amp;" Días",IF(AND($I20="Ps"),NETWORKDAYS.INTL($D20,$AI20,1,Datos!$R$3:$R$18)-1&amp;" Días",(NETWORKDAYS.INTL($D20,$AI20,1,Datos!$R$3:$R$18)&amp;" Días")))))))</f>
        <v>15 Días</v>
      </c>
      <c r="AK20" s="98">
        <v>46195</v>
      </c>
      <c r="AL20" s="98"/>
      <c r="AM20" s="98"/>
      <c r="AN20" s="98"/>
      <c r="AO20" s="98"/>
      <c r="AP20" s="109" t="str">
        <f ca="1">IF(D20="","",IF(AND($AZ20&lt;&gt;""),"YA SE DIO SOLUCIÓN","Falta  "&amp;(NETWORKDAYS.INTL(TODAY(),$AI20,1,Datos!$R$3:$R$18)-1&amp;" días")))</f>
        <v>YA SE DIO SOLUCIÓN</v>
      </c>
      <c r="AQ20" s="98">
        <v>46198</v>
      </c>
      <c r="AR20" s="98"/>
      <c r="AS20" s="97" t="s">
        <v>1283</v>
      </c>
      <c r="AT20" s="97" t="s">
        <v>2825</v>
      </c>
      <c r="AU20" s="97" t="s">
        <v>1284</v>
      </c>
      <c r="AV20" s="97" t="s">
        <v>1389</v>
      </c>
      <c r="AW20" s="97" t="s">
        <v>1389</v>
      </c>
      <c r="AX20" s="114" t="s">
        <v>3</v>
      </c>
      <c r="AY20" s="120">
        <v>5243</v>
      </c>
      <c r="AZ20" s="98">
        <v>46204</v>
      </c>
      <c r="BA20" s="110" t="str">
        <f t="shared" ref="BA20" si="33">+IF(D20="","",IF(AND($AZ20=""),"EN TRAMITE",IF(AND($AZ20&lt;=$AI20),"CON RESPUESTA","VENCIDA")))</f>
        <v>CON RESPUESTA</v>
      </c>
      <c r="BB20" s="111">
        <f>IF($AQ20="","",IF(AND($I20="RS"),($AQ20-$AK20),IF(AND($I20="RP"),($AQ20-$AK20),IF(AND($I20="RV"),($AQ20-$AK20),(NETWORKDAYS.INTL($AK20,$AQ20,1,Datos!$R$3:$R$18))))))</f>
        <v>4</v>
      </c>
      <c r="BC20" s="112" t="str">
        <f t="shared" ref="BC20" si="34">+IF($AQ20="","",IF(AND($I20="RS",$BB20&lt;=3),"A TIEMPO",IF(AND($I20="RP",$BB20&lt;=2),"A TIEMPO",IF(AND($I20="RV",$BB20&lt;=1),"A TIEMPO",IF(AND($I20="Pg",$BB20&lt;=12),"A TIEMPO",IF(AND($I20="Ps",$BB20&lt;=8),"A TIEMPO",IF(AND($I20="Q",$BB20&lt;=12),"A TIEMPO","FUERA DE TIEMPO")))))))</f>
        <v>A TIEMPO</v>
      </c>
      <c r="BD20" s="111">
        <f>IF($AZ20="","",IF(AND($I20="RS"),($AZ20-$D20),IF(AND($I20="RP"),($AZ20-$D20),IF(AND($I20="RV"),($AZ20-$D20),(NETWORKDAYS.INTL($D20,$AZ20,1,Datos!$R$3:$R$18))))))</f>
        <v>8</v>
      </c>
      <c r="BE20" s="112" t="str">
        <f t="shared" ref="BE20" si="35">+IF($AZ20="","",IF(AND($I20="RS",$BD20&lt;=3),"A TIEMPO",IF(AND($I20="RP",$BD20&lt;=2),"A TIEMPO",IF(AND($I20="RV",$BD20&lt;=1),"A TIEMPO",IF(AND($I20="Pg",$BD20&lt;=15),"A TIEMPO",IF(AND($I20="Ps",$BD20&lt;=10),"A TIEMPO",IF(AND($I20="Q",$BD20&lt;=15),"A TIEMPO","FUERA DE TIEMPO")))))))</f>
        <v>A TIEMPO</v>
      </c>
    </row>
    <row r="21" spans="1:57" ht="21" customHeight="1" x14ac:dyDescent="0.3">
      <c r="A21" s="97">
        <v>319</v>
      </c>
      <c r="B21" s="123">
        <v>5102</v>
      </c>
      <c r="C21" s="98">
        <v>46195</v>
      </c>
      <c r="D21" s="98">
        <v>46195</v>
      </c>
      <c r="E21" s="97" t="s">
        <v>1574</v>
      </c>
      <c r="F21" s="97" t="s">
        <v>2538</v>
      </c>
      <c r="G21" s="97" t="s">
        <v>119</v>
      </c>
      <c r="H21" s="97" t="s">
        <v>1374</v>
      </c>
      <c r="I21" s="97" t="s">
        <v>1368</v>
      </c>
      <c r="J21" s="97" t="s">
        <v>2787</v>
      </c>
      <c r="K21" s="97" t="s">
        <v>80</v>
      </c>
      <c r="L21" s="97">
        <v>1116663482</v>
      </c>
      <c r="M21" s="97">
        <v>3123158496</v>
      </c>
      <c r="N21" s="97" t="s">
        <v>2788</v>
      </c>
      <c r="O21" s="97" t="s">
        <v>2789</v>
      </c>
      <c r="P21" s="97" t="s">
        <v>66</v>
      </c>
      <c r="Q21" s="97" t="s">
        <v>66</v>
      </c>
      <c r="R21" s="97" t="s">
        <v>66</v>
      </c>
      <c r="S21" s="97" t="s">
        <v>66</v>
      </c>
      <c r="T21" s="97" t="s">
        <v>66</v>
      </c>
      <c r="U21" s="97" t="s">
        <v>66</v>
      </c>
      <c r="V21" s="97" t="s">
        <v>66</v>
      </c>
      <c r="W21" s="97" t="s">
        <v>214</v>
      </c>
      <c r="X21" s="97" t="s">
        <v>243</v>
      </c>
      <c r="Y21" s="97" t="s">
        <v>2790</v>
      </c>
      <c r="Z21" s="97" t="s">
        <v>66</v>
      </c>
      <c r="AA21" s="97" t="s">
        <v>1413</v>
      </c>
      <c r="AB21" s="97" t="s">
        <v>1413</v>
      </c>
      <c r="AC21" s="97" t="s">
        <v>1381</v>
      </c>
      <c r="AD21" s="97" t="s">
        <v>1377</v>
      </c>
      <c r="AE21" s="97" t="s">
        <v>133</v>
      </c>
      <c r="AF21" s="97" t="s">
        <v>1723</v>
      </c>
      <c r="AG21" s="97" t="s">
        <v>66</v>
      </c>
      <c r="AH21" s="97" t="s">
        <v>1389</v>
      </c>
      <c r="AI21" s="98">
        <f>IF(D21="","",IF(AND($I21="RS"),WORKDAY.INTL($D21,3,1,Datos!$R$3:$R$18),IF(AND($I21="RP"),WORKDAY.INTL($D21,2,1,Datos!$R$3:$R$18),IF(AND($I21="RV"),WORKDAY.INTL($D21,1,1,Datos!$R$3:$R$18),IF(AND($I21="Pg"),WORKDAY.INTL($D21,15,1,Datos!$R$3:$R$18),IF(AND($I21="Ps"),WORKDAY.INTL($D21,10,1,Datos!$R$3:$R$18),WORKDAY.INTL($D21,15,1,Datos!$R$3:$R$18)-1))))))</f>
        <v>46215</v>
      </c>
      <c r="AJ21" s="97" t="str">
        <f>IF(D21="","",IF(AND($I21="RS"),(($AI21-$D21)*24)&amp;" Horas",IF(AND($I21="RP"),(($AI21-$D21)*24)&amp;" Horas",IF(AND($I21="RV"),(($AI21-$D21)*24)&amp;" Horas",IF(AND($I21="Pg"),NETWORKDAYS.INTL($D21,$AI21,1,Datos!$R$3:$R$18)-1&amp;" Días",IF(AND($I21="Ps"),NETWORKDAYS.INTL($D21,$AI21,1,Datos!$R$3:$R$18)-1&amp;" Días",(NETWORKDAYS.INTL($D21,$AI21,1,Datos!$R$3:$R$18)&amp;" Días")))))))</f>
        <v>15 Días</v>
      </c>
      <c r="AK21" s="98">
        <v>46195</v>
      </c>
      <c r="AL21" s="98"/>
      <c r="AM21" s="98"/>
      <c r="AN21" s="98"/>
      <c r="AO21" s="98"/>
      <c r="AP21" s="109" t="str">
        <f ca="1">IF(D21="","",IF(AND($AZ21&lt;&gt;""),"YA SE DIO SOLUCIÓN","Falta  "&amp;(NETWORKDAYS.INTL(TODAY(),$AI21,1,Datos!$R$3:$R$18)-1&amp;" días")))</f>
        <v>Falta  5 días</v>
      </c>
      <c r="AQ21" s="98"/>
      <c r="AR21" s="98"/>
      <c r="AS21" s="97"/>
      <c r="AT21" s="97"/>
      <c r="AU21" s="97"/>
      <c r="AV21" s="97"/>
      <c r="AW21" s="97"/>
      <c r="AX21" s="114"/>
      <c r="AY21" s="120"/>
      <c r="AZ21" s="98"/>
      <c r="BA21" s="110" t="str">
        <f t="shared" ref="BA21" si="36">+IF(D21="","",IF(AND($AZ21=""),"EN TRAMITE",IF(AND($AZ21&lt;=$AI21),"CON RESPUESTA","VENCIDA")))</f>
        <v>EN TRAMITE</v>
      </c>
      <c r="BB21" s="111" t="str">
        <f>IF($AQ21="","",IF(AND($I21="RS"),($AQ21-$AK21),IF(AND($I21="RP"),($AQ21-$AK21),IF(AND($I21="RV"),($AQ21-$AK21),(NETWORKDAYS.INTL($AK21,$AQ21,1,Datos!$R$3:$R$18))))))</f>
        <v/>
      </c>
      <c r="BC21" s="112" t="str">
        <f t="shared" ref="BC21" si="37">+IF($AQ21="","",IF(AND($I21="RS",$BB21&lt;=3),"A TIEMPO",IF(AND($I21="RP",$BB21&lt;=2),"A TIEMPO",IF(AND($I21="RV",$BB21&lt;=1),"A TIEMPO",IF(AND($I21="Pg",$BB21&lt;=12),"A TIEMPO",IF(AND($I21="Ps",$BB21&lt;=8),"A TIEMPO",IF(AND($I21="Q",$BB21&lt;=12),"A TIEMPO","FUERA DE TIEMPO")))))))</f>
        <v/>
      </c>
      <c r="BD21" s="111" t="str">
        <f>IF($AZ21="","",IF(AND($I21="RS"),($AZ21-$D21),IF(AND($I21="RP"),($AZ21-$D21),IF(AND($I21="RV"),($AZ21-$D21),(NETWORKDAYS.INTL($D21,$AZ21,1,Datos!$R$3:$R$18))))))</f>
        <v/>
      </c>
      <c r="BE21" s="112" t="str">
        <f t="shared" ref="BE21" si="38">+IF($AZ21="","",IF(AND($I21="RS",$BD21&lt;=3),"A TIEMPO",IF(AND($I21="RP",$BD21&lt;=2),"A TIEMPO",IF(AND($I21="RV",$BD21&lt;=1),"A TIEMPO",IF(AND($I21="Pg",$BD21&lt;=15),"A TIEMPO",IF(AND($I21="Ps",$BD21&lt;=10),"A TIEMPO",IF(AND($I21="Q",$BD21&lt;=15),"A TIEMPO","FUERA DE TIEMPO")))))))</f>
        <v/>
      </c>
    </row>
    <row r="22" spans="1:57" ht="21" customHeight="1" x14ac:dyDescent="0.3">
      <c r="A22" s="97">
        <v>318</v>
      </c>
      <c r="B22" s="97">
        <v>5101</v>
      </c>
      <c r="C22" s="98">
        <v>46195</v>
      </c>
      <c r="D22" s="98">
        <v>46195</v>
      </c>
      <c r="E22" s="97" t="s">
        <v>1574</v>
      </c>
      <c r="F22" s="97" t="s">
        <v>2538</v>
      </c>
      <c r="G22" s="97" t="s">
        <v>155</v>
      </c>
      <c r="H22" s="97" t="s">
        <v>1374</v>
      </c>
      <c r="I22" s="97" t="s">
        <v>1368</v>
      </c>
      <c r="J22" s="97" t="s">
        <v>2782</v>
      </c>
      <c r="K22" s="97" t="s">
        <v>80</v>
      </c>
      <c r="L22" s="97">
        <v>1116549564</v>
      </c>
      <c r="M22" s="97">
        <v>3138603308</v>
      </c>
      <c r="N22" s="97" t="s">
        <v>2783</v>
      </c>
      <c r="O22" s="97" t="s">
        <v>2782</v>
      </c>
      <c r="P22" s="97" t="s">
        <v>80</v>
      </c>
      <c r="Q22" s="97">
        <v>1116549564</v>
      </c>
      <c r="R22" s="97" t="s">
        <v>10</v>
      </c>
      <c r="S22" s="97" t="s">
        <v>66</v>
      </c>
      <c r="T22" s="97" t="s">
        <v>2784</v>
      </c>
      <c r="U22" s="97">
        <v>3138603308</v>
      </c>
      <c r="V22" s="97" t="s">
        <v>2783</v>
      </c>
      <c r="W22" s="97" t="s">
        <v>214</v>
      </c>
      <c r="X22" s="97" t="s">
        <v>243</v>
      </c>
      <c r="Y22" s="97" t="s">
        <v>2785</v>
      </c>
      <c r="Z22" s="97" t="s">
        <v>66</v>
      </c>
      <c r="AA22" s="97" t="s">
        <v>1413</v>
      </c>
      <c r="AB22" s="97" t="s">
        <v>1413</v>
      </c>
      <c r="AC22" s="97" t="s">
        <v>1389</v>
      </c>
      <c r="AD22" s="97" t="s">
        <v>1377</v>
      </c>
      <c r="AE22" s="97" t="s">
        <v>160</v>
      </c>
      <c r="AF22" s="97" t="s">
        <v>2786</v>
      </c>
      <c r="AG22" s="97" t="s">
        <v>66</v>
      </c>
      <c r="AH22" s="97" t="s">
        <v>1389</v>
      </c>
      <c r="AI22" s="98">
        <f>IF(D22="","",IF(AND($I22="RS"),WORKDAY.INTL($D22,3,1,Datos!$R$3:$R$18),IF(AND($I22="RP"),WORKDAY.INTL($D22,2,1,Datos!$R$3:$R$18),IF(AND($I22="RV"),WORKDAY.INTL($D22,1,1,Datos!$R$3:$R$18),IF(AND($I22="Pg"),WORKDAY.INTL($D22,15,1,Datos!$R$3:$R$18),IF(AND($I22="Ps"),WORKDAY.INTL($D22,10,1,Datos!$R$3:$R$18),WORKDAY.INTL($D22,15,1,Datos!$R$3:$R$18)-1))))))</f>
        <v>46215</v>
      </c>
      <c r="AJ22" s="97" t="str">
        <f>IF(D22="","",IF(AND($I22="RS"),(($AI22-$D22)*24)&amp;" Horas",IF(AND($I22="RP"),(($AI22-$D22)*24)&amp;" Horas",IF(AND($I22="RV"),(($AI22-$D22)*24)&amp;" Horas",IF(AND($I22="Pg"),NETWORKDAYS.INTL($D22,$AI22,1,Datos!$R$3:$R$18)-1&amp;" Días",IF(AND($I22="Ps"),NETWORKDAYS.INTL($D22,$AI22,1,Datos!$R$3:$R$18)-1&amp;" Días",(NETWORKDAYS.INTL($D22,$AI22,1,Datos!$R$3:$R$18)&amp;" Días")))))))</f>
        <v>15 Días</v>
      </c>
      <c r="AK22" s="98">
        <v>46195</v>
      </c>
      <c r="AL22" s="98"/>
      <c r="AM22" s="98"/>
      <c r="AN22" s="98"/>
      <c r="AO22" s="98"/>
      <c r="AP22" s="109" t="str">
        <f ca="1">IF(D22="","",IF(AND($AZ22&lt;&gt;""),"YA SE DIO SOLUCIÓN","Falta  "&amp;(NETWORKDAYS.INTL(TODAY(),$AI22,1,Datos!$R$3:$R$18)-1&amp;" días")))</f>
        <v>YA SE DIO SOLUCIÓN</v>
      </c>
      <c r="AQ22" s="98">
        <v>46199</v>
      </c>
      <c r="AR22" s="98"/>
      <c r="AS22" s="97" t="s">
        <v>1283</v>
      </c>
      <c r="AT22" s="97" t="s">
        <v>2823</v>
      </c>
      <c r="AU22" s="97" t="s">
        <v>1284</v>
      </c>
      <c r="AV22" s="97" t="s">
        <v>1389</v>
      </c>
      <c r="AW22" s="97" t="s">
        <v>1389</v>
      </c>
      <c r="AX22" s="114" t="s">
        <v>168</v>
      </c>
      <c r="AY22" s="120">
        <v>5117</v>
      </c>
      <c r="AZ22" s="98">
        <v>46199</v>
      </c>
      <c r="BA22" s="110" t="str">
        <f t="shared" ref="BA22" si="39">+IF(D22="","",IF(AND($AZ22=""),"EN TRAMITE",IF(AND($AZ22&lt;=$AI22),"CON RESPUESTA","VENCIDA")))</f>
        <v>CON RESPUESTA</v>
      </c>
      <c r="BB22" s="111">
        <f>IF($AQ22="","",IF(AND($I22="RS"),($AQ22-$AK22),IF(AND($I22="RP"),($AQ22-$AK22),IF(AND($I22="RV"),($AQ22-$AK22),(NETWORKDAYS.INTL($AK22,$AQ22,1,Datos!$R$3:$R$18))))))</f>
        <v>5</v>
      </c>
      <c r="BC22" s="112" t="str">
        <f t="shared" ref="BC22" si="40">+IF($AQ22="","",IF(AND($I22="RS",$BB22&lt;=3),"A TIEMPO",IF(AND($I22="RP",$BB22&lt;=2),"A TIEMPO",IF(AND($I22="RV",$BB22&lt;=1),"A TIEMPO",IF(AND($I22="Pg",$BB22&lt;=12),"A TIEMPO",IF(AND($I22="Ps",$BB22&lt;=8),"A TIEMPO",IF(AND($I22="Q",$BB22&lt;=12),"A TIEMPO","FUERA DE TIEMPO")))))))</f>
        <v>A TIEMPO</v>
      </c>
      <c r="BD22" s="111">
        <f>IF($AZ22="","",IF(AND($I22="RS"),($AZ22-$D22),IF(AND($I22="RP"),($AZ22-$D22),IF(AND($I22="RV"),($AZ22-$D22),(NETWORKDAYS.INTL($D22,$AZ22,1,Datos!$R$3:$R$18))))))</f>
        <v>5</v>
      </c>
      <c r="BE22" s="112" t="str">
        <f t="shared" ref="BE22" si="41">+IF($AZ22="","",IF(AND($I22="RS",$BD22&lt;=3),"A TIEMPO",IF(AND($I22="RP",$BD22&lt;=2),"A TIEMPO",IF(AND($I22="RV",$BD22&lt;=1),"A TIEMPO",IF(AND($I22="Pg",$BD22&lt;=15),"A TIEMPO",IF(AND($I22="Ps",$BD22&lt;=10),"A TIEMPO",IF(AND($I22="Q",$BD22&lt;=15),"A TIEMPO","FUERA DE TIEMPO")))))))</f>
        <v>A TIEMPO</v>
      </c>
    </row>
    <row r="23" spans="1:57" ht="21" customHeight="1" x14ac:dyDescent="0.3">
      <c r="A23" s="97">
        <v>317</v>
      </c>
      <c r="B23" s="97">
        <v>5100</v>
      </c>
      <c r="C23" s="98">
        <v>46195</v>
      </c>
      <c r="D23" s="98">
        <v>46195</v>
      </c>
      <c r="E23" s="97" t="s">
        <v>1574</v>
      </c>
      <c r="F23" s="97" t="s">
        <v>2538</v>
      </c>
      <c r="G23" s="97" t="s">
        <v>125</v>
      </c>
      <c r="H23" s="97" t="s">
        <v>1374</v>
      </c>
      <c r="I23" s="97" t="s">
        <v>1368</v>
      </c>
      <c r="J23" s="97" t="s">
        <v>2780</v>
      </c>
      <c r="K23" s="97" t="s">
        <v>80</v>
      </c>
      <c r="L23" s="97">
        <v>47437110</v>
      </c>
      <c r="M23" s="97">
        <v>3115329954</v>
      </c>
      <c r="N23" s="97" t="s">
        <v>66</v>
      </c>
      <c r="O23" s="97" t="s">
        <v>2780</v>
      </c>
      <c r="P23" s="97" t="s">
        <v>80</v>
      </c>
      <c r="Q23" s="97">
        <v>47437110</v>
      </c>
      <c r="R23" s="97" t="s">
        <v>66</v>
      </c>
      <c r="S23" s="97" t="s">
        <v>66</v>
      </c>
      <c r="T23" s="97" t="s">
        <v>66</v>
      </c>
      <c r="U23" s="97">
        <v>3115329954</v>
      </c>
      <c r="V23" s="97" t="s">
        <v>66</v>
      </c>
      <c r="W23" s="97" t="s">
        <v>214</v>
      </c>
      <c r="X23" s="97" t="s">
        <v>265</v>
      </c>
      <c r="Y23" s="97" t="s">
        <v>2781</v>
      </c>
      <c r="Z23" s="97" t="s">
        <v>66</v>
      </c>
      <c r="AA23" s="97" t="s">
        <v>1413</v>
      </c>
      <c r="AB23" s="97" t="s">
        <v>1413</v>
      </c>
      <c r="AC23" s="97" t="s">
        <v>1387</v>
      </c>
      <c r="AD23" s="97" t="s">
        <v>1377</v>
      </c>
      <c r="AE23" s="97" t="s">
        <v>139</v>
      </c>
      <c r="AF23" s="97" t="s">
        <v>2385</v>
      </c>
      <c r="AG23" s="97" t="s">
        <v>66</v>
      </c>
      <c r="AH23" s="97" t="s">
        <v>1389</v>
      </c>
      <c r="AI23" s="98">
        <f>IF(D23="","",IF(AND($I23="RS"),WORKDAY.INTL($D23,3,1,Datos!$R$3:$R$18),IF(AND($I23="RP"),WORKDAY.INTL($D23,2,1,Datos!$R$3:$R$18),IF(AND($I23="RV"),WORKDAY.INTL($D23,1,1,Datos!$R$3:$R$18),IF(AND($I23="Pg"),WORKDAY.INTL($D23,15,1,Datos!$R$3:$R$18),IF(AND($I23="Ps"),WORKDAY.INTL($D23,10,1,Datos!$R$3:$R$18),WORKDAY.INTL($D23,15,1,Datos!$R$3:$R$18)-1))))))</f>
        <v>46215</v>
      </c>
      <c r="AJ23" s="97" t="str">
        <f>IF(D23="","",IF(AND($I23="RS"),(($AI23-$D23)*24)&amp;" Horas",IF(AND($I23="RP"),(($AI23-$D23)*24)&amp;" Horas",IF(AND($I23="RV"),(($AI23-$D23)*24)&amp;" Horas",IF(AND($I23="Pg"),NETWORKDAYS.INTL($D23,$AI23,1,Datos!$R$3:$R$18)-1&amp;" Días",IF(AND($I23="Ps"),NETWORKDAYS.INTL($D23,$AI23,1,Datos!$R$3:$R$18)-1&amp;" Días",(NETWORKDAYS.INTL($D23,$AI23,1,Datos!$R$3:$R$18)&amp;" Días")))))))</f>
        <v>15 Días</v>
      </c>
      <c r="AK23" s="98">
        <v>46195</v>
      </c>
      <c r="AL23" s="98"/>
      <c r="AM23" s="98"/>
      <c r="AN23" s="98"/>
      <c r="AO23" s="98"/>
      <c r="AP23" s="109" t="str">
        <f ca="1">IF(D23="","",IF(AND($AZ23&lt;&gt;""),"YA SE DIO SOLUCIÓN","Falta  "&amp;(NETWORKDAYS.INTL(TODAY(),$AI23,1,Datos!$R$3:$R$18)-1&amp;" días")))</f>
        <v>YA SE DIO SOLUCIÓN</v>
      </c>
      <c r="AQ23" s="98">
        <v>46198</v>
      </c>
      <c r="AR23" s="98"/>
      <c r="AS23" s="97" t="s">
        <v>1283</v>
      </c>
      <c r="AT23" s="97" t="s">
        <v>2816</v>
      </c>
      <c r="AU23" s="97" t="s">
        <v>1284</v>
      </c>
      <c r="AV23" s="97" t="s">
        <v>1389</v>
      </c>
      <c r="AW23" s="97" t="s">
        <v>1389</v>
      </c>
      <c r="AX23" s="114" t="s">
        <v>168</v>
      </c>
      <c r="AY23" s="120">
        <v>5093</v>
      </c>
      <c r="AZ23" s="98">
        <v>46198</v>
      </c>
      <c r="BA23" s="110" t="str">
        <f t="shared" ref="BA23" si="42">+IF(D23="","",IF(AND($AZ23=""),"EN TRAMITE",IF(AND($AZ23&lt;=$AI23),"CON RESPUESTA","VENCIDA")))</f>
        <v>CON RESPUESTA</v>
      </c>
      <c r="BB23" s="111">
        <f>IF($AQ23="","",IF(AND($I23="RS"),($AQ23-$AK23),IF(AND($I23="RP"),($AQ23-$AK23),IF(AND($I23="RV"),($AQ23-$AK23),(NETWORKDAYS.INTL($AK23,$AQ23,1,Datos!$R$3:$R$18))))))</f>
        <v>4</v>
      </c>
      <c r="BC23" s="112" t="str">
        <f t="shared" ref="BC23" si="43">+IF($AQ23="","",IF(AND($I23="RS",$BB23&lt;=3),"A TIEMPO",IF(AND($I23="RP",$BB23&lt;=2),"A TIEMPO",IF(AND($I23="RV",$BB23&lt;=1),"A TIEMPO",IF(AND($I23="Pg",$BB23&lt;=12),"A TIEMPO",IF(AND($I23="Ps",$BB23&lt;=8),"A TIEMPO",IF(AND($I23="Q",$BB23&lt;=12),"A TIEMPO","FUERA DE TIEMPO")))))))</f>
        <v>A TIEMPO</v>
      </c>
      <c r="BD23" s="111">
        <f>IF($AZ23="","",IF(AND($I23="RS"),($AZ23-$D23),IF(AND($I23="RP"),($AZ23-$D23),IF(AND($I23="RV"),($AZ23-$D23),(NETWORKDAYS.INTL($D23,$AZ23,1,Datos!$R$3:$R$18))))))</f>
        <v>4</v>
      </c>
      <c r="BE23" s="112" t="str">
        <f t="shared" ref="BE23" si="44">+IF($AZ23="","",IF(AND($I23="RS",$BD23&lt;=3),"A TIEMPO",IF(AND($I23="RP",$BD23&lt;=2),"A TIEMPO",IF(AND($I23="RV",$BD23&lt;=1),"A TIEMPO",IF(AND($I23="Pg",$BD23&lt;=15),"A TIEMPO",IF(AND($I23="Ps",$BD23&lt;=10),"A TIEMPO",IF(AND($I23="Q",$BD23&lt;=15),"A TIEMPO","FUERA DE TIEMPO")))))))</f>
        <v>A TIEMPO</v>
      </c>
    </row>
    <row r="24" spans="1:57" ht="21" customHeight="1" x14ac:dyDescent="0.3">
      <c r="A24" s="97">
        <v>316</v>
      </c>
      <c r="B24" s="97">
        <v>5099</v>
      </c>
      <c r="C24" s="98">
        <v>46195</v>
      </c>
      <c r="D24" s="98">
        <v>46195</v>
      </c>
      <c r="E24" s="97" t="s">
        <v>1574</v>
      </c>
      <c r="F24" s="97" t="s">
        <v>2538</v>
      </c>
      <c r="G24" s="97" t="s">
        <v>166</v>
      </c>
      <c r="H24" s="97" t="s">
        <v>1374</v>
      </c>
      <c r="I24" s="97" t="s">
        <v>1368</v>
      </c>
      <c r="J24" s="97" t="s">
        <v>2775</v>
      </c>
      <c r="K24" s="97" t="s">
        <v>80</v>
      </c>
      <c r="L24" s="97">
        <v>24228602</v>
      </c>
      <c r="M24" s="97" t="s">
        <v>66</v>
      </c>
      <c r="N24" s="97" t="s">
        <v>2776</v>
      </c>
      <c r="O24" s="97" t="s">
        <v>2775</v>
      </c>
      <c r="P24" s="97" t="s">
        <v>80</v>
      </c>
      <c r="Q24" s="97">
        <v>24228602</v>
      </c>
      <c r="R24" s="97" t="s">
        <v>4</v>
      </c>
      <c r="S24" s="97" t="s">
        <v>1401</v>
      </c>
      <c r="T24" s="97" t="s">
        <v>2777</v>
      </c>
      <c r="U24" s="97" t="s">
        <v>66</v>
      </c>
      <c r="V24" s="97" t="s">
        <v>2776</v>
      </c>
      <c r="W24" s="97" t="s">
        <v>214</v>
      </c>
      <c r="X24" s="97" t="s">
        <v>265</v>
      </c>
      <c r="Y24" s="97" t="s">
        <v>2778</v>
      </c>
      <c r="Z24" s="97" t="s">
        <v>66</v>
      </c>
      <c r="AA24" s="97" t="s">
        <v>1413</v>
      </c>
      <c r="AB24" s="97" t="s">
        <v>1413</v>
      </c>
      <c r="AC24" s="97" t="s">
        <v>1382</v>
      </c>
      <c r="AD24" s="97" t="s">
        <v>1377</v>
      </c>
      <c r="AE24" s="97" t="s">
        <v>160</v>
      </c>
      <c r="AF24" s="97" t="s">
        <v>1817</v>
      </c>
      <c r="AG24" s="97" t="s">
        <v>2779</v>
      </c>
      <c r="AH24" s="97" t="s">
        <v>1389</v>
      </c>
      <c r="AI24" s="98">
        <f>IF(D24="","",IF(AND($I24="RS"),WORKDAY.INTL($D24,3,1,Datos!$R$3:$R$18),IF(AND($I24="RP"),WORKDAY.INTL($D24,2,1,Datos!$R$3:$R$18),IF(AND($I24="RV"),WORKDAY.INTL($D24,1,1,Datos!$R$3:$R$18),IF(AND($I24="Pg"),WORKDAY.INTL($D24,15,1,Datos!$R$3:$R$18),IF(AND($I24="Ps"),WORKDAY.INTL($D24,10,1,Datos!$R$3:$R$18),WORKDAY.INTL($D24,15,1,Datos!$R$3:$R$18)-1))))))</f>
        <v>46215</v>
      </c>
      <c r="AJ24" s="97" t="str">
        <f>IF(D24="","",IF(AND($I24="RS"),(($AI24-$D24)*24)&amp;" Horas",IF(AND($I24="RP"),(($AI24-$D24)*24)&amp;" Horas",IF(AND($I24="RV"),(($AI24-$D24)*24)&amp;" Horas",IF(AND($I24="Pg"),NETWORKDAYS.INTL($D24,$AI24,1,Datos!$R$3:$R$18)-1&amp;" Días",IF(AND($I24="Ps"),NETWORKDAYS.INTL($D24,$AI24,1,Datos!$R$3:$R$18)-1&amp;" Días",(NETWORKDAYS.INTL($D24,$AI24,1,Datos!$R$3:$R$18)&amp;" Días")))))))</f>
        <v>15 Días</v>
      </c>
      <c r="AK24" s="98">
        <v>46195</v>
      </c>
      <c r="AL24" s="98"/>
      <c r="AM24" s="98"/>
      <c r="AN24" s="98"/>
      <c r="AO24" s="98"/>
      <c r="AP24" s="109" t="str">
        <f ca="1">IF(D24="","",IF(AND($AZ24&lt;&gt;""),"YA SE DIO SOLUCIÓN","Falta  "&amp;(NETWORKDAYS.INTL(TODAY(),$AI24,1,Datos!$R$3:$R$18)-1&amp;" días")))</f>
        <v>YA SE DIO SOLUCIÓN</v>
      </c>
      <c r="AQ24" s="98">
        <v>46197</v>
      </c>
      <c r="AR24" s="98"/>
      <c r="AS24" s="97" t="s">
        <v>1283</v>
      </c>
      <c r="AT24" s="97" t="s">
        <v>2814</v>
      </c>
      <c r="AU24" s="97" t="s">
        <v>1284</v>
      </c>
      <c r="AV24" s="97" t="s">
        <v>1389</v>
      </c>
      <c r="AW24" s="97" t="s">
        <v>1389</v>
      </c>
      <c r="AX24" s="114" t="s">
        <v>3</v>
      </c>
      <c r="AY24" s="120">
        <v>5068</v>
      </c>
      <c r="AZ24" s="98">
        <v>46197</v>
      </c>
      <c r="BA24" s="110" t="str">
        <f t="shared" ref="BA24" si="45">+IF(D24="","",IF(AND($AZ24=""),"EN TRAMITE",IF(AND($AZ24&lt;=$AI24),"CON RESPUESTA","VENCIDA")))</f>
        <v>CON RESPUESTA</v>
      </c>
      <c r="BB24" s="111">
        <f>IF($AQ24="","",IF(AND($I24="RS"),($AQ24-$AK24),IF(AND($I24="RP"),($AQ24-$AK24),IF(AND($I24="RV"),($AQ24-$AK24),(NETWORKDAYS.INTL($AK24,$AQ24,1,Datos!$R$3:$R$18))))))</f>
        <v>3</v>
      </c>
      <c r="BC24" s="112" t="str">
        <f t="shared" ref="BC24" si="46">+IF($AQ24="","",IF(AND($I24="RS",$BB24&lt;=3),"A TIEMPO",IF(AND($I24="RP",$BB24&lt;=2),"A TIEMPO",IF(AND($I24="RV",$BB24&lt;=1),"A TIEMPO",IF(AND($I24="Pg",$BB24&lt;=12),"A TIEMPO",IF(AND($I24="Ps",$BB24&lt;=8),"A TIEMPO",IF(AND($I24="Q",$BB24&lt;=12),"A TIEMPO","FUERA DE TIEMPO")))))))</f>
        <v>A TIEMPO</v>
      </c>
      <c r="BD24" s="111">
        <f>IF($AZ24="","",IF(AND($I24="RS"),($AZ24-$D24),IF(AND($I24="RP"),($AZ24-$D24),IF(AND($I24="RV"),($AZ24-$D24),(NETWORKDAYS.INTL($D24,$AZ24,1,Datos!$R$3:$R$18))))))</f>
        <v>3</v>
      </c>
      <c r="BE24" s="112" t="str">
        <f t="shared" ref="BE24" si="47">+IF($AZ24="","",IF(AND($I24="RS",$BD24&lt;=3),"A TIEMPO",IF(AND($I24="RP",$BD24&lt;=2),"A TIEMPO",IF(AND($I24="RV",$BD24&lt;=1),"A TIEMPO",IF(AND($I24="Pg",$BD24&lt;=15),"A TIEMPO",IF(AND($I24="Ps",$BD24&lt;=10),"A TIEMPO",IF(AND($I24="Q",$BD24&lt;=15),"A TIEMPO","FUERA DE TIEMPO")))))))</f>
        <v>A TIEMPO</v>
      </c>
    </row>
    <row r="25" spans="1:57" ht="21" customHeight="1" x14ac:dyDescent="0.3">
      <c r="A25" s="97">
        <v>315</v>
      </c>
      <c r="B25" s="97">
        <v>5098</v>
      </c>
      <c r="C25" s="98">
        <v>46195</v>
      </c>
      <c r="D25" s="98">
        <v>46195</v>
      </c>
      <c r="E25" s="97" t="s">
        <v>1574</v>
      </c>
      <c r="F25" s="97" t="s">
        <v>2538</v>
      </c>
      <c r="G25" s="97" t="s">
        <v>118</v>
      </c>
      <c r="H25" s="97" t="s">
        <v>1374</v>
      </c>
      <c r="I25" s="97" t="s">
        <v>1368</v>
      </c>
      <c r="J25" s="97" t="s">
        <v>2774</v>
      </c>
      <c r="K25" s="97" t="s">
        <v>80</v>
      </c>
      <c r="L25" s="97">
        <v>1029640311</v>
      </c>
      <c r="M25" s="97" t="s">
        <v>66</v>
      </c>
      <c r="N25" s="97" t="s">
        <v>66</v>
      </c>
      <c r="O25" s="97" t="s">
        <v>2771</v>
      </c>
      <c r="P25" s="97" t="s">
        <v>80</v>
      </c>
      <c r="Q25" s="97">
        <v>40952287</v>
      </c>
      <c r="R25" s="97" t="s">
        <v>4</v>
      </c>
      <c r="S25" s="97" t="s">
        <v>66</v>
      </c>
      <c r="T25" s="97" t="s">
        <v>66</v>
      </c>
      <c r="U25" s="97" t="s">
        <v>66</v>
      </c>
      <c r="V25" s="97" t="s">
        <v>66</v>
      </c>
      <c r="W25" s="97" t="s">
        <v>214</v>
      </c>
      <c r="X25" s="97" t="s">
        <v>265</v>
      </c>
      <c r="Y25" s="97" t="s">
        <v>2772</v>
      </c>
      <c r="Z25" s="97" t="s">
        <v>66</v>
      </c>
      <c r="AA25" s="97" t="s">
        <v>1413</v>
      </c>
      <c r="AB25" s="97" t="s">
        <v>1413</v>
      </c>
      <c r="AC25" s="97" t="s">
        <v>1382</v>
      </c>
      <c r="AD25" s="97" t="s">
        <v>1377</v>
      </c>
      <c r="AE25" s="97" t="s">
        <v>140</v>
      </c>
      <c r="AF25" s="97" t="s">
        <v>1446</v>
      </c>
      <c r="AG25" s="97" t="s">
        <v>2773</v>
      </c>
      <c r="AH25" s="97" t="s">
        <v>1392</v>
      </c>
      <c r="AI25" s="98">
        <f>IF(D25="","",IF(AND($I25="RS"),WORKDAY.INTL($D25,3,1,Datos!$R$3:$R$18),IF(AND($I25="RP"),WORKDAY.INTL($D25,2,1,Datos!$R$3:$R$18),IF(AND($I25="RV"),WORKDAY.INTL($D25,1,1,Datos!$R$3:$R$18),IF(AND($I25="Pg"),WORKDAY.INTL($D25,15,1,Datos!$R$3:$R$18),IF(AND($I25="Ps"),WORKDAY.INTL($D25,10,1,Datos!$R$3:$R$18),WORKDAY.INTL($D25,15,1,Datos!$R$3:$R$18)-1))))))</f>
        <v>46215</v>
      </c>
      <c r="AJ25" s="97" t="str">
        <f>IF(D25="","",IF(AND($I25="RS"),(($AI25-$D25)*24)&amp;" Horas",IF(AND($I25="RP"),(($AI25-$D25)*24)&amp;" Horas",IF(AND($I25="RV"),(($AI25-$D25)*24)&amp;" Horas",IF(AND($I25="Pg"),NETWORKDAYS.INTL($D25,$AI25,1,Datos!$R$3:$R$18)-1&amp;" Días",IF(AND($I25="Ps"),NETWORKDAYS.INTL($D25,$AI25,1,Datos!$R$3:$R$18)-1&amp;" Días",(NETWORKDAYS.INTL($D25,$AI25,1,Datos!$R$3:$R$18)&amp;" Días")))))))</f>
        <v>15 Días</v>
      </c>
      <c r="AK25" s="98">
        <v>46195</v>
      </c>
      <c r="AL25" s="98"/>
      <c r="AM25" s="98"/>
      <c r="AN25" s="98"/>
      <c r="AO25" s="98"/>
      <c r="AP25" s="109" t="str">
        <f ca="1">IF(D25="","",IF(AND($AZ25&lt;&gt;""),"YA SE DIO SOLUCIÓN","Falta  "&amp;(NETWORKDAYS.INTL(TODAY(),$AI25,1,Datos!$R$3:$R$18)-1&amp;" días")))</f>
        <v>YA SE DIO SOLUCIÓN</v>
      </c>
      <c r="AQ25" s="98">
        <v>46198</v>
      </c>
      <c r="AR25" s="98"/>
      <c r="AS25" s="97" t="s">
        <v>1283</v>
      </c>
      <c r="AT25" s="97" t="s">
        <v>2817</v>
      </c>
      <c r="AU25" s="97" t="s">
        <v>1284</v>
      </c>
      <c r="AV25" s="97" t="s">
        <v>1389</v>
      </c>
      <c r="AW25" s="97" t="s">
        <v>1389</v>
      </c>
      <c r="AX25" s="114" t="s">
        <v>6</v>
      </c>
      <c r="AY25" s="120">
        <v>5110</v>
      </c>
      <c r="AZ25" s="98">
        <v>46198</v>
      </c>
      <c r="BA25" s="110" t="str">
        <f t="shared" ref="BA25" si="48">+IF(D25="","",IF(AND($AZ25=""),"EN TRAMITE",IF(AND($AZ25&lt;=$AI25),"CON RESPUESTA","VENCIDA")))</f>
        <v>CON RESPUESTA</v>
      </c>
      <c r="BB25" s="111">
        <f>IF($AQ25="","",IF(AND($I25="RS"),($AQ25-$AK25),IF(AND($I25="RP"),($AQ25-$AK25),IF(AND($I25="RV"),($AQ25-$AK25),(NETWORKDAYS.INTL($AK25,$AQ25,1,Datos!$R$3:$R$18))))))</f>
        <v>4</v>
      </c>
      <c r="BC25" s="112" t="str">
        <f t="shared" ref="BC25" si="49">+IF($AQ25="","",IF(AND($I25="RS",$BB25&lt;=3),"A TIEMPO",IF(AND($I25="RP",$BB25&lt;=2),"A TIEMPO",IF(AND($I25="RV",$BB25&lt;=1),"A TIEMPO",IF(AND($I25="Pg",$BB25&lt;=12),"A TIEMPO",IF(AND($I25="Ps",$BB25&lt;=8),"A TIEMPO",IF(AND($I25="Q",$BB25&lt;=12),"A TIEMPO","FUERA DE TIEMPO")))))))</f>
        <v>A TIEMPO</v>
      </c>
      <c r="BD25" s="111">
        <f>IF($AZ25="","",IF(AND($I25="RS"),($AZ25-$D25),IF(AND($I25="RP"),($AZ25-$D25),IF(AND($I25="RV"),($AZ25-$D25),(NETWORKDAYS.INTL($D25,$AZ25,1,Datos!$R$3:$R$18))))))</f>
        <v>4</v>
      </c>
      <c r="BE25" s="112" t="str">
        <f t="shared" ref="BE25" si="50">+IF($AZ25="","",IF(AND($I25="RS",$BD25&lt;=3),"A TIEMPO",IF(AND($I25="RP",$BD25&lt;=2),"A TIEMPO",IF(AND($I25="RV",$BD25&lt;=1),"A TIEMPO",IF(AND($I25="Pg",$BD25&lt;=15),"A TIEMPO",IF(AND($I25="Ps",$BD25&lt;=10),"A TIEMPO",IF(AND($I25="Q",$BD25&lt;=15),"A TIEMPO","FUERA DE TIEMPO")))))))</f>
        <v>A TIEMPO</v>
      </c>
    </row>
    <row r="26" spans="1:57" ht="21" customHeight="1" x14ac:dyDescent="0.3">
      <c r="A26" s="97">
        <v>314</v>
      </c>
      <c r="B26" s="97">
        <v>5097</v>
      </c>
      <c r="C26" s="98">
        <v>46195</v>
      </c>
      <c r="D26" s="98">
        <v>46195</v>
      </c>
      <c r="E26" s="97" t="s">
        <v>1574</v>
      </c>
      <c r="F26" s="97" t="s">
        <v>2538</v>
      </c>
      <c r="G26" s="97" t="s">
        <v>117</v>
      </c>
      <c r="H26" s="97" t="s">
        <v>1374</v>
      </c>
      <c r="I26" s="97" t="s">
        <v>1368</v>
      </c>
      <c r="J26" s="97" t="s">
        <v>2766</v>
      </c>
      <c r="K26" s="97" t="s">
        <v>80</v>
      </c>
      <c r="L26" s="97">
        <v>1118197278</v>
      </c>
      <c r="M26" s="97">
        <v>3105238593</v>
      </c>
      <c r="N26" s="97" t="s">
        <v>2767</v>
      </c>
      <c r="O26" s="97" t="s">
        <v>2768</v>
      </c>
      <c r="P26" s="97" t="s">
        <v>80</v>
      </c>
      <c r="Q26" s="97">
        <v>1118197278</v>
      </c>
      <c r="R26" s="97" t="s">
        <v>11</v>
      </c>
      <c r="S26" s="97" t="s">
        <v>66</v>
      </c>
      <c r="T26" s="97" t="s">
        <v>2769</v>
      </c>
      <c r="U26" s="97">
        <v>3105238593</v>
      </c>
      <c r="V26" s="97" t="s">
        <v>2767</v>
      </c>
      <c r="W26" s="97" t="s">
        <v>214</v>
      </c>
      <c r="X26" s="97" t="s">
        <v>495</v>
      </c>
      <c r="Y26" s="97" t="s">
        <v>2770</v>
      </c>
      <c r="Z26" s="97" t="s">
        <v>66</v>
      </c>
      <c r="AA26" s="97" t="s">
        <v>1413</v>
      </c>
      <c r="AB26" s="97" t="s">
        <v>1413</v>
      </c>
      <c r="AC26" s="97" t="s">
        <v>1381</v>
      </c>
      <c r="AD26" s="97" t="s">
        <v>1377</v>
      </c>
      <c r="AE26" s="97" t="s">
        <v>160</v>
      </c>
      <c r="AF26" s="97" t="s">
        <v>1817</v>
      </c>
      <c r="AG26" s="97" t="s">
        <v>66</v>
      </c>
      <c r="AH26" s="97" t="s">
        <v>1389</v>
      </c>
      <c r="AI26" s="98">
        <f>IF(D26="","",IF(AND($I26="RS"),WORKDAY.INTL($D26,3,1,Datos!$R$3:$R$18),IF(AND($I26="RP"),WORKDAY.INTL($D26,2,1,Datos!$R$3:$R$18),IF(AND($I26="RV"),WORKDAY.INTL($D26,1,1,Datos!$R$3:$R$18),IF(AND($I26="Pg"),WORKDAY.INTL($D26,15,1,Datos!$R$3:$R$18),IF(AND($I26="Ps"),WORKDAY.INTL($D26,10,1,Datos!$R$3:$R$18),WORKDAY.INTL($D26,15,1,Datos!$R$3:$R$18)-1))))))</f>
        <v>46215</v>
      </c>
      <c r="AJ26" s="97" t="str">
        <f>IF(D26="","",IF(AND($I26="RS"),(($AI26-$D26)*24)&amp;" Horas",IF(AND($I26="RP"),(($AI26-$D26)*24)&amp;" Horas",IF(AND($I26="RV"),(($AI26-$D26)*24)&amp;" Horas",IF(AND($I26="Pg"),NETWORKDAYS.INTL($D26,$AI26,1,Datos!$R$3:$R$18)-1&amp;" Días",IF(AND($I26="Ps"),NETWORKDAYS.INTL($D26,$AI26,1,Datos!$R$3:$R$18)-1&amp;" Días",(NETWORKDAYS.INTL($D26,$AI26,1,Datos!$R$3:$R$18)&amp;" Días")))))))</f>
        <v>15 Días</v>
      </c>
      <c r="AK26" s="98">
        <v>46195</v>
      </c>
      <c r="AL26" s="98"/>
      <c r="AM26" s="98"/>
      <c r="AN26" s="98"/>
      <c r="AO26" s="98"/>
      <c r="AP26" s="109" t="str">
        <f ca="1">IF(D26="","",IF(AND($AZ26&lt;&gt;""),"YA SE DIO SOLUCIÓN","Falta  "&amp;(NETWORKDAYS.INTL(TODAY(),$AI26,1,Datos!$R$3:$R$18)-1&amp;" días")))</f>
        <v>YA SE DIO SOLUCIÓN</v>
      </c>
      <c r="AQ26" s="98">
        <v>46199</v>
      </c>
      <c r="AR26" s="98"/>
      <c r="AS26" s="97" t="s">
        <v>1283</v>
      </c>
      <c r="AT26" s="97" t="s">
        <v>2822</v>
      </c>
      <c r="AU26" s="97" t="s">
        <v>1284</v>
      </c>
      <c r="AV26" s="97" t="s">
        <v>1389</v>
      </c>
      <c r="AW26" s="97" t="s">
        <v>1389</v>
      </c>
      <c r="AX26" s="114" t="s">
        <v>3</v>
      </c>
      <c r="AY26" s="120">
        <v>5172</v>
      </c>
      <c r="AZ26" s="98">
        <v>46203</v>
      </c>
      <c r="BA26" s="110" t="str">
        <f t="shared" ref="BA26" si="51">+IF(D26="","",IF(AND($AZ26=""),"EN TRAMITE",IF(AND($AZ26&lt;=$AI26),"CON RESPUESTA","VENCIDA")))</f>
        <v>CON RESPUESTA</v>
      </c>
      <c r="BB26" s="111">
        <f>IF($AQ26="","",IF(AND($I26="RS"),($AQ26-$AK26),IF(AND($I26="RP"),($AQ26-$AK26),IF(AND($I26="RV"),($AQ26-$AK26),(NETWORKDAYS.INTL($AK26,$AQ26,1,Datos!$R$3:$R$18))))))</f>
        <v>5</v>
      </c>
      <c r="BC26" s="112" t="str">
        <f t="shared" ref="BC26" si="52">+IF($AQ26="","",IF(AND($I26="RS",$BB26&lt;=3),"A TIEMPO",IF(AND($I26="RP",$BB26&lt;=2),"A TIEMPO",IF(AND($I26="RV",$BB26&lt;=1),"A TIEMPO",IF(AND($I26="Pg",$BB26&lt;=12),"A TIEMPO",IF(AND($I26="Ps",$BB26&lt;=8),"A TIEMPO",IF(AND($I26="Q",$BB26&lt;=12),"A TIEMPO","FUERA DE TIEMPO")))))))</f>
        <v>A TIEMPO</v>
      </c>
      <c r="BD26" s="111">
        <f>IF($AZ26="","",IF(AND($I26="RS"),($AZ26-$D26),IF(AND($I26="RP"),($AZ26-$D26),IF(AND($I26="RV"),($AZ26-$D26),(NETWORKDAYS.INTL($D26,$AZ26,1,Datos!$R$3:$R$18))))))</f>
        <v>7</v>
      </c>
      <c r="BE26" s="112" t="str">
        <f t="shared" ref="BE26" si="53">+IF($AZ26="","",IF(AND($I26="RS",$BD26&lt;=3),"A TIEMPO",IF(AND($I26="RP",$BD26&lt;=2),"A TIEMPO",IF(AND($I26="RV",$BD26&lt;=1),"A TIEMPO",IF(AND($I26="Pg",$BD26&lt;=15),"A TIEMPO",IF(AND($I26="Ps",$BD26&lt;=10),"A TIEMPO",IF(AND($I26="Q",$BD26&lt;=15),"A TIEMPO","FUERA DE TIEMPO")))))))</f>
        <v>A TIEMPO</v>
      </c>
    </row>
    <row r="27" spans="1:57" ht="21" customHeight="1" x14ac:dyDescent="0.3">
      <c r="A27" s="97">
        <v>313</v>
      </c>
      <c r="B27" s="123">
        <v>5096</v>
      </c>
      <c r="C27" s="98">
        <v>46195</v>
      </c>
      <c r="D27" s="98">
        <v>46195</v>
      </c>
      <c r="E27" s="97" t="s">
        <v>1574</v>
      </c>
      <c r="F27" s="97" t="s">
        <v>2538</v>
      </c>
      <c r="G27" s="97" t="s">
        <v>119</v>
      </c>
      <c r="H27" s="97" t="s">
        <v>1374</v>
      </c>
      <c r="I27" s="97" t="s">
        <v>1368</v>
      </c>
      <c r="J27" s="97" t="s">
        <v>2762</v>
      </c>
      <c r="K27" s="97" t="s">
        <v>80</v>
      </c>
      <c r="L27" s="97">
        <v>40377640</v>
      </c>
      <c r="M27" s="97">
        <v>3112293780</v>
      </c>
      <c r="N27" s="97" t="s">
        <v>2763</v>
      </c>
      <c r="O27" s="97" t="s">
        <v>2762</v>
      </c>
      <c r="P27" s="97" t="s">
        <v>80</v>
      </c>
      <c r="Q27" s="97">
        <v>40377640</v>
      </c>
      <c r="R27" s="97" t="s">
        <v>10</v>
      </c>
      <c r="S27" s="97" t="s">
        <v>66</v>
      </c>
      <c r="T27" s="97" t="s">
        <v>2764</v>
      </c>
      <c r="U27" s="97">
        <v>3112293780</v>
      </c>
      <c r="V27" s="97" t="s">
        <v>2763</v>
      </c>
      <c r="W27" s="97" t="s">
        <v>214</v>
      </c>
      <c r="X27" s="97" t="s">
        <v>363</v>
      </c>
      <c r="Y27" s="97" t="s">
        <v>2765</v>
      </c>
      <c r="Z27" s="97" t="s">
        <v>66</v>
      </c>
      <c r="AA27" s="97" t="s">
        <v>1413</v>
      </c>
      <c r="AB27" s="97" t="s">
        <v>1413</v>
      </c>
      <c r="AC27" s="97" t="s">
        <v>1384</v>
      </c>
      <c r="AD27" s="97" t="s">
        <v>1377</v>
      </c>
      <c r="AE27" s="97" t="s">
        <v>1448</v>
      </c>
      <c r="AF27" s="97" t="s">
        <v>1443</v>
      </c>
      <c r="AG27" s="97" t="s">
        <v>66</v>
      </c>
      <c r="AH27" s="97" t="s">
        <v>1389</v>
      </c>
      <c r="AI27" s="98">
        <f>IF(D27="","",IF(AND($I27="RS"),WORKDAY.INTL($D27,3,1,Datos!$R$3:$R$18),IF(AND($I27="RP"),WORKDAY.INTL($D27,2,1,Datos!$R$3:$R$18),IF(AND($I27="RV"),WORKDAY.INTL($D27,1,1,Datos!$R$3:$R$18),IF(AND($I27="Pg"),WORKDAY.INTL($D27,15,1,Datos!$R$3:$R$18),IF(AND($I27="Ps"),WORKDAY.INTL($D27,10,1,Datos!$R$3:$R$18),WORKDAY.INTL($D27,15,1,Datos!$R$3:$R$18)-1))))))</f>
        <v>46215</v>
      </c>
      <c r="AJ27" s="97" t="str">
        <f>IF(D27="","",IF(AND($I27="RS"),(($AI27-$D27)*24)&amp;" Horas",IF(AND($I27="RP"),(($AI27-$D27)*24)&amp;" Horas",IF(AND($I27="RV"),(($AI27-$D27)*24)&amp;" Horas",IF(AND($I27="Pg"),NETWORKDAYS.INTL($D27,$AI27,1,Datos!$R$3:$R$18)-1&amp;" Días",IF(AND($I27="Ps"),NETWORKDAYS.INTL($D27,$AI27,1,Datos!$R$3:$R$18)-1&amp;" Días",(NETWORKDAYS.INTL($D27,$AI27,1,Datos!$R$3:$R$18)&amp;" Días")))))))</f>
        <v>15 Días</v>
      </c>
      <c r="AK27" s="98">
        <v>46195</v>
      </c>
      <c r="AL27" s="98"/>
      <c r="AM27" s="98"/>
      <c r="AN27" s="98"/>
      <c r="AO27" s="98"/>
      <c r="AP27" s="109" t="str">
        <f ca="1">IF(D27="","",IF(AND($AZ27&lt;&gt;""),"YA SE DIO SOLUCIÓN","Falta  "&amp;(NETWORKDAYS.INTL(TODAY(),$AI27,1,Datos!$R$3:$R$18)-1&amp;" días")))</f>
        <v>Falta  5 días</v>
      </c>
      <c r="AQ27" s="98"/>
      <c r="AR27" s="98"/>
      <c r="AS27" s="97"/>
      <c r="AT27" s="97"/>
      <c r="AU27" s="97"/>
      <c r="AV27" s="97"/>
      <c r="AW27" s="97"/>
      <c r="AX27" s="114"/>
      <c r="AY27" s="120"/>
      <c r="AZ27" s="98"/>
      <c r="BA27" s="110" t="str">
        <f t="shared" ref="BA27" si="54">+IF(D27="","",IF(AND($AZ27=""),"EN TRAMITE",IF(AND($AZ27&lt;=$AI27),"CON RESPUESTA","VENCIDA")))</f>
        <v>EN TRAMITE</v>
      </c>
      <c r="BB27" s="111" t="str">
        <f>IF($AQ27="","",IF(AND($I27="RS"),($AQ27-$AK27),IF(AND($I27="RP"),($AQ27-$AK27),IF(AND($I27="RV"),($AQ27-$AK27),(NETWORKDAYS.INTL($AK27,$AQ27,1,Datos!$R$3:$R$18))))))</f>
        <v/>
      </c>
      <c r="BC27" s="112" t="str">
        <f t="shared" ref="BC27" si="55">+IF($AQ27="","",IF(AND($I27="RS",$BB27&lt;=3),"A TIEMPO",IF(AND($I27="RP",$BB27&lt;=2),"A TIEMPO",IF(AND($I27="RV",$BB27&lt;=1),"A TIEMPO",IF(AND($I27="Pg",$BB27&lt;=12),"A TIEMPO",IF(AND($I27="Ps",$BB27&lt;=8),"A TIEMPO",IF(AND($I27="Q",$BB27&lt;=12),"A TIEMPO","FUERA DE TIEMPO")))))))</f>
        <v/>
      </c>
      <c r="BD27" s="111" t="str">
        <f>IF($AZ27="","",IF(AND($I27="RS"),($AZ27-$D27),IF(AND($I27="RP"),($AZ27-$D27),IF(AND($I27="RV"),($AZ27-$D27),(NETWORKDAYS.INTL($D27,$AZ27,1,Datos!$R$3:$R$18))))))</f>
        <v/>
      </c>
      <c r="BE27" s="112" t="str">
        <f t="shared" ref="BE27" si="56">+IF($AZ27="","",IF(AND($I27="RS",$BD27&lt;=3),"A TIEMPO",IF(AND($I27="RP",$BD27&lt;=2),"A TIEMPO",IF(AND($I27="RV",$BD27&lt;=1),"A TIEMPO",IF(AND($I27="Pg",$BD27&lt;=15),"A TIEMPO",IF(AND($I27="Ps",$BD27&lt;=10),"A TIEMPO",IF(AND($I27="Q",$BD27&lt;=15),"A TIEMPO","FUERA DE TIEMPO")))))))</f>
        <v/>
      </c>
    </row>
    <row r="28" spans="1:57" ht="21" customHeight="1" x14ac:dyDescent="0.3">
      <c r="A28" s="97">
        <v>312</v>
      </c>
      <c r="B28" s="97">
        <v>5074</v>
      </c>
      <c r="C28" s="98">
        <v>46195</v>
      </c>
      <c r="D28" s="98">
        <v>46195</v>
      </c>
      <c r="E28" s="97" t="s">
        <v>1574</v>
      </c>
      <c r="F28" s="97" t="s">
        <v>2538</v>
      </c>
      <c r="G28" s="97" t="s">
        <v>124</v>
      </c>
      <c r="H28" s="97" t="s">
        <v>1375</v>
      </c>
      <c r="I28" s="97" t="s">
        <v>196</v>
      </c>
      <c r="J28" s="97" t="s">
        <v>2757</v>
      </c>
      <c r="K28" s="97" t="s">
        <v>80</v>
      </c>
      <c r="L28" s="97">
        <v>1118547052</v>
      </c>
      <c r="M28" s="97">
        <v>3123471320</v>
      </c>
      <c r="N28" s="97" t="s">
        <v>2758</v>
      </c>
      <c r="O28" s="97" t="s">
        <v>2759</v>
      </c>
      <c r="P28" s="97" t="s">
        <v>80</v>
      </c>
      <c r="Q28" s="97">
        <v>9653550</v>
      </c>
      <c r="R28" s="97" t="s">
        <v>4</v>
      </c>
      <c r="S28" s="97" t="s">
        <v>1402</v>
      </c>
      <c r="T28" s="97" t="s">
        <v>2760</v>
      </c>
      <c r="U28" s="97">
        <v>3132066262</v>
      </c>
      <c r="V28" s="97" t="s">
        <v>2758</v>
      </c>
      <c r="W28" s="97" t="s">
        <v>214</v>
      </c>
      <c r="X28" s="97" t="s">
        <v>243</v>
      </c>
      <c r="Y28" s="97" t="s">
        <v>2761</v>
      </c>
      <c r="Z28" s="97" t="s">
        <v>66</v>
      </c>
      <c r="AA28" s="97" t="s">
        <v>1406</v>
      </c>
      <c r="AB28" s="97" t="s">
        <v>1413</v>
      </c>
      <c r="AC28" s="97" t="s">
        <v>1387</v>
      </c>
      <c r="AD28" s="97" t="s">
        <v>1379</v>
      </c>
      <c r="AE28" s="97" t="s">
        <v>131</v>
      </c>
      <c r="AF28" s="97" t="s">
        <v>1531</v>
      </c>
      <c r="AG28" s="97" t="s">
        <v>66</v>
      </c>
      <c r="AH28" s="97" t="s">
        <v>1389</v>
      </c>
      <c r="AI28" s="98">
        <f>IF(D28="","",IF(AND($I28="RS"),WORKDAY.INTL($D28,3,1,Datos!$R$3:$R$18),IF(AND($I28="RP"),WORKDAY.INTL($D28,2,1,Datos!$R$3:$R$18),IF(AND($I28="RV"),WORKDAY.INTL($D28,1,1,Datos!$R$3:$R$18),IF(AND($I28="Pg"),WORKDAY.INTL($D28,15,1,Datos!$R$3:$R$18),IF(AND($I28="Ps"),WORKDAY.INTL($D28,10,1,Datos!$R$3:$R$18),WORKDAY.INTL($D28,15,1,Datos!$R$3:$R$18)-1))))))</f>
        <v>46198</v>
      </c>
      <c r="AJ28" s="97" t="str">
        <f>IF(D28="","",IF(AND($I28="RS"),(($AI28-$D28)*24)&amp;" Horas",IF(AND($I28="RP"),(($AI28-$D28)*24)&amp;" Horas",IF(AND($I28="RV"),(($AI28-$D28)*24)&amp;" Horas",IF(AND($I28="Pg"),NETWORKDAYS.INTL($D28,$AI28,1,Datos!$R$3:$R$18)-1&amp;" Días",IF(AND($I28="Ps"),NETWORKDAYS.INTL($D28,$AI28,1,Datos!$R$3:$R$18)-1&amp;" Días",(NETWORKDAYS.INTL($D28,$AI28,1,Datos!$R$3:$R$18)&amp;" Días")))))))</f>
        <v>72 Horas</v>
      </c>
      <c r="AK28" s="98">
        <v>46195</v>
      </c>
      <c r="AL28" s="98"/>
      <c r="AM28" s="98"/>
      <c r="AN28" s="98"/>
      <c r="AO28" s="98"/>
      <c r="AP28" s="109" t="str">
        <f ca="1">IF(D28="","",IF(AND($AZ28&lt;&gt;""),"YA SE DIO SOLUCIÓN","Falta  "&amp;(NETWORKDAYS.INTL(TODAY(),$AI28,1,Datos!$R$3:$R$18)-1&amp;" días")))</f>
        <v>YA SE DIO SOLUCIÓN</v>
      </c>
      <c r="AQ28" s="98">
        <v>46196</v>
      </c>
      <c r="AR28" s="98"/>
      <c r="AS28" s="97" t="s">
        <v>1283</v>
      </c>
      <c r="AT28" s="97" t="s">
        <v>2813</v>
      </c>
      <c r="AU28" s="97" t="s">
        <v>1284</v>
      </c>
      <c r="AV28" s="97" t="s">
        <v>1389</v>
      </c>
      <c r="AW28" s="97" t="s">
        <v>1389</v>
      </c>
      <c r="AX28" s="114" t="s">
        <v>3</v>
      </c>
      <c r="AY28" s="120">
        <v>5024</v>
      </c>
      <c r="AZ28" s="98">
        <v>46196</v>
      </c>
      <c r="BA28" s="110" t="str">
        <f t="shared" ref="BA28" si="57">+IF(D28="","",IF(AND($AZ28=""),"EN TRAMITE",IF(AND($AZ28&lt;=$AI28),"CON RESPUESTA","VENCIDA")))</f>
        <v>CON RESPUESTA</v>
      </c>
      <c r="BB28" s="111">
        <f>IF($AQ28="","",IF(AND($I28="RS"),($AQ28-$AK28),IF(AND($I28="RP"),($AQ28-$AK28),IF(AND($I28="RV"),($AQ28-$AK28),(NETWORKDAYS.INTL($AK28,$AQ28,1,Datos!$R$3:$R$18))))))</f>
        <v>1</v>
      </c>
      <c r="BC28" s="112" t="str">
        <f t="shared" ref="BC28" si="58">+IF($AQ28="","",IF(AND($I28="RS",$BB28&lt;=3),"A TIEMPO",IF(AND($I28="RP",$BB28&lt;=2),"A TIEMPO",IF(AND($I28="RV",$BB28&lt;=1),"A TIEMPO",IF(AND($I28="Pg",$BB28&lt;=12),"A TIEMPO",IF(AND($I28="Ps",$BB28&lt;=8),"A TIEMPO",IF(AND($I28="Q",$BB28&lt;=12),"A TIEMPO","FUERA DE TIEMPO")))))))</f>
        <v>A TIEMPO</v>
      </c>
      <c r="BD28" s="111">
        <f>IF($AZ28="","",IF(AND($I28="RS"),($AZ28-$D28),IF(AND($I28="RP"),($AZ28-$D28),IF(AND($I28="RV"),($AZ28-$D28),(NETWORKDAYS.INTL($D28,$AZ28,1,Datos!$R$3:$R$18))))))</f>
        <v>1</v>
      </c>
      <c r="BE28" s="112" t="str">
        <f t="shared" ref="BE28" si="59">+IF($AZ28="","",IF(AND($I28="RS",$BD28&lt;=3),"A TIEMPO",IF(AND($I28="RP",$BD28&lt;=2),"A TIEMPO",IF(AND($I28="RV",$BD28&lt;=1),"A TIEMPO",IF(AND($I28="Pg",$BD28&lt;=15),"A TIEMPO",IF(AND($I28="Ps",$BD28&lt;=10),"A TIEMPO",IF(AND($I28="Q",$BD28&lt;=15),"A TIEMPO","FUERA DE TIEMPO")))))))</f>
        <v>A TIEMPO</v>
      </c>
    </row>
    <row r="29" spans="1:57" ht="21" customHeight="1" x14ac:dyDescent="0.3">
      <c r="A29" s="97">
        <v>311</v>
      </c>
      <c r="B29" s="97">
        <v>5068</v>
      </c>
      <c r="C29" s="98">
        <v>46195</v>
      </c>
      <c r="D29" s="98">
        <v>46195</v>
      </c>
      <c r="E29" s="97" t="s">
        <v>1574</v>
      </c>
      <c r="F29" s="97" t="s">
        <v>2538</v>
      </c>
      <c r="G29" s="97" t="s">
        <v>124</v>
      </c>
      <c r="H29" s="97" t="s">
        <v>1374</v>
      </c>
      <c r="I29" s="97" t="s">
        <v>1368</v>
      </c>
      <c r="J29" s="97" t="s">
        <v>2752</v>
      </c>
      <c r="K29" s="97" t="s">
        <v>80</v>
      </c>
      <c r="L29" s="97">
        <v>1052389134</v>
      </c>
      <c r="M29" s="97">
        <v>3223088934</v>
      </c>
      <c r="N29" s="97" t="s">
        <v>2753</v>
      </c>
      <c r="O29" s="97" t="s">
        <v>2754</v>
      </c>
      <c r="P29" s="97" t="s">
        <v>80</v>
      </c>
      <c r="Q29" s="97">
        <v>1052389134</v>
      </c>
      <c r="R29" s="97" t="s">
        <v>10</v>
      </c>
      <c r="S29" s="97" t="s">
        <v>66</v>
      </c>
      <c r="T29" s="97" t="s">
        <v>2755</v>
      </c>
      <c r="U29" s="97">
        <v>3223088934</v>
      </c>
      <c r="V29" s="97" t="s">
        <v>2753</v>
      </c>
      <c r="W29" s="97" t="s">
        <v>214</v>
      </c>
      <c r="X29" s="97" t="s">
        <v>243</v>
      </c>
      <c r="Y29" s="97" t="s">
        <v>2756</v>
      </c>
      <c r="Z29" s="97" t="s">
        <v>66</v>
      </c>
      <c r="AA29" s="97" t="s">
        <v>1413</v>
      </c>
      <c r="AB29" s="97" t="s">
        <v>1413</v>
      </c>
      <c r="AC29" s="97" t="s">
        <v>1388</v>
      </c>
      <c r="AD29" s="97" t="s">
        <v>1377</v>
      </c>
      <c r="AE29" s="97" t="s">
        <v>131</v>
      </c>
      <c r="AF29" s="97" t="s">
        <v>1531</v>
      </c>
      <c r="AG29" s="97" t="s">
        <v>66</v>
      </c>
      <c r="AH29" s="97" t="s">
        <v>1389</v>
      </c>
      <c r="AI29" s="98">
        <f>IF(D29="","",IF(AND($I29="RS"),WORKDAY.INTL($D29,3,1,Datos!$R$3:$R$18),IF(AND($I29="RP"),WORKDAY.INTL($D29,2,1,Datos!$R$3:$R$18),IF(AND($I29="RV"),WORKDAY.INTL($D29,1,1,Datos!$R$3:$R$18),IF(AND($I29="Pg"),WORKDAY.INTL($D29,15,1,Datos!$R$3:$R$18),IF(AND($I29="Ps"),WORKDAY.INTL($D29,10,1,Datos!$R$3:$R$18),WORKDAY.INTL($D29,15,1,Datos!$R$3:$R$18)-1))))))</f>
        <v>46215</v>
      </c>
      <c r="AJ29" s="97" t="str">
        <f>IF(D29="","",IF(AND($I29="RS"),(($AI29-$D29)*24)&amp;" Horas",IF(AND($I29="RP"),(($AI29-$D29)*24)&amp;" Horas",IF(AND($I29="RV"),(($AI29-$D29)*24)&amp;" Horas",IF(AND($I29="Pg"),NETWORKDAYS.INTL($D29,$AI29,1,Datos!$R$3:$R$18)-1&amp;" Días",IF(AND($I29="Ps"),NETWORKDAYS.INTL($D29,$AI29,1,Datos!$R$3:$R$18)-1&amp;" Días",(NETWORKDAYS.INTL($D29,$AI29,1,Datos!$R$3:$R$18)&amp;" Días")))))))</f>
        <v>15 Días</v>
      </c>
      <c r="AK29" s="98">
        <v>46195</v>
      </c>
      <c r="AL29" s="98"/>
      <c r="AM29" s="98"/>
      <c r="AN29" s="98"/>
      <c r="AO29" s="98"/>
      <c r="AP29" s="109" t="str">
        <f ca="1">IF(D29="","",IF(AND($AZ29&lt;&gt;""),"YA SE DIO SOLUCIÓN","Falta  "&amp;(NETWORKDAYS.INTL(TODAY(),$AI29,1,Datos!$R$3:$R$18)-1&amp;" días")))</f>
        <v>YA SE DIO SOLUCIÓN</v>
      </c>
      <c r="AQ29" s="98">
        <v>46197</v>
      </c>
      <c r="AR29" s="98"/>
      <c r="AS29" s="97" t="s">
        <v>1283</v>
      </c>
      <c r="AT29" s="97" t="s">
        <v>2812</v>
      </c>
      <c r="AU29" s="97" t="s">
        <v>1284</v>
      </c>
      <c r="AV29" s="97" t="s">
        <v>1389</v>
      </c>
      <c r="AW29" s="97" t="s">
        <v>1389</v>
      </c>
      <c r="AX29" s="114" t="s">
        <v>3</v>
      </c>
      <c r="AY29" s="120">
        <v>5070</v>
      </c>
      <c r="AZ29" s="98">
        <v>46197</v>
      </c>
      <c r="BA29" s="110" t="str">
        <f t="shared" ref="BA29" si="60">+IF(D29="","",IF(AND($AZ29=""),"EN TRAMITE",IF(AND($AZ29&lt;=$AI29),"CON RESPUESTA","VENCIDA")))</f>
        <v>CON RESPUESTA</v>
      </c>
      <c r="BB29" s="111">
        <f>IF($AQ29="","",IF(AND($I29="RS"),($AQ29-$AK29),IF(AND($I29="RP"),($AQ29-$AK29),IF(AND($I29="RV"),($AQ29-$AK29),(NETWORKDAYS.INTL($AK29,$AQ29,1,Datos!$R$3:$R$18))))))</f>
        <v>3</v>
      </c>
      <c r="BC29" s="112" t="str">
        <f t="shared" ref="BC29" si="61">+IF($AQ29="","",IF(AND($I29="RS",$BB29&lt;=3),"A TIEMPO",IF(AND($I29="RP",$BB29&lt;=2),"A TIEMPO",IF(AND($I29="RV",$BB29&lt;=1),"A TIEMPO",IF(AND($I29="Pg",$BB29&lt;=12),"A TIEMPO",IF(AND($I29="Ps",$BB29&lt;=8),"A TIEMPO",IF(AND($I29="Q",$BB29&lt;=12),"A TIEMPO","FUERA DE TIEMPO")))))))</f>
        <v>A TIEMPO</v>
      </c>
      <c r="BD29" s="111">
        <f>IF($AZ29="","",IF(AND($I29="RS"),($AZ29-$D29),IF(AND($I29="RP"),($AZ29-$D29),IF(AND($I29="RV"),($AZ29-$D29),(NETWORKDAYS.INTL($D29,$AZ29,1,Datos!$R$3:$R$18))))))</f>
        <v>3</v>
      </c>
      <c r="BE29" s="112" t="str">
        <f t="shared" ref="BE29" si="62">+IF($AZ29="","",IF(AND($I29="RS",$BD29&lt;=3),"A TIEMPO",IF(AND($I29="RP",$BD29&lt;=2),"A TIEMPO",IF(AND($I29="RV",$BD29&lt;=1),"A TIEMPO",IF(AND($I29="Pg",$BD29&lt;=15),"A TIEMPO",IF(AND($I29="Ps",$BD29&lt;=10),"A TIEMPO",IF(AND($I29="Q",$BD29&lt;=15),"A TIEMPO","FUERA DE TIEMPO")))))))</f>
        <v>A TIEMPO</v>
      </c>
    </row>
    <row r="30" spans="1:57" ht="21" customHeight="1" x14ac:dyDescent="0.3">
      <c r="A30" s="97">
        <v>310</v>
      </c>
      <c r="B30" s="97">
        <v>5050</v>
      </c>
      <c r="C30" s="98">
        <v>46194</v>
      </c>
      <c r="D30" s="98">
        <v>46195</v>
      </c>
      <c r="E30" s="97" t="s">
        <v>1574</v>
      </c>
      <c r="F30" s="97" t="s">
        <v>2538</v>
      </c>
      <c r="G30" s="97" t="s">
        <v>114</v>
      </c>
      <c r="H30" s="97" t="s">
        <v>1374</v>
      </c>
      <c r="I30" s="97" t="s">
        <v>1368</v>
      </c>
      <c r="J30" s="97" t="s">
        <v>2749</v>
      </c>
      <c r="K30" s="97" t="s">
        <v>66</v>
      </c>
      <c r="L30" s="97" t="s">
        <v>66</v>
      </c>
      <c r="M30" s="97" t="s">
        <v>66</v>
      </c>
      <c r="N30" s="97" t="s">
        <v>2750</v>
      </c>
      <c r="O30" s="97" t="s">
        <v>2749</v>
      </c>
      <c r="P30" s="97" t="s">
        <v>66</v>
      </c>
      <c r="Q30" s="97" t="s">
        <v>66</v>
      </c>
      <c r="R30" s="97" t="s">
        <v>66</v>
      </c>
      <c r="S30" s="97" t="s">
        <v>66</v>
      </c>
      <c r="T30" s="97" t="s">
        <v>66</v>
      </c>
      <c r="U30" s="97" t="s">
        <v>66</v>
      </c>
      <c r="V30" s="97" t="s">
        <v>2750</v>
      </c>
      <c r="W30" s="97" t="s">
        <v>1272</v>
      </c>
      <c r="X30" s="97"/>
      <c r="Y30" s="97" t="s">
        <v>2751</v>
      </c>
      <c r="Z30" s="97" t="s">
        <v>66</v>
      </c>
      <c r="AA30" s="97" t="s">
        <v>1413</v>
      </c>
      <c r="AB30" s="97" t="s">
        <v>1413</v>
      </c>
      <c r="AC30" s="97" t="s">
        <v>1388</v>
      </c>
      <c r="AD30" s="97" t="s">
        <v>1379</v>
      </c>
      <c r="AE30" s="97" t="s">
        <v>1421</v>
      </c>
      <c r="AF30" s="97" t="s">
        <v>1434</v>
      </c>
      <c r="AG30" s="97" t="s">
        <v>66</v>
      </c>
      <c r="AH30" s="97" t="s">
        <v>1389</v>
      </c>
      <c r="AI30" s="98">
        <f>IF(D30="","",IF(AND($I30="RS"),WORKDAY.INTL($D30,3,1,Datos!$R$3:$R$18),IF(AND($I30="RP"),WORKDAY.INTL($D30,2,1,Datos!$R$3:$R$18),IF(AND($I30="RV"),WORKDAY.INTL($D30,1,1,Datos!$R$3:$R$18),IF(AND($I30="Pg"),WORKDAY.INTL($D30,15,1,Datos!$R$3:$R$18),IF(AND($I30="Ps"),WORKDAY.INTL($D30,10,1,Datos!$R$3:$R$18),WORKDAY.INTL($D30,15,1,Datos!$R$3:$R$18)-1))))))</f>
        <v>46215</v>
      </c>
      <c r="AJ30" s="97" t="str">
        <f>IF(D30="","",IF(AND($I30="RS"),(($AI30-$D30)*24)&amp;" Horas",IF(AND($I30="RP"),(($AI30-$D30)*24)&amp;" Horas",IF(AND($I30="RV"),(($AI30-$D30)*24)&amp;" Horas",IF(AND($I30="Pg"),NETWORKDAYS.INTL($D30,$AI30,1,Datos!$R$3:$R$18)-1&amp;" Días",IF(AND($I30="Ps"),NETWORKDAYS.INTL($D30,$AI30,1,Datos!$R$3:$R$18)-1&amp;" Días",(NETWORKDAYS.INTL($D30,$AI30,1,Datos!$R$3:$R$18)&amp;" Días")))))))</f>
        <v>15 Días</v>
      </c>
      <c r="AK30" s="98">
        <v>46195</v>
      </c>
      <c r="AL30" s="98"/>
      <c r="AM30" s="98"/>
      <c r="AN30" s="98"/>
      <c r="AO30" s="98"/>
      <c r="AP30" s="109" t="str">
        <f ca="1">IF(D30="","",IF(AND($AZ30&lt;&gt;""),"YA SE DIO SOLUCIÓN","Falta  "&amp;(NETWORKDAYS.INTL(TODAY(),$AI30,1,Datos!$R$3:$R$18)-1&amp;" días")))</f>
        <v>YA SE DIO SOLUCIÓN</v>
      </c>
      <c r="AQ30" s="98">
        <v>46197</v>
      </c>
      <c r="AR30" s="98"/>
      <c r="AS30" s="97" t="s">
        <v>1283</v>
      </c>
      <c r="AT30" s="97" t="s">
        <v>2811</v>
      </c>
      <c r="AU30" s="97" t="s">
        <v>1284</v>
      </c>
      <c r="AV30" s="97" t="s">
        <v>1389</v>
      </c>
      <c r="AW30" s="97" t="s">
        <v>1389</v>
      </c>
      <c r="AX30" s="114" t="s">
        <v>3</v>
      </c>
      <c r="AY30" s="120">
        <v>5033</v>
      </c>
      <c r="AZ30" s="98">
        <v>46197</v>
      </c>
      <c r="BA30" s="110" t="str">
        <f t="shared" ref="BA30" si="63">+IF(D30="","",IF(AND($AZ30=""),"EN TRAMITE",IF(AND($AZ30&lt;=$AI30),"CON RESPUESTA","VENCIDA")))</f>
        <v>CON RESPUESTA</v>
      </c>
      <c r="BB30" s="111">
        <f>IF($AQ30="","",IF(AND($I30="RS"),($AQ30-$AK30),IF(AND($I30="RP"),($AQ30-$AK30),IF(AND($I30="RV"),($AQ30-$AK30),(NETWORKDAYS.INTL($AK30,$AQ30,1,Datos!$R$3:$R$18))))))</f>
        <v>3</v>
      </c>
      <c r="BC30" s="112" t="str">
        <f t="shared" ref="BC30" si="64">+IF($AQ30="","",IF(AND($I30="RS",$BB30&lt;=3),"A TIEMPO",IF(AND($I30="RP",$BB30&lt;=2),"A TIEMPO",IF(AND($I30="RV",$BB30&lt;=1),"A TIEMPO",IF(AND($I30="Pg",$BB30&lt;=12),"A TIEMPO",IF(AND($I30="Ps",$BB30&lt;=8),"A TIEMPO",IF(AND($I30="Q",$BB30&lt;=12),"A TIEMPO","FUERA DE TIEMPO")))))))</f>
        <v>A TIEMPO</v>
      </c>
      <c r="BD30" s="111">
        <f>IF($AZ30="","",IF(AND($I30="RS"),($AZ30-$D30),IF(AND($I30="RP"),($AZ30-$D30),IF(AND($I30="RV"),($AZ30-$D30),(NETWORKDAYS.INTL($D30,$AZ30,1,Datos!$R$3:$R$18))))))</f>
        <v>3</v>
      </c>
      <c r="BE30" s="112" t="str">
        <f t="shared" ref="BE30" si="65">+IF($AZ30="","",IF(AND($I30="RS",$BD30&lt;=3),"A TIEMPO",IF(AND($I30="RP",$BD30&lt;=2),"A TIEMPO",IF(AND($I30="RV",$BD30&lt;=1),"A TIEMPO",IF(AND($I30="Pg",$BD30&lt;=15),"A TIEMPO",IF(AND($I30="Ps",$BD30&lt;=10),"A TIEMPO",IF(AND($I30="Q",$BD30&lt;=15),"A TIEMPO","FUERA DE TIEMPO")))))))</f>
        <v>A TIEMPO</v>
      </c>
    </row>
    <row r="31" spans="1:57" ht="21" customHeight="1" x14ac:dyDescent="0.3">
      <c r="A31" s="97">
        <v>309</v>
      </c>
      <c r="B31" s="97">
        <v>5009</v>
      </c>
      <c r="C31" s="98">
        <v>46192</v>
      </c>
      <c r="D31" s="98">
        <v>46192</v>
      </c>
      <c r="E31" s="97" t="s">
        <v>1574</v>
      </c>
      <c r="F31" s="97" t="s">
        <v>2538</v>
      </c>
      <c r="G31" s="97" t="s">
        <v>166</v>
      </c>
      <c r="H31" s="97" t="s">
        <v>1374</v>
      </c>
      <c r="I31" s="97" t="s">
        <v>1368</v>
      </c>
      <c r="J31" s="97" t="s">
        <v>66</v>
      </c>
      <c r="K31" s="97" t="s">
        <v>66</v>
      </c>
      <c r="L31" s="97" t="s">
        <v>66</v>
      </c>
      <c r="M31" s="97" t="s">
        <v>66</v>
      </c>
      <c r="N31" s="97" t="s">
        <v>66</v>
      </c>
      <c r="O31" s="97" t="s">
        <v>66</v>
      </c>
      <c r="P31" s="97" t="s">
        <v>66</v>
      </c>
      <c r="Q31" s="97" t="s">
        <v>66</v>
      </c>
      <c r="R31" s="97" t="s">
        <v>66</v>
      </c>
      <c r="S31" s="97" t="s">
        <v>66</v>
      </c>
      <c r="T31" s="97" t="s">
        <v>66</v>
      </c>
      <c r="U31" s="97" t="s">
        <v>66</v>
      </c>
      <c r="V31" s="97" t="s">
        <v>66</v>
      </c>
      <c r="W31" s="97" t="s">
        <v>1272</v>
      </c>
      <c r="X31" s="97"/>
      <c r="Y31" s="97" t="s">
        <v>2736</v>
      </c>
      <c r="Z31" s="97" t="s">
        <v>66</v>
      </c>
      <c r="AA31" s="97" t="s">
        <v>1413</v>
      </c>
      <c r="AB31" s="97" t="s">
        <v>1413</v>
      </c>
      <c r="AC31" s="97" t="s">
        <v>1382</v>
      </c>
      <c r="AD31" s="97" t="s">
        <v>1379</v>
      </c>
      <c r="AE31" s="97" t="s">
        <v>133</v>
      </c>
      <c r="AF31" s="97" t="s">
        <v>1723</v>
      </c>
      <c r="AG31" s="97" t="s">
        <v>66</v>
      </c>
      <c r="AH31" s="97" t="s">
        <v>1389</v>
      </c>
      <c r="AI31" s="98">
        <f>IF(D31="","",IF(AND($I31="RS"),WORKDAY.INTL($D31,3,1,Datos!$R$3:$R$18),IF(AND($I31="RP"),WORKDAY.INTL($D31,2,1,Datos!$R$3:$R$18),IF(AND($I31="RV"),WORKDAY.INTL($D31,1,1,Datos!$R$3:$R$18),IF(AND($I31="Pg"),WORKDAY.INTL($D31,15,1,Datos!$R$3:$R$18),IF(AND($I31="Ps"),WORKDAY.INTL($D31,10,1,Datos!$R$3:$R$18),WORKDAY.INTL($D31,15,1,Datos!$R$3:$R$18)-1))))))</f>
        <v>46212</v>
      </c>
      <c r="AJ31" s="97" t="str">
        <f>IF(D31="","",IF(AND($I31="RS"),(($AI31-$D31)*24)&amp;" Horas",IF(AND($I31="RP"),(($AI31-$D31)*24)&amp;" Horas",IF(AND($I31="RV"),(($AI31-$D31)*24)&amp;" Horas",IF(AND($I31="Pg"),NETWORKDAYS.INTL($D31,$AI31,1,Datos!$R$3:$R$18)-1&amp;" Días",IF(AND($I31="Ps"),NETWORKDAYS.INTL($D31,$AI31,1,Datos!$R$3:$R$18)-1&amp;" Días",(NETWORKDAYS.INTL($D31,$AI31,1,Datos!$R$3:$R$18)&amp;" Días")))))))</f>
        <v>15 Días</v>
      </c>
      <c r="AK31" s="98">
        <v>46192</v>
      </c>
      <c r="AL31" s="98"/>
      <c r="AM31" s="98"/>
      <c r="AN31" s="98"/>
      <c r="AO31" s="98"/>
      <c r="AP31" s="109" t="str">
        <f ca="1">IF(D31="","",IF(AND($AZ31&lt;&gt;""),"YA SE DIO SOLUCIÓN","Falta  "&amp;(NETWORKDAYS.INTL(TODAY(),$AI31,1,Datos!$R$3:$R$18)-1&amp;" días")))</f>
        <v>YA SE DIO SOLUCIÓN</v>
      </c>
      <c r="AQ31" s="98">
        <v>46197</v>
      </c>
      <c r="AR31" s="98"/>
      <c r="AS31" s="97" t="s">
        <v>1283</v>
      </c>
      <c r="AT31" s="97" t="s">
        <v>2748</v>
      </c>
      <c r="AU31" s="97" t="s">
        <v>1284</v>
      </c>
      <c r="AV31" s="97" t="s">
        <v>1389</v>
      </c>
      <c r="AW31" s="97" t="s">
        <v>1389</v>
      </c>
      <c r="AX31" s="114" t="s">
        <v>6</v>
      </c>
      <c r="AY31" s="120">
        <v>5060</v>
      </c>
      <c r="AZ31" s="98">
        <v>46197</v>
      </c>
      <c r="BA31" s="110" t="str">
        <f t="shared" ref="BA31" si="66">+IF(D31="","",IF(AND($AZ31=""),"EN TRAMITE",IF(AND($AZ31&lt;=$AI31),"CON RESPUESTA","VENCIDA")))</f>
        <v>CON RESPUESTA</v>
      </c>
      <c r="BB31" s="111">
        <f>IF($AQ31="","",IF(AND($I31="RS"),($AQ31-$AK31),IF(AND($I31="RP"),($AQ31-$AK31),IF(AND($I31="RV"),($AQ31-$AK31),(NETWORKDAYS.INTL($AK31,$AQ31,1,Datos!$R$3:$R$18))))))</f>
        <v>4</v>
      </c>
      <c r="BC31" s="112" t="str">
        <f t="shared" ref="BC31" si="67">+IF($AQ31="","",IF(AND($I31="RS",$BB31&lt;=3),"A TIEMPO",IF(AND($I31="RP",$BB31&lt;=2),"A TIEMPO",IF(AND($I31="RV",$BB31&lt;=1),"A TIEMPO",IF(AND($I31="Pg",$BB31&lt;=12),"A TIEMPO",IF(AND($I31="Ps",$BB31&lt;=8),"A TIEMPO",IF(AND($I31="Q",$BB31&lt;=12),"A TIEMPO","FUERA DE TIEMPO")))))))</f>
        <v>A TIEMPO</v>
      </c>
      <c r="BD31" s="111">
        <f>IF($AZ31="","",IF(AND($I31="RS"),($AZ31-$D31),IF(AND($I31="RP"),($AZ31-$D31),IF(AND($I31="RV"),($AZ31-$D31),(NETWORKDAYS.INTL($D31,$AZ31,1,Datos!$R$3:$R$18))))))</f>
        <v>4</v>
      </c>
      <c r="BE31" s="112" t="str">
        <f t="shared" ref="BE31" si="68">+IF($AZ31="","",IF(AND($I31="RS",$BD31&lt;=3),"A TIEMPO",IF(AND($I31="RP",$BD31&lt;=2),"A TIEMPO",IF(AND($I31="RV",$BD31&lt;=1),"A TIEMPO",IF(AND($I31="Pg",$BD31&lt;=15),"A TIEMPO",IF(AND($I31="Ps",$BD31&lt;=10),"A TIEMPO",IF(AND($I31="Q",$BD31&lt;=15),"A TIEMPO","FUERA DE TIEMPO")))))))</f>
        <v>A TIEMPO</v>
      </c>
    </row>
    <row r="32" spans="1:57" ht="21" customHeight="1" x14ac:dyDescent="0.3">
      <c r="A32" s="97">
        <v>308</v>
      </c>
      <c r="B32" s="97">
        <v>4973</v>
      </c>
      <c r="C32" s="98">
        <v>46190</v>
      </c>
      <c r="D32" s="98">
        <v>46190</v>
      </c>
      <c r="E32" s="97" t="s">
        <v>1574</v>
      </c>
      <c r="F32" s="97" t="s">
        <v>2538</v>
      </c>
      <c r="G32" s="97" t="s">
        <v>166</v>
      </c>
      <c r="H32" s="97" t="s">
        <v>1374</v>
      </c>
      <c r="I32" s="97" t="s">
        <v>1368</v>
      </c>
      <c r="J32" s="97" t="s">
        <v>2714</v>
      </c>
      <c r="K32" s="97" t="s">
        <v>80</v>
      </c>
      <c r="L32" s="97">
        <v>31643889</v>
      </c>
      <c r="M32" s="97">
        <v>3207399286</v>
      </c>
      <c r="N32" s="97" t="s">
        <v>66</v>
      </c>
      <c r="O32" s="97" t="s">
        <v>2713</v>
      </c>
      <c r="P32" s="97" t="s">
        <v>82</v>
      </c>
      <c r="Q32" s="97">
        <v>1222148262</v>
      </c>
      <c r="R32" s="97" t="s">
        <v>4</v>
      </c>
      <c r="S32" s="97" t="s">
        <v>66</v>
      </c>
      <c r="T32" s="97" t="s">
        <v>2715</v>
      </c>
      <c r="U32" s="97">
        <v>3207399286</v>
      </c>
      <c r="V32" s="97" t="s">
        <v>66</v>
      </c>
      <c r="W32" s="97" t="s">
        <v>214</v>
      </c>
      <c r="X32" s="97" t="s">
        <v>265</v>
      </c>
      <c r="Y32" s="97" t="s">
        <v>2725</v>
      </c>
      <c r="Z32" s="97" t="s">
        <v>66</v>
      </c>
      <c r="AA32" s="97" t="s">
        <v>1413</v>
      </c>
      <c r="AB32" s="97" t="s">
        <v>1413</v>
      </c>
      <c r="AC32" s="97" t="s">
        <v>1381</v>
      </c>
      <c r="AD32" s="97" t="s">
        <v>1379</v>
      </c>
      <c r="AE32" s="97" t="s">
        <v>1448</v>
      </c>
      <c r="AF32" s="97" t="s">
        <v>1443</v>
      </c>
      <c r="AG32" s="97" t="s">
        <v>2726</v>
      </c>
      <c r="AH32" s="97" t="s">
        <v>1393</v>
      </c>
      <c r="AI32" s="98">
        <f>IF(D32="","",IF(AND($I32="RS"),WORKDAY.INTL($D32,3,1,Datos!$R$3:$R$18),IF(AND($I32="RP"),WORKDAY.INTL($D32,2,1,Datos!$R$3:$R$18),IF(AND($I32="RV"),WORKDAY.INTL($D32,1,1,Datos!$R$3:$R$18),IF(AND($I32="Pg"),WORKDAY.INTL($D32,15,1,Datos!$R$3:$R$18),IF(AND($I32="Ps"),WORKDAY.INTL($D32,10,1,Datos!$R$3:$R$18),WORKDAY.INTL($D32,15,1,Datos!$R$3:$R$18)-1))))))</f>
        <v>46210</v>
      </c>
      <c r="AJ32" s="97" t="str">
        <f>IF(D32="","",IF(AND($I32="RS"),(($AI32-$D32)*24)&amp;" Horas",IF(AND($I32="RP"),(($AI32-$D32)*24)&amp;" Horas",IF(AND($I32="RV"),(($AI32-$D32)*24)&amp;" Horas",IF(AND($I32="Pg"),NETWORKDAYS.INTL($D32,$AI32,1,Datos!$R$3:$R$18)-1&amp;" Días",IF(AND($I32="Ps"),NETWORKDAYS.INTL($D32,$AI32,1,Datos!$R$3:$R$18)-1&amp;" Días",(NETWORKDAYS.INTL($D32,$AI32,1,Datos!$R$3:$R$18)&amp;" Días")))))))</f>
        <v>15 Días</v>
      </c>
      <c r="AK32" s="98">
        <v>46191</v>
      </c>
      <c r="AL32" s="98"/>
      <c r="AM32" s="98"/>
      <c r="AN32" s="98"/>
      <c r="AO32" s="98"/>
      <c r="AP32" s="109" t="str">
        <f ca="1">IF(D32="","",IF(AND($AZ32&lt;&gt;""),"YA SE DIO SOLUCIÓN","Falta  "&amp;(NETWORKDAYS.INTL(TODAY(),$AI32,1,Datos!$R$3:$R$18)-1&amp;" días")))</f>
        <v>YA SE DIO SOLUCIÓN</v>
      </c>
      <c r="AQ32" s="98">
        <v>46205</v>
      </c>
      <c r="AR32" s="98"/>
      <c r="AS32" s="97" t="s">
        <v>1283</v>
      </c>
      <c r="AT32" s="97" t="s">
        <v>2826</v>
      </c>
      <c r="AU32" s="97" t="s">
        <v>1284</v>
      </c>
      <c r="AV32" s="97" t="s">
        <v>1389</v>
      </c>
      <c r="AW32" s="97" t="s">
        <v>1389</v>
      </c>
      <c r="AX32" s="114" t="s">
        <v>3</v>
      </c>
      <c r="AY32" s="120">
        <v>5254</v>
      </c>
      <c r="AZ32" s="98">
        <v>46205</v>
      </c>
      <c r="BA32" s="110" t="str">
        <f t="shared" ref="BA32" si="69">+IF(D32="","",IF(AND($AZ32=""),"EN TRAMITE",IF(AND($AZ32&lt;=$AI32),"CON RESPUESTA","VENCIDA")))</f>
        <v>CON RESPUESTA</v>
      </c>
      <c r="BB32" s="111">
        <f>IF($AQ32="","",IF(AND($I32="RS"),($AQ32-$AK32),IF(AND($I32="RP"),($AQ32-$AK32),IF(AND($I32="RV"),($AQ32-$AK32),(NETWORKDAYS.INTL($AK32,$AQ32,1,Datos!$R$3:$R$18))))))</f>
        <v>11</v>
      </c>
      <c r="BC32" s="112" t="str">
        <f t="shared" ref="BC32" si="70">+IF($AQ32="","",IF(AND($I32="RS",$BB32&lt;=3),"A TIEMPO",IF(AND($I32="RP",$BB32&lt;=2),"A TIEMPO",IF(AND($I32="RV",$BB32&lt;=1),"A TIEMPO",IF(AND($I32="Pg",$BB32&lt;=12),"A TIEMPO",IF(AND($I32="Ps",$BB32&lt;=8),"A TIEMPO",IF(AND($I32="Q",$BB32&lt;=12),"A TIEMPO","FUERA DE TIEMPO")))))))</f>
        <v>A TIEMPO</v>
      </c>
      <c r="BD32" s="111">
        <f>IF($AZ32="","",IF(AND($I32="RS"),($AZ32-$D32),IF(AND($I32="RP"),($AZ32-$D32),IF(AND($I32="RV"),($AZ32-$D32),(NETWORKDAYS.INTL($D32,$AZ32,1,Datos!$R$3:$R$18))))))</f>
        <v>12</v>
      </c>
      <c r="BE32" s="112" t="str">
        <f t="shared" ref="BE32" si="71">+IF($AZ32="","",IF(AND($I32="RS",$BD32&lt;=3),"A TIEMPO",IF(AND($I32="RP",$BD32&lt;=2),"A TIEMPO",IF(AND($I32="RV",$BD32&lt;=1),"A TIEMPO",IF(AND($I32="Pg",$BD32&lt;=15),"A TIEMPO",IF(AND($I32="Ps",$BD32&lt;=10),"A TIEMPO",IF(AND($I32="Q",$BD32&lt;=15),"A TIEMPO","FUERA DE TIEMPO")))))))</f>
        <v>A TIEMPO</v>
      </c>
    </row>
    <row r="33" spans="1:57" ht="21" customHeight="1" x14ac:dyDescent="0.3">
      <c r="A33" s="97">
        <v>307</v>
      </c>
      <c r="B33" s="97">
        <v>4957</v>
      </c>
      <c r="C33" s="98">
        <v>46190</v>
      </c>
      <c r="D33" s="98">
        <v>46190</v>
      </c>
      <c r="E33" s="97" t="s">
        <v>1574</v>
      </c>
      <c r="F33" s="97" t="s">
        <v>2538</v>
      </c>
      <c r="G33" s="97" t="s">
        <v>166</v>
      </c>
      <c r="H33" s="97" t="s">
        <v>1375</v>
      </c>
      <c r="I33" s="97" t="s">
        <v>196</v>
      </c>
      <c r="J33" s="97" t="s">
        <v>2690</v>
      </c>
      <c r="K33" s="97" t="s">
        <v>80</v>
      </c>
      <c r="L33" s="97">
        <v>1024549292</v>
      </c>
      <c r="M33" s="97">
        <v>3114535309</v>
      </c>
      <c r="N33" s="97" t="s">
        <v>2691</v>
      </c>
      <c r="O33" s="97" t="s">
        <v>2690</v>
      </c>
      <c r="P33" s="97" t="s">
        <v>80</v>
      </c>
      <c r="Q33" s="97">
        <v>1024549292</v>
      </c>
      <c r="R33" s="97" t="s">
        <v>45</v>
      </c>
      <c r="S33" s="97" t="s">
        <v>66</v>
      </c>
      <c r="T33" s="97" t="s">
        <v>2727</v>
      </c>
      <c r="U33" s="97">
        <v>3114535309</v>
      </c>
      <c r="V33" s="97" t="s">
        <v>2691</v>
      </c>
      <c r="W33" s="97" t="s">
        <v>214</v>
      </c>
      <c r="X33" s="97" t="s">
        <v>531</v>
      </c>
      <c r="Y33" s="97" t="s">
        <v>2728</v>
      </c>
      <c r="Z33" s="97" t="s">
        <v>66</v>
      </c>
      <c r="AA33" s="97" t="s">
        <v>1413</v>
      </c>
      <c r="AB33" s="97" t="s">
        <v>1413</v>
      </c>
      <c r="AC33" s="97" t="s">
        <v>1389</v>
      </c>
      <c r="AD33" s="97" t="s">
        <v>1379</v>
      </c>
      <c r="AE33" s="97" t="s">
        <v>140</v>
      </c>
      <c r="AF33" s="97" t="s">
        <v>1446</v>
      </c>
      <c r="AG33" s="97" t="s">
        <v>66</v>
      </c>
      <c r="AH33" s="97" t="s">
        <v>1389</v>
      </c>
      <c r="AI33" s="98">
        <f>IF(D33="","",IF(AND($I33="RS"),WORKDAY.INTL($D33,3,1,Datos!$R$3:$R$18),IF(AND($I33="RP"),WORKDAY.INTL($D33,2,1,Datos!$R$3:$R$18),IF(AND($I33="RV"),WORKDAY.INTL($D33,1,1,Datos!$R$3:$R$18),IF(AND($I33="Pg"),WORKDAY.INTL($D33,15,1,Datos!$R$3:$R$18),IF(AND($I33="Ps"),WORKDAY.INTL($D33,10,1,Datos!$R$3:$R$18),WORKDAY.INTL($D33,15,1,Datos!$R$3:$R$18)-1))))))</f>
        <v>46195</v>
      </c>
      <c r="AJ33" s="97" t="str">
        <f>IF(D33="","",IF(AND($I33="RS"),(($AI33-$D33)*24)&amp;" Horas",IF(AND($I33="RP"),(($AI33-$D33)*24)&amp;" Horas",IF(AND($I33="RV"),(($AI33-$D33)*24)&amp;" Horas",IF(AND($I33="Pg"),NETWORKDAYS.INTL($D33,$AI33,1,Datos!$R$3:$R$18)-1&amp;" Días",IF(AND($I33="Ps"),NETWORKDAYS.INTL($D33,$AI33,1,Datos!$R$3:$R$18)-1&amp;" Días",(NETWORKDAYS.INTL($D33,$AI33,1,Datos!$R$3:$R$18)&amp;" Días")))))))</f>
        <v>120 Horas</v>
      </c>
      <c r="AK33" s="98">
        <v>46190</v>
      </c>
      <c r="AL33" s="98"/>
      <c r="AM33" s="98"/>
      <c r="AN33" s="98"/>
      <c r="AO33" s="98"/>
      <c r="AP33" s="109" t="str">
        <f ca="1">IF(D33="","",IF(AND($AZ33&lt;&gt;""),"YA SE DIO SOLUCIÓN","Falta  "&amp;(NETWORKDAYS.INTL(TODAY(),$AI33,1,Datos!$R$3:$R$18)-1&amp;" días")))</f>
        <v>YA SE DIO SOLUCIÓN</v>
      </c>
      <c r="AQ33" s="98">
        <v>46191</v>
      </c>
      <c r="AR33" s="98"/>
      <c r="AS33" s="97" t="s">
        <v>1283</v>
      </c>
      <c r="AT33" s="97" t="s">
        <v>2729</v>
      </c>
      <c r="AU33" s="97" t="s">
        <v>1284</v>
      </c>
      <c r="AV33" s="97" t="s">
        <v>1389</v>
      </c>
      <c r="AW33" s="97" t="s">
        <v>1389</v>
      </c>
      <c r="AX33" s="114" t="s">
        <v>3</v>
      </c>
      <c r="AY33" s="120">
        <v>4897</v>
      </c>
      <c r="AZ33" s="98">
        <v>46191</v>
      </c>
      <c r="BA33" s="110" t="str">
        <f>+IF(D33="","",IF(AND($AZ33=""),"EN TRAMITE",IF(AND($AZ33&lt;=$AI33),"CON RESPUESTA","VENCIDA")))</f>
        <v>CON RESPUESTA</v>
      </c>
      <c r="BB33" s="111">
        <f>IF($AQ33="","",IF(AND($I33="RS"),($AQ33-$AK33),IF(AND($I33="RP"),($AQ33-$AK33),IF(AND($I33="RV"),($AQ33-$AK33),(NETWORKDAYS.INTL($AK33,$AQ33,1,Datos!$R$3:$R$18))))))</f>
        <v>1</v>
      </c>
      <c r="BC33" s="112" t="str">
        <f>+IF($AQ33="","",IF(AND($I33="RS",$BB33&lt;=3),"A TIEMPO",IF(AND($I33="RP",$BB33&lt;=2),"A TIEMPO",IF(AND($I33="RV",$BB33&lt;=1),"A TIEMPO",IF(AND($I33="Pg",$BB33&lt;=12),"A TIEMPO",IF(AND($I33="Ps",$BB33&lt;=8),"A TIEMPO",IF(AND($I33="Q",$BB33&lt;=12),"A TIEMPO","FUERA DE TIEMPO")))))))</f>
        <v>A TIEMPO</v>
      </c>
      <c r="BD33" s="111">
        <f>IF($AZ33="","",IF(AND($I33="RS"),($AZ33-$D33),IF(AND($I33="RP"),($AZ33-$D33),IF(AND($I33="RV"),($AZ33-$D33),(NETWORKDAYS.INTL($D33,$AZ33,1,Datos!$R$3:$R$18))))))</f>
        <v>1</v>
      </c>
      <c r="BE33" s="112" t="str">
        <f>+IF($AZ33="","",IF(AND($I33="RS",$BD33&lt;=3),"A TIEMPO",IF(AND($I33="RP",$BD33&lt;=2),"A TIEMPO",IF(AND($I33="RV",$BD33&lt;=1),"A TIEMPO",IF(AND($I33="Pg",$BD33&lt;=15),"A TIEMPO",IF(AND($I33="Ps",$BD33&lt;=10),"A TIEMPO",IF(AND($I33="Q",$BD33&lt;=15),"A TIEMPO","FUERA DE TIEMPO")))))))</f>
        <v>A TIEMPO</v>
      </c>
    </row>
    <row r="34" spans="1:57" ht="21" customHeight="1" x14ac:dyDescent="0.3">
      <c r="A34" s="97">
        <v>306</v>
      </c>
      <c r="B34" s="97">
        <v>4920</v>
      </c>
      <c r="C34" s="98">
        <v>46189</v>
      </c>
      <c r="D34" s="98">
        <v>46189</v>
      </c>
      <c r="E34" s="97" t="s">
        <v>1574</v>
      </c>
      <c r="F34" s="97" t="s">
        <v>2538</v>
      </c>
      <c r="G34" s="97" t="s">
        <v>166</v>
      </c>
      <c r="H34" s="97" t="s">
        <v>1374</v>
      </c>
      <c r="I34" s="97" t="s">
        <v>1368</v>
      </c>
      <c r="J34" s="97" t="s">
        <v>2703</v>
      </c>
      <c r="K34" s="97" t="s">
        <v>80</v>
      </c>
      <c r="L34" s="97">
        <v>9516227</v>
      </c>
      <c r="M34" s="97">
        <v>3105557835</v>
      </c>
      <c r="N34" s="97" t="s">
        <v>2704</v>
      </c>
      <c r="O34" s="97" t="s">
        <v>2705</v>
      </c>
      <c r="P34" s="97" t="s">
        <v>80</v>
      </c>
      <c r="Q34" s="97">
        <v>9516227</v>
      </c>
      <c r="R34" s="97" t="s">
        <v>4</v>
      </c>
      <c r="S34" s="97" t="s">
        <v>66</v>
      </c>
      <c r="T34" s="97" t="s">
        <v>2706</v>
      </c>
      <c r="U34" s="97">
        <v>3105557835</v>
      </c>
      <c r="V34" s="97" t="s">
        <v>2704</v>
      </c>
      <c r="W34" s="97" t="s">
        <v>1272</v>
      </c>
      <c r="X34" s="97"/>
      <c r="Y34" s="97" t="s">
        <v>2707</v>
      </c>
      <c r="Z34" s="97" t="s">
        <v>66</v>
      </c>
      <c r="AA34" s="97" t="s">
        <v>1413</v>
      </c>
      <c r="AB34" s="97" t="s">
        <v>1413</v>
      </c>
      <c r="AC34" s="97" t="s">
        <v>1388</v>
      </c>
      <c r="AD34" s="97" t="s">
        <v>1379</v>
      </c>
      <c r="AE34" s="97" t="s">
        <v>139</v>
      </c>
      <c r="AF34" s="97" t="s">
        <v>2385</v>
      </c>
      <c r="AG34" s="97" t="s">
        <v>2708</v>
      </c>
      <c r="AH34" s="97" t="s">
        <v>1393</v>
      </c>
      <c r="AI34" s="98">
        <f>IF(D34="","",IF(AND($I34="RS"),WORKDAY.INTL($D34,3,1,Datos!$R$3:$R$18),IF(AND($I34="RP"),WORKDAY.INTL($D34,2,1,Datos!$R$3:$R$18),IF(AND($I34="RV"),WORKDAY.INTL($D34,1,1,Datos!$R$3:$R$18),IF(AND($I34="Pg"),WORKDAY.INTL($D34,15,1,Datos!$R$3:$R$18),IF(AND($I34="Ps"),WORKDAY.INTL($D34,10,1,Datos!$R$3:$R$18),WORKDAY.INTL($D34,15,1,Datos!$R$3:$R$18)-1))))))</f>
        <v>46209</v>
      </c>
      <c r="AJ34" s="97" t="str">
        <f>IF(D34="","",IF(AND($I34="RS"),(($AI34-$D34)*24)&amp;" Horas",IF(AND($I34="RP"),(($AI34-$D34)*24)&amp;" Horas",IF(AND($I34="RV"),(($AI34-$D34)*24)&amp;" Horas",IF(AND($I34="Pg"),NETWORKDAYS.INTL($D34,$AI34,1,Datos!$R$3:$R$18)-1&amp;" Días",IF(AND($I34="Ps"),NETWORKDAYS.INTL($D34,$AI34,1,Datos!$R$3:$R$18)-1&amp;" Días",(NETWORKDAYS.INTL($D34,$AI34,1,Datos!$R$3:$R$18)&amp;" Días")))))))</f>
        <v>15 Días</v>
      </c>
      <c r="AK34" s="98">
        <v>46189</v>
      </c>
      <c r="AL34" s="98"/>
      <c r="AM34" s="98"/>
      <c r="AN34" s="98"/>
      <c r="AO34" s="98"/>
      <c r="AP34" s="109" t="str">
        <f ca="1">IF(D34="","",IF(AND($AZ34&lt;&gt;""),"YA SE DIO SOLUCIÓN","Falta  "&amp;(NETWORKDAYS.INTL(TODAY(),$AI34,1,Datos!$R$3:$R$18)-1&amp;" días")))</f>
        <v>YA SE DIO SOLUCIÓN</v>
      </c>
      <c r="AQ34" s="98">
        <v>46195</v>
      </c>
      <c r="AR34" s="98"/>
      <c r="AS34" s="97" t="s">
        <v>1283</v>
      </c>
      <c r="AT34" s="97" t="s">
        <v>2742</v>
      </c>
      <c r="AU34" s="97" t="s">
        <v>1284</v>
      </c>
      <c r="AV34" s="97" t="s">
        <v>1389</v>
      </c>
      <c r="AW34" s="97" t="s">
        <v>1389</v>
      </c>
      <c r="AX34" s="114" t="s">
        <v>3</v>
      </c>
      <c r="AY34" s="120">
        <v>4966</v>
      </c>
      <c r="AZ34" s="98">
        <v>46195</v>
      </c>
      <c r="BA34" s="110" t="str">
        <f t="shared" ref="BA34" si="72">+IF(D34="","",IF(AND($AZ34=""),"EN TRAMITE",IF(AND($AZ34&lt;=$AI34),"CON RESPUESTA","VENCIDA")))</f>
        <v>CON RESPUESTA</v>
      </c>
      <c r="BB34" s="111">
        <f>IF($AQ34="","",IF(AND($I34="RS"),($AQ34-$AK34),IF(AND($I34="RP"),($AQ34-$AK34),IF(AND($I34="RV"),($AQ34-$AK34),(NETWORKDAYS.INTL($AK34,$AQ34,1,Datos!$R$3:$R$18))))))</f>
        <v>5</v>
      </c>
      <c r="BC34" s="112" t="str">
        <f t="shared" ref="BC34" si="73">+IF($AQ34="","",IF(AND($I34="RS",$BB34&lt;=3),"A TIEMPO",IF(AND($I34="RP",$BB34&lt;=2),"A TIEMPO",IF(AND($I34="RV",$BB34&lt;=1),"A TIEMPO",IF(AND($I34="Pg",$BB34&lt;=12),"A TIEMPO",IF(AND($I34="Ps",$BB34&lt;=8),"A TIEMPO",IF(AND($I34="Q",$BB34&lt;=12),"A TIEMPO","FUERA DE TIEMPO")))))))</f>
        <v>A TIEMPO</v>
      </c>
      <c r="BD34" s="111">
        <f>IF($AZ34="","",IF(AND($I34="RS"),($AZ34-$D34),IF(AND($I34="RP"),($AZ34-$D34),IF(AND($I34="RV"),($AZ34-$D34),(NETWORKDAYS.INTL($D34,$AZ34,1,Datos!$R$3:$R$18))))))</f>
        <v>5</v>
      </c>
      <c r="BE34" s="112" t="str">
        <f t="shared" ref="BE34" si="74">+IF($AZ34="","",IF(AND($I34="RS",$BD34&lt;=3),"A TIEMPO",IF(AND($I34="RP",$BD34&lt;=2),"A TIEMPO",IF(AND($I34="RV",$BD34&lt;=1),"A TIEMPO",IF(AND($I34="Pg",$BD34&lt;=15),"A TIEMPO",IF(AND($I34="Ps",$BD34&lt;=10),"A TIEMPO",IF(AND($I34="Q",$BD34&lt;=15),"A TIEMPO","FUERA DE TIEMPO")))))))</f>
        <v>A TIEMPO</v>
      </c>
    </row>
    <row r="35" spans="1:57" ht="21" customHeight="1" x14ac:dyDescent="0.3">
      <c r="A35" s="97">
        <v>305</v>
      </c>
      <c r="B35" s="97">
        <v>4910</v>
      </c>
      <c r="C35" s="98">
        <v>46189</v>
      </c>
      <c r="D35" s="98">
        <v>46189</v>
      </c>
      <c r="E35" s="97" t="s">
        <v>1574</v>
      </c>
      <c r="F35" s="97" t="s">
        <v>2538</v>
      </c>
      <c r="G35" s="97" t="s">
        <v>166</v>
      </c>
      <c r="H35" s="97" t="s">
        <v>1374</v>
      </c>
      <c r="I35" s="97" t="s">
        <v>1368</v>
      </c>
      <c r="J35" s="97" t="s">
        <v>2698</v>
      </c>
      <c r="K35" s="97" t="s">
        <v>80</v>
      </c>
      <c r="L35" s="97">
        <v>1116552856</v>
      </c>
      <c r="M35" s="97">
        <v>3114835514</v>
      </c>
      <c r="N35" s="97" t="s">
        <v>2699</v>
      </c>
      <c r="O35" s="97" t="s">
        <v>2698</v>
      </c>
      <c r="P35" s="97" t="s">
        <v>80</v>
      </c>
      <c r="Q35" s="97">
        <v>1116552856</v>
      </c>
      <c r="R35" s="97" t="s">
        <v>66</v>
      </c>
      <c r="S35" s="97" t="s">
        <v>66</v>
      </c>
      <c r="T35" s="97" t="s">
        <v>2700</v>
      </c>
      <c r="U35" s="97">
        <v>31148335514</v>
      </c>
      <c r="V35" s="97" t="s">
        <v>2699</v>
      </c>
      <c r="W35" s="97" t="s">
        <v>214</v>
      </c>
      <c r="X35" s="97" t="s">
        <v>265</v>
      </c>
      <c r="Y35" s="97" t="s">
        <v>2702</v>
      </c>
      <c r="Z35" s="97" t="s">
        <v>66</v>
      </c>
      <c r="AA35" s="97" t="s">
        <v>1408</v>
      </c>
      <c r="AB35" s="97" t="s">
        <v>1413</v>
      </c>
      <c r="AC35" s="97" t="s">
        <v>1389</v>
      </c>
      <c r="AD35" s="97" t="s">
        <v>1379</v>
      </c>
      <c r="AE35" s="97" t="s">
        <v>139</v>
      </c>
      <c r="AF35" s="97" t="s">
        <v>2385</v>
      </c>
      <c r="AG35" s="97" t="s">
        <v>2701</v>
      </c>
      <c r="AH35" s="97" t="s">
        <v>1393</v>
      </c>
      <c r="AI35" s="98">
        <f>IF(D35="","",IF(AND($I35="RS"),WORKDAY.INTL($D35,3,1,Datos!$R$3:$R$18),IF(AND($I35="RP"),WORKDAY.INTL($D35,2,1,Datos!$R$3:$R$18),IF(AND($I35="RV"),WORKDAY.INTL($D35,1,1,Datos!$R$3:$R$18),IF(AND($I35="Pg"),WORKDAY.INTL($D35,15,1,Datos!$R$3:$R$18),IF(AND($I35="Ps"),WORKDAY.INTL($D35,10,1,Datos!$R$3:$R$18),WORKDAY.INTL($D35,15,1,Datos!$R$3:$R$18)-1))))))</f>
        <v>46209</v>
      </c>
      <c r="AJ35" s="97" t="str">
        <f>IF(D35="","",IF(AND($I35="RS"),(($AI35-$D35)*24)&amp;" Horas",IF(AND($I35="RP"),(($AI35-$D35)*24)&amp;" Horas",IF(AND($I35="RV"),(($AI35-$D35)*24)&amp;" Horas",IF(AND($I35="Pg"),NETWORKDAYS.INTL($D35,$AI35,1,Datos!$R$3:$R$18)-1&amp;" Días",IF(AND($I35="Ps"),NETWORKDAYS.INTL($D35,$AI35,1,Datos!$R$3:$R$18)-1&amp;" Días",(NETWORKDAYS.INTL($D35,$AI35,1,Datos!$R$3:$R$18)&amp;" Días")))))))</f>
        <v>15 Días</v>
      </c>
      <c r="AK35" s="98">
        <v>46189</v>
      </c>
      <c r="AL35" s="98"/>
      <c r="AM35" s="98"/>
      <c r="AN35" s="98"/>
      <c r="AO35" s="98"/>
      <c r="AP35" s="109" t="str">
        <f ca="1">IF(D35="","",IF(AND($AZ35&lt;&gt;""),"YA SE DIO SOLUCIÓN","Falta  "&amp;(NETWORKDAYS.INTL(TODAY(),$AI35,1,Datos!$R$3:$R$18)-1&amp;" días")))</f>
        <v>YA SE DIO SOLUCIÓN</v>
      </c>
      <c r="AQ35" s="98">
        <v>46195</v>
      </c>
      <c r="AR35" s="98"/>
      <c r="AS35" s="97" t="s">
        <v>1283</v>
      </c>
      <c r="AT35" s="97" t="s">
        <v>2743</v>
      </c>
      <c r="AU35" s="97" t="s">
        <v>1284</v>
      </c>
      <c r="AV35" s="97" t="s">
        <v>1389</v>
      </c>
      <c r="AW35" s="97" t="s">
        <v>1389</v>
      </c>
      <c r="AX35" s="114" t="s">
        <v>3</v>
      </c>
      <c r="AY35" s="120">
        <v>4965</v>
      </c>
      <c r="AZ35" s="98">
        <v>46195</v>
      </c>
      <c r="BA35" s="110" t="str">
        <f t="shared" ref="BA35" si="75">+IF(D35="","",IF(AND($AZ35=""),"EN TRAMITE",IF(AND($AZ35&lt;=$AI35),"CON RESPUESTA","VENCIDA")))</f>
        <v>CON RESPUESTA</v>
      </c>
      <c r="BB35" s="111">
        <f>IF($AQ35="","",IF(AND($I35="RS"),($AQ35-$AK35),IF(AND($I35="RP"),($AQ35-$AK35),IF(AND($I35="RV"),($AQ35-$AK35),(NETWORKDAYS.INTL($AK35,$AQ35,1,Datos!$R$3:$R$18))))))</f>
        <v>5</v>
      </c>
      <c r="BC35" s="112" t="str">
        <f t="shared" ref="BC35" si="76">+IF($AQ35="","",IF(AND($I35="RS",$BB35&lt;=3),"A TIEMPO",IF(AND($I35="RP",$BB35&lt;=2),"A TIEMPO",IF(AND($I35="RV",$BB35&lt;=1),"A TIEMPO",IF(AND($I35="Pg",$BB35&lt;=12),"A TIEMPO",IF(AND($I35="Ps",$BB35&lt;=8),"A TIEMPO",IF(AND($I35="Q",$BB35&lt;=12),"A TIEMPO","FUERA DE TIEMPO")))))))</f>
        <v>A TIEMPO</v>
      </c>
      <c r="BD35" s="111">
        <f>IF($AZ35="","",IF(AND($I35="RS"),($AZ35-$D35),IF(AND($I35="RP"),($AZ35-$D35),IF(AND($I35="RV"),($AZ35-$D35),(NETWORKDAYS.INTL($D35,$AZ35,1,Datos!$R$3:$R$18))))))</f>
        <v>5</v>
      </c>
      <c r="BE35" s="112" t="str">
        <f t="shared" ref="BE35" si="77">+IF($AZ35="","",IF(AND($I35="RS",$BD35&lt;=3),"A TIEMPO",IF(AND($I35="RP",$BD35&lt;=2),"A TIEMPO",IF(AND($I35="RV",$BD35&lt;=1),"A TIEMPO",IF(AND($I35="Pg",$BD35&lt;=15),"A TIEMPO",IF(AND($I35="Ps",$BD35&lt;=10),"A TIEMPO",IF(AND($I35="Q",$BD35&lt;=15),"A TIEMPO","FUERA DE TIEMPO")))))))</f>
        <v>A TIEMPO</v>
      </c>
    </row>
    <row r="36" spans="1:57" ht="21" customHeight="1" x14ac:dyDescent="0.3">
      <c r="A36" s="97">
        <v>304</v>
      </c>
      <c r="B36" s="97">
        <v>4897</v>
      </c>
      <c r="C36" s="98">
        <v>46189</v>
      </c>
      <c r="D36" s="98">
        <v>46189</v>
      </c>
      <c r="E36" s="97" t="s">
        <v>1574</v>
      </c>
      <c r="F36" s="97" t="s">
        <v>2538</v>
      </c>
      <c r="G36" s="97" t="s">
        <v>122</v>
      </c>
      <c r="H36" s="97" t="s">
        <v>1374</v>
      </c>
      <c r="I36" s="97" t="s">
        <v>1368</v>
      </c>
      <c r="J36" s="97" t="s">
        <v>2696</v>
      </c>
      <c r="K36" s="97" t="s">
        <v>80</v>
      </c>
      <c r="L36" s="97">
        <v>1006556861</v>
      </c>
      <c r="M36" s="97">
        <v>3122513472</v>
      </c>
      <c r="N36" s="97" t="s">
        <v>66</v>
      </c>
      <c r="O36" s="97" t="s">
        <v>2696</v>
      </c>
      <c r="P36" s="97" t="s">
        <v>80</v>
      </c>
      <c r="Q36" s="97">
        <v>1006556861</v>
      </c>
      <c r="R36" s="97" t="s">
        <v>4</v>
      </c>
      <c r="S36" s="97" t="s">
        <v>66</v>
      </c>
      <c r="T36" s="97" t="s">
        <v>66</v>
      </c>
      <c r="U36" s="97">
        <v>3122513472</v>
      </c>
      <c r="V36" s="97" t="s">
        <v>66</v>
      </c>
      <c r="W36" s="97" t="s">
        <v>214</v>
      </c>
      <c r="X36" s="97" t="s">
        <v>243</v>
      </c>
      <c r="Y36" s="97" t="s">
        <v>2697</v>
      </c>
      <c r="Z36" s="97" t="s">
        <v>66</v>
      </c>
      <c r="AA36" s="97" t="s">
        <v>1408</v>
      </c>
      <c r="AB36" s="97" t="s">
        <v>1413</v>
      </c>
      <c r="AC36" s="97" t="s">
        <v>1382</v>
      </c>
      <c r="AD36" s="97" t="s">
        <v>1377</v>
      </c>
      <c r="AE36" s="97" t="s">
        <v>140</v>
      </c>
      <c r="AF36" s="97" t="s">
        <v>1446</v>
      </c>
      <c r="AG36" s="97" t="s">
        <v>2689</v>
      </c>
      <c r="AH36" s="97" t="s">
        <v>1392</v>
      </c>
      <c r="AI36" s="98">
        <f>IF(D36="","",IF(AND($I36="RS"),WORKDAY.INTL($D36,3,1,Datos!$R$3:$R$18),IF(AND($I36="RP"),WORKDAY.INTL($D36,2,1,Datos!$R$3:$R$18),IF(AND($I36="RV"),WORKDAY.INTL($D36,1,1,Datos!$R$3:$R$18),IF(AND($I36="Pg"),WORKDAY.INTL($D36,15,1,Datos!$R$3:$R$18),IF(AND($I36="Ps"),WORKDAY.INTL($D36,10,1,Datos!$R$3:$R$18),WORKDAY.INTL($D36,15,1,Datos!$R$3:$R$18)-1))))))</f>
        <v>46209</v>
      </c>
      <c r="AJ36" s="97" t="str">
        <f>IF(D36="","",IF(AND($I36="RS"),(($AI36-$D36)*24)&amp;" Horas",IF(AND($I36="RP"),(($AI36-$D36)*24)&amp;" Horas",IF(AND($I36="RV"),(($AI36-$D36)*24)&amp;" Horas",IF(AND($I36="Pg"),NETWORKDAYS.INTL($D36,$AI36,1,Datos!$R$3:$R$18)-1&amp;" Días",IF(AND($I36="Ps"),NETWORKDAYS.INTL($D36,$AI36,1,Datos!$R$3:$R$18)-1&amp;" Días",(NETWORKDAYS.INTL($D36,$AI36,1,Datos!$R$3:$R$18)&amp;" Días")))))))</f>
        <v>15 Días</v>
      </c>
      <c r="AK36" s="98">
        <v>46189</v>
      </c>
      <c r="AL36" s="98"/>
      <c r="AM36" s="98"/>
      <c r="AN36" s="98"/>
      <c r="AO36" s="98"/>
      <c r="AP36" s="109" t="str">
        <f ca="1">IF(D36="","",IF(AND($AZ36&lt;&gt;""),"YA SE DIO SOLUCIÓN","Falta  "&amp;(NETWORKDAYS.INTL(TODAY(),$AI36,1,Datos!$R$3:$R$18)-1&amp;" días")))</f>
        <v>YA SE DIO SOLUCIÓN</v>
      </c>
      <c r="AQ36" s="98">
        <v>46191</v>
      </c>
      <c r="AR36" s="98"/>
      <c r="AS36" s="97" t="s">
        <v>1283</v>
      </c>
      <c r="AT36" s="97" t="s">
        <v>2732</v>
      </c>
      <c r="AU36" s="97" t="s">
        <v>1284</v>
      </c>
      <c r="AV36" s="97" t="s">
        <v>1389</v>
      </c>
      <c r="AW36" s="97" t="s">
        <v>1389</v>
      </c>
      <c r="AX36" s="114" t="s">
        <v>168</v>
      </c>
      <c r="AY36" s="120">
        <v>4899</v>
      </c>
      <c r="AZ36" s="98">
        <v>46191</v>
      </c>
      <c r="BA36" s="110" t="str">
        <f t="shared" ref="BA36" si="78">+IF(D36="","",IF(AND($AZ36=""),"EN TRAMITE",IF(AND($AZ36&lt;=$AI36),"CON RESPUESTA","VENCIDA")))</f>
        <v>CON RESPUESTA</v>
      </c>
      <c r="BB36" s="111">
        <f>IF($AQ36="","",IF(AND($I36="RS"),($AQ36-$AK36),IF(AND($I36="RP"),($AQ36-$AK36),IF(AND($I36="RV"),($AQ36-$AK36),(NETWORKDAYS.INTL($AK36,$AQ36,1,Datos!$R$3:$R$18))))))</f>
        <v>3</v>
      </c>
      <c r="BC36" s="112" t="str">
        <f t="shared" ref="BC36" si="79">+IF($AQ36="","",IF(AND($I36="RS",$BB36&lt;=3),"A TIEMPO",IF(AND($I36="RP",$BB36&lt;=2),"A TIEMPO",IF(AND($I36="RV",$BB36&lt;=1),"A TIEMPO",IF(AND($I36="Pg",$BB36&lt;=12),"A TIEMPO",IF(AND($I36="Ps",$BB36&lt;=8),"A TIEMPO",IF(AND($I36="Q",$BB36&lt;=12),"A TIEMPO","FUERA DE TIEMPO")))))))</f>
        <v>A TIEMPO</v>
      </c>
      <c r="BD36" s="111">
        <f>IF($AZ36="","",IF(AND($I36="RS"),($AZ36-$D36),IF(AND($I36="RP"),($AZ36-$D36),IF(AND($I36="RV"),($AZ36-$D36),(NETWORKDAYS.INTL($D36,$AZ36,1,Datos!$R$3:$R$18))))))</f>
        <v>3</v>
      </c>
      <c r="BE36" s="112" t="str">
        <f t="shared" ref="BE36" si="80">+IF($AZ36="","",IF(AND($I36="RS",$BD36&lt;=3),"A TIEMPO",IF(AND($I36="RP",$BD36&lt;=2),"A TIEMPO",IF(AND($I36="RV",$BD36&lt;=1),"A TIEMPO",IF(AND($I36="Pg",$BD36&lt;=15),"A TIEMPO",IF(AND($I36="Ps",$BD36&lt;=10),"A TIEMPO",IF(AND($I36="Q",$BD36&lt;=15),"A TIEMPO","FUERA DE TIEMPO")))))))</f>
        <v>A TIEMPO</v>
      </c>
    </row>
    <row r="37" spans="1:57" ht="21" customHeight="1" x14ac:dyDescent="0.3">
      <c r="A37" s="97">
        <v>303</v>
      </c>
      <c r="B37" s="97">
        <v>4896</v>
      </c>
      <c r="C37" s="98">
        <v>46189</v>
      </c>
      <c r="D37" s="98">
        <v>46189</v>
      </c>
      <c r="E37" s="97" t="s">
        <v>1574</v>
      </c>
      <c r="F37" s="97" t="s">
        <v>2538</v>
      </c>
      <c r="G37" s="97" t="s">
        <v>149</v>
      </c>
      <c r="H37" s="97" t="s">
        <v>1374</v>
      </c>
      <c r="I37" s="97" t="s">
        <v>1368</v>
      </c>
      <c r="J37" s="97" t="s">
        <v>2690</v>
      </c>
      <c r="K37" s="97" t="s">
        <v>80</v>
      </c>
      <c r="L37" s="97">
        <v>1024549292</v>
      </c>
      <c r="M37" s="97">
        <v>3114535309</v>
      </c>
      <c r="N37" s="97" t="s">
        <v>2691</v>
      </c>
      <c r="O37" s="97" t="s">
        <v>2692</v>
      </c>
      <c r="P37" s="97" t="s">
        <v>80</v>
      </c>
      <c r="Q37" s="97">
        <v>1024549292</v>
      </c>
      <c r="R37" s="97" t="s">
        <v>45</v>
      </c>
      <c r="S37" s="97" t="s">
        <v>66</v>
      </c>
      <c r="T37" s="97" t="s">
        <v>66</v>
      </c>
      <c r="U37" s="97">
        <v>3223540957</v>
      </c>
      <c r="V37" s="97" t="s">
        <v>2693</v>
      </c>
      <c r="W37" s="97" t="s">
        <v>214</v>
      </c>
      <c r="X37" s="97" t="s">
        <v>531</v>
      </c>
      <c r="Y37" s="97" t="s">
        <v>2694</v>
      </c>
      <c r="Z37" s="97" t="s">
        <v>66</v>
      </c>
      <c r="AA37" s="97" t="s">
        <v>1413</v>
      </c>
      <c r="AB37" s="97" t="s">
        <v>1413</v>
      </c>
      <c r="AC37" s="97" t="s">
        <v>1388</v>
      </c>
      <c r="AD37" s="97" t="s">
        <v>1377</v>
      </c>
      <c r="AE37" s="97" t="s">
        <v>140</v>
      </c>
      <c r="AF37" s="97" t="s">
        <v>1446</v>
      </c>
      <c r="AG37" s="97" t="s">
        <v>2695</v>
      </c>
      <c r="AH37" s="97" t="s">
        <v>1392</v>
      </c>
      <c r="AI37" s="98">
        <f>IF(D37="","",IF(AND($I37="RS"),WORKDAY.INTL($D37,3,1,Datos!$R$3:$R$18),IF(AND($I37="RP"),WORKDAY.INTL($D37,2,1,Datos!$R$3:$R$18),IF(AND($I37="RV"),WORKDAY.INTL($D37,1,1,Datos!$R$3:$R$18),IF(AND($I37="Pg"),WORKDAY.INTL($D37,15,1,Datos!$R$3:$R$18),IF(AND($I37="Ps"),WORKDAY.INTL($D37,10,1,Datos!$R$3:$R$18),WORKDAY.INTL($D37,15,1,Datos!$R$3:$R$18)-1))))))</f>
        <v>46209</v>
      </c>
      <c r="AJ37" s="97" t="str">
        <f>IF(D37="","",IF(AND($I37="RS"),(($AI37-$D37)*24)&amp;" Horas",IF(AND($I37="RP"),(($AI37-$D37)*24)&amp;" Horas",IF(AND($I37="RV"),(($AI37-$D37)*24)&amp;" Horas",IF(AND($I37="Pg"),NETWORKDAYS.INTL($D37,$AI37,1,Datos!$R$3:$R$18)-1&amp;" Días",IF(AND($I37="Ps"),NETWORKDAYS.INTL($D37,$AI37,1,Datos!$R$3:$R$18)-1&amp;" Días",(NETWORKDAYS.INTL($D37,$AI37,1,Datos!$R$3:$R$18)&amp;" Días")))))))</f>
        <v>15 Días</v>
      </c>
      <c r="AK37" s="98">
        <v>46189</v>
      </c>
      <c r="AL37" s="98"/>
      <c r="AM37" s="98"/>
      <c r="AN37" s="98"/>
      <c r="AO37" s="98"/>
      <c r="AP37" s="109" t="str">
        <f ca="1">IF(D37="","",IF(AND($AZ37&lt;&gt;""),"YA SE DIO SOLUCIÓN","Falta  "&amp;(NETWORKDAYS.INTL(TODAY(),$AI37,1,Datos!$R$3:$R$18)-1&amp;" días")))</f>
        <v>YA SE DIO SOLUCIÓN</v>
      </c>
      <c r="AQ37" s="98">
        <v>46191</v>
      </c>
      <c r="AR37" s="98"/>
      <c r="AS37" s="97" t="s">
        <v>1283</v>
      </c>
      <c r="AT37" s="97" t="s">
        <v>2738</v>
      </c>
      <c r="AU37" s="97" t="s">
        <v>1284</v>
      </c>
      <c r="AV37" s="97" t="s">
        <v>1389</v>
      </c>
      <c r="AW37" s="97" t="s">
        <v>1389</v>
      </c>
      <c r="AX37" s="114" t="s">
        <v>168</v>
      </c>
      <c r="AY37" s="120">
        <v>4898</v>
      </c>
      <c r="AZ37" s="98">
        <v>46192</v>
      </c>
      <c r="BA37" s="110" t="str">
        <f t="shared" ref="BA37" si="81">+IF(D37="","",IF(AND($AZ37=""),"EN TRAMITE",IF(AND($AZ37&lt;=$AI37),"CON RESPUESTA","VENCIDA")))</f>
        <v>CON RESPUESTA</v>
      </c>
      <c r="BB37" s="111">
        <f>IF($AQ37="","",IF(AND($I37="RS"),($AQ37-$AK37),IF(AND($I37="RP"),($AQ37-$AK37),IF(AND($I37="RV"),($AQ37-$AK37),(NETWORKDAYS.INTL($AK37,$AQ37,1,Datos!$R$3:$R$18))))))</f>
        <v>3</v>
      </c>
      <c r="BC37" s="112" t="str">
        <f t="shared" ref="BC37" si="82">+IF($AQ37="","",IF(AND($I37="RS",$BB37&lt;=3),"A TIEMPO",IF(AND($I37="RP",$BB37&lt;=2),"A TIEMPO",IF(AND($I37="RV",$BB37&lt;=1),"A TIEMPO",IF(AND($I37="Pg",$BB37&lt;=12),"A TIEMPO",IF(AND($I37="Ps",$BB37&lt;=8),"A TIEMPO",IF(AND($I37="Q",$BB37&lt;=12),"A TIEMPO","FUERA DE TIEMPO")))))))</f>
        <v>A TIEMPO</v>
      </c>
      <c r="BD37" s="111">
        <f>IF($AZ37="","",IF(AND($I37="RS"),($AZ37-$D37),IF(AND($I37="RP"),($AZ37-$D37),IF(AND($I37="RV"),($AZ37-$D37),(NETWORKDAYS.INTL($D37,$AZ37,1,Datos!$R$3:$R$18))))))</f>
        <v>4</v>
      </c>
      <c r="BE37" s="112" t="str">
        <f t="shared" ref="BE37" si="83">+IF($AZ37="","",IF(AND($I37="RS",$BD37&lt;=3),"A TIEMPO",IF(AND($I37="RP",$BD37&lt;=2),"A TIEMPO",IF(AND($I37="RV",$BD37&lt;=1),"A TIEMPO",IF(AND($I37="Pg",$BD37&lt;=15),"A TIEMPO",IF(AND($I37="Ps",$BD37&lt;=10),"A TIEMPO",IF(AND($I37="Q",$BD37&lt;=15),"A TIEMPO","FUERA DE TIEMPO")))))))</f>
        <v>A TIEMPO</v>
      </c>
    </row>
    <row r="38" spans="1:57" ht="21" customHeight="1" x14ac:dyDescent="0.3">
      <c r="A38" s="97">
        <v>302</v>
      </c>
      <c r="B38" s="102">
        <v>4859</v>
      </c>
      <c r="C38" s="103">
        <v>46185</v>
      </c>
      <c r="D38" s="103">
        <v>46185</v>
      </c>
      <c r="E38" s="102" t="s">
        <v>1574</v>
      </c>
      <c r="F38" s="102" t="s">
        <v>2538</v>
      </c>
      <c r="G38" s="102" t="s">
        <v>166</v>
      </c>
      <c r="H38" s="102" t="s">
        <v>1374</v>
      </c>
      <c r="I38" s="102" t="s">
        <v>1368</v>
      </c>
      <c r="J38" s="102" t="s">
        <v>2740</v>
      </c>
      <c r="K38" s="102" t="s">
        <v>80</v>
      </c>
      <c r="L38" s="102">
        <v>23709589</v>
      </c>
      <c r="M38" s="102">
        <v>3203765929</v>
      </c>
      <c r="N38" s="102" t="s">
        <v>66</v>
      </c>
      <c r="O38" s="102" t="s">
        <v>2740</v>
      </c>
      <c r="P38" s="102" t="s">
        <v>80</v>
      </c>
      <c r="Q38" s="102">
        <v>23709589</v>
      </c>
      <c r="R38" s="102" t="s">
        <v>4</v>
      </c>
      <c r="S38" s="102" t="s">
        <v>66</v>
      </c>
      <c r="T38" s="102" t="s">
        <v>66</v>
      </c>
      <c r="U38" s="102">
        <v>3203765929</v>
      </c>
      <c r="V38" s="102" t="s">
        <v>66</v>
      </c>
      <c r="W38" s="102" t="s">
        <v>214</v>
      </c>
      <c r="X38" s="102" t="s">
        <v>303</v>
      </c>
      <c r="Y38" s="102" t="s">
        <v>2741</v>
      </c>
      <c r="Z38" s="102" t="s">
        <v>66</v>
      </c>
      <c r="AA38" s="102" t="s">
        <v>1413</v>
      </c>
      <c r="AB38" s="102" t="s">
        <v>1413</v>
      </c>
      <c r="AC38" s="102" t="s">
        <v>1387</v>
      </c>
      <c r="AD38" s="102" t="s">
        <v>1379</v>
      </c>
      <c r="AE38" s="102" t="s">
        <v>139</v>
      </c>
      <c r="AF38" s="102" t="s">
        <v>2385</v>
      </c>
      <c r="AG38" s="102" t="s">
        <v>66</v>
      </c>
      <c r="AH38" s="102" t="s">
        <v>1389</v>
      </c>
      <c r="AI38" s="103">
        <f>IF(D38="","",IF(AND($I38="RS"),WORKDAY.INTL($D38,3,1,Datos!$R$3:$R$18),IF(AND($I38="RP"),WORKDAY.INTL($D38,2,1,Datos!$R$3:$R$18),IF(AND($I38="RV"),WORKDAY.INTL($D38,1,1,Datos!$R$3:$R$18),IF(AND($I38="Pg"),WORKDAY.INTL($D38,15,1,Datos!$R$3:$R$18),IF(AND($I38="Ps"),WORKDAY.INTL($D38,10,1,Datos!$R$3:$R$18),WORKDAY.INTL($D38,15,1,Datos!$R$3:$R$18)-1))))))</f>
        <v>46205</v>
      </c>
      <c r="AJ38" s="102" t="str">
        <f>IF(D38="","",IF(AND($I38="RS"),(($AI38-$D38)*24)&amp;" Horas",IF(AND($I38="RP"),(($AI38-$D38)*24)&amp;" Horas",IF(AND($I38="RV"),(($AI38-$D38)*24)&amp;" Horas",IF(AND($I38="Pg"),NETWORKDAYS.INTL($D38,$AI38,1,Datos!$R$3:$R$18)-1&amp;" Días",IF(AND($I38="Ps"),NETWORKDAYS.INTL($D38,$AI38,1,Datos!$R$3:$R$18)-1&amp;" Días",(NETWORKDAYS.INTL($D38,$AI38,1,Datos!$R$3:$R$18)&amp;" Días")))))))</f>
        <v>15 Días</v>
      </c>
      <c r="AK38" s="103">
        <v>46192</v>
      </c>
      <c r="AL38" s="103"/>
      <c r="AM38" s="103"/>
      <c r="AN38" s="103"/>
      <c r="AO38" s="103"/>
      <c r="AP38" s="107" t="str">
        <f ca="1">IF(D38="","",IF(AND($AZ38&lt;&gt;""),"YA SE DIO SOLUCIÓN","Falta  "&amp;(NETWORKDAYS.INTL(TODAY(),$AI38,1,Datos!$R$3:$R$18)-1&amp;" días")))</f>
        <v>YA SE DIO SOLUCIÓN</v>
      </c>
      <c r="AQ38" s="103">
        <v>46196</v>
      </c>
      <c r="AR38" s="103"/>
      <c r="AS38" s="102" t="s">
        <v>1283</v>
      </c>
      <c r="AT38" s="102" t="s">
        <v>2744</v>
      </c>
      <c r="AU38" s="102" t="s">
        <v>1284</v>
      </c>
      <c r="AV38" s="102" t="s">
        <v>1389</v>
      </c>
      <c r="AW38" s="102" t="s">
        <v>1389</v>
      </c>
      <c r="AX38" s="113" t="s">
        <v>3</v>
      </c>
      <c r="AY38" s="119">
        <v>5009</v>
      </c>
      <c r="AZ38" s="103">
        <v>46196</v>
      </c>
      <c r="BA38" s="104" t="str">
        <f>+IF(D38="","",IF(AND($AZ38=""),"EN TRAMITE",IF(AND($AZ38&lt;=$AI38),"CON RESPUESTA","VENCIDA")))</f>
        <v>CON RESPUESTA</v>
      </c>
      <c r="BB38" s="105">
        <f>IF($AQ38="","",IF(AND($I38="RS"),($AQ38-$AK38),IF(AND($I38="RP"),($AQ38-$AK38),IF(AND($I38="RV"),($AQ38-$AK38),(NETWORKDAYS.INTL($AK38,$AQ38,1,Datos!$R$3:$R$18))))))</f>
        <v>3</v>
      </c>
      <c r="BC38" s="106" t="str">
        <f>+IF($AQ38="","",IF(AND($I38="RS",$BB38&lt;=3),"A TIEMPO",IF(AND($I38="RP",$BB38&lt;=2),"A TIEMPO",IF(AND($I38="RV",$BB38&lt;=1),"A TIEMPO",IF(AND($I38="Pg",$BB38&lt;=12),"A TIEMPO",IF(AND($I38="Ps",$BB38&lt;=8),"A TIEMPO",IF(AND($I38="Q",$BB38&lt;=12),"A TIEMPO","FUERA DE TIEMPO")))))))</f>
        <v>A TIEMPO</v>
      </c>
      <c r="BD38" s="105">
        <f>IF($AZ38="","",IF(AND($I38="RS"),($AZ38-$D38),IF(AND($I38="RP"),($AZ38-$D38),IF(AND($I38="RV"),($AZ38-$D38),(NETWORKDAYS.INTL($D38,$AZ38,1,Datos!$R$3:$R$18))))))</f>
        <v>8</v>
      </c>
      <c r="BE38" s="106" t="str">
        <f>+IF($AZ38="","",IF(AND($I38="RS",$BD38&lt;=3),"A TIEMPO",IF(AND($I38="RP",$BD38&lt;=2),"A TIEMPO",IF(AND($I38="RV",$BD38&lt;=1),"A TIEMPO",IF(AND($I38="Pg",$BD38&lt;=15),"A TIEMPO",IF(AND($I38="Ps",$BD38&lt;=10),"A TIEMPO",IF(AND($I38="Q",$BD38&lt;=15),"A TIEMPO","FUERA DE TIEMPO")))))))</f>
        <v>A TIEMPO</v>
      </c>
    </row>
    <row r="39" spans="1:57" ht="21" customHeight="1" x14ac:dyDescent="0.3">
      <c r="A39" s="97">
        <v>301</v>
      </c>
      <c r="B39" s="97">
        <v>4832</v>
      </c>
      <c r="C39" s="98">
        <v>46185</v>
      </c>
      <c r="D39" s="98">
        <v>46185</v>
      </c>
      <c r="E39" s="97" t="s">
        <v>1574</v>
      </c>
      <c r="F39" s="97" t="s">
        <v>2538</v>
      </c>
      <c r="G39" s="97" t="s">
        <v>166</v>
      </c>
      <c r="H39" s="97" t="s">
        <v>1374</v>
      </c>
      <c r="I39" s="97" t="s">
        <v>1368</v>
      </c>
      <c r="J39" s="97" t="s">
        <v>2709</v>
      </c>
      <c r="K39" s="97" t="s">
        <v>80</v>
      </c>
      <c r="L39" s="97">
        <v>47434070</v>
      </c>
      <c r="M39" s="97">
        <v>3112264803</v>
      </c>
      <c r="N39" s="97" t="s">
        <v>2710</v>
      </c>
      <c r="O39" s="97" t="s">
        <v>2709</v>
      </c>
      <c r="P39" s="97" t="s">
        <v>80</v>
      </c>
      <c r="Q39" s="97">
        <v>47434070</v>
      </c>
      <c r="R39" s="97" t="s">
        <v>4</v>
      </c>
      <c r="S39" s="97" t="s">
        <v>66</v>
      </c>
      <c r="T39" s="97" t="s">
        <v>2711</v>
      </c>
      <c r="U39" s="97">
        <v>3112264803</v>
      </c>
      <c r="V39" s="97" t="s">
        <v>2710</v>
      </c>
      <c r="W39" s="97" t="s">
        <v>214</v>
      </c>
      <c r="X39" s="97" t="s">
        <v>243</v>
      </c>
      <c r="Y39" s="97" t="s">
        <v>2712</v>
      </c>
      <c r="Z39" s="97" t="s">
        <v>66</v>
      </c>
      <c r="AA39" s="97" t="s">
        <v>1413</v>
      </c>
      <c r="AB39" s="97" t="s">
        <v>1413</v>
      </c>
      <c r="AC39" s="97" t="s">
        <v>1387</v>
      </c>
      <c r="AD39" s="97" t="s">
        <v>1379</v>
      </c>
      <c r="AE39" s="97" t="s">
        <v>139</v>
      </c>
      <c r="AF39" s="97" t="s">
        <v>2579</v>
      </c>
      <c r="AG39" s="97" t="s">
        <v>66</v>
      </c>
      <c r="AH39" s="97" t="s">
        <v>1389</v>
      </c>
      <c r="AI39" s="98">
        <f>IF(D39="","",IF(AND($I39="RS"),WORKDAY.INTL($D39,3,1,Datos!$R$3:$R$18),IF(AND($I39="RP"),WORKDAY.INTL($D39,2,1,Datos!$R$3:$R$18),IF(AND($I39="RV"),WORKDAY.INTL($D39,1,1,Datos!$R$3:$R$18),IF(AND($I39="Pg"),WORKDAY.INTL($D39,15,1,Datos!$R$3:$R$18),IF(AND($I39="Ps"),WORKDAY.INTL($D39,10,1,Datos!$R$3:$R$18),WORKDAY.INTL($D39,15,1,Datos!$R$3:$R$18)-1))))))</f>
        <v>46205</v>
      </c>
      <c r="AJ39" s="97" t="str">
        <f>IF(D39="","",IF(AND($I39="RS"),(($AI39-$D39)*24)&amp;" Horas",IF(AND($I39="RP"),(($AI39-$D39)*24)&amp;" Horas",IF(AND($I39="RV"),(($AI39-$D39)*24)&amp;" Horas",IF(AND($I39="Pg"),NETWORKDAYS.INTL($D39,$AI39,1,Datos!$R$3:$R$18)-1&amp;" Días",IF(AND($I39="Ps"),NETWORKDAYS.INTL($D39,$AI39,1,Datos!$R$3:$R$18)-1&amp;" Días",(NETWORKDAYS.INTL($D39,$AI39,1,Datos!$R$3:$R$18)&amp;" Días")))))))</f>
        <v>15 Días</v>
      </c>
      <c r="AK39" s="98">
        <v>46185</v>
      </c>
      <c r="AL39" s="98"/>
      <c r="AM39" s="98"/>
      <c r="AN39" s="98"/>
      <c r="AO39" s="98"/>
      <c r="AP39" s="109" t="str">
        <f ca="1">IF(D39="","",IF(AND($AZ39&lt;&gt;""),"YA SE DIO SOLUCIÓN","Falta  "&amp;(NETWORKDAYS.INTL(TODAY(),$AI39,1,Datos!$R$3:$R$18)-1&amp;" días")))</f>
        <v>YA SE DIO SOLUCIÓN</v>
      </c>
      <c r="AQ39" s="98">
        <v>46191</v>
      </c>
      <c r="AR39" s="98"/>
      <c r="AS39" s="97" t="s">
        <v>1283</v>
      </c>
      <c r="AT39" s="97" t="s">
        <v>2731</v>
      </c>
      <c r="AU39" s="97" t="s">
        <v>1284</v>
      </c>
      <c r="AV39" s="97" t="s">
        <v>1389</v>
      </c>
      <c r="AW39" s="97" t="s">
        <v>2730</v>
      </c>
      <c r="AX39" s="114" t="s">
        <v>3</v>
      </c>
      <c r="AY39" s="120">
        <v>4903</v>
      </c>
      <c r="AZ39" s="98">
        <v>46191</v>
      </c>
      <c r="BA39" s="110" t="str">
        <f>+IF(D39="","",IF(AND($AZ39=""),"EN TRAMITE",IF(AND($AZ39&lt;=$AI39),"CON RESPUESTA","VENCIDA")))</f>
        <v>CON RESPUESTA</v>
      </c>
      <c r="BB39" s="111">
        <f>IF($AQ39="","",IF(AND($I39="RS"),($AQ39-$AK39),IF(AND($I39="RP"),($AQ39-$AK39),IF(AND($I39="RV"),($AQ39-$AK39),(NETWORKDAYS.INTL($AK39,$AQ39,1,Datos!$R$3:$R$18))))))</f>
        <v>5</v>
      </c>
      <c r="BC39" s="112" t="str">
        <f>+IF($AQ39="","",IF(AND($I39="RS",$BB39&lt;=3),"A TIEMPO",IF(AND($I39="RP",$BB39&lt;=2),"A TIEMPO",IF(AND($I39="RV",$BB39&lt;=1),"A TIEMPO",IF(AND($I39="Pg",$BB39&lt;=12),"A TIEMPO",IF(AND($I39="Ps",$BB39&lt;=8),"A TIEMPO",IF(AND($I39="Q",$BB39&lt;=12),"A TIEMPO","FUERA DE TIEMPO")))))))</f>
        <v>A TIEMPO</v>
      </c>
      <c r="BD39" s="111">
        <f>IF($AZ39="","",IF(AND($I39="RS"),($AZ39-$D39),IF(AND($I39="RP"),($AZ39-$D39),IF(AND($I39="RV"),($AZ39-$D39),(NETWORKDAYS.INTL($D39,$AZ39,1,Datos!$R$3:$R$18))))))</f>
        <v>5</v>
      </c>
      <c r="BE39" s="112" t="str">
        <f>+IF($AZ39="","",IF(AND($I39="RS",$BD39&lt;=3),"A TIEMPO",IF(AND($I39="RP",$BD39&lt;=2),"A TIEMPO",IF(AND($I39="RV",$BD39&lt;=1),"A TIEMPO",IF(AND($I39="Pg",$BD39&lt;=15),"A TIEMPO",IF(AND($I39="Ps",$BD39&lt;=10),"A TIEMPO",IF(AND($I39="Q",$BD39&lt;=15),"A TIEMPO","FUERA DE TIEMPO")))))))</f>
        <v>A TIEMPO</v>
      </c>
    </row>
    <row r="40" spans="1:57" ht="21" customHeight="1" x14ac:dyDescent="0.3">
      <c r="A40" s="97">
        <v>300</v>
      </c>
      <c r="B40" s="97">
        <v>4831</v>
      </c>
      <c r="C40" s="98">
        <v>46185</v>
      </c>
      <c r="D40" s="98">
        <v>46185</v>
      </c>
      <c r="E40" s="97" t="s">
        <v>1574</v>
      </c>
      <c r="F40" s="97" t="s">
        <v>2538</v>
      </c>
      <c r="G40" s="97" t="s">
        <v>166</v>
      </c>
      <c r="H40" s="97" t="s">
        <v>1374</v>
      </c>
      <c r="I40" s="97" t="s">
        <v>1368</v>
      </c>
      <c r="J40" s="97" t="s">
        <v>66</v>
      </c>
      <c r="K40" s="97" t="s">
        <v>66</v>
      </c>
      <c r="L40" s="97" t="s">
        <v>66</v>
      </c>
      <c r="M40" s="97" t="s">
        <v>66</v>
      </c>
      <c r="N40" s="97" t="s">
        <v>2733</v>
      </c>
      <c r="O40" s="97" t="s">
        <v>66</v>
      </c>
      <c r="P40" s="97" t="s">
        <v>66</v>
      </c>
      <c r="Q40" s="97" t="s">
        <v>66</v>
      </c>
      <c r="R40" s="97" t="s">
        <v>66</v>
      </c>
      <c r="S40" s="97" t="s">
        <v>66</v>
      </c>
      <c r="T40" s="97" t="s">
        <v>66</v>
      </c>
      <c r="U40" s="97" t="s">
        <v>66</v>
      </c>
      <c r="V40" s="97" t="s">
        <v>2733</v>
      </c>
      <c r="W40" s="97" t="s">
        <v>214</v>
      </c>
      <c r="X40" s="97" t="s">
        <v>243</v>
      </c>
      <c r="Y40" s="97" t="s">
        <v>2734</v>
      </c>
      <c r="Z40" s="97" t="s">
        <v>66</v>
      </c>
      <c r="AA40" s="97" t="s">
        <v>1413</v>
      </c>
      <c r="AB40" s="97" t="s">
        <v>1413</v>
      </c>
      <c r="AC40" s="97" t="s">
        <v>1385</v>
      </c>
      <c r="AD40" s="97" t="s">
        <v>1379</v>
      </c>
      <c r="AE40" s="97" t="s">
        <v>140</v>
      </c>
      <c r="AF40" s="97" t="s">
        <v>1446</v>
      </c>
      <c r="AG40" s="97" t="s">
        <v>66</v>
      </c>
      <c r="AH40" s="97" t="s">
        <v>1389</v>
      </c>
      <c r="AI40" s="98">
        <f>IF(D40="","",IF(AND($I40="RS"),WORKDAY.INTL($D40,3,1,Datos!$R$3:$R$18),IF(AND($I40="RP"),WORKDAY.INTL($D40,2,1,Datos!$R$3:$R$18),IF(AND($I40="RV"),WORKDAY.INTL($D40,1,1,Datos!$R$3:$R$18),IF(AND($I40="Pg"),WORKDAY.INTL($D40,15,1,Datos!$R$3:$R$18),IF(AND($I40="Ps"),WORKDAY.INTL($D40,10,1,Datos!$R$3:$R$18),WORKDAY.INTL($D40,15,1,Datos!$R$3:$R$18)-1))))))</f>
        <v>46205</v>
      </c>
      <c r="AJ40" s="97" t="str">
        <f>IF(D40="","",IF(AND($I40="RS"),(($AI40-$D40)*24)&amp;" Horas",IF(AND($I40="RP"),(($AI40-$D40)*24)&amp;" Horas",IF(AND($I40="RV"),(($AI40-$D40)*24)&amp;" Horas",IF(AND($I40="Pg"),NETWORKDAYS.INTL($D40,$AI40,1,Datos!$R$3:$R$18)-1&amp;" Días",IF(AND($I40="Ps"),NETWORKDAYS.INTL($D40,$AI40,1,Datos!$R$3:$R$18)-1&amp;" Días",(NETWORKDAYS.INTL($D40,$AI40,1,Datos!$R$3:$R$18)&amp;" Días")))))))</f>
        <v>15 Días</v>
      </c>
      <c r="AK40" s="98">
        <v>46185</v>
      </c>
      <c r="AL40" s="98"/>
      <c r="AM40" s="98"/>
      <c r="AN40" s="98"/>
      <c r="AO40" s="98"/>
      <c r="AP40" s="109" t="str">
        <f ca="1">IF(D40="","",IF(AND($AZ40&lt;&gt;""),"YA SE DIO SOLUCIÓN","Falta  "&amp;(NETWORKDAYS.INTL(TODAY(),$AI40,1,Datos!$R$3:$R$18)-1&amp;" días")))</f>
        <v>YA SE DIO SOLUCIÓN</v>
      </c>
      <c r="AQ40" s="98">
        <v>46192</v>
      </c>
      <c r="AR40" s="98"/>
      <c r="AS40" s="97" t="s">
        <v>1283</v>
      </c>
      <c r="AT40" s="97" t="s">
        <v>2735</v>
      </c>
      <c r="AU40" s="97" t="s">
        <v>1284</v>
      </c>
      <c r="AV40" s="97" t="s">
        <v>1389</v>
      </c>
      <c r="AW40" s="97" t="s">
        <v>1389</v>
      </c>
      <c r="AX40" s="114" t="s">
        <v>3</v>
      </c>
      <c r="AY40" s="120">
        <v>4938</v>
      </c>
      <c r="AZ40" s="98">
        <v>46192</v>
      </c>
      <c r="BA40" s="110" t="str">
        <f>+IF(D40="","",IF(AND($AZ40=""),"EN TRAMITE",IF(AND($AZ40&lt;=$AI40),"CON RESPUESTA","VENCIDA")))</f>
        <v>CON RESPUESTA</v>
      </c>
      <c r="BB40" s="111">
        <f>IF($AQ40="","",IF(AND($I40="RS"),($AQ40-$AK40),IF(AND($I40="RP"),($AQ40-$AK40),IF(AND($I40="RV"),($AQ40-$AK40),(NETWORKDAYS.INTL($AK40,$AQ40,1,Datos!$R$3:$R$18))))))</f>
        <v>6</v>
      </c>
      <c r="BC40" s="112" t="str">
        <f>+IF($AQ40="","",IF(AND($I40="RS",$BB40&lt;=3),"A TIEMPO",IF(AND($I40="RP",$BB40&lt;=2),"A TIEMPO",IF(AND($I40="RV",$BB40&lt;=1),"A TIEMPO",IF(AND($I40="Pg",$BB40&lt;=12),"A TIEMPO",IF(AND($I40="Ps",$BB40&lt;=8),"A TIEMPO",IF(AND($I40="Q",$BB40&lt;=12),"A TIEMPO","FUERA DE TIEMPO")))))))</f>
        <v>A TIEMPO</v>
      </c>
      <c r="BD40" s="111">
        <f>IF($AZ40="","",IF(AND($I40="RS"),($AZ40-$D40),IF(AND($I40="RP"),($AZ40-$D40),IF(AND($I40="RV"),($AZ40-$D40),(NETWORKDAYS.INTL($D40,$AZ40,1,Datos!$R$3:$R$18))))))</f>
        <v>6</v>
      </c>
      <c r="BE40" s="112" t="str">
        <f>+IF($AZ40="","",IF(AND($I40="RS",$BD40&lt;=3),"A TIEMPO",IF(AND($I40="RP",$BD40&lt;=2),"A TIEMPO",IF(AND($I40="RV",$BD40&lt;=1),"A TIEMPO",IF(AND($I40="Pg",$BD40&lt;=15),"A TIEMPO",IF(AND($I40="Ps",$BD40&lt;=10),"A TIEMPO",IF(AND($I40="Q",$BD40&lt;=15),"A TIEMPO","FUERA DE TIEMPO")))))))</f>
        <v>A TIEMPO</v>
      </c>
    </row>
    <row r="41" spans="1:57" ht="21" customHeight="1" x14ac:dyDescent="0.3">
      <c r="A41" s="97">
        <v>299</v>
      </c>
      <c r="B41" s="97">
        <v>4819</v>
      </c>
      <c r="C41" s="98">
        <v>46185</v>
      </c>
      <c r="D41" s="98">
        <v>46185</v>
      </c>
      <c r="E41" s="97" t="s">
        <v>1574</v>
      </c>
      <c r="F41" s="97" t="s">
        <v>2538</v>
      </c>
      <c r="G41" s="97" t="s">
        <v>125</v>
      </c>
      <c r="H41" s="97" t="s">
        <v>1375</v>
      </c>
      <c r="I41" s="97" t="s">
        <v>196</v>
      </c>
      <c r="J41" s="97" t="s">
        <v>2677</v>
      </c>
      <c r="K41" s="97" t="s">
        <v>66</v>
      </c>
      <c r="L41" s="97" t="s">
        <v>66</v>
      </c>
      <c r="M41" s="97" t="s">
        <v>1683</v>
      </c>
      <c r="N41" s="97" t="s">
        <v>2678</v>
      </c>
      <c r="O41" s="97" t="s">
        <v>2679</v>
      </c>
      <c r="P41" s="97" t="s">
        <v>81</v>
      </c>
      <c r="Q41" s="97">
        <v>1125879886</v>
      </c>
      <c r="R41" s="97" t="s">
        <v>11</v>
      </c>
      <c r="S41" s="97" t="s">
        <v>1402</v>
      </c>
      <c r="T41" s="97" t="s">
        <v>66</v>
      </c>
      <c r="U41" s="97">
        <v>3124127824</v>
      </c>
      <c r="V41" s="97" t="s">
        <v>2678</v>
      </c>
      <c r="W41" s="97" t="s">
        <v>214</v>
      </c>
      <c r="X41" s="97" t="s">
        <v>243</v>
      </c>
      <c r="Y41" s="97" t="s">
        <v>2680</v>
      </c>
      <c r="Z41" s="97" t="s">
        <v>66</v>
      </c>
      <c r="AA41" s="97" t="s">
        <v>1413</v>
      </c>
      <c r="AB41" s="97" t="s">
        <v>1413</v>
      </c>
      <c r="AC41" s="97" t="s">
        <v>1387</v>
      </c>
      <c r="AD41" s="97" t="s">
        <v>1379</v>
      </c>
      <c r="AE41" s="97" t="s">
        <v>139</v>
      </c>
      <c r="AF41" s="97" t="s">
        <v>2385</v>
      </c>
      <c r="AG41" s="97" t="s">
        <v>66</v>
      </c>
      <c r="AH41" s="97" t="s">
        <v>1389</v>
      </c>
      <c r="AI41" s="98">
        <f>IF(D41="","",IF(AND($I41="RS"),WORKDAY.INTL($D41,3,1,Datos!$R$3:$R$18),IF(AND($I41="RP"),WORKDAY.INTL($D41,2,1,Datos!$R$3:$R$18),IF(AND($I41="RV"),WORKDAY.INTL($D41,1,1,Datos!$R$3:$R$18),IF(AND($I41="Pg"),WORKDAY.INTL($D41,15,1,Datos!$R$3:$R$18),IF(AND($I41="Ps"),WORKDAY.INTL($D41,10,1,Datos!$R$3:$R$18),WORKDAY.INTL($D41,15,1,Datos!$R$3:$R$18)-1))))))</f>
        <v>46190</v>
      </c>
      <c r="AJ41" s="97" t="str">
        <f>IF(D41="","",IF(AND($I41="RS"),(($AI41-$D41)*24)&amp;" Horas",IF(AND($I41="RP"),(($AI41-$D41)*24)&amp;" Horas",IF(AND($I41="RV"),(($AI41-$D41)*24)&amp;" Horas",IF(AND($I41="Pg"),NETWORKDAYS.INTL($D41,$AI41,1,Datos!$R$3:$R$18)-1&amp;" Días",IF(AND($I41="Ps"),NETWORKDAYS.INTL($D41,$AI41,1,Datos!$R$3:$R$18)-1&amp;" Días",(NETWORKDAYS.INTL($D41,$AI41,1,Datos!$R$3:$R$18)&amp;" Días")))))))</f>
        <v>120 Horas</v>
      </c>
      <c r="AK41" s="98">
        <v>46185</v>
      </c>
      <c r="AL41" s="98"/>
      <c r="AM41" s="98"/>
      <c r="AN41" s="98"/>
      <c r="AO41" s="98"/>
      <c r="AP41" s="109" t="str">
        <f ca="1">IF(D41="","",IF(AND($AZ41&lt;&gt;""),"YA SE DIO SOLUCIÓN","Falta  "&amp;(NETWORKDAYS.INTL(TODAY(),$AI41,1,Datos!$R$3:$R$18)-1&amp;" días")))</f>
        <v>YA SE DIO SOLUCIÓN</v>
      </c>
      <c r="AQ41" s="98">
        <v>46185</v>
      </c>
      <c r="AR41" s="98"/>
      <c r="AS41" s="97" t="s">
        <v>1283</v>
      </c>
      <c r="AT41" s="97" t="s">
        <v>2681</v>
      </c>
      <c r="AU41" s="97" t="s">
        <v>1284</v>
      </c>
      <c r="AV41" s="97" t="s">
        <v>1389</v>
      </c>
      <c r="AW41" s="97" t="s">
        <v>1389</v>
      </c>
      <c r="AX41" s="114" t="s">
        <v>3</v>
      </c>
      <c r="AY41" s="120">
        <v>4799</v>
      </c>
      <c r="AZ41" s="98">
        <v>46185</v>
      </c>
      <c r="BA41" s="110" t="str">
        <f t="shared" ref="BA41" si="84">+IF(D41="","",IF(AND($AZ41=""),"EN TRAMITE",IF(AND($AZ41&lt;=$AI41),"CON RESPUESTA","VENCIDA")))</f>
        <v>CON RESPUESTA</v>
      </c>
      <c r="BB41" s="111">
        <f>IF($AQ41="","",IF(AND($I41="RS"),($AQ41-$AK41),IF(AND($I41="RP"),($AQ41-$AK41),IF(AND($I41="RV"),($AQ41-$AK41),(NETWORKDAYS.INTL($AK41,$AQ41,1,Datos!$R$3:$R$18))))))</f>
        <v>0</v>
      </c>
      <c r="BC41" s="112" t="str">
        <f t="shared" ref="BC41" si="85">+IF($AQ41="","",IF(AND($I41="RS",$BB41&lt;=3),"A TIEMPO",IF(AND($I41="RP",$BB41&lt;=2),"A TIEMPO",IF(AND($I41="RV",$BB41&lt;=1),"A TIEMPO",IF(AND($I41="Pg",$BB41&lt;=12),"A TIEMPO",IF(AND($I41="Ps",$BB41&lt;=8),"A TIEMPO",IF(AND($I41="Q",$BB41&lt;=12),"A TIEMPO","FUERA DE TIEMPO")))))))</f>
        <v>A TIEMPO</v>
      </c>
      <c r="BD41" s="111">
        <f>IF($AZ41="","",IF(AND($I41="RS"),($AZ41-$D41),IF(AND($I41="RP"),($AZ41-$D41),IF(AND($I41="RV"),($AZ41-$D41),(NETWORKDAYS.INTL($D41,$AZ41,1,Datos!$R$3:$R$18))))))</f>
        <v>0</v>
      </c>
      <c r="BE41" s="112" t="str">
        <f t="shared" ref="BE41" si="86">+IF($AZ41="","",IF(AND($I41="RS",$BD41&lt;=3),"A TIEMPO",IF(AND($I41="RP",$BD41&lt;=2),"A TIEMPO",IF(AND($I41="RV",$BD41&lt;=1),"A TIEMPO",IF(AND($I41="Pg",$BD41&lt;=15),"A TIEMPO",IF(AND($I41="Ps",$BD41&lt;=10),"A TIEMPO",IF(AND($I41="Q",$BD41&lt;=15),"A TIEMPO","FUERA DE TIEMPO")))))))</f>
        <v>A TIEMPO</v>
      </c>
    </row>
    <row r="42" spans="1:57" ht="21" customHeight="1" x14ac:dyDescent="0.3">
      <c r="A42" s="97">
        <v>298</v>
      </c>
      <c r="B42" s="97">
        <v>4812</v>
      </c>
      <c r="C42" s="98">
        <v>46185</v>
      </c>
      <c r="D42" s="98">
        <v>46185</v>
      </c>
      <c r="E42" s="97" t="s">
        <v>1574</v>
      </c>
      <c r="F42" s="97" t="s">
        <v>2538</v>
      </c>
      <c r="G42" s="97" t="s">
        <v>166</v>
      </c>
      <c r="H42" s="97" t="s">
        <v>1375</v>
      </c>
      <c r="I42" s="97" t="s">
        <v>197</v>
      </c>
      <c r="J42" s="97" t="s">
        <v>2672</v>
      </c>
      <c r="K42" s="97" t="s">
        <v>66</v>
      </c>
      <c r="L42" s="97" t="s">
        <v>66</v>
      </c>
      <c r="M42" s="97" t="s">
        <v>2673</v>
      </c>
      <c r="N42" s="97" t="s">
        <v>2674</v>
      </c>
      <c r="O42" s="97" t="s">
        <v>2675</v>
      </c>
      <c r="P42" s="97" t="s">
        <v>80</v>
      </c>
      <c r="Q42" s="97">
        <v>1097092696</v>
      </c>
      <c r="R42" s="97" t="s">
        <v>16</v>
      </c>
      <c r="S42" s="97" t="s">
        <v>66</v>
      </c>
      <c r="T42" s="97" t="s">
        <v>66</v>
      </c>
      <c r="U42" s="97">
        <v>3186846239</v>
      </c>
      <c r="V42" s="97" t="s">
        <v>2674</v>
      </c>
      <c r="W42" s="97" t="s">
        <v>214</v>
      </c>
      <c r="X42" s="97" t="s">
        <v>243</v>
      </c>
      <c r="Y42" s="97" t="s">
        <v>2676</v>
      </c>
      <c r="Z42" s="97" t="s">
        <v>66</v>
      </c>
      <c r="AA42" s="97" t="s">
        <v>1410</v>
      </c>
      <c r="AB42" s="97" t="s">
        <v>1413</v>
      </c>
      <c r="AC42" s="97" t="s">
        <v>1387</v>
      </c>
      <c r="AD42" s="97" t="s">
        <v>1379</v>
      </c>
      <c r="AE42" s="97" t="s">
        <v>131</v>
      </c>
      <c r="AF42" s="97" t="s">
        <v>1531</v>
      </c>
      <c r="AG42" s="97" t="s">
        <v>66</v>
      </c>
      <c r="AH42" s="97" t="s">
        <v>1389</v>
      </c>
      <c r="AI42" s="98">
        <f>IF(D42="","",IF(AND($I42="RS"),WORKDAY.INTL($D42,3,1,Datos!$R$3:$R$18),IF(AND($I42="RP"),WORKDAY.INTL($D42,2,1,Datos!$R$3:$R$18),IF(AND($I42="RV"),WORKDAY.INTL($D42,1,1,Datos!$R$3:$R$18),IF(AND($I42="Pg"),WORKDAY.INTL($D42,15,1,Datos!$R$3:$R$18),IF(AND($I42="Ps"),WORKDAY.INTL($D42,10,1,Datos!$R$3:$R$18),WORKDAY.INTL($D42,15,1,Datos!$R$3:$R$18)-1))))))</f>
        <v>46189</v>
      </c>
      <c r="AJ42" s="97" t="str">
        <f>IF(D42="","",IF(AND($I42="RS"),(($AI42-$D42)*24)&amp;" Horas",IF(AND($I42="RP"),(($AI42-$D42)*24)&amp;" Horas",IF(AND($I42="RV"),(($AI42-$D42)*24)&amp;" Horas",IF(AND($I42="Pg"),NETWORKDAYS.INTL($D42,$AI42,1,Datos!$R$3:$R$18)-1&amp;" Días",IF(AND($I42="Ps"),NETWORKDAYS.INTL($D42,$AI42,1,Datos!$R$3:$R$18)-1&amp;" Días",(NETWORKDAYS.INTL($D42,$AI42,1,Datos!$R$3:$R$18)&amp;" Días")))))))</f>
        <v>96 Horas</v>
      </c>
      <c r="AK42" s="98">
        <v>46185</v>
      </c>
      <c r="AL42" s="98"/>
      <c r="AM42" s="98"/>
      <c r="AN42" s="98"/>
      <c r="AO42" s="98"/>
      <c r="AP42" s="109" t="str">
        <f ca="1">IF(D42="","",IF(AND($AZ42&lt;&gt;""),"YA SE DIO SOLUCIÓN","Falta  "&amp;(NETWORKDAYS.INTL(TODAY(),$AI42,1,Datos!$R$3:$R$18)-1&amp;" días")))</f>
        <v>YA SE DIO SOLUCIÓN</v>
      </c>
      <c r="AQ42" s="98">
        <v>46185</v>
      </c>
      <c r="AR42" s="98"/>
      <c r="AS42" s="97" t="s">
        <v>1283</v>
      </c>
      <c r="AT42" s="97" t="s">
        <v>2682</v>
      </c>
      <c r="AU42" s="97" t="s">
        <v>1284</v>
      </c>
      <c r="AV42" s="97" t="s">
        <v>1389</v>
      </c>
      <c r="AW42" s="97" t="s">
        <v>1389</v>
      </c>
      <c r="AX42" s="114" t="s">
        <v>3</v>
      </c>
      <c r="AY42" s="120">
        <v>4791</v>
      </c>
      <c r="AZ42" s="98">
        <v>46185</v>
      </c>
      <c r="BA42" s="110" t="str">
        <f t="shared" ref="BA42" si="87">+IF(D42="","",IF(AND($AZ42=""),"EN TRAMITE",IF(AND($AZ42&lt;=$AI42),"CON RESPUESTA","VENCIDA")))</f>
        <v>CON RESPUESTA</v>
      </c>
      <c r="BB42" s="111">
        <f>IF($AQ42="","",IF(AND($I42="RS"),($AQ42-$AK42),IF(AND($I42="RP"),($AQ42-$AK42),IF(AND($I42="RV"),($AQ42-$AK42),(NETWORKDAYS.INTL($AK42,$AQ42,1,Datos!$R$3:$R$18))))))</f>
        <v>0</v>
      </c>
      <c r="BC42" s="112" t="str">
        <f t="shared" ref="BC42" si="88">+IF($AQ42="","",IF(AND($I42="RS",$BB42&lt;=3),"A TIEMPO",IF(AND($I42="RP",$BB42&lt;=2),"A TIEMPO",IF(AND($I42="RV",$BB42&lt;=1),"A TIEMPO",IF(AND($I42="Pg",$BB42&lt;=12),"A TIEMPO",IF(AND($I42="Ps",$BB42&lt;=8),"A TIEMPO",IF(AND($I42="Q",$BB42&lt;=12),"A TIEMPO","FUERA DE TIEMPO")))))))</f>
        <v>A TIEMPO</v>
      </c>
      <c r="BD42" s="111">
        <f>IF($AZ42="","",IF(AND($I42="RS"),($AZ42-$D42),IF(AND($I42="RP"),($AZ42-$D42),IF(AND($I42="RV"),($AZ42-$D42),(NETWORKDAYS.INTL($D42,$AZ42,1,Datos!$R$3:$R$18))))))</f>
        <v>0</v>
      </c>
      <c r="BE42" s="112" t="str">
        <f t="shared" ref="BE42" si="89">+IF($AZ42="","",IF(AND($I42="RS",$BD42&lt;=3),"A TIEMPO",IF(AND($I42="RP",$BD42&lt;=2),"A TIEMPO",IF(AND($I42="RV",$BD42&lt;=1),"A TIEMPO",IF(AND($I42="Pg",$BD42&lt;=15),"A TIEMPO",IF(AND($I42="Ps",$BD42&lt;=10),"A TIEMPO",IF(AND($I42="Q",$BD42&lt;=15),"A TIEMPO","FUERA DE TIEMPO")))))))</f>
        <v>A TIEMPO</v>
      </c>
    </row>
    <row r="43" spans="1:57" ht="21" customHeight="1" x14ac:dyDescent="0.3">
      <c r="A43" s="97">
        <v>297</v>
      </c>
      <c r="B43" s="97">
        <v>4758</v>
      </c>
      <c r="C43" s="98">
        <v>46184</v>
      </c>
      <c r="D43" s="98">
        <v>46184</v>
      </c>
      <c r="E43" s="97" t="s">
        <v>1574</v>
      </c>
      <c r="F43" s="97" t="s">
        <v>2538</v>
      </c>
      <c r="G43" s="97" t="s">
        <v>125</v>
      </c>
      <c r="H43" s="97" t="s">
        <v>1375</v>
      </c>
      <c r="I43" s="97" t="s">
        <v>196</v>
      </c>
      <c r="J43" s="97" t="s">
        <v>2670</v>
      </c>
      <c r="K43" s="97" t="s">
        <v>80</v>
      </c>
      <c r="L43" s="97">
        <v>1003590438</v>
      </c>
      <c r="M43" s="97">
        <v>3239363162</v>
      </c>
      <c r="N43" s="97" t="s">
        <v>2668</v>
      </c>
      <c r="O43" s="97" t="s">
        <v>2667</v>
      </c>
      <c r="P43" s="97" t="s">
        <v>82</v>
      </c>
      <c r="Q43" s="97">
        <v>1040375823</v>
      </c>
      <c r="R43" s="97" t="s">
        <v>97</v>
      </c>
      <c r="S43" s="97" t="s">
        <v>1404</v>
      </c>
      <c r="T43" s="97" t="s">
        <v>2669</v>
      </c>
      <c r="U43" s="97">
        <v>3207876059</v>
      </c>
      <c r="V43" s="97" t="s">
        <v>2668</v>
      </c>
      <c r="W43" s="97" t="s">
        <v>214</v>
      </c>
      <c r="X43" s="97" t="s">
        <v>243</v>
      </c>
      <c r="Y43" s="97" t="s">
        <v>2671</v>
      </c>
      <c r="Z43" s="97" t="s">
        <v>66</v>
      </c>
      <c r="AA43" s="97" t="s">
        <v>1413</v>
      </c>
      <c r="AB43" s="97" t="s">
        <v>1413</v>
      </c>
      <c r="AC43" s="97" t="s">
        <v>1387</v>
      </c>
      <c r="AD43" s="97" t="s">
        <v>1379</v>
      </c>
      <c r="AE43" s="97" t="s">
        <v>139</v>
      </c>
      <c r="AF43" s="97" t="s">
        <v>2385</v>
      </c>
      <c r="AG43" s="97" t="s">
        <v>66</v>
      </c>
      <c r="AH43" s="97" t="s">
        <v>1389</v>
      </c>
      <c r="AI43" s="98">
        <f>IF(D43="","",IF(AND($I43="RS"),WORKDAY.INTL($D43,3,1,Datos!$R$3:$R$18),IF(AND($I43="RP"),WORKDAY.INTL($D43,2,1,Datos!$R$3:$R$18),IF(AND($I43="RV"),WORKDAY.INTL($D43,1,1,Datos!$R$3:$R$18),IF(AND($I43="Pg"),WORKDAY.INTL($D43,15,1,Datos!$R$3:$R$18),IF(AND($I43="Ps"),WORKDAY.INTL($D43,10,1,Datos!$R$3:$R$18),WORKDAY.INTL($D43,15,1,Datos!$R$3:$R$18)-1))))))</f>
        <v>46189</v>
      </c>
      <c r="AJ43" s="97" t="str">
        <f>IF(D43="","",IF(AND($I43="RS"),(($AI43-$D43)*24)&amp;" Horas",IF(AND($I43="RP"),(($AI43-$D43)*24)&amp;" Horas",IF(AND($I43="RV"),(($AI43-$D43)*24)&amp;" Horas",IF(AND($I43="Pg"),NETWORKDAYS.INTL($D43,$AI43,1,Datos!$R$3:$R$18)-1&amp;" Días",IF(AND($I43="Ps"),NETWORKDAYS.INTL($D43,$AI43,1,Datos!$R$3:$R$18)-1&amp;" Días",(NETWORKDAYS.INTL($D43,$AI43,1,Datos!$R$3:$R$18)&amp;" Días")))))))</f>
        <v>120 Horas</v>
      </c>
      <c r="AK43" s="98">
        <v>46183</v>
      </c>
      <c r="AL43" s="98"/>
      <c r="AM43" s="98"/>
      <c r="AN43" s="98"/>
      <c r="AO43" s="98"/>
      <c r="AP43" s="109" t="str">
        <f ca="1">IF(D43="","",IF(AND($AZ43&lt;&gt;""),"YA SE DIO SOLUCIÓN","Falta  "&amp;(NETWORKDAYS.INTL(TODAY(),$AI43,1,Datos!$R$3:$R$18)-1&amp;" días")))</f>
        <v>YA SE DIO SOLUCIÓN</v>
      </c>
      <c r="AQ43" s="98">
        <v>46184</v>
      </c>
      <c r="AR43" s="98"/>
      <c r="AS43" s="97" t="s">
        <v>1283</v>
      </c>
      <c r="AT43" s="97" t="s">
        <v>2683</v>
      </c>
      <c r="AU43" s="97" t="s">
        <v>1284</v>
      </c>
      <c r="AV43" s="97" t="s">
        <v>1389</v>
      </c>
      <c r="AW43" s="97" t="s">
        <v>1389</v>
      </c>
      <c r="AX43" s="114" t="s">
        <v>3</v>
      </c>
      <c r="AY43" s="120">
        <v>4728</v>
      </c>
      <c r="AZ43" s="98">
        <v>46184</v>
      </c>
      <c r="BA43" s="110" t="str">
        <f t="shared" ref="BA43" si="90">+IF(D43="","",IF(AND($AZ43=""),"EN TRAMITE",IF(AND($AZ43&lt;=$AI43),"CON RESPUESTA","VENCIDA")))</f>
        <v>CON RESPUESTA</v>
      </c>
      <c r="BB43" s="111">
        <f>IF($AQ43="","",IF(AND($I43="RS"),($AQ43-$AK43),IF(AND($I43="RP"),($AQ43-$AK43),IF(AND($I43="RV"),($AQ43-$AK43),(NETWORKDAYS.INTL($AK43,$AQ43,1,Datos!$R$3:$R$18))))))</f>
        <v>1</v>
      </c>
      <c r="BC43" s="112" t="str">
        <f t="shared" ref="BC43" si="91">+IF($AQ43="","",IF(AND($I43="RS",$BB43&lt;=3),"A TIEMPO",IF(AND($I43="RP",$BB43&lt;=2),"A TIEMPO",IF(AND($I43="RV",$BB43&lt;=1),"A TIEMPO",IF(AND($I43="Pg",$BB43&lt;=12),"A TIEMPO",IF(AND($I43="Ps",$BB43&lt;=8),"A TIEMPO",IF(AND($I43="Q",$BB43&lt;=12),"A TIEMPO","FUERA DE TIEMPO")))))))</f>
        <v>A TIEMPO</v>
      </c>
      <c r="BD43" s="111">
        <f>IF($AZ43="","",IF(AND($I43="RS"),($AZ43-$D43),IF(AND($I43="RP"),($AZ43-$D43),IF(AND($I43="RV"),($AZ43-$D43),(NETWORKDAYS.INTL($D43,$AZ43,1,Datos!$R$3:$R$18))))))</f>
        <v>0</v>
      </c>
      <c r="BE43" s="112" t="str">
        <f t="shared" ref="BE43" si="92">+IF($AZ43="","",IF(AND($I43="RS",$BD43&lt;=3),"A TIEMPO",IF(AND($I43="RP",$BD43&lt;=2),"A TIEMPO",IF(AND($I43="RV",$BD43&lt;=1),"A TIEMPO",IF(AND($I43="Pg",$BD43&lt;=15),"A TIEMPO",IF(AND($I43="Ps",$BD43&lt;=10),"A TIEMPO",IF(AND($I43="Q",$BD43&lt;=15),"A TIEMPO","FUERA DE TIEMPO")))))))</f>
        <v>A TIEMPO</v>
      </c>
    </row>
    <row r="44" spans="1:57" ht="21" customHeight="1" x14ac:dyDescent="0.3">
      <c r="A44" s="97">
        <v>296</v>
      </c>
      <c r="B44" s="97">
        <v>4745</v>
      </c>
      <c r="C44" s="98">
        <v>46183</v>
      </c>
      <c r="D44" s="98">
        <v>46183</v>
      </c>
      <c r="E44" s="97" t="s">
        <v>1574</v>
      </c>
      <c r="F44" s="97" t="s">
        <v>2538</v>
      </c>
      <c r="G44" s="97" t="s">
        <v>166</v>
      </c>
      <c r="H44" s="97" t="s">
        <v>1374</v>
      </c>
      <c r="I44" s="97" t="s">
        <v>1368</v>
      </c>
      <c r="J44" s="97" t="s">
        <v>2714</v>
      </c>
      <c r="K44" s="97" t="s">
        <v>80</v>
      </c>
      <c r="L44" s="97">
        <v>31643889</v>
      </c>
      <c r="M44" s="97">
        <v>3207399286</v>
      </c>
      <c r="N44" s="97" t="s">
        <v>66</v>
      </c>
      <c r="O44" s="97" t="s">
        <v>2713</v>
      </c>
      <c r="P44" s="97" t="s">
        <v>82</v>
      </c>
      <c r="Q44" s="97">
        <v>1222148262</v>
      </c>
      <c r="R44" s="97" t="s">
        <v>4</v>
      </c>
      <c r="S44" s="97" t="s">
        <v>66</v>
      </c>
      <c r="T44" s="97" t="s">
        <v>2715</v>
      </c>
      <c r="U44" s="97">
        <v>3207399286</v>
      </c>
      <c r="V44" s="97" t="s">
        <v>66</v>
      </c>
      <c r="W44" s="97" t="s">
        <v>214</v>
      </c>
      <c r="X44" s="97" t="s">
        <v>265</v>
      </c>
      <c r="Y44" s="97" t="s">
        <v>2716</v>
      </c>
      <c r="Z44" s="97" t="s">
        <v>66</v>
      </c>
      <c r="AA44" s="97" t="s">
        <v>1413</v>
      </c>
      <c r="AB44" s="97" t="s">
        <v>1413</v>
      </c>
      <c r="AC44" s="97" t="s">
        <v>1381</v>
      </c>
      <c r="AD44" s="97" t="s">
        <v>1379</v>
      </c>
      <c r="AE44" s="97" t="s">
        <v>1448</v>
      </c>
      <c r="AF44" s="97" t="s">
        <v>1443</v>
      </c>
      <c r="AG44" s="97" t="s">
        <v>2717</v>
      </c>
      <c r="AH44" s="97" t="s">
        <v>1393</v>
      </c>
      <c r="AI44" s="98">
        <f>IF(D44="","",IF(AND($I44="RS"),WORKDAY.INTL($D44,3,1,Datos!$R$3:$R$18),IF(AND($I44="RP"),WORKDAY.INTL($D44,2,1,Datos!$R$3:$R$18),IF(AND($I44="RV"),WORKDAY.INTL($D44,1,1,Datos!$R$3:$R$18),IF(AND($I44="Pg"),WORKDAY.INTL($D44,15,1,Datos!$R$3:$R$18),IF(AND($I44="Ps"),WORKDAY.INTL($D44,10,1,Datos!$R$3:$R$18),WORKDAY.INTL($D44,15,1,Datos!$R$3:$R$18)+1))))))</f>
        <v>46205</v>
      </c>
      <c r="AJ44" s="97" t="str">
        <f>IF(D44="","",IF(AND($I44="RS"),(($AI44-$D44)*24)&amp;" Horas",IF(AND($I44="RP"),(($AI44-$D44)*24)&amp;" Horas",IF(AND($I44="RV"),(($AI44-$D44)*24)&amp;" Horas",IF(AND($I44="Pg"),NETWORKDAYS.INTL($D44,$AI44,1,Datos!$R$3:$R$18)-1&amp;" Días",IF(AND($I44="Ps"),NETWORKDAYS.INTL($D44,$AI44,1,Datos!$R$3:$R$18)-1&amp;" Días",(NETWORKDAYS.INTL($D44,$AI44,1,Datos!$R$3:$R$18)&amp;" Días")))))))</f>
        <v>17 Días</v>
      </c>
      <c r="AK44" s="98">
        <v>46185</v>
      </c>
      <c r="AL44" s="98">
        <v>46191</v>
      </c>
      <c r="AM44" s="98"/>
      <c r="AN44" s="98"/>
      <c r="AO44" s="98"/>
      <c r="AP44" s="109" t="str">
        <f ca="1">IF(D44="","",IF(AND($AZ44&lt;&gt;""),"YA SE DIO SOLUCIÓN","Falta  "&amp;(NETWORKDAYS.INTL(TODAY(),$AI44,1,Datos!$R$3:$R$18)-1&amp;" días")))</f>
        <v>YA SE DIO SOLUCIÓN</v>
      </c>
      <c r="AQ44" s="98">
        <v>46205</v>
      </c>
      <c r="AR44" s="98"/>
      <c r="AS44" s="97" t="s">
        <v>1283</v>
      </c>
      <c r="AT44" s="97" t="s">
        <v>2826</v>
      </c>
      <c r="AU44" s="97" t="s">
        <v>1284</v>
      </c>
      <c r="AV44" s="97" t="s">
        <v>1389</v>
      </c>
      <c r="AW44" s="97" t="s">
        <v>1389</v>
      </c>
      <c r="AX44" s="114" t="s">
        <v>3</v>
      </c>
      <c r="AY44" s="120">
        <v>5254</v>
      </c>
      <c r="AZ44" s="98">
        <v>46205</v>
      </c>
      <c r="BA44" s="110" t="str">
        <f>+IF(D44="","",IF(AND($AZ44=""),"EN TRAMITE",IF(AND($AZ44&lt;=$AI44),"CON RESPUESTA","VENCIDA")))</f>
        <v>CON RESPUESTA</v>
      </c>
      <c r="BB44" s="111">
        <f>IF($AQ44="","",IF(AND($I44="RS"),($AQ44-$AK44),IF(AND($I44="RP"),($AQ44-$AK44),IF(AND($I44="RV"),($AQ44-$AK44),(NETWORKDAYS.INTL($AK44,$AQ44,1,Datos!$R$3:$R$18))))))-2</f>
        <v>13</v>
      </c>
      <c r="BC44" s="112" t="str">
        <f>+IF($AQ44="","",IF(AND($I44="RS",$BB44&lt;=3),"A TIEMPO",IF(AND($I44="RP",$BB44&lt;=2),"A TIEMPO",IF(AND($I44="RV",$BB44&lt;=1),"A TIEMPO",IF(AND($I44="Pg",$BB44&lt;=12),"A TIEMPO",IF(AND($I44="Ps",$BB44&lt;=8),"A TIEMPO",IF(AND($I44="Q",$BB44&lt;=12),"A TIEMPO","FUERA DE TIEMPO")))))))</f>
        <v>FUERA DE TIEMPO</v>
      </c>
      <c r="BD44" s="111">
        <f>IF($AZ44="","",IF(AND($I44="RS"),($AZ44-$D44),IF(AND($I44="RP"),($AZ44-$D44),IF(AND($I44="RV"),($AZ44-$D44),(NETWORKDAYS.INTL($D44,$AZ44,1,Datos!$R$3:$R$18))))))-2</f>
        <v>15</v>
      </c>
      <c r="BE44" s="112" t="str">
        <f>+IF($AZ44="","",IF(AND($I44="RS",$BD44&lt;=3),"A TIEMPO",IF(AND($I44="RP",$BD44&lt;=2),"A TIEMPO",IF(AND($I44="RV",$BD44&lt;=1),"A TIEMPO",IF(AND($I44="Pg",$BD44&lt;=15),"A TIEMPO",IF(AND($I44="Ps",$BD44&lt;=10),"A TIEMPO",IF(AND($I44="Q",$BD44&lt;=15),"A TIEMPO","FUERA DE TIEMPO")))))))</f>
        <v>A TIEMPO</v>
      </c>
    </row>
    <row r="45" spans="1:57" ht="21" customHeight="1" x14ac:dyDescent="0.3">
      <c r="A45" s="97">
        <v>295</v>
      </c>
      <c r="B45" s="97">
        <v>4742</v>
      </c>
      <c r="C45" s="98">
        <v>46182</v>
      </c>
      <c r="D45" s="98">
        <v>46182</v>
      </c>
      <c r="E45" s="97" t="s">
        <v>1574</v>
      </c>
      <c r="F45" s="97" t="s">
        <v>2538</v>
      </c>
      <c r="G45" s="97" t="s">
        <v>124</v>
      </c>
      <c r="H45" s="97" t="s">
        <v>1374</v>
      </c>
      <c r="I45" s="97" t="s">
        <v>1368</v>
      </c>
      <c r="J45" s="97" t="s">
        <v>2666</v>
      </c>
      <c r="K45" s="97" t="s">
        <v>66</v>
      </c>
      <c r="L45" s="97" t="s">
        <v>66</v>
      </c>
      <c r="M45" s="97" t="s">
        <v>66</v>
      </c>
      <c r="N45" s="97" t="s">
        <v>66</v>
      </c>
      <c r="O45" s="97" t="s">
        <v>2664</v>
      </c>
      <c r="P45" s="97" t="s">
        <v>80</v>
      </c>
      <c r="Q45" s="97">
        <v>300563783</v>
      </c>
      <c r="R45" s="97" t="s">
        <v>4</v>
      </c>
      <c r="S45" s="97" t="s">
        <v>66</v>
      </c>
      <c r="T45" s="97" t="s">
        <v>66</v>
      </c>
      <c r="U45" s="97">
        <v>3123063783</v>
      </c>
      <c r="V45" s="97" t="s">
        <v>66</v>
      </c>
      <c r="W45" s="97" t="s">
        <v>214</v>
      </c>
      <c r="X45" s="97" t="s">
        <v>491</v>
      </c>
      <c r="Y45" s="97" t="s">
        <v>2665</v>
      </c>
      <c r="Z45" s="97" t="s">
        <v>66</v>
      </c>
      <c r="AA45" s="97" t="s">
        <v>1413</v>
      </c>
      <c r="AB45" s="97" t="s">
        <v>1413</v>
      </c>
      <c r="AC45" s="97" t="s">
        <v>1386</v>
      </c>
      <c r="AD45" s="97" t="s">
        <v>1377</v>
      </c>
      <c r="AE45" s="97" t="s">
        <v>131</v>
      </c>
      <c r="AF45" s="97" t="s">
        <v>1531</v>
      </c>
      <c r="AG45" s="97" t="s">
        <v>66</v>
      </c>
      <c r="AH45" s="97" t="s">
        <v>1389</v>
      </c>
      <c r="AI45" s="98">
        <f>IF(D45="","",IF(AND($I45="RS"),WORKDAY.INTL($D45,3,1,Datos!$R$3:$R$18),IF(AND($I45="RP"),WORKDAY.INTL($D45,2,1,Datos!$R$3:$R$18),IF(AND($I45="RV"),WORKDAY.INTL($D45,1,1,Datos!$R$3:$R$18),IF(AND($I45="Pg"),WORKDAY.INTL($D45,15,1,Datos!$R$3:$R$18),IF(AND($I45="Ps"),WORKDAY.INTL($D45,10,1,Datos!$R$3:$R$18),WORKDAY.INTL($D45,15,1,Datos!$R$3:$R$18)-1))))))</f>
        <v>46202</v>
      </c>
      <c r="AJ45" s="97" t="str">
        <f>IF(D45="","",IF(AND($I45="RS"),(($AI45-$D45)*24)&amp;" Horas",IF(AND($I45="RP"),(($AI45-$D45)*24)&amp;" Horas",IF(AND($I45="RV"),(($AI45-$D45)*24)&amp;" Horas",IF(AND($I45="Pg"),NETWORKDAYS.INTL($D45,$AI45,1,Datos!$R$3:$R$18)-1&amp;" Días",IF(AND($I45="Ps"),NETWORKDAYS.INTL($D45,$AI45,1,Datos!$R$3:$R$18)-1&amp;" Días",(NETWORKDAYS.INTL($D45,$AI45,1,Datos!$R$3:$R$18)&amp;" Días")))))))</f>
        <v>15 Días</v>
      </c>
      <c r="AK45" s="98">
        <v>46183</v>
      </c>
      <c r="AL45" s="98"/>
      <c r="AM45" s="98"/>
      <c r="AN45" s="98"/>
      <c r="AO45" s="98"/>
      <c r="AP45" s="109" t="str">
        <f ca="1">IF(D45="","",IF(AND($AZ45&lt;&gt;""),"YA SE DIO SOLUCIÓN","Falta  "&amp;(NETWORKDAYS.INTL(TODAY(),$AI45,1,Datos!$R$3:$R$18)-1&amp;" días")))</f>
        <v>YA SE DIO SOLUCIÓN</v>
      </c>
      <c r="AQ45" s="98">
        <v>46189</v>
      </c>
      <c r="AR45" s="98"/>
      <c r="AS45" s="97" t="s">
        <v>1283</v>
      </c>
      <c r="AT45" s="97" t="s">
        <v>2688</v>
      </c>
      <c r="AU45" s="97" t="s">
        <v>1284</v>
      </c>
      <c r="AV45" s="97" t="s">
        <v>1389</v>
      </c>
      <c r="AW45" s="97" t="s">
        <v>1389</v>
      </c>
      <c r="AX45" s="114" t="s">
        <v>168</v>
      </c>
      <c r="AY45" s="120">
        <v>4825</v>
      </c>
      <c r="AZ45" s="98">
        <v>46189</v>
      </c>
      <c r="BA45" s="110" t="str">
        <f t="shared" ref="BA45" si="93">+IF(D45="","",IF(AND($AZ45=""),"EN TRAMITE",IF(AND($AZ45&lt;=$AI45),"CON RESPUESTA","VENCIDA")))</f>
        <v>CON RESPUESTA</v>
      </c>
      <c r="BB45" s="111">
        <f>IF($AQ45="","",IF(AND($I45="RS"),($AQ45-$AK45),IF(AND($I45="RP"),($AQ45-$AK45),IF(AND($I45="RV"),($AQ45-$AK45),(NETWORKDAYS.INTL($AK45,$AQ45,1,Datos!$R$3:$R$18))))))</f>
        <v>5</v>
      </c>
      <c r="BC45" s="112" t="str">
        <f t="shared" ref="BC45" si="94">+IF($AQ45="","",IF(AND($I45="RS",$BB45&lt;=3),"A TIEMPO",IF(AND($I45="RP",$BB45&lt;=2),"A TIEMPO",IF(AND($I45="RV",$BB45&lt;=1),"A TIEMPO",IF(AND($I45="Pg",$BB45&lt;=12),"A TIEMPO",IF(AND($I45="Ps",$BB45&lt;=8),"A TIEMPO",IF(AND($I45="Q",$BB45&lt;=12),"A TIEMPO","FUERA DE TIEMPO")))))))</f>
        <v>A TIEMPO</v>
      </c>
      <c r="BD45" s="111">
        <f>IF($AZ45="","",IF(AND($I45="RS"),($AZ45-$D45),IF(AND($I45="RP"),($AZ45-$D45),IF(AND($I45="RV"),($AZ45-$D45),(NETWORKDAYS.INTL($D45,$AZ45,1,Datos!$R$3:$R$18))))))</f>
        <v>6</v>
      </c>
      <c r="BE45" s="112" t="str">
        <f t="shared" ref="BE45" si="95">+IF($AZ45="","",IF(AND($I45="RS",$BD45&lt;=3),"A TIEMPO",IF(AND($I45="RP",$BD45&lt;=2),"A TIEMPO",IF(AND($I45="RV",$BD45&lt;=1),"A TIEMPO",IF(AND($I45="Pg",$BD45&lt;=15),"A TIEMPO",IF(AND($I45="Ps",$BD45&lt;=10),"A TIEMPO",IF(AND($I45="Q",$BD45&lt;=15),"A TIEMPO","FUERA DE TIEMPO")))))))</f>
        <v>A TIEMPO</v>
      </c>
    </row>
    <row r="46" spans="1:57" ht="21" customHeight="1" x14ac:dyDescent="0.3">
      <c r="A46" s="97">
        <v>294</v>
      </c>
      <c r="B46" s="97">
        <v>4735</v>
      </c>
      <c r="C46" s="98">
        <v>46182</v>
      </c>
      <c r="D46" s="98">
        <v>46182</v>
      </c>
      <c r="E46" s="97" t="s">
        <v>1574</v>
      </c>
      <c r="F46" s="97" t="s">
        <v>2538</v>
      </c>
      <c r="G46" s="97" t="s">
        <v>125</v>
      </c>
      <c r="H46" s="97" t="s">
        <v>1374</v>
      </c>
      <c r="I46" s="97" t="s">
        <v>1368</v>
      </c>
      <c r="J46" s="97" t="s">
        <v>2659</v>
      </c>
      <c r="K46" s="97" t="s">
        <v>80</v>
      </c>
      <c r="L46" s="97">
        <v>104746549</v>
      </c>
      <c r="M46" s="97" t="s">
        <v>66</v>
      </c>
      <c r="N46" s="97" t="s">
        <v>2660</v>
      </c>
      <c r="O46" s="97" t="s">
        <v>2661</v>
      </c>
      <c r="P46" s="97" t="s">
        <v>80</v>
      </c>
      <c r="Q46" s="97">
        <v>104746549</v>
      </c>
      <c r="R46" s="97" t="s">
        <v>97</v>
      </c>
      <c r="S46" s="97" t="s">
        <v>66</v>
      </c>
      <c r="T46" s="97" t="s">
        <v>66</v>
      </c>
      <c r="U46" s="97" t="s">
        <v>66</v>
      </c>
      <c r="V46" s="97" t="s">
        <v>2662</v>
      </c>
      <c r="W46" s="97" t="s">
        <v>1272</v>
      </c>
      <c r="X46" s="97"/>
      <c r="Y46" s="97" t="s">
        <v>2663</v>
      </c>
      <c r="Z46" s="97" t="s">
        <v>66</v>
      </c>
      <c r="AA46" s="97" t="s">
        <v>1413</v>
      </c>
      <c r="AB46" s="97" t="s">
        <v>1413</v>
      </c>
      <c r="AC46" s="97" t="s">
        <v>1384</v>
      </c>
      <c r="AD46" s="97" t="s">
        <v>1377</v>
      </c>
      <c r="AE46" s="97" t="s">
        <v>139</v>
      </c>
      <c r="AF46" s="97" t="s">
        <v>2385</v>
      </c>
      <c r="AG46" s="97" t="s">
        <v>2585</v>
      </c>
      <c r="AH46" s="97" t="s">
        <v>1393</v>
      </c>
      <c r="AI46" s="98">
        <f>IF(D46="","",IF(AND($I46="RS"),WORKDAY.INTL($D46,3,1,Datos!$R$3:$R$18),IF(AND($I46="RP"),WORKDAY.INTL($D46,2,1,Datos!$R$3:$R$18),IF(AND($I46="RV"),WORKDAY.INTL($D46,1,1,Datos!$R$3:$R$18),IF(AND($I46="Pg"),WORKDAY.INTL($D46,15,1,Datos!$R$3:$R$18),IF(AND($I46="Ps"),WORKDAY.INTL($D46,10,1,Datos!$R$3:$R$18),WORKDAY.INTL($D46,15,1,Datos!$R$3:$R$18)-1))))))</f>
        <v>46202</v>
      </c>
      <c r="AJ46" s="97" t="str">
        <f>IF(D46="","",IF(AND($I46="RS"),(($AI46-$D46)*24)&amp;" Horas",IF(AND($I46="RP"),(($AI46-$D46)*24)&amp;" Horas",IF(AND($I46="RV"),(($AI46-$D46)*24)&amp;" Horas",IF(AND($I46="Pg"),NETWORKDAYS.INTL($D46,$AI46,1,Datos!$R$3:$R$18)-1&amp;" Días",IF(AND($I46="Ps"),NETWORKDAYS.INTL($D46,$AI46,1,Datos!$R$3:$R$18)-1&amp;" Días",(NETWORKDAYS.INTL($D46,$AI46,1,Datos!$R$3:$R$18)&amp;" Días")))))))</f>
        <v>15 Días</v>
      </c>
      <c r="AK46" s="98">
        <v>46183</v>
      </c>
      <c r="AL46" s="98">
        <v>46191</v>
      </c>
      <c r="AM46" s="98"/>
      <c r="AN46" s="98"/>
      <c r="AO46" s="98"/>
      <c r="AP46" s="109" t="str">
        <f ca="1">IF(D46="","",IF(AND($AZ46&lt;&gt;""),"YA SE DIO SOLUCIÓN","Falta  "&amp;(NETWORKDAYS.INTL(TODAY(),$AI46,1,Datos!$R$3:$R$18)-1&amp;" días")))</f>
        <v>YA SE DIO SOLUCIÓN</v>
      </c>
      <c r="AQ46" s="98">
        <v>46197</v>
      </c>
      <c r="AR46" s="98"/>
      <c r="AS46" s="97" t="s">
        <v>1283</v>
      </c>
      <c r="AT46" s="97" t="s">
        <v>2746</v>
      </c>
      <c r="AU46" s="97" t="s">
        <v>1284</v>
      </c>
      <c r="AV46" s="97" t="s">
        <v>1389</v>
      </c>
      <c r="AW46" s="97" t="s">
        <v>1389</v>
      </c>
      <c r="AX46" s="114" t="s">
        <v>3</v>
      </c>
      <c r="AY46" s="124">
        <v>5064</v>
      </c>
      <c r="AZ46" s="98">
        <v>46197</v>
      </c>
      <c r="BA46" s="110" t="str">
        <f t="shared" ref="BA46" si="96">+IF(D46="","",IF(AND($AZ46=""),"EN TRAMITE",IF(AND($AZ46&lt;=$AI46),"CON RESPUESTA","VENCIDA")))</f>
        <v>CON RESPUESTA</v>
      </c>
      <c r="BB46" s="111">
        <f>IF($AQ46="","",IF(AND($I46="RS"),($AQ46-$AK46),IF(AND($I46="RP"),($AQ46-$AK46),IF(AND($I46="RV"),($AQ46-$AK46),(NETWORKDAYS.INTL($AK46,$AQ46,1,Datos!$R$3:$R$18))))))</f>
        <v>11</v>
      </c>
      <c r="BC46" s="112" t="str">
        <f t="shared" ref="BC46" si="97">+IF($AQ46="","",IF(AND($I46="RS",$BB46&lt;=3),"A TIEMPO",IF(AND($I46="RP",$BB46&lt;=2),"A TIEMPO",IF(AND($I46="RV",$BB46&lt;=1),"A TIEMPO",IF(AND($I46="Pg",$BB46&lt;=12),"A TIEMPO",IF(AND($I46="Ps",$BB46&lt;=8),"A TIEMPO",IF(AND($I46="Q",$BB46&lt;=12),"A TIEMPO","FUERA DE TIEMPO")))))))</f>
        <v>A TIEMPO</v>
      </c>
      <c r="BD46" s="111">
        <f>IF($AZ46="","",IF(AND($I46="RS"),($AZ46-$D46),IF(AND($I46="RP"),($AZ46-$D46),IF(AND($I46="RV"),($AZ46-$D46),(NETWORKDAYS.INTL($D46,$AZ46,1,Datos!$R$3:$R$18))))))</f>
        <v>12</v>
      </c>
      <c r="BE46" s="112" t="str">
        <f t="shared" ref="BE46" si="98">+IF($AZ46="","",IF(AND($I46="RS",$BD46&lt;=3),"A TIEMPO",IF(AND($I46="RP",$BD46&lt;=2),"A TIEMPO",IF(AND($I46="RV",$BD46&lt;=1),"A TIEMPO",IF(AND($I46="Pg",$BD46&lt;=15),"A TIEMPO",IF(AND($I46="Ps",$BD46&lt;=10),"A TIEMPO",IF(AND($I46="Q",$BD46&lt;=15),"A TIEMPO","FUERA DE TIEMPO")))))))</f>
        <v>A TIEMPO</v>
      </c>
    </row>
    <row r="47" spans="1:57" ht="21" customHeight="1" x14ac:dyDescent="0.3">
      <c r="A47" s="97">
        <v>293</v>
      </c>
      <c r="B47" s="97">
        <v>4734</v>
      </c>
      <c r="C47" s="98">
        <v>46182</v>
      </c>
      <c r="D47" s="98">
        <v>46182</v>
      </c>
      <c r="E47" s="97" t="s">
        <v>1574</v>
      </c>
      <c r="F47" s="97" t="s">
        <v>2538</v>
      </c>
      <c r="G47" s="97" t="s">
        <v>148</v>
      </c>
      <c r="H47" s="97" t="s">
        <v>1374</v>
      </c>
      <c r="I47" s="97" t="s">
        <v>1368</v>
      </c>
      <c r="J47" s="97" t="s">
        <v>2656</v>
      </c>
      <c r="K47" s="97" t="s">
        <v>80</v>
      </c>
      <c r="L47" s="97">
        <v>23827764</v>
      </c>
      <c r="M47" s="97">
        <v>3224228184</v>
      </c>
      <c r="N47" s="97" t="s">
        <v>66</v>
      </c>
      <c r="O47" s="97" t="s">
        <v>2656</v>
      </c>
      <c r="P47" s="97" t="s">
        <v>80</v>
      </c>
      <c r="Q47" s="97">
        <v>23827764</v>
      </c>
      <c r="R47" s="97" t="s">
        <v>66</v>
      </c>
      <c r="S47" s="97" t="s">
        <v>66</v>
      </c>
      <c r="T47" s="97" t="s">
        <v>66</v>
      </c>
      <c r="U47" s="97">
        <v>3224228184</v>
      </c>
      <c r="V47" s="97" t="s">
        <v>66</v>
      </c>
      <c r="W47" s="97" t="s">
        <v>1272</v>
      </c>
      <c r="X47" s="97"/>
      <c r="Y47" s="97" t="s">
        <v>2657</v>
      </c>
      <c r="Z47" s="97" t="s">
        <v>66</v>
      </c>
      <c r="AA47" s="97" t="s">
        <v>1413</v>
      </c>
      <c r="AB47" s="97" t="s">
        <v>1413</v>
      </c>
      <c r="AC47" s="97" t="s">
        <v>1386</v>
      </c>
      <c r="AD47" s="97" t="s">
        <v>1377</v>
      </c>
      <c r="AE47" s="97" t="s">
        <v>139</v>
      </c>
      <c r="AF47" s="97" t="s">
        <v>2385</v>
      </c>
      <c r="AG47" s="97" t="s">
        <v>2658</v>
      </c>
      <c r="AH47" s="97" t="s">
        <v>1393</v>
      </c>
      <c r="AI47" s="98">
        <f>IF(D47="","",IF(AND($I47="RS"),WORKDAY.INTL($D47,3,1,Datos!$R$3:$R$18),IF(AND($I47="RP"),WORKDAY.INTL($D47,2,1,Datos!$R$3:$R$18),IF(AND($I47="RV"),WORKDAY.INTL($D47,1,1,Datos!$R$3:$R$18),IF(AND($I47="Pg"),WORKDAY.INTL($D47,15,1,Datos!$R$3:$R$18),IF(AND($I47="Ps"),WORKDAY.INTL($D47,10,1,Datos!$R$3:$R$18),WORKDAY.INTL($D47,15,1,Datos!$R$3:$R$18)-1))))))</f>
        <v>46202</v>
      </c>
      <c r="AJ47" s="97" t="str">
        <f>IF(D47="","",IF(AND($I47="RS"),(($AI47-$D47)*24)&amp;" Horas",IF(AND($I47="RP"),(($AI47-$D47)*24)&amp;" Horas",IF(AND($I47="RV"),(($AI47-$D47)*24)&amp;" Horas",IF(AND($I47="Pg"),NETWORKDAYS.INTL($D47,$AI47,1,Datos!$R$3:$R$18)-1&amp;" Días",IF(AND($I47="Ps"),NETWORKDAYS.INTL($D47,$AI47,1,Datos!$R$3:$R$18)-1&amp;" Días",(NETWORKDAYS.INTL($D47,$AI47,1,Datos!$R$3:$R$18)&amp;" Días")))))))</f>
        <v>15 Días</v>
      </c>
      <c r="AK47" s="98">
        <v>46183</v>
      </c>
      <c r="AL47" s="98"/>
      <c r="AM47" s="98"/>
      <c r="AN47" s="98"/>
      <c r="AO47" s="98"/>
      <c r="AP47" s="109" t="str">
        <f ca="1">IF(D47="","",IF(AND($AZ47&lt;&gt;""),"YA SE DIO SOLUCIÓN","Falta  "&amp;(NETWORKDAYS.INTL(TODAY(),$AI47,1,Datos!$R$3:$R$18)-1&amp;" días")))</f>
        <v>YA SE DIO SOLUCIÓN</v>
      </c>
      <c r="AQ47" s="98">
        <v>46190</v>
      </c>
      <c r="AR47" s="98"/>
      <c r="AS47" s="97" t="s">
        <v>1283</v>
      </c>
      <c r="AT47" s="97" t="s">
        <v>2724</v>
      </c>
      <c r="AU47" s="97" t="s">
        <v>1284</v>
      </c>
      <c r="AV47" s="97" t="s">
        <v>1389</v>
      </c>
      <c r="AW47" s="97" t="s">
        <v>1389</v>
      </c>
      <c r="AX47" s="114" t="s">
        <v>168</v>
      </c>
      <c r="AY47" s="120">
        <v>4876</v>
      </c>
      <c r="AZ47" s="98">
        <v>46191</v>
      </c>
      <c r="BA47" s="110" t="str">
        <f t="shared" ref="BA47" si="99">+IF(D47="","",IF(AND($AZ47=""),"EN TRAMITE",IF(AND($AZ47&lt;=$AI47),"CON RESPUESTA","VENCIDA")))</f>
        <v>CON RESPUESTA</v>
      </c>
      <c r="BB47" s="111">
        <f>IF($AQ47="","",IF(AND($I47="RS"),($AQ47-$AK47),IF(AND($I47="RP"),($AQ47-$AK47),IF(AND($I47="RV"),($AQ47-$AK47),(NETWORKDAYS.INTL($AK47,$AQ47,1,Datos!$R$3:$R$18))))))</f>
        <v>6</v>
      </c>
      <c r="BC47" s="112" t="str">
        <f t="shared" ref="BC47" si="100">+IF($AQ47="","",IF(AND($I47="RS",$BB47&lt;=3),"A TIEMPO",IF(AND($I47="RP",$BB47&lt;=2),"A TIEMPO",IF(AND($I47="RV",$BB47&lt;=1),"A TIEMPO",IF(AND($I47="Pg",$BB47&lt;=12),"A TIEMPO",IF(AND($I47="Ps",$BB47&lt;=8),"A TIEMPO",IF(AND($I47="Q",$BB47&lt;=12),"A TIEMPO","FUERA DE TIEMPO")))))))</f>
        <v>A TIEMPO</v>
      </c>
      <c r="BD47" s="111">
        <f>IF($AZ47="","",IF(AND($I47="RS"),($AZ47-$D47),IF(AND($I47="RP"),($AZ47-$D47),IF(AND($I47="RV"),($AZ47-$D47),(NETWORKDAYS.INTL($D47,$AZ47,1,Datos!$R$3:$R$18))))))</f>
        <v>8</v>
      </c>
      <c r="BE47" s="112" t="str">
        <f t="shared" ref="BE47" si="101">+IF($AZ47="","",IF(AND($I47="RS",$BD47&lt;=3),"A TIEMPO",IF(AND($I47="RP",$BD47&lt;=2),"A TIEMPO",IF(AND($I47="RV",$BD47&lt;=1),"A TIEMPO",IF(AND($I47="Pg",$BD47&lt;=15),"A TIEMPO",IF(AND($I47="Ps",$BD47&lt;=10),"A TIEMPO",IF(AND($I47="Q",$BD47&lt;=15),"A TIEMPO","FUERA DE TIEMPO")))))))</f>
        <v>A TIEMPO</v>
      </c>
    </row>
    <row r="48" spans="1:57" ht="21" customHeight="1" x14ac:dyDescent="0.3">
      <c r="A48" s="97">
        <v>292</v>
      </c>
      <c r="B48" s="97">
        <v>4731</v>
      </c>
      <c r="C48" s="98">
        <v>46182</v>
      </c>
      <c r="D48" s="98">
        <v>46182</v>
      </c>
      <c r="E48" s="97" t="s">
        <v>1574</v>
      </c>
      <c r="F48" s="97" t="s">
        <v>2538</v>
      </c>
      <c r="G48" s="97" t="s">
        <v>148</v>
      </c>
      <c r="H48" s="97" t="s">
        <v>1374</v>
      </c>
      <c r="I48" s="97" t="s">
        <v>1368</v>
      </c>
      <c r="J48" s="97" t="s">
        <v>2653</v>
      </c>
      <c r="K48" s="97" t="s">
        <v>66</v>
      </c>
      <c r="L48" s="97" t="s">
        <v>66</v>
      </c>
      <c r="M48" s="97" t="s">
        <v>66</v>
      </c>
      <c r="N48" s="97" t="s">
        <v>2652</v>
      </c>
      <c r="O48" s="97" t="s">
        <v>2654</v>
      </c>
      <c r="P48" s="97" t="s">
        <v>80</v>
      </c>
      <c r="Q48" s="97">
        <v>7364694</v>
      </c>
      <c r="R48" s="97" t="s">
        <v>11</v>
      </c>
      <c r="S48" s="97" t="s">
        <v>66</v>
      </c>
      <c r="T48" s="97" t="s">
        <v>66</v>
      </c>
      <c r="U48" s="97" t="s">
        <v>66</v>
      </c>
      <c r="V48" s="97" t="s">
        <v>2652</v>
      </c>
      <c r="W48" s="97" t="s">
        <v>1272</v>
      </c>
      <c r="X48" s="97"/>
      <c r="Y48" s="97" t="s">
        <v>2655</v>
      </c>
      <c r="Z48" s="97" t="s">
        <v>66</v>
      </c>
      <c r="AA48" s="97" t="s">
        <v>1413</v>
      </c>
      <c r="AB48" s="97" t="s">
        <v>1413</v>
      </c>
      <c r="AC48" s="97" t="s">
        <v>1386</v>
      </c>
      <c r="AD48" s="97" t="s">
        <v>1377</v>
      </c>
      <c r="AE48" s="97" t="s">
        <v>139</v>
      </c>
      <c r="AF48" s="97" t="s">
        <v>2612</v>
      </c>
      <c r="AG48" s="97" t="s">
        <v>66</v>
      </c>
      <c r="AH48" s="97" t="s">
        <v>1389</v>
      </c>
      <c r="AI48" s="98">
        <f>IF(D48="","",IF(AND($I48="RS"),WORKDAY.INTL($D48,3,1,Datos!$R$3:$R$18),IF(AND($I48="RP"),WORKDAY.INTL($D48,2,1,Datos!$R$3:$R$18),IF(AND($I48="RV"),WORKDAY.INTL($D48,1,1,Datos!$R$3:$R$18),IF(AND($I48="Pg"),WORKDAY.INTL($D48,15,1,Datos!$R$3:$R$18),IF(AND($I48="Ps"),WORKDAY.INTL($D48,10,1,Datos!$R$3:$R$18),WORKDAY.INTL($D48,15,1,Datos!$R$3:$R$18)-1))))))</f>
        <v>46202</v>
      </c>
      <c r="AJ48" s="97" t="str">
        <f>IF(D48="","",IF(AND($I48="RS"),(($AI48-$D48)*24)&amp;" Horas",IF(AND($I48="RP"),(($AI48-$D48)*24)&amp;" Horas",IF(AND($I48="RV"),(($AI48-$D48)*24)&amp;" Horas",IF(AND($I48="Pg"),NETWORKDAYS.INTL($D48,$AI48,1,Datos!$R$3:$R$18)-1&amp;" Días",IF(AND($I48="Ps"),NETWORKDAYS.INTL($D48,$AI48,1,Datos!$R$3:$R$18)-1&amp;" Días",(NETWORKDAYS.INTL($D48,$AI48,1,Datos!$R$3:$R$18)&amp;" Días")))))))</f>
        <v>15 Días</v>
      </c>
      <c r="AK48" s="98">
        <v>46183</v>
      </c>
      <c r="AL48" s="98"/>
      <c r="AM48" s="98"/>
      <c r="AN48" s="98"/>
      <c r="AO48" s="98"/>
      <c r="AP48" s="109" t="str">
        <f ca="1">IF(D48="","",IF(AND($AZ48&lt;&gt;""),"YA SE DIO SOLUCIÓN","Falta  "&amp;(NETWORKDAYS.INTL(TODAY(),$AI48,1,Datos!$R$3:$R$18)-1&amp;" días")))</f>
        <v>YA SE DIO SOLUCIÓN</v>
      </c>
      <c r="AQ48" s="98">
        <v>46197</v>
      </c>
      <c r="AR48" s="98"/>
      <c r="AS48" s="97" t="s">
        <v>1283</v>
      </c>
      <c r="AT48" s="97" t="s">
        <v>2810</v>
      </c>
      <c r="AU48" s="97" t="s">
        <v>1284</v>
      </c>
      <c r="AV48" s="97" t="s">
        <v>1389</v>
      </c>
      <c r="AW48" s="97" t="s">
        <v>1389</v>
      </c>
      <c r="AX48" s="114" t="s">
        <v>3</v>
      </c>
      <c r="AY48" s="120">
        <v>5072</v>
      </c>
      <c r="AZ48" s="98">
        <v>46197</v>
      </c>
      <c r="BA48" s="110" t="str">
        <f t="shared" ref="BA48" si="102">+IF(D48="","",IF(AND($AZ48=""),"EN TRAMITE",IF(AND($AZ48&lt;=$AI48),"CON RESPUESTA","VENCIDA")))</f>
        <v>CON RESPUESTA</v>
      </c>
      <c r="BB48" s="111">
        <f>IF($AQ48="","",IF(AND($I48="RS"),($AQ48-$AK48),IF(AND($I48="RP"),($AQ48-$AK48),IF(AND($I48="RV"),($AQ48-$AK48),(NETWORKDAYS.INTL($AK48,$AQ48,1,Datos!$R$3:$R$18))))))</f>
        <v>11</v>
      </c>
      <c r="BC48" s="112" t="str">
        <f t="shared" ref="BC48" si="103">+IF($AQ48="","",IF(AND($I48="RS",$BB48&lt;=3),"A TIEMPO",IF(AND($I48="RP",$BB48&lt;=2),"A TIEMPO",IF(AND($I48="RV",$BB48&lt;=1),"A TIEMPO",IF(AND($I48="Pg",$BB48&lt;=12),"A TIEMPO",IF(AND($I48="Ps",$BB48&lt;=8),"A TIEMPO",IF(AND($I48="Q",$BB48&lt;=12),"A TIEMPO","FUERA DE TIEMPO")))))))</f>
        <v>A TIEMPO</v>
      </c>
      <c r="BD48" s="111">
        <f>IF($AZ48="","",IF(AND($I48="RS"),($AZ48-$D48),IF(AND($I48="RP"),($AZ48-$D48),IF(AND($I48="RV"),($AZ48-$D48),(NETWORKDAYS.INTL($D48,$AZ48,1,Datos!$R$3:$R$18))))))</f>
        <v>12</v>
      </c>
      <c r="BE48" s="112" t="str">
        <f t="shared" ref="BE48" si="104">+IF($AZ48="","",IF(AND($I48="RS",$BD48&lt;=3),"A TIEMPO",IF(AND($I48="RP",$BD48&lt;=2),"A TIEMPO",IF(AND($I48="RV",$BD48&lt;=1),"A TIEMPO",IF(AND($I48="Pg",$BD48&lt;=15),"A TIEMPO",IF(AND($I48="Ps",$BD48&lt;=10),"A TIEMPO",IF(AND($I48="Q",$BD48&lt;=15),"A TIEMPO","FUERA DE TIEMPO")))))))</f>
        <v>A TIEMPO</v>
      </c>
    </row>
    <row r="49" spans="1:57" ht="21" customHeight="1" x14ac:dyDescent="0.3">
      <c r="A49" s="97">
        <v>291</v>
      </c>
      <c r="B49" s="97">
        <v>4730</v>
      </c>
      <c r="C49" s="98">
        <v>46182</v>
      </c>
      <c r="D49" s="98">
        <v>46182</v>
      </c>
      <c r="E49" s="97" t="s">
        <v>1574</v>
      </c>
      <c r="F49" s="97" t="s">
        <v>2538</v>
      </c>
      <c r="G49" s="97" t="s">
        <v>117</v>
      </c>
      <c r="H49" s="97" t="s">
        <v>1374</v>
      </c>
      <c r="I49" s="97" t="s">
        <v>1368</v>
      </c>
      <c r="J49" s="97" t="s">
        <v>66</v>
      </c>
      <c r="K49" s="97" t="s">
        <v>66</v>
      </c>
      <c r="L49" s="97" t="s">
        <v>66</v>
      </c>
      <c r="M49" s="97" t="s">
        <v>66</v>
      </c>
      <c r="N49" s="97" t="s">
        <v>66</v>
      </c>
      <c r="O49" s="97" t="s">
        <v>66</v>
      </c>
      <c r="P49" s="97" t="s">
        <v>66</v>
      </c>
      <c r="Q49" s="97" t="s">
        <v>66</v>
      </c>
      <c r="R49" s="97" t="s">
        <v>66</v>
      </c>
      <c r="S49" s="97" t="s">
        <v>66</v>
      </c>
      <c r="T49" s="97" t="s">
        <v>66</v>
      </c>
      <c r="U49" s="97" t="s">
        <v>66</v>
      </c>
      <c r="V49" s="97" t="s">
        <v>66</v>
      </c>
      <c r="W49" s="97" t="s">
        <v>1272</v>
      </c>
      <c r="X49" s="97"/>
      <c r="Y49" s="97" t="s">
        <v>2651</v>
      </c>
      <c r="Z49" s="97" t="s">
        <v>66</v>
      </c>
      <c r="AA49" s="97" t="s">
        <v>1413</v>
      </c>
      <c r="AB49" s="97" t="s">
        <v>1413</v>
      </c>
      <c r="AC49" s="97" t="s">
        <v>1382</v>
      </c>
      <c r="AD49" s="97" t="s">
        <v>1377</v>
      </c>
      <c r="AE49" s="97" t="s">
        <v>160</v>
      </c>
      <c r="AF49" s="97" t="s">
        <v>1735</v>
      </c>
      <c r="AG49" s="97" t="s">
        <v>66</v>
      </c>
      <c r="AH49" s="97" t="s">
        <v>1389</v>
      </c>
      <c r="AI49" s="98">
        <f>IF(D49="","",IF(AND($I49="RS"),WORKDAY.INTL($D49,3,1,Datos!$R$3:$R$18),IF(AND($I49="RP"),WORKDAY.INTL($D49,2,1,Datos!$R$3:$R$18),IF(AND($I49="RV"),WORKDAY.INTL($D49,1,1,Datos!$R$3:$R$18),IF(AND($I49="Pg"),WORKDAY.INTL($D49,15,1,Datos!$R$3:$R$18),IF(AND($I49="Ps"),WORKDAY.INTL($D49,10,1,Datos!$R$3:$R$18),WORKDAY.INTL($D49,15,1,Datos!$R$3:$R$18)-1))))))</f>
        <v>46202</v>
      </c>
      <c r="AJ49" s="97" t="str">
        <f>IF(D49="","",IF(AND($I49="RS"),(($AI49-$D49)*24)&amp;" Horas",IF(AND($I49="RP"),(($AI49-$D49)*24)&amp;" Horas",IF(AND($I49="RV"),(($AI49-$D49)*24)&amp;" Horas",IF(AND($I49="Pg"),NETWORKDAYS.INTL($D49,$AI49,1,Datos!$R$3:$R$18)-1&amp;" Días",IF(AND($I49="Ps"),NETWORKDAYS.INTL($D49,$AI49,1,Datos!$R$3:$R$18)-1&amp;" Días",(NETWORKDAYS.INTL($D49,$AI49,1,Datos!$R$3:$R$18)&amp;" Días")))))))</f>
        <v>15 Días</v>
      </c>
      <c r="AK49" s="98">
        <v>46183</v>
      </c>
      <c r="AL49" s="98"/>
      <c r="AM49" s="98"/>
      <c r="AN49" s="98"/>
      <c r="AO49" s="98"/>
      <c r="AP49" s="109" t="str">
        <f ca="1">IF(D49="","",IF(AND($AZ49&lt;&gt;""),"YA SE DIO SOLUCIÓN","Falta  "&amp;(NETWORKDAYS.INTL(TODAY(),$AI49,1,Datos!$R$3:$R$18)-1&amp;" días")))</f>
        <v>YA SE DIO SOLUCIÓN</v>
      </c>
      <c r="AQ49" s="98">
        <v>46190</v>
      </c>
      <c r="AR49" s="98"/>
      <c r="AS49" s="97" t="s">
        <v>1283</v>
      </c>
      <c r="AT49" s="97" t="s">
        <v>2722</v>
      </c>
      <c r="AU49" s="97" t="s">
        <v>1284</v>
      </c>
      <c r="AV49" s="97" t="s">
        <v>1389</v>
      </c>
      <c r="AW49" s="97" t="s">
        <v>1389</v>
      </c>
      <c r="AX49" s="114" t="s">
        <v>6</v>
      </c>
      <c r="AY49" s="120">
        <v>4860</v>
      </c>
      <c r="AZ49" s="98">
        <v>46190</v>
      </c>
      <c r="BA49" s="110" t="str">
        <f t="shared" ref="BA49" si="105">+IF(D49="","",IF(AND($AZ49=""),"EN TRAMITE",IF(AND($AZ49&lt;=$AI49),"CON RESPUESTA","VENCIDA")))</f>
        <v>CON RESPUESTA</v>
      </c>
      <c r="BB49" s="111">
        <f>IF($AQ49="","",IF(AND($I49="RS"),($AQ49-$AK49),IF(AND($I49="RP"),($AQ49-$AK49),IF(AND($I49="RV"),($AQ49-$AK49),(NETWORKDAYS.INTL($AK49,$AQ49,1,Datos!$R$3:$R$18))))))</f>
        <v>6</v>
      </c>
      <c r="BC49" s="112" t="str">
        <f t="shared" ref="BC49" si="106">+IF($AQ49="","",IF(AND($I49="RS",$BB49&lt;=3),"A TIEMPO",IF(AND($I49="RP",$BB49&lt;=2),"A TIEMPO",IF(AND($I49="RV",$BB49&lt;=1),"A TIEMPO",IF(AND($I49="Pg",$BB49&lt;=12),"A TIEMPO",IF(AND($I49="Ps",$BB49&lt;=8),"A TIEMPO",IF(AND($I49="Q",$BB49&lt;=12),"A TIEMPO","FUERA DE TIEMPO")))))))</f>
        <v>A TIEMPO</v>
      </c>
      <c r="BD49" s="111">
        <f>IF($AZ49="","",IF(AND($I49="RS"),($AZ49-$D49),IF(AND($I49="RP"),($AZ49-$D49),IF(AND($I49="RV"),($AZ49-$D49),(NETWORKDAYS.INTL($D49,$AZ49,1,Datos!$R$3:$R$18))))))</f>
        <v>7</v>
      </c>
      <c r="BE49" s="112" t="str">
        <f t="shared" ref="BE49" si="107">+IF($AZ49="","",IF(AND($I49="RS",$BD49&lt;=3),"A TIEMPO",IF(AND($I49="RP",$BD49&lt;=2),"A TIEMPO",IF(AND($I49="RV",$BD49&lt;=1),"A TIEMPO",IF(AND($I49="Pg",$BD49&lt;=15),"A TIEMPO",IF(AND($I49="Ps",$BD49&lt;=10),"A TIEMPO",IF(AND($I49="Q",$BD49&lt;=15),"A TIEMPO","FUERA DE TIEMPO")))))))</f>
        <v>A TIEMPO</v>
      </c>
    </row>
    <row r="50" spans="1:57" ht="21" customHeight="1" x14ac:dyDescent="0.3">
      <c r="A50" s="97">
        <v>290</v>
      </c>
      <c r="B50" s="97">
        <v>4729</v>
      </c>
      <c r="C50" s="98">
        <v>46182</v>
      </c>
      <c r="D50" s="98">
        <v>46182</v>
      </c>
      <c r="E50" s="97" t="s">
        <v>1574</v>
      </c>
      <c r="F50" s="97" t="s">
        <v>2538</v>
      </c>
      <c r="G50" s="97" t="s">
        <v>114</v>
      </c>
      <c r="H50" s="97" t="s">
        <v>1374</v>
      </c>
      <c r="I50" s="97" t="s">
        <v>1368</v>
      </c>
      <c r="J50" s="97" t="s">
        <v>2646</v>
      </c>
      <c r="K50" s="97" t="s">
        <v>80</v>
      </c>
      <c r="L50" s="97">
        <v>1118548094</v>
      </c>
      <c r="M50" s="97">
        <v>3172985851</v>
      </c>
      <c r="N50" s="97" t="s">
        <v>2649</v>
      </c>
      <c r="O50" s="97" t="s">
        <v>2647</v>
      </c>
      <c r="P50" s="97" t="s">
        <v>80</v>
      </c>
      <c r="Q50" s="97">
        <v>1118548094</v>
      </c>
      <c r="R50" s="97" t="s">
        <v>10</v>
      </c>
      <c r="S50" s="97" t="s">
        <v>66</v>
      </c>
      <c r="T50" s="97" t="s">
        <v>2648</v>
      </c>
      <c r="U50" s="97">
        <v>3172985851</v>
      </c>
      <c r="V50" s="97" t="s">
        <v>2649</v>
      </c>
      <c r="W50" s="97" t="s">
        <v>214</v>
      </c>
      <c r="X50" s="97" t="s">
        <v>243</v>
      </c>
      <c r="Y50" s="97" t="s">
        <v>2650</v>
      </c>
      <c r="Z50" s="97" t="s">
        <v>66</v>
      </c>
      <c r="AA50" s="97" t="s">
        <v>1413</v>
      </c>
      <c r="AB50" s="97" t="s">
        <v>1413</v>
      </c>
      <c r="AC50" s="97" t="s">
        <v>1381</v>
      </c>
      <c r="AD50" s="97" t="s">
        <v>1377</v>
      </c>
      <c r="AE50" s="97" t="s">
        <v>140</v>
      </c>
      <c r="AF50" s="97" t="s">
        <v>1957</v>
      </c>
      <c r="AG50" s="97" t="s">
        <v>66</v>
      </c>
      <c r="AH50" s="97" t="s">
        <v>1389</v>
      </c>
      <c r="AI50" s="98">
        <f>IF(D50="","",IF(AND($I50="RS"),WORKDAY.INTL($D50,3,1,Datos!$R$3:$R$18),IF(AND($I50="RP"),WORKDAY.INTL($D50,2,1,Datos!$R$3:$R$18),IF(AND($I50="RV"),WORKDAY.INTL($D50,1,1,Datos!$R$3:$R$18),IF(AND($I50="Pg"),WORKDAY.INTL($D50,15,1,Datos!$R$3:$R$18),IF(AND($I50="Ps"),WORKDAY.INTL($D50,10,1,Datos!$R$3:$R$18),WORKDAY.INTL($D50,15,1,Datos!$R$3:$R$18)-1))))))</f>
        <v>46202</v>
      </c>
      <c r="AJ50" s="97" t="str">
        <f>IF(D50="","",IF(AND($I50="RS"),(($AI50-$D50)*24)&amp;" Horas",IF(AND($I50="RP"),(($AI50-$D50)*24)&amp;" Horas",IF(AND($I50="RV"),(($AI50-$D50)*24)&amp;" Horas",IF(AND($I50="Pg"),NETWORKDAYS.INTL($D50,$AI50,1,Datos!$R$3:$R$18)-1&amp;" Días",IF(AND($I50="Ps"),NETWORKDAYS.INTL($D50,$AI50,1,Datos!$R$3:$R$18)-1&amp;" Días",(NETWORKDAYS.INTL($D50,$AI50,1,Datos!$R$3:$R$18)&amp;" Días")))))))</f>
        <v>15 Días</v>
      </c>
      <c r="AK50" s="98">
        <v>46183</v>
      </c>
      <c r="AL50" s="98"/>
      <c r="AM50" s="98"/>
      <c r="AN50" s="98"/>
      <c r="AO50" s="98"/>
      <c r="AP50" s="109" t="str">
        <f ca="1">IF(D50="","",IF(AND($AZ50&lt;&gt;""),"YA SE DIO SOLUCIÓN","Falta  "&amp;(NETWORKDAYS.INTL(TODAY(),$AI50,1,Datos!$R$3:$R$18)-1&amp;" días")))</f>
        <v>YA SE DIO SOLUCIÓN</v>
      </c>
      <c r="AQ50" s="98">
        <v>46185</v>
      </c>
      <c r="AR50" s="98"/>
      <c r="AS50" s="97" t="s">
        <v>1283</v>
      </c>
      <c r="AT50" s="97" t="s">
        <v>2739</v>
      </c>
      <c r="AU50" s="97" t="s">
        <v>1284</v>
      </c>
      <c r="AV50" s="97" t="s">
        <v>1389</v>
      </c>
      <c r="AW50" s="97" t="s">
        <v>1389</v>
      </c>
      <c r="AX50" s="114" t="s">
        <v>3</v>
      </c>
      <c r="AY50" s="120">
        <v>4760</v>
      </c>
      <c r="AZ50" s="98">
        <v>46186</v>
      </c>
      <c r="BA50" s="110" t="str">
        <f t="shared" ref="BA50" si="108">+IF(D50="","",IF(AND($AZ50=""),"EN TRAMITE",IF(AND($AZ50&lt;=$AI50),"CON RESPUESTA","VENCIDA")))</f>
        <v>CON RESPUESTA</v>
      </c>
      <c r="BB50" s="111">
        <f>IF($AQ50="","",IF(AND($I50="RS"),($AQ50-$AK50),IF(AND($I50="RP"),($AQ50-$AK50),IF(AND($I50="RV"),($AQ50-$AK50),(NETWORKDAYS.INTL($AK50,$AQ50,1,Datos!$R$3:$R$18))))))</f>
        <v>3</v>
      </c>
      <c r="BC50" s="112" t="str">
        <f t="shared" ref="BC50" si="109">+IF($AQ50="","",IF(AND($I50="RS",$BB50&lt;=3),"A TIEMPO",IF(AND($I50="RP",$BB50&lt;=2),"A TIEMPO",IF(AND($I50="RV",$BB50&lt;=1),"A TIEMPO",IF(AND($I50="Pg",$BB50&lt;=12),"A TIEMPO",IF(AND($I50="Ps",$BB50&lt;=8),"A TIEMPO",IF(AND($I50="Q",$BB50&lt;=12),"A TIEMPO","FUERA DE TIEMPO")))))))</f>
        <v>A TIEMPO</v>
      </c>
      <c r="BD50" s="111">
        <f>IF($AZ50="","",IF(AND($I50="RS"),($AZ50-$D50),IF(AND($I50="RP"),($AZ50-$D50),IF(AND($I50="RV"),($AZ50-$D50),(NETWORKDAYS.INTL($D50,$AZ50,1,Datos!$R$3:$R$18))))))</f>
        <v>4</v>
      </c>
      <c r="BE50" s="112" t="str">
        <f t="shared" ref="BE50" si="110">+IF($AZ50="","",IF(AND($I50="RS",$BD50&lt;=3),"A TIEMPO",IF(AND($I50="RP",$BD50&lt;=2),"A TIEMPO",IF(AND($I50="RV",$BD50&lt;=1),"A TIEMPO",IF(AND($I50="Pg",$BD50&lt;=15),"A TIEMPO",IF(AND($I50="Ps",$BD50&lt;=10),"A TIEMPO",IF(AND($I50="Q",$BD50&lt;=15),"A TIEMPO","FUERA DE TIEMPO")))))))</f>
        <v>A TIEMPO</v>
      </c>
    </row>
    <row r="51" spans="1:57" ht="21" customHeight="1" x14ac:dyDescent="0.3">
      <c r="A51" s="97">
        <v>289</v>
      </c>
      <c r="B51" s="97">
        <v>4728</v>
      </c>
      <c r="C51" s="98">
        <v>46182</v>
      </c>
      <c r="D51" s="98">
        <v>46182</v>
      </c>
      <c r="E51" s="97" t="s">
        <v>1574</v>
      </c>
      <c r="F51" s="97" t="s">
        <v>2538</v>
      </c>
      <c r="G51" s="97" t="s">
        <v>122</v>
      </c>
      <c r="H51" s="97" t="s">
        <v>1374</v>
      </c>
      <c r="I51" s="97" t="s">
        <v>1368</v>
      </c>
      <c r="J51" s="97" t="s">
        <v>2643</v>
      </c>
      <c r="K51" s="97" t="s">
        <v>80</v>
      </c>
      <c r="L51" s="97">
        <v>23418149</v>
      </c>
      <c r="M51" s="97">
        <v>3208832549</v>
      </c>
      <c r="N51" s="97" t="s">
        <v>2642</v>
      </c>
      <c r="O51" s="97" t="s">
        <v>2644</v>
      </c>
      <c r="P51" s="97" t="s">
        <v>80</v>
      </c>
      <c r="Q51" s="97">
        <v>23418149</v>
      </c>
      <c r="R51" s="97" t="s">
        <v>4</v>
      </c>
      <c r="S51" s="97" t="s">
        <v>66</v>
      </c>
      <c r="T51" s="97" t="s">
        <v>66</v>
      </c>
      <c r="U51" s="97">
        <v>3208832549</v>
      </c>
      <c r="V51" s="97" t="s">
        <v>2642</v>
      </c>
      <c r="W51" s="97" t="s">
        <v>214</v>
      </c>
      <c r="X51" s="97" t="s">
        <v>461</v>
      </c>
      <c r="Y51" s="97" t="s">
        <v>2645</v>
      </c>
      <c r="Z51" s="97" t="s">
        <v>66</v>
      </c>
      <c r="AA51" s="97" t="s">
        <v>1413</v>
      </c>
      <c r="AB51" s="97" t="s">
        <v>1413</v>
      </c>
      <c r="AC51" s="97" t="s">
        <v>1383</v>
      </c>
      <c r="AD51" s="97" t="s">
        <v>1377</v>
      </c>
      <c r="AE51" s="97" t="s">
        <v>160</v>
      </c>
      <c r="AF51" s="97" t="s">
        <v>1817</v>
      </c>
      <c r="AG51" s="97" t="s">
        <v>66</v>
      </c>
      <c r="AH51" s="97" t="s">
        <v>1389</v>
      </c>
      <c r="AI51" s="98">
        <f>IF(D51="","",IF(AND($I51="RS"),WORKDAY.INTL($D51,3,1,Datos!$R$3:$R$18),IF(AND($I51="RP"),WORKDAY.INTL($D51,2,1,Datos!$R$3:$R$18),IF(AND($I51="RV"),WORKDAY.INTL($D51,1,1,Datos!$R$3:$R$18),IF(AND($I51="Pg"),WORKDAY.INTL($D51,15,1,Datos!$R$3:$R$18),IF(AND($I51="Ps"),WORKDAY.INTL($D51,10,1,Datos!$R$3:$R$18),WORKDAY.INTL($D51,15,1,Datos!$R$3:$R$18)-1))))))</f>
        <v>46202</v>
      </c>
      <c r="AJ51" s="97" t="str">
        <f>IF(D51="","",IF(AND($I51="RS"),(($AI51-$D51)*24)&amp;" Horas",IF(AND($I51="RP"),(($AI51-$D51)*24)&amp;" Horas",IF(AND($I51="RV"),(($AI51-$D51)*24)&amp;" Horas",IF(AND($I51="Pg"),NETWORKDAYS.INTL($D51,$AI51,1,Datos!$R$3:$R$18)-1&amp;" Días",IF(AND($I51="Ps"),NETWORKDAYS.INTL($D51,$AI51,1,Datos!$R$3:$R$18)-1&amp;" Días",(NETWORKDAYS.INTL($D51,$AI51,1,Datos!$R$3:$R$18)&amp;" Días")))))))</f>
        <v>15 Días</v>
      </c>
      <c r="AK51" s="98">
        <v>46183</v>
      </c>
      <c r="AL51" s="98"/>
      <c r="AM51" s="98"/>
      <c r="AN51" s="98"/>
      <c r="AO51" s="98"/>
      <c r="AP51" s="109" t="str">
        <f ca="1">IF(D51="","",IF(AND($AZ51&lt;&gt;""),"YA SE DIO SOLUCIÓN","Falta  "&amp;(NETWORKDAYS.INTL(TODAY(),$AI51,1,Datos!$R$3:$R$18)-1&amp;" días")))</f>
        <v>YA SE DIO SOLUCIÓN</v>
      </c>
      <c r="AQ51" s="98">
        <v>46190</v>
      </c>
      <c r="AR51" s="98"/>
      <c r="AS51" s="97" t="s">
        <v>1283</v>
      </c>
      <c r="AT51" s="97" t="s">
        <v>2720</v>
      </c>
      <c r="AU51" s="97" t="s">
        <v>1284</v>
      </c>
      <c r="AV51" s="97" t="s">
        <v>1389</v>
      </c>
      <c r="AW51" s="97" t="s">
        <v>1389</v>
      </c>
      <c r="AX51" s="114" t="s">
        <v>3</v>
      </c>
      <c r="AY51" s="120">
        <v>4862</v>
      </c>
      <c r="AZ51" s="98">
        <v>46190</v>
      </c>
      <c r="BA51" s="110" t="str">
        <f t="shared" ref="BA51" si="111">+IF(D51="","",IF(AND($AZ51=""),"EN TRAMITE",IF(AND($AZ51&lt;=$AI51),"CON RESPUESTA","VENCIDA")))</f>
        <v>CON RESPUESTA</v>
      </c>
      <c r="BB51" s="111">
        <f>IF($AQ51="","",IF(AND($I51="RS"),($AQ51-$AK51),IF(AND($I51="RP"),($AQ51-$AK51),IF(AND($I51="RV"),($AQ51-$AK51),(NETWORKDAYS.INTL($AK51,$AQ51,1,Datos!$R$3:$R$18))))))</f>
        <v>6</v>
      </c>
      <c r="BC51" s="112" t="str">
        <f t="shared" ref="BC51" si="112">+IF($AQ51="","",IF(AND($I51="RS",$BB51&lt;=3),"A TIEMPO",IF(AND($I51="RP",$BB51&lt;=2),"A TIEMPO",IF(AND($I51="RV",$BB51&lt;=1),"A TIEMPO",IF(AND($I51="Pg",$BB51&lt;=12),"A TIEMPO",IF(AND($I51="Ps",$BB51&lt;=8),"A TIEMPO",IF(AND($I51="Q",$BB51&lt;=12),"A TIEMPO","FUERA DE TIEMPO")))))))</f>
        <v>A TIEMPO</v>
      </c>
      <c r="BD51" s="111">
        <f>IF($AZ51="","",IF(AND($I51="RS"),($AZ51-$D51),IF(AND($I51="RP"),($AZ51-$D51),IF(AND($I51="RV"),($AZ51-$D51),(NETWORKDAYS.INTL($D51,$AZ51,1,Datos!$R$3:$R$18))))))</f>
        <v>7</v>
      </c>
      <c r="BE51" s="112" t="str">
        <f t="shared" ref="BE51" si="113">+IF($AZ51="","",IF(AND($I51="RS",$BD51&lt;=3),"A TIEMPO",IF(AND($I51="RP",$BD51&lt;=2),"A TIEMPO",IF(AND($I51="RV",$BD51&lt;=1),"A TIEMPO",IF(AND($I51="Pg",$BD51&lt;=15),"A TIEMPO",IF(AND($I51="Ps",$BD51&lt;=10),"A TIEMPO",IF(AND($I51="Q",$BD51&lt;=15),"A TIEMPO","FUERA DE TIEMPO")))))))</f>
        <v>A TIEMPO</v>
      </c>
    </row>
    <row r="52" spans="1:57" ht="21" customHeight="1" x14ac:dyDescent="0.3">
      <c r="A52" s="97">
        <v>288</v>
      </c>
      <c r="B52" s="97">
        <v>4727</v>
      </c>
      <c r="C52" s="98">
        <v>46182</v>
      </c>
      <c r="D52" s="98">
        <v>46182</v>
      </c>
      <c r="E52" s="97" t="s">
        <v>1574</v>
      </c>
      <c r="F52" s="97" t="s">
        <v>2538</v>
      </c>
      <c r="G52" s="97" t="s">
        <v>129</v>
      </c>
      <c r="H52" s="97" t="s">
        <v>1374</v>
      </c>
      <c r="I52" s="97" t="s">
        <v>1368</v>
      </c>
      <c r="J52" s="97" t="s">
        <v>2640</v>
      </c>
      <c r="K52" s="97" t="s">
        <v>80</v>
      </c>
      <c r="L52" s="97">
        <v>24249515</v>
      </c>
      <c r="M52" s="97" t="s">
        <v>66</v>
      </c>
      <c r="N52" s="97" t="s">
        <v>66</v>
      </c>
      <c r="O52" s="97" t="s">
        <v>2640</v>
      </c>
      <c r="P52" s="97" t="s">
        <v>80</v>
      </c>
      <c r="Q52" s="97">
        <v>24249515</v>
      </c>
      <c r="R52" s="97" t="s">
        <v>10</v>
      </c>
      <c r="S52" s="97" t="s">
        <v>66</v>
      </c>
      <c r="T52" s="97" t="s">
        <v>66</v>
      </c>
      <c r="U52" s="97" t="s">
        <v>66</v>
      </c>
      <c r="V52" s="97" t="s">
        <v>66</v>
      </c>
      <c r="W52" s="97" t="s">
        <v>206</v>
      </c>
      <c r="X52" s="97" t="s">
        <v>359</v>
      </c>
      <c r="Y52" s="97" t="s">
        <v>2641</v>
      </c>
      <c r="Z52" s="97" t="s">
        <v>66</v>
      </c>
      <c r="AA52" s="97" t="s">
        <v>1413</v>
      </c>
      <c r="AB52" s="97" t="s">
        <v>1413</v>
      </c>
      <c r="AC52" s="97" t="s">
        <v>1388</v>
      </c>
      <c r="AD52" s="97" t="s">
        <v>1377</v>
      </c>
      <c r="AE52" s="97" t="s">
        <v>160</v>
      </c>
      <c r="AF52" s="97" t="s">
        <v>1735</v>
      </c>
      <c r="AG52" s="97" t="s">
        <v>66</v>
      </c>
      <c r="AH52" s="97" t="s">
        <v>1389</v>
      </c>
      <c r="AI52" s="98">
        <f>IF(D52="","",IF(AND($I52="RS"),WORKDAY.INTL($D52,3,1,Datos!$R$3:$R$18),IF(AND($I52="RP"),WORKDAY.INTL($D52,2,1,Datos!$R$3:$R$18),IF(AND($I52="RV"),WORKDAY.INTL($D52,1,1,Datos!$R$3:$R$18),IF(AND($I52="Pg"),WORKDAY.INTL($D52,15,1,Datos!$R$3:$R$18),IF(AND($I52="Ps"),WORKDAY.INTL($D52,10,1,Datos!$R$3:$R$18),WORKDAY.INTL($D52,15,1,Datos!$R$3:$R$18)-1))))))</f>
        <v>46202</v>
      </c>
      <c r="AJ52" s="97" t="str">
        <f>IF(D52="","",IF(AND($I52="RS"),(($AI52-$D52)*24)&amp;" Horas",IF(AND($I52="RP"),(($AI52-$D52)*24)&amp;" Horas",IF(AND($I52="RV"),(($AI52-$D52)*24)&amp;" Horas",IF(AND($I52="Pg"),NETWORKDAYS.INTL($D52,$AI52,1,Datos!$R$3:$R$18)-1&amp;" Días",IF(AND($I52="Ps"),NETWORKDAYS.INTL($D52,$AI52,1,Datos!$R$3:$R$18)-1&amp;" Días",(NETWORKDAYS.INTL($D52,$AI52,1,Datos!$R$3:$R$18)&amp;" Días")))))))</f>
        <v>15 Días</v>
      </c>
      <c r="AK52" s="98">
        <v>46183</v>
      </c>
      <c r="AL52" s="98"/>
      <c r="AM52" s="98"/>
      <c r="AN52" s="98"/>
      <c r="AO52" s="98"/>
      <c r="AP52" s="109" t="str">
        <f ca="1">IF(D52="","",IF(AND($AZ52&lt;&gt;""),"YA SE DIO SOLUCIÓN","Falta  "&amp;(NETWORKDAYS.INTL(TODAY(),$AI52,1,Datos!$R$3:$R$18)-1&amp;" días")))</f>
        <v>YA SE DIO SOLUCIÓN</v>
      </c>
      <c r="AQ52" s="98">
        <v>46190</v>
      </c>
      <c r="AR52" s="98"/>
      <c r="AS52" s="97" t="s">
        <v>1283</v>
      </c>
      <c r="AT52" s="97" t="s">
        <v>2721</v>
      </c>
      <c r="AU52" s="97" t="s">
        <v>1284</v>
      </c>
      <c r="AV52" s="97" t="s">
        <v>1389</v>
      </c>
      <c r="AW52" s="97" t="s">
        <v>1389</v>
      </c>
      <c r="AX52" s="114" t="s">
        <v>6</v>
      </c>
      <c r="AY52" s="120">
        <v>4859</v>
      </c>
      <c r="AZ52" s="98">
        <v>46190</v>
      </c>
      <c r="BA52" s="110" t="str">
        <f t="shared" ref="BA52" si="114">+IF(D52="","",IF(AND($AZ52=""),"EN TRAMITE",IF(AND($AZ52&lt;=$AI52),"CON RESPUESTA","VENCIDA")))</f>
        <v>CON RESPUESTA</v>
      </c>
      <c r="BB52" s="111">
        <f>IF($AQ52="","",IF(AND($I52="RS"),($AQ52-$AK52),IF(AND($I52="RP"),($AQ52-$AK52),IF(AND($I52="RV"),($AQ52-$AK52),(NETWORKDAYS.INTL($AK52,$AQ52,1,Datos!$R$3:$R$18))))))</f>
        <v>6</v>
      </c>
      <c r="BC52" s="112" t="str">
        <f t="shared" ref="BC52" si="115">+IF($AQ52="","",IF(AND($I52="RS",$BB52&lt;=3),"A TIEMPO",IF(AND($I52="RP",$BB52&lt;=2),"A TIEMPO",IF(AND($I52="RV",$BB52&lt;=1),"A TIEMPO",IF(AND($I52="Pg",$BB52&lt;=12),"A TIEMPO",IF(AND($I52="Ps",$BB52&lt;=8),"A TIEMPO",IF(AND($I52="Q",$BB52&lt;=12),"A TIEMPO","FUERA DE TIEMPO")))))))</f>
        <v>A TIEMPO</v>
      </c>
      <c r="BD52" s="111">
        <f>IF($AZ52="","",IF(AND($I52="RS"),($AZ52-$D52),IF(AND($I52="RP"),($AZ52-$D52),IF(AND($I52="RV"),($AZ52-$D52),(NETWORKDAYS.INTL($D52,$AZ52,1,Datos!$R$3:$R$18))))))</f>
        <v>7</v>
      </c>
      <c r="BE52" s="112" t="str">
        <f t="shared" ref="BE52" si="116">+IF($AZ52="","",IF(AND($I52="RS",$BD52&lt;=3),"A TIEMPO",IF(AND($I52="RP",$BD52&lt;=2),"A TIEMPO",IF(AND($I52="RV",$BD52&lt;=1),"A TIEMPO",IF(AND($I52="Pg",$BD52&lt;=15),"A TIEMPO",IF(AND($I52="Ps",$BD52&lt;=10),"A TIEMPO",IF(AND($I52="Q",$BD52&lt;=15),"A TIEMPO","FUERA DE TIEMPO")))))))</f>
        <v>A TIEMPO</v>
      </c>
    </row>
    <row r="53" spans="1:57" ht="21" customHeight="1" x14ac:dyDescent="0.3">
      <c r="A53" s="97">
        <v>287</v>
      </c>
      <c r="B53" s="97">
        <v>4726</v>
      </c>
      <c r="C53" s="98">
        <v>46182</v>
      </c>
      <c r="D53" s="98">
        <v>46182</v>
      </c>
      <c r="E53" s="97" t="s">
        <v>1574</v>
      </c>
      <c r="F53" s="97" t="s">
        <v>2538</v>
      </c>
      <c r="G53" s="97" t="s">
        <v>114</v>
      </c>
      <c r="H53" s="97" t="s">
        <v>1374</v>
      </c>
      <c r="I53" s="97" t="s">
        <v>1368</v>
      </c>
      <c r="J53" s="97" t="s">
        <v>2636</v>
      </c>
      <c r="K53" s="97" t="s">
        <v>80</v>
      </c>
      <c r="L53" s="97">
        <v>1115691162</v>
      </c>
      <c r="M53" s="97">
        <v>3118509834</v>
      </c>
      <c r="N53" s="97" t="s">
        <v>2637</v>
      </c>
      <c r="O53" s="97" t="s">
        <v>2636</v>
      </c>
      <c r="P53" s="97" t="s">
        <v>80</v>
      </c>
      <c r="Q53" s="97">
        <v>1115691162</v>
      </c>
      <c r="R53" s="97" t="s">
        <v>11</v>
      </c>
      <c r="S53" s="97" t="s">
        <v>66</v>
      </c>
      <c r="T53" s="97" t="s">
        <v>2638</v>
      </c>
      <c r="U53" s="97">
        <v>3118509834</v>
      </c>
      <c r="V53" s="97" t="s">
        <v>2637</v>
      </c>
      <c r="W53" s="97" t="s">
        <v>214</v>
      </c>
      <c r="X53" s="97" t="s">
        <v>243</v>
      </c>
      <c r="Y53" s="97" t="s">
        <v>2639</v>
      </c>
      <c r="Z53" s="97" t="s">
        <v>66</v>
      </c>
      <c r="AA53" s="97" t="s">
        <v>1413</v>
      </c>
      <c r="AB53" s="97" t="s">
        <v>1413</v>
      </c>
      <c r="AC53" s="97" t="s">
        <v>1386</v>
      </c>
      <c r="AD53" s="97" t="s">
        <v>1377</v>
      </c>
      <c r="AE53" s="97" t="s">
        <v>2737</v>
      </c>
      <c r="AF53" s="97" t="s">
        <v>1434</v>
      </c>
      <c r="AG53" s="97" t="s">
        <v>66</v>
      </c>
      <c r="AH53" s="97" t="s">
        <v>1389</v>
      </c>
      <c r="AI53" s="98">
        <f>IF(D53="","",IF(AND($I53="RS"),WORKDAY.INTL($D53,3,1,Datos!$R$3:$R$18),IF(AND($I53="RP"),WORKDAY.INTL($D53,2,1,Datos!$R$3:$R$18),IF(AND($I53="RV"),WORKDAY.INTL($D53,1,1,Datos!$R$3:$R$18),IF(AND($I53="Pg"),WORKDAY.INTL($D53,15,1,Datos!$R$3:$R$18),IF(AND($I53="Ps"),WORKDAY.INTL($D53,10,1,Datos!$R$3:$R$18),WORKDAY.INTL($D53,15,1,Datos!$R$3:$R$18)-1))))))</f>
        <v>46202</v>
      </c>
      <c r="AJ53" s="97" t="str">
        <f>IF(D53="","",IF(AND($I53="RS"),(($AI53-$D53)*24)&amp;" Horas",IF(AND($I53="RP"),(($AI53-$D53)*24)&amp;" Horas",IF(AND($I53="RV"),(($AI53-$D53)*24)&amp;" Horas",IF(AND($I53="Pg"),NETWORKDAYS.INTL($D53,$AI53,1,Datos!$R$3:$R$18)-1&amp;" Días",IF(AND($I53="Ps"),NETWORKDAYS.INTL($D53,$AI53,1,Datos!$R$3:$R$18)-1&amp;" Días",(NETWORKDAYS.INTL($D53,$AI53,1,Datos!$R$3:$R$18)&amp;" Días")))))))</f>
        <v>15 Días</v>
      </c>
      <c r="AK53" s="98">
        <v>46183</v>
      </c>
      <c r="AL53" s="98"/>
      <c r="AM53" s="98"/>
      <c r="AN53" s="98"/>
      <c r="AO53" s="98"/>
      <c r="AP53" s="109" t="str">
        <f ca="1">IF(D53="","",IF(AND($AZ53&lt;&gt;""),"YA SE DIO SOLUCIÓN","Falta  "&amp;(NETWORKDAYS.INTL(TODAY(),$AI53,1,Datos!$R$3:$R$18)-1&amp;" días")))</f>
        <v>YA SE DIO SOLUCIÓN</v>
      </c>
      <c r="AQ53" s="98">
        <v>46197</v>
      </c>
      <c r="AR53" s="98"/>
      <c r="AS53" s="97" t="s">
        <v>1283</v>
      </c>
      <c r="AT53" s="97" t="s">
        <v>2745</v>
      </c>
      <c r="AU53" s="97" t="s">
        <v>1284</v>
      </c>
      <c r="AV53" s="97" t="s">
        <v>1389</v>
      </c>
      <c r="AW53" s="97" t="s">
        <v>1389</v>
      </c>
      <c r="AX53" s="114"/>
      <c r="AY53" s="120">
        <v>5034</v>
      </c>
      <c r="AZ53" s="98">
        <v>46197</v>
      </c>
      <c r="BA53" s="110" t="str">
        <f t="shared" ref="BA53" si="117">+IF(D53="","",IF(AND($AZ53=""),"EN TRAMITE",IF(AND($AZ53&lt;=$AI53),"CON RESPUESTA","VENCIDA")))</f>
        <v>CON RESPUESTA</v>
      </c>
      <c r="BB53" s="111">
        <f>IF($AQ53="","",IF(AND($I53="RS"),($AQ53-$AK53),IF(AND($I53="RP"),($AQ53-$AK53),IF(AND($I53="RV"),($AQ53-$AK53),(NETWORKDAYS.INTL($AK53,$AQ53,1,Datos!$R$3:$R$18))))))</f>
        <v>11</v>
      </c>
      <c r="BC53" s="112" t="str">
        <f t="shared" ref="BC53" si="118">+IF($AQ53="","",IF(AND($I53="RS",$BB53&lt;=3),"A TIEMPO",IF(AND($I53="RP",$BB53&lt;=2),"A TIEMPO",IF(AND($I53="RV",$BB53&lt;=1),"A TIEMPO",IF(AND($I53="Pg",$BB53&lt;=12),"A TIEMPO",IF(AND($I53="Ps",$BB53&lt;=8),"A TIEMPO",IF(AND($I53="Q",$BB53&lt;=12),"A TIEMPO","FUERA DE TIEMPO")))))))</f>
        <v>A TIEMPO</v>
      </c>
      <c r="BD53" s="111">
        <f>IF($AZ53="","",IF(AND($I53="RS"),($AZ53-$D53),IF(AND($I53="RP"),($AZ53-$D53),IF(AND($I53="RV"),($AZ53-$D53),(NETWORKDAYS.INTL($D53,$AZ53,1,Datos!$R$3:$R$18))))))</f>
        <v>12</v>
      </c>
      <c r="BE53" s="112" t="str">
        <f t="shared" ref="BE53" si="119">+IF($AZ53="","",IF(AND($I53="RS",$BD53&lt;=3),"A TIEMPO",IF(AND($I53="RP",$BD53&lt;=2),"A TIEMPO",IF(AND($I53="RV",$BD53&lt;=1),"A TIEMPO",IF(AND($I53="Pg",$BD53&lt;=15),"A TIEMPO",IF(AND($I53="Ps",$BD53&lt;=10),"A TIEMPO",IF(AND($I53="Q",$BD53&lt;=15),"A TIEMPO","FUERA DE TIEMPO")))))))</f>
        <v>A TIEMPO</v>
      </c>
    </row>
    <row r="54" spans="1:57" ht="21" customHeight="1" x14ac:dyDescent="0.3">
      <c r="A54" s="97">
        <v>286</v>
      </c>
      <c r="B54" s="97">
        <v>4725</v>
      </c>
      <c r="C54" s="98">
        <v>46182</v>
      </c>
      <c r="D54" s="98">
        <v>46182</v>
      </c>
      <c r="E54" s="97" t="s">
        <v>1574</v>
      </c>
      <c r="F54" s="97" t="s">
        <v>2538</v>
      </c>
      <c r="G54" s="97" t="s">
        <v>125</v>
      </c>
      <c r="H54" s="97" t="s">
        <v>1374</v>
      </c>
      <c r="I54" s="97" t="s">
        <v>1368</v>
      </c>
      <c r="J54" s="97" t="s">
        <v>2631</v>
      </c>
      <c r="K54" s="97" t="s">
        <v>80</v>
      </c>
      <c r="L54" s="97">
        <v>47440559</v>
      </c>
      <c r="M54" s="97">
        <v>3204552660</v>
      </c>
      <c r="N54" s="97" t="s">
        <v>2632</v>
      </c>
      <c r="O54" s="97" t="s">
        <v>2633</v>
      </c>
      <c r="P54" s="97" t="s">
        <v>82</v>
      </c>
      <c r="Q54" s="97">
        <v>1222119699</v>
      </c>
      <c r="R54" s="97" t="s">
        <v>10</v>
      </c>
      <c r="S54" s="97" t="s">
        <v>1402</v>
      </c>
      <c r="T54" s="97" t="s">
        <v>2634</v>
      </c>
      <c r="U54" s="97">
        <v>3204552660</v>
      </c>
      <c r="V54" s="97" t="s">
        <v>2632</v>
      </c>
      <c r="W54" s="97" t="s">
        <v>214</v>
      </c>
      <c r="X54" s="97" t="s">
        <v>243</v>
      </c>
      <c r="Y54" s="97" t="s">
        <v>2635</v>
      </c>
      <c r="Z54" s="97" t="s">
        <v>66</v>
      </c>
      <c r="AA54" s="97" t="s">
        <v>1413</v>
      </c>
      <c r="AB54" s="97" t="s">
        <v>1413</v>
      </c>
      <c r="AC54" s="97" t="s">
        <v>1387</v>
      </c>
      <c r="AD54" s="97" t="s">
        <v>1377</v>
      </c>
      <c r="AE54" s="97" t="s">
        <v>139</v>
      </c>
      <c r="AF54" s="97" t="s">
        <v>2385</v>
      </c>
      <c r="AG54" s="97" t="s">
        <v>66</v>
      </c>
      <c r="AH54" s="97" t="s">
        <v>1389</v>
      </c>
      <c r="AI54" s="98">
        <f>IF(D54="","",IF(AND($I54="RS"),WORKDAY.INTL($D54,3,1,Datos!$R$3:$R$18),IF(AND($I54="RP"),WORKDAY.INTL($D54,2,1,Datos!$R$3:$R$18),IF(AND($I54="RV"),WORKDAY.INTL($D54,1,1,Datos!$R$3:$R$18),IF(AND($I54="Pg"),WORKDAY.INTL($D54,15,1,Datos!$R$3:$R$18),IF(AND($I54="Ps"),WORKDAY.INTL($D54,10,1,Datos!$R$3:$R$18),WORKDAY.INTL($D54,15,1,Datos!$R$3:$R$18)-1))))))</f>
        <v>46202</v>
      </c>
      <c r="AJ54" s="97" t="str">
        <f>IF(D54="","",IF(AND($I54="RS"),(($AI54-$D54)*24)&amp;" Horas",IF(AND($I54="RP"),(($AI54-$D54)*24)&amp;" Horas",IF(AND($I54="RV"),(($AI54-$D54)*24)&amp;" Horas",IF(AND($I54="Pg"),NETWORKDAYS.INTL($D54,$AI54,1,Datos!$R$3:$R$18)-1&amp;" Días",IF(AND($I54="Ps"),NETWORKDAYS.INTL($D54,$AI54,1,Datos!$R$3:$R$18)-1&amp;" Días",(NETWORKDAYS.INTL($D54,$AI54,1,Datos!$R$3:$R$18)&amp;" Días")))))))</f>
        <v>15 Días</v>
      </c>
      <c r="AK54" s="98">
        <v>46183</v>
      </c>
      <c r="AL54" s="98"/>
      <c r="AM54" s="98"/>
      <c r="AN54" s="98"/>
      <c r="AO54" s="98"/>
      <c r="AP54" s="109" t="str">
        <f ca="1">IF(D54="","",IF(AND($AZ54&lt;&gt;""),"YA SE DIO SOLUCIÓN","Falta  "&amp;(NETWORKDAYS.INTL(TODAY(),$AI54,1,Datos!$R$3:$R$18)-1&amp;" días")))</f>
        <v>YA SE DIO SOLUCIÓN</v>
      </c>
      <c r="AQ54" s="98">
        <v>46190</v>
      </c>
      <c r="AR54" s="98"/>
      <c r="AS54" s="97" t="s">
        <v>1283</v>
      </c>
      <c r="AT54" s="97" t="s">
        <v>2723</v>
      </c>
      <c r="AU54" s="97" t="s">
        <v>1284</v>
      </c>
      <c r="AV54" s="97" t="s">
        <v>1389</v>
      </c>
      <c r="AW54" s="97" t="s">
        <v>1389</v>
      </c>
      <c r="AX54" s="114" t="s">
        <v>3</v>
      </c>
      <c r="AY54" s="120">
        <v>4875</v>
      </c>
      <c r="AZ54" s="98">
        <v>46191</v>
      </c>
      <c r="BA54" s="110" t="str">
        <f t="shared" ref="BA54" si="120">+IF(D54="","",IF(AND($AZ54=""),"EN TRAMITE",IF(AND($AZ54&lt;=$AI54),"CON RESPUESTA","VENCIDA")))</f>
        <v>CON RESPUESTA</v>
      </c>
      <c r="BB54" s="111">
        <f>IF($AQ54="","",IF(AND($I54="RS"),($AQ54-$AK54),IF(AND($I54="RP"),($AQ54-$AK54),IF(AND($I54="RV"),($AQ54-$AK54),(NETWORKDAYS.INTL($AK54,$AQ54,1,Datos!$R$3:$R$18))))))</f>
        <v>6</v>
      </c>
      <c r="BC54" s="112" t="str">
        <f t="shared" ref="BC54" si="121">+IF($AQ54="","",IF(AND($I54="RS",$BB54&lt;=3),"A TIEMPO",IF(AND($I54="RP",$BB54&lt;=2),"A TIEMPO",IF(AND($I54="RV",$BB54&lt;=1),"A TIEMPO",IF(AND($I54="Pg",$BB54&lt;=12),"A TIEMPO",IF(AND($I54="Ps",$BB54&lt;=8),"A TIEMPO",IF(AND($I54="Q",$BB54&lt;=12),"A TIEMPO","FUERA DE TIEMPO")))))))</f>
        <v>A TIEMPO</v>
      </c>
      <c r="BD54" s="111">
        <f>IF($AZ54="","",IF(AND($I54="RS"),($AZ54-$D54),IF(AND($I54="RP"),($AZ54-$D54),IF(AND($I54="RV"),($AZ54-$D54),(NETWORKDAYS.INTL($D54,$AZ54,1,Datos!$R$3:$R$18))))))</f>
        <v>8</v>
      </c>
      <c r="BE54" s="112" t="str">
        <f t="shared" ref="BE54" si="122">+IF($AZ54="","",IF(AND($I54="RS",$BD54&lt;=3),"A TIEMPO",IF(AND($I54="RP",$BD54&lt;=2),"A TIEMPO",IF(AND($I54="RV",$BD54&lt;=1),"A TIEMPO",IF(AND($I54="Pg",$BD54&lt;=15),"A TIEMPO",IF(AND($I54="Ps",$BD54&lt;=10),"A TIEMPO",IF(AND($I54="Q",$BD54&lt;=15),"A TIEMPO","FUERA DE TIEMPO")))))))</f>
        <v>A TIEMPO</v>
      </c>
    </row>
    <row r="55" spans="1:57" ht="21" customHeight="1" x14ac:dyDescent="0.3">
      <c r="A55" s="97">
        <v>285</v>
      </c>
      <c r="B55" s="97">
        <v>4724</v>
      </c>
      <c r="C55" s="98">
        <v>46182</v>
      </c>
      <c r="D55" s="98">
        <v>46182</v>
      </c>
      <c r="E55" s="97" t="s">
        <v>1574</v>
      </c>
      <c r="F55" s="97" t="s">
        <v>2538</v>
      </c>
      <c r="G55" s="97" t="s">
        <v>113</v>
      </c>
      <c r="H55" s="97" t="s">
        <v>1374</v>
      </c>
      <c r="I55" s="97" t="s">
        <v>1368</v>
      </c>
      <c r="J55" s="97" t="s">
        <v>1690</v>
      </c>
      <c r="K55" s="97" t="s">
        <v>66</v>
      </c>
      <c r="L55" s="97" t="s">
        <v>66</v>
      </c>
      <c r="M55" s="97">
        <v>3219297039</v>
      </c>
      <c r="N55" s="97" t="s">
        <v>66</v>
      </c>
      <c r="O55" s="97" t="s">
        <v>1690</v>
      </c>
      <c r="P55" s="97" t="s">
        <v>66</v>
      </c>
      <c r="Q55" s="97" t="s">
        <v>66</v>
      </c>
      <c r="R55" s="97" t="s">
        <v>4</v>
      </c>
      <c r="S55" s="97" t="s">
        <v>66</v>
      </c>
      <c r="T55" s="97" t="s">
        <v>2628</v>
      </c>
      <c r="U55" s="97">
        <v>3219297039</v>
      </c>
      <c r="V55" s="97" t="s">
        <v>66</v>
      </c>
      <c r="W55" s="97" t="s">
        <v>214</v>
      </c>
      <c r="X55" s="97" t="s">
        <v>243</v>
      </c>
      <c r="Y55" s="97" t="s">
        <v>2629</v>
      </c>
      <c r="Z55" s="97" t="s">
        <v>66</v>
      </c>
      <c r="AA55" s="97" t="s">
        <v>1413</v>
      </c>
      <c r="AB55" s="97" t="s">
        <v>1413</v>
      </c>
      <c r="AC55" s="97" t="s">
        <v>1388</v>
      </c>
      <c r="AD55" s="97" t="s">
        <v>1377</v>
      </c>
      <c r="AE55" s="97" t="s">
        <v>140</v>
      </c>
      <c r="AF55" s="97" t="s">
        <v>1446</v>
      </c>
      <c r="AG55" s="97" t="s">
        <v>2630</v>
      </c>
      <c r="AH55" s="97" t="s">
        <v>1392</v>
      </c>
      <c r="AI55" s="98">
        <f>IF(D55="","",IF(AND($I55="RS"),WORKDAY.INTL($D55,3,1,Datos!$R$3:$R$18),IF(AND($I55="RP"),WORKDAY.INTL($D55,2,1,Datos!$R$3:$R$18),IF(AND($I55="RV"),WORKDAY.INTL($D55,1,1,Datos!$R$3:$R$18),IF(AND($I55="Pg"),WORKDAY.INTL($D55,15,1,Datos!$R$3:$R$18),IF(AND($I55="Ps"),WORKDAY.INTL($D55,10,1,Datos!$R$3:$R$18),WORKDAY.INTL($D55,15,1,Datos!$R$3:$R$18)-1))))))</f>
        <v>46202</v>
      </c>
      <c r="AJ55" s="97" t="str">
        <f>IF(D55="","",IF(AND($I55="RS"),(($AI55-$D55)*24)&amp;" Horas",IF(AND($I55="RP"),(($AI55-$D55)*24)&amp;" Horas",IF(AND($I55="RV"),(($AI55-$D55)*24)&amp;" Horas",IF(AND($I55="Pg"),NETWORKDAYS.INTL($D55,$AI55,1,Datos!$R$3:$R$18)-1&amp;" Días",IF(AND($I55="Ps"),NETWORKDAYS.INTL($D55,$AI55,1,Datos!$R$3:$R$18)-1&amp;" Días",(NETWORKDAYS.INTL($D55,$AI55,1,Datos!$R$3:$R$18)&amp;" Días")))))))</f>
        <v>15 Días</v>
      </c>
      <c r="AK55" s="98">
        <v>46184</v>
      </c>
      <c r="AL55" s="98"/>
      <c r="AM55" s="98"/>
      <c r="AN55" s="98"/>
      <c r="AO55" s="98"/>
      <c r="AP55" s="109" t="str">
        <f ca="1">IF(D55="","",IF(AND($AZ55&lt;&gt;""),"YA SE DIO SOLUCIÓN","Falta  "&amp;(NETWORKDAYS.INTL(TODAY(),$AI55,1,Datos!$R$3:$R$18)-1&amp;" días")))</f>
        <v>YA SE DIO SOLUCIÓN</v>
      </c>
      <c r="AQ55" s="98">
        <v>46185</v>
      </c>
      <c r="AR55" s="98"/>
      <c r="AS55" s="97" t="s">
        <v>1283</v>
      </c>
      <c r="AT55" s="97" t="s">
        <v>2687</v>
      </c>
      <c r="AU55" s="97" t="s">
        <v>1284</v>
      </c>
      <c r="AV55" s="97" t="s">
        <v>1389</v>
      </c>
      <c r="AW55" s="97" t="s">
        <v>1389</v>
      </c>
      <c r="AX55" s="114" t="s">
        <v>3</v>
      </c>
      <c r="AY55" s="120">
        <v>4761</v>
      </c>
      <c r="AZ55" s="98">
        <v>46186</v>
      </c>
      <c r="BA55" s="110" t="str">
        <f t="shared" ref="BA55" si="123">+IF(D55="","",IF(AND($AZ55=""),"EN TRAMITE",IF(AND($AZ55&lt;=$AI55),"CON RESPUESTA","VENCIDA")))</f>
        <v>CON RESPUESTA</v>
      </c>
      <c r="BB55" s="111">
        <f>IF($AQ55="","",IF(AND($I55="RS"),($AQ55-$AK55),IF(AND($I55="RP"),($AQ55-$AK55),IF(AND($I55="RV"),($AQ55-$AK55),(NETWORKDAYS.INTL($AK55,$AQ55,1,Datos!$R$3:$R$18))))))</f>
        <v>2</v>
      </c>
      <c r="BC55" s="112" t="str">
        <f t="shared" ref="BC55" si="124">+IF($AQ55="","",IF(AND($I55="RS",$BB55&lt;=3),"A TIEMPO",IF(AND($I55="RP",$BB55&lt;=2),"A TIEMPO",IF(AND($I55="RV",$BB55&lt;=1),"A TIEMPO",IF(AND($I55="Pg",$BB55&lt;=12),"A TIEMPO",IF(AND($I55="Ps",$BB55&lt;=8),"A TIEMPO",IF(AND($I55="Q",$BB55&lt;=12),"A TIEMPO","FUERA DE TIEMPO")))))))</f>
        <v>A TIEMPO</v>
      </c>
      <c r="BD55" s="111">
        <f>IF($AZ55="","",IF(AND($I55="RS"),($AZ55-$D55),IF(AND($I55="RP"),($AZ55-$D55),IF(AND($I55="RV"),($AZ55-$D55),(NETWORKDAYS.INTL($D55,$AZ55,1,Datos!$R$3:$R$18))))))</f>
        <v>4</v>
      </c>
      <c r="BE55" s="112" t="str">
        <f t="shared" ref="BE55" si="125">+IF($AZ55="","",IF(AND($I55="RS",$BD55&lt;=3),"A TIEMPO",IF(AND($I55="RP",$BD55&lt;=2),"A TIEMPO",IF(AND($I55="RV",$BD55&lt;=1),"A TIEMPO",IF(AND($I55="Pg",$BD55&lt;=15),"A TIEMPO",IF(AND($I55="Ps",$BD55&lt;=10),"A TIEMPO",IF(AND($I55="Q",$BD55&lt;=15),"A TIEMPO","FUERA DE TIEMPO")))))))</f>
        <v>A TIEMPO</v>
      </c>
    </row>
    <row r="56" spans="1:57" ht="21" customHeight="1" x14ac:dyDescent="0.3">
      <c r="A56" s="97">
        <v>284</v>
      </c>
      <c r="B56" s="97">
        <v>4723</v>
      </c>
      <c r="C56" s="98">
        <v>46182</v>
      </c>
      <c r="D56" s="98">
        <v>46182</v>
      </c>
      <c r="E56" s="97" t="s">
        <v>1574</v>
      </c>
      <c r="F56" s="97" t="s">
        <v>2538</v>
      </c>
      <c r="G56" s="97" t="s">
        <v>113</v>
      </c>
      <c r="H56" s="97" t="s">
        <v>1374</v>
      </c>
      <c r="I56" s="97" t="s">
        <v>1368</v>
      </c>
      <c r="J56" s="97" t="s">
        <v>66</v>
      </c>
      <c r="K56" s="97" t="s">
        <v>66</v>
      </c>
      <c r="L56" s="97" t="s">
        <v>66</v>
      </c>
      <c r="M56" s="97" t="s">
        <v>66</v>
      </c>
      <c r="N56" s="97" t="s">
        <v>66</v>
      </c>
      <c r="O56" s="97" t="s">
        <v>66</v>
      </c>
      <c r="P56" s="97" t="s">
        <v>66</v>
      </c>
      <c r="Q56" s="97" t="s">
        <v>66</v>
      </c>
      <c r="R56" s="97" t="s">
        <v>66</v>
      </c>
      <c r="S56" s="97" t="s">
        <v>66</v>
      </c>
      <c r="T56" s="97" t="s">
        <v>66</v>
      </c>
      <c r="U56" s="97" t="s">
        <v>66</v>
      </c>
      <c r="V56" s="97" t="s">
        <v>66</v>
      </c>
      <c r="W56" s="97" t="s">
        <v>1272</v>
      </c>
      <c r="X56" s="97"/>
      <c r="Y56" s="97" t="s">
        <v>2627</v>
      </c>
      <c r="Z56" s="97" t="s">
        <v>66</v>
      </c>
      <c r="AA56" s="97" t="s">
        <v>1413</v>
      </c>
      <c r="AB56" s="97" t="s">
        <v>1413</v>
      </c>
      <c r="AC56" s="97" t="s">
        <v>1382</v>
      </c>
      <c r="AD56" s="97" t="s">
        <v>1377</v>
      </c>
      <c r="AE56" s="97" t="s">
        <v>160</v>
      </c>
      <c r="AF56" s="97" t="s">
        <v>1817</v>
      </c>
      <c r="AG56" s="97" t="s">
        <v>2626</v>
      </c>
      <c r="AH56" s="97" t="s">
        <v>1389</v>
      </c>
      <c r="AI56" s="98">
        <f>IF(D56="","",IF(AND($I56="RS"),WORKDAY.INTL($D56,3,1,Datos!$R$3:$R$18),IF(AND($I56="RP"),WORKDAY.INTL($D56,2,1,Datos!$R$3:$R$18),IF(AND($I56="RV"),WORKDAY.INTL($D56,1,1,Datos!$R$3:$R$18),IF(AND($I56="Pg"),WORKDAY.INTL($D56,15,1,Datos!$R$3:$R$18),IF(AND($I56="Ps"),WORKDAY.INTL($D56,10,1,Datos!$R$3:$R$18),WORKDAY.INTL($D56,15,1,Datos!$R$3:$R$18)-1))))))</f>
        <v>46202</v>
      </c>
      <c r="AJ56" s="97" t="str">
        <f>IF(D56="","",IF(AND($I56="RS"),(($AI56-$D56)*24)&amp;" Horas",IF(AND($I56="RP"),(($AI56-$D56)*24)&amp;" Horas",IF(AND($I56="RV"),(($AI56-$D56)*24)&amp;" Horas",IF(AND($I56="Pg"),NETWORKDAYS.INTL($D56,$AI56,1,Datos!$R$3:$R$18)-1&amp;" Días",IF(AND($I56="Ps"),NETWORKDAYS.INTL($D56,$AI56,1,Datos!$R$3:$R$18)-1&amp;" Días",(NETWORKDAYS.INTL($D56,$AI56,1,Datos!$R$3:$R$18)&amp;" Días")))))))</f>
        <v>15 Días</v>
      </c>
      <c r="AK56" s="98">
        <v>46183</v>
      </c>
      <c r="AL56" s="98"/>
      <c r="AM56" s="98"/>
      <c r="AN56" s="98"/>
      <c r="AO56" s="98"/>
      <c r="AP56" s="109" t="str">
        <f ca="1">IF(D56="","",IF(AND($AZ56&lt;&gt;""),"YA SE DIO SOLUCIÓN","Falta  "&amp;(NETWORKDAYS.INTL(TODAY(),$AI56,1,Datos!$R$3:$R$18)-1&amp;" días")))</f>
        <v>YA SE DIO SOLUCIÓN</v>
      </c>
      <c r="AQ56" s="98">
        <v>46190</v>
      </c>
      <c r="AR56" s="98"/>
      <c r="AS56" s="97" t="s">
        <v>1283</v>
      </c>
      <c r="AT56" s="97" t="s">
        <v>2718</v>
      </c>
      <c r="AU56" s="97" t="s">
        <v>1284</v>
      </c>
      <c r="AV56" s="97" t="s">
        <v>1389</v>
      </c>
      <c r="AW56" s="97" t="s">
        <v>1389</v>
      </c>
      <c r="AX56" s="114" t="s">
        <v>6</v>
      </c>
      <c r="AY56" s="120">
        <v>4863</v>
      </c>
      <c r="AZ56" s="98">
        <v>46190</v>
      </c>
      <c r="BA56" s="110" t="str">
        <f t="shared" ref="BA56" si="126">+IF(D56="","",IF(AND($AZ56=""),"EN TRAMITE",IF(AND($AZ56&lt;=$AI56),"CON RESPUESTA","VENCIDA")))</f>
        <v>CON RESPUESTA</v>
      </c>
      <c r="BB56" s="111">
        <f>IF($AQ56="","",IF(AND($I56="RS"),($AQ56-$AK56),IF(AND($I56="RP"),($AQ56-$AK56),IF(AND($I56="RV"),($AQ56-$AK56),(NETWORKDAYS.INTL($AK56,$AQ56,1,Datos!$R$3:$R$18))))))</f>
        <v>6</v>
      </c>
      <c r="BC56" s="112" t="str">
        <f t="shared" ref="BC56" si="127">+IF($AQ56="","",IF(AND($I56="RS",$BB56&lt;=3),"A TIEMPO",IF(AND($I56="RP",$BB56&lt;=2),"A TIEMPO",IF(AND($I56="RV",$BB56&lt;=1),"A TIEMPO",IF(AND($I56="Pg",$BB56&lt;=12),"A TIEMPO",IF(AND($I56="Ps",$BB56&lt;=8),"A TIEMPO",IF(AND($I56="Q",$BB56&lt;=12),"A TIEMPO","FUERA DE TIEMPO")))))))</f>
        <v>A TIEMPO</v>
      </c>
      <c r="BD56" s="111">
        <f>IF($AZ56="","",IF(AND($I56="RS"),($AZ56-$D56),IF(AND($I56="RP"),($AZ56-$D56),IF(AND($I56="RV"),($AZ56-$D56),(NETWORKDAYS.INTL($D56,$AZ56,1,Datos!$R$3:$R$18))))))</f>
        <v>7</v>
      </c>
      <c r="BE56" s="112" t="str">
        <f t="shared" ref="BE56" si="128">+IF($AZ56="","",IF(AND($I56="RS",$BD56&lt;=3),"A TIEMPO",IF(AND($I56="RP",$BD56&lt;=2),"A TIEMPO",IF(AND($I56="RV",$BD56&lt;=1),"A TIEMPO",IF(AND($I56="Pg",$BD56&lt;=15),"A TIEMPO",IF(AND($I56="Ps",$BD56&lt;=10),"A TIEMPO",IF(AND($I56="Q",$BD56&lt;=15),"A TIEMPO","FUERA DE TIEMPO")))))))</f>
        <v>A TIEMPO</v>
      </c>
    </row>
    <row r="57" spans="1:57" ht="21" customHeight="1" x14ac:dyDescent="0.3">
      <c r="A57" s="97">
        <v>283</v>
      </c>
      <c r="B57" s="97">
        <v>4722</v>
      </c>
      <c r="C57" s="98">
        <v>46182</v>
      </c>
      <c r="D57" s="98">
        <v>46182</v>
      </c>
      <c r="E57" s="97" t="s">
        <v>1574</v>
      </c>
      <c r="F57" s="97" t="s">
        <v>2538</v>
      </c>
      <c r="G57" s="97" t="s">
        <v>118</v>
      </c>
      <c r="H57" s="97" t="s">
        <v>1374</v>
      </c>
      <c r="I57" s="97" t="s">
        <v>1368</v>
      </c>
      <c r="J57" s="97" t="s">
        <v>2622</v>
      </c>
      <c r="K57" s="97" t="s">
        <v>66</v>
      </c>
      <c r="L57" s="97" t="s">
        <v>66</v>
      </c>
      <c r="M57" s="97" t="s">
        <v>66</v>
      </c>
      <c r="N57" s="97"/>
      <c r="O57" s="97" t="s">
        <v>2621</v>
      </c>
      <c r="P57" s="97" t="s">
        <v>80</v>
      </c>
      <c r="Q57" s="97">
        <v>1053584746</v>
      </c>
      <c r="R57" s="97" t="s">
        <v>11</v>
      </c>
      <c r="S57" s="97" t="s">
        <v>66</v>
      </c>
      <c r="T57" s="97" t="s">
        <v>2623</v>
      </c>
      <c r="U57" s="97">
        <v>3229488260</v>
      </c>
      <c r="V57" s="97" t="s">
        <v>2624</v>
      </c>
      <c r="W57" s="97" t="s">
        <v>211</v>
      </c>
      <c r="X57" s="97" t="s">
        <v>885</v>
      </c>
      <c r="Y57" s="97" t="s">
        <v>2625</v>
      </c>
      <c r="Z57" s="97" t="s">
        <v>66</v>
      </c>
      <c r="AA57" s="97" t="s">
        <v>1413</v>
      </c>
      <c r="AB57" s="97" t="s">
        <v>1413</v>
      </c>
      <c r="AC57" s="97" t="s">
        <v>1388</v>
      </c>
      <c r="AD57" s="97" t="s">
        <v>1377</v>
      </c>
      <c r="AE57" s="97" t="s">
        <v>132</v>
      </c>
      <c r="AF57" s="97" t="s">
        <v>2841</v>
      </c>
      <c r="AG57" s="97" t="s">
        <v>66</v>
      </c>
      <c r="AH57" s="97" t="s">
        <v>1389</v>
      </c>
      <c r="AI57" s="98">
        <f>IF(D57="","",IF(AND($I57="RS"),WORKDAY.INTL($D57,3,1,Datos!$R$3:$R$18),IF(AND($I57="RP"),WORKDAY.INTL($D57,2,1,Datos!$R$3:$R$18),IF(AND($I57="RV"),WORKDAY.INTL($D57,1,1,Datos!$R$3:$R$18),IF(AND($I57="Pg"),WORKDAY.INTL($D57,15,1,Datos!$R$3:$R$18),IF(AND($I57="Ps"),WORKDAY.INTL($D57,10,1,Datos!$R$3:$R$18),WORKDAY.INTL($D57,15,1,Datos!$R$3:$R$18)-1))))))</f>
        <v>46202</v>
      </c>
      <c r="AJ57" s="97" t="str">
        <f>IF(D57="","",IF(AND($I57="RS"),(($AI57-$D57)*24)&amp;" Horas",IF(AND($I57="RP"),(($AI57-$D57)*24)&amp;" Horas",IF(AND($I57="RV"),(($AI57-$D57)*24)&amp;" Horas",IF(AND($I57="Pg"),NETWORKDAYS.INTL($D57,$AI57,1,Datos!$R$3:$R$18)-1&amp;" Días",IF(AND($I57="Ps"),NETWORKDAYS.INTL($D57,$AI57,1,Datos!$R$3:$R$18)-1&amp;" Días",(NETWORKDAYS.INTL($D57,$AI57,1,Datos!$R$3:$R$18)&amp;" Días")))))))</f>
        <v>15 Días</v>
      </c>
      <c r="AK57" s="98">
        <v>46183</v>
      </c>
      <c r="AL57" s="98"/>
      <c r="AM57" s="98"/>
      <c r="AN57" s="98"/>
      <c r="AO57" s="98"/>
      <c r="AP57" s="109" t="str">
        <f ca="1">IF(D57="","",IF(AND($AZ57&lt;&gt;""),"YA SE DIO SOLUCIÓN","Falta  "&amp;(NETWORKDAYS.INTL(TODAY(),$AI57,1,Datos!$R$3:$R$18)-1&amp;" días")))</f>
        <v>YA SE DIO SOLUCIÓN</v>
      </c>
      <c r="AQ57" s="98">
        <v>46190</v>
      </c>
      <c r="AR57" s="98"/>
      <c r="AS57" s="97" t="s">
        <v>1283</v>
      </c>
      <c r="AT57" s="97" t="s">
        <v>2719</v>
      </c>
      <c r="AU57" s="97" t="s">
        <v>1284</v>
      </c>
      <c r="AV57" s="97" t="s">
        <v>1389</v>
      </c>
      <c r="AW57" s="97" t="s">
        <v>1389</v>
      </c>
      <c r="AX57" s="114" t="s">
        <v>3</v>
      </c>
      <c r="AY57" s="120">
        <v>4861</v>
      </c>
      <c r="AZ57" s="98">
        <v>46190</v>
      </c>
      <c r="BA57" s="110" t="str">
        <f t="shared" ref="BA57" si="129">+IF(D57="","",IF(AND($AZ57=""),"EN TRAMITE",IF(AND($AZ57&lt;=$AI57),"CON RESPUESTA","VENCIDA")))</f>
        <v>CON RESPUESTA</v>
      </c>
      <c r="BB57" s="111">
        <f>IF($AQ57="","",IF(AND($I57="RS"),($AQ57-$AK57),IF(AND($I57="RP"),($AQ57-$AK57),IF(AND($I57="RV"),($AQ57-$AK57),(NETWORKDAYS.INTL($AK57,$AQ57,1,Datos!$R$3:$R$18))))))</f>
        <v>6</v>
      </c>
      <c r="BC57" s="112" t="str">
        <f t="shared" ref="BC57" si="130">+IF($AQ57="","",IF(AND($I57="RS",$BB57&lt;=3),"A TIEMPO",IF(AND($I57="RP",$BB57&lt;=2),"A TIEMPO",IF(AND($I57="RV",$BB57&lt;=1),"A TIEMPO",IF(AND($I57="Pg",$BB57&lt;=12),"A TIEMPO",IF(AND($I57="Ps",$BB57&lt;=8),"A TIEMPO",IF(AND($I57="Q",$BB57&lt;=12),"A TIEMPO","FUERA DE TIEMPO")))))))</f>
        <v>A TIEMPO</v>
      </c>
      <c r="BD57" s="111">
        <f>IF($AZ57="","",IF(AND($I57="RS"),($AZ57-$D57),IF(AND($I57="RP"),($AZ57-$D57),IF(AND($I57="RV"),($AZ57-$D57),(NETWORKDAYS.INTL($D57,$AZ57,1,Datos!$R$3:$R$18))))))</f>
        <v>7</v>
      </c>
      <c r="BE57" s="112" t="str">
        <f t="shared" ref="BE57" si="131">+IF($AZ57="","",IF(AND($I57="RS",$BD57&lt;=3),"A TIEMPO",IF(AND($I57="RP",$BD57&lt;=2),"A TIEMPO",IF(AND($I57="RV",$BD57&lt;=1),"A TIEMPO",IF(AND($I57="Pg",$BD57&lt;=15),"A TIEMPO",IF(AND($I57="Ps",$BD57&lt;=10),"A TIEMPO",IF(AND($I57="Q",$BD57&lt;=15),"A TIEMPO","FUERA DE TIEMPO")))))))</f>
        <v>A TIEMPO</v>
      </c>
    </row>
    <row r="58" spans="1:57" ht="21" customHeight="1" x14ac:dyDescent="0.3">
      <c r="A58" s="97">
        <v>282</v>
      </c>
      <c r="B58" s="97">
        <v>4704</v>
      </c>
      <c r="C58" s="98">
        <v>46182</v>
      </c>
      <c r="D58" s="98">
        <v>46182</v>
      </c>
      <c r="E58" s="97" t="s">
        <v>1574</v>
      </c>
      <c r="F58" s="97" t="s">
        <v>2538</v>
      </c>
      <c r="G58" s="97" t="s">
        <v>166</v>
      </c>
      <c r="H58" s="97" t="s">
        <v>1375</v>
      </c>
      <c r="I58" s="97" t="s">
        <v>197</v>
      </c>
      <c r="J58" s="97" t="s">
        <v>2613</v>
      </c>
      <c r="K58" s="97" t="s">
        <v>82</v>
      </c>
      <c r="L58" s="97">
        <v>1222120437</v>
      </c>
      <c r="M58" s="97">
        <v>3214330589</v>
      </c>
      <c r="N58" s="97" t="s">
        <v>2610</v>
      </c>
      <c r="O58" s="97" t="s">
        <v>2614</v>
      </c>
      <c r="P58" s="97" t="s">
        <v>82</v>
      </c>
      <c r="Q58" s="97">
        <v>1222120437</v>
      </c>
      <c r="R58" s="97" t="s">
        <v>4</v>
      </c>
      <c r="S58" s="97" t="s">
        <v>1402</v>
      </c>
      <c r="T58" s="97" t="s">
        <v>2609</v>
      </c>
      <c r="U58" s="97">
        <v>3214330589</v>
      </c>
      <c r="V58" s="97" t="s">
        <v>2610</v>
      </c>
      <c r="W58" s="97" t="s">
        <v>214</v>
      </c>
      <c r="X58" s="97" t="s">
        <v>243</v>
      </c>
      <c r="Y58" s="97" t="s">
        <v>2615</v>
      </c>
      <c r="Z58" s="97" t="s">
        <v>66</v>
      </c>
      <c r="AA58" s="97" t="s">
        <v>1413</v>
      </c>
      <c r="AB58" s="97" t="s">
        <v>1413</v>
      </c>
      <c r="AC58" s="97" t="s">
        <v>1387</v>
      </c>
      <c r="AD58" s="97" t="s">
        <v>1379</v>
      </c>
      <c r="AE58" s="97" t="s">
        <v>139</v>
      </c>
      <c r="AF58" s="97" t="s">
        <v>2385</v>
      </c>
      <c r="AG58" s="97" t="s">
        <v>66</v>
      </c>
      <c r="AH58" s="97" t="s">
        <v>1389</v>
      </c>
      <c r="AI58" s="98">
        <f>IF(D58="","",IF(AND($I58="RS"),WORKDAY.INTL($D58,3,1,Datos!$R$3:$R$18),IF(AND($I58="RP"),WORKDAY.INTL($D58,2,1,Datos!$R$3:$R$18),IF(AND($I58="RV"),WORKDAY.INTL($D58,1,1,Datos!$R$3:$R$18),IF(AND($I58="Pg"),WORKDAY.INTL($D58,15,1,Datos!$R$3:$R$18),IF(AND($I58="Ps"),WORKDAY.INTL($D58,10,1,Datos!$R$3:$R$18),WORKDAY.INTL($D58,15,1,Datos!$R$3:$R$18)-1))))))</f>
        <v>46184</v>
      </c>
      <c r="AJ58" s="97" t="str">
        <f>IF(D58="","",IF(AND($I58="RS"),(($AI58-$D58)*24)&amp;" Horas",IF(AND($I58="RP"),(($AI58-$D58)*24)&amp;" Horas",IF(AND($I58="RV"),(($AI58-$D58)*24)&amp;" Horas",IF(AND($I58="Pg"),NETWORKDAYS.INTL($D58,$AI58,1,Datos!$R$3:$R$18)-1&amp;" Días",IF(AND($I58="Ps"),NETWORKDAYS.INTL($D58,$AI58,1,Datos!$R$3:$R$18)-1&amp;" Días",(NETWORKDAYS.INTL($D58,$AI58,1,Datos!$R$3:$R$18)&amp;" Días")))))))</f>
        <v>48 Horas</v>
      </c>
      <c r="AK58" s="98">
        <v>46182</v>
      </c>
      <c r="AL58" s="98"/>
      <c r="AM58" s="98"/>
      <c r="AN58" s="98"/>
      <c r="AO58" s="98"/>
      <c r="AP58" s="109" t="str">
        <f ca="1">IF(D58="","",IF(AND($AZ58&lt;&gt;""),"YA SE DIO SOLUCIÓN","Falta  "&amp;(NETWORKDAYS.INTL(TODAY(),$AI58,1,Datos!$R$3:$R$18)-1&amp;" días")))</f>
        <v>YA SE DIO SOLUCIÓN</v>
      </c>
      <c r="AQ58" s="98">
        <v>46182</v>
      </c>
      <c r="AR58" s="98"/>
      <c r="AS58" s="97" t="s">
        <v>1283</v>
      </c>
      <c r="AT58" s="97" t="s">
        <v>2619</v>
      </c>
      <c r="AU58" s="97" t="s">
        <v>1284</v>
      </c>
      <c r="AV58" s="97" t="s">
        <v>1389</v>
      </c>
      <c r="AW58" s="97" t="s">
        <v>1389</v>
      </c>
      <c r="AX58" s="114" t="s">
        <v>3</v>
      </c>
      <c r="AY58" s="120">
        <v>4646</v>
      </c>
      <c r="AZ58" s="98">
        <v>46182</v>
      </c>
      <c r="BA58" s="110" t="str">
        <f t="shared" ref="BA58" si="132">+IF(D58="","",IF(AND($AZ58=""),"EN TRAMITE",IF(AND($AZ58&lt;=$AI58),"CON RESPUESTA","VENCIDA")))</f>
        <v>CON RESPUESTA</v>
      </c>
      <c r="BB58" s="111">
        <f>IF($AQ58="","",IF(AND($I58="RS"),($AQ58-$AK58),IF(AND($I58="RP"),($AQ58-$AK58),IF(AND($I58="RV"),($AQ58-$AK58),(NETWORKDAYS.INTL($AK58,$AQ58,1,Datos!$R$3:$R$18))))))</f>
        <v>0</v>
      </c>
      <c r="BC58" s="112" t="str">
        <f t="shared" ref="BC58" si="133">+IF($AQ58="","",IF(AND($I58="RS",$BB58&lt;=3),"A TIEMPO",IF(AND($I58="RP",$BB58&lt;=2),"A TIEMPO",IF(AND($I58="RV",$BB58&lt;=1),"A TIEMPO",IF(AND($I58="Pg",$BB58&lt;=12),"A TIEMPO",IF(AND($I58="Ps",$BB58&lt;=8),"A TIEMPO",IF(AND($I58="Q",$BB58&lt;=12),"A TIEMPO","FUERA DE TIEMPO")))))))</f>
        <v>A TIEMPO</v>
      </c>
      <c r="BD58" s="111">
        <f>IF($AZ58="","",IF(AND($I58="RS"),($AZ58-$D58),IF(AND($I58="RP"),($AZ58-$D58),IF(AND($I58="RV"),($AZ58-$D58),(NETWORKDAYS.INTL($D58,$AZ58,1,Datos!$R$3:$R$18))))))</f>
        <v>0</v>
      </c>
      <c r="BE58" s="112" t="str">
        <f t="shared" ref="BE58" si="134">+IF($AZ58="","",IF(AND($I58="RS",$BD58&lt;=3),"A TIEMPO",IF(AND($I58="RP",$BD58&lt;=2),"A TIEMPO",IF(AND($I58="RV",$BD58&lt;=1),"A TIEMPO",IF(AND($I58="Pg",$BD58&lt;=15),"A TIEMPO",IF(AND($I58="Ps",$BD58&lt;=10),"A TIEMPO",IF(AND($I58="Q",$BD58&lt;=15),"A TIEMPO","FUERA DE TIEMPO")))))))</f>
        <v>A TIEMPO</v>
      </c>
    </row>
    <row r="59" spans="1:57" ht="21" customHeight="1" x14ac:dyDescent="0.3">
      <c r="A59" s="97">
        <v>281</v>
      </c>
      <c r="B59" s="97">
        <v>4692</v>
      </c>
      <c r="C59" s="98">
        <v>46182</v>
      </c>
      <c r="D59" s="98">
        <v>46182</v>
      </c>
      <c r="E59" s="97" t="s">
        <v>1574</v>
      </c>
      <c r="F59" s="97" t="s">
        <v>2538</v>
      </c>
      <c r="G59" s="97" t="s">
        <v>166</v>
      </c>
      <c r="H59" s="97" t="s">
        <v>1375</v>
      </c>
      <c r="I59" s="97" t="s">
        <v>197</v>
      </c>
      <c r="J59" s="97" t="s">
        <v>1712</v>
      </c>
      <c r="K59" s="97" t="s">
        <v>66</v>
      </c>
      <c r="L59" s="97" t="s">
        <v>66</v>
      </c>
      <c r="M59" s="97" t="s">
        <v>66</v>
      </c>
      <c r="N59" s="97" t="s">
        <v>66</v>
      </c>
      <c r="O59" s="97" t="s">
        <v>2608</v>
      </c>
      <c r="P59" s="97" t="s">
        <v>82</v>
      </c>
      <c r="Q59" s="97">
        <v>1116668569</v>
      </c>
      <c r="R59" s="97" t="s">
        <v>4</v>
      </c>
      <c r="S59" s="97" t="s">
        <v>1402</v>
      </c>
      <c r="T59" s="97" t="s">
        <v>2609</v>
      </c>
      <c r="U59" s="97">
        <v>3214330589</v>
      </c>
      <c r="V59" s="97" t="s">
        <v>2610</v>
      </c>
      <c r="W59" s="97" t="s">
        <v>214</v>
      </c>
      <c r="X59" s="97" t="s">
        <v>243</v>
      </c>
      <c r="Y59" s="97" t="s">
        <v>2611</v>
      </c>
      <c r="Z59" s="97" t="s">
        <v>1405</v>
      </c>
      <c r="AA59" s="97" t="s">
        <v>1413</v>
      </c>
      <c r="AB59" s="97" t="s">
        <v>1413</v>
      </c>
      <c r="AC59" s="97" t="s">
        <v>1387</v>
      </c>
      <c r="AD59" s="97" t="s">
        <v>1379</v>
      </c>
      <c r="AE59" s="97" t="s">
        <v>139</v>
      </c>
      <c r="AF59" s="97" t="s">
        <v>2612</v>
      </c>
      <c r="AG59" s="97" t="s">
        <v>66</v>
      </c>
      <c r="AH59" s="97" t="s">
        <v>1389</v>
      </c>
      <c r="AI59" s="98">
        <f>IF(D59="","",IF(AND($I59="RS"),WORKDAY.INTL($D59,3,1,Datos!$R$3:$R$18),IF(AND($I59="RP"),WORKDAY.INTL($D59,2,1,Datos!$R$3:$R$18),IF(AND($I59="RV"),WORKDAY.INTL($D59,1,1,Datos!$R$3:$R$18),IF(AND($I59="Pg"),WORKDAY.INTL($D59,15,1,Datos!$R$3:$R$18),IF(AND($I59="Ps"),WORKDAY.INTL($D59,10,1,Datos!$R$3:$R$18),WORKDAY.INTL($D59,15,1,Datos!$R$3:$R$18)-1))))))</f>
        <v>46184</v>
      </c>
      <c r="AJ59" s="97" t="str">
        <f>IF(D59="","",IF(AND($I59="RS"),(($AI59-$D59)*24)&amp;" Horas",IF(AND($I59="RP"),(($AI59-$D59)*24)&amp;" Horas",IF(AND($I59="RV"),(($AI59-$D59)*24)&amp;" Horas",IF(AND($I59="Pg"),NETWORKDAYS.INTL($D59,$AI59,1,Datos!$R$3:$R$18)-1&amp;" Días",IF(AND($I59="Ps"),NETWORKDAYS.INTL($D59,$AI59,1,Datos!$R$3:$R$18)-1&amp;" Días",(NETWORKDAYS.INTL($D59,$AI59,1,Datos!$R$3:$R$18)&amp;" Días")))))))</f>
        <v>48 Horas</v>
      </c>
      <c r="AK59" s="98">
        <v>46182</v>
      </c>
      <c r="AL59" s="98"/>
      <c r="AM59" s="98"/>
      <c r="AN59" s="98"/>
      <c r="AO59" s="98"/>
      <c r="AP59" s="109" t="str">
        <f ca="1">IF(D59="","",IF(AND($AZ59&lt;&gt;""),"YA SE DIO SOLUCIÓN","Falta  "&amp;(NETWORKDAYS.INTL(TODAY(),$AI59,1,Datos!$R$3:$R$18)-1&amp;" días")))</f>
        <v>YA SE DIO SOLUCIÓN</v>
      </c>
      <c r="AQ59" s="98">
        <v>46182</v>
      </c>
      <c r="AR59" s="98"/>
      <c r="AS59" s="97" t="s">
        <v>1283</v>
      </c>
      <c r="AT59" s="97" t="s">
        <v>2618</v>
      </c>
      <c r="AU59" s="97" t="s">
        <v>1284</v>
      </c>
      <c r="AV59" s="97" t="s">
        <v>1389</v>
      </c>
      <c r="AW59" s="97" t="s">
        <v>1389</v>
      </c>
      <c r="AX59" s="114" t="s">
        <v>3</v>
      </c>
      <c r="AY59" s="120">
        <v>4645</v>
      </c>
      <c r="AZ59" s="98">
        <v>46182</v>
      </c>
      <c r="BA59" s="110" t="str">
        <f t="shared" ref="BA59" si="135">+IF(D59="","",IF(AND($AZ59=""),"EN TRAMITE",IF(AND($AZ59&lt;=$AI59),"CON RESPUESTA","VENCIDA")))</f>
        <v>CON RESPUESTA</v>
      </c>
      <c r="BB59" s="111">
        <f>IF($AQ59="","",IF(AND($I59="RS"),($AQ59-$AK59),IF(AND($I59="RP"),($AQ59-$AK59),IF(AND($I59="RV"),($AQ59-$AK59),(NETWORKDAYS.INTL($AK59,$AQ59,1,Datos!$R$3:$R$18))))))</f>
        <v>0</v>
      </c>
      <c r="BC59" s="112" t="str">
        <f t="shared" ref="BC59" si="136">+IF($AQ59="","",IF(AND($I59="RS",$BB59&lt;=3),"A TIEMPO",IF(AND($I59="RP",$BB59&lt;=2),"A TIEMPO",IF(AND($I59="RV",$BB59&lt;=1),"A TIEMPO",IF(AND($I59="Pg",$BB59&lt;=12),"A TIEMPO",IF(AND($I59="Ps",$BB59&lt;=8),"A TIEMPO",IF(AND($I59="Q",$BB59&lt;=12),"A TIEMPO","FUERA DE TIEMPO")))))))</f>
        <v>A TIEMPO</v>
      </c>
      <c r="BD59" s="111">
        <f>IF($AZ59="","",IF(AND($I59="RS"),($AZ59-$D59),IF(AND($I59="RP"),($AZ59-$D59),IF(AND($I59="RV"),($AZ59-$D59),(NETWORKDAYS.INTL($D59,$AZ59,1,Datos!$R$3:$R$18))))))</f>
        <v>0</v>
      </c>
      <c r="BE59" s="112" t="str">
        <f t="shared" ref="BE59" si="137">+IF($AZ59="","",IF(AND($I59="RS",$BD59&lt;=3),"A TIEMPO",IF(AND($I59="RP",$BD59&lt;=2),"A TIEMPO",IF(AND($I59="RV",$BD59&lt;=1),"A TIEMPO",IF(AND($I59="Pg",$BD59&lt;=15),"A TIEMPO",IF(AND($I59="Ps",$BD59&lt;=10),"A TIEMPO",IF(AND($I59="Q",$BD59&lt;=15),"A TIEMPO","FUERA DE TIEMPO")))))))</f>
        <v>A TIEMPO</v>
      </c>
    </row>
    <row r="60" spans="1:57" ht="21" customHeight="1" x14ac:dyDescent="0.3">
      <c r="A60" s="97">
        <v>280</v>
      </c>
      <c r="B60" s="97">
        <v>4662</v>
      </c>
      <c r="C60" s="98">
        <v>46178</v>
      </c>
      <c r="D60" s="98">
        <v>46178</v>
      </c>
      <c r="E60" s="97" t="s">
        <v>1574</v>
      </c>
      <c r="F60" s="97" t="s">
        <v>2538</v>
      </c>
      <c r="G60" s="97" t="s">
        <v>125</v>
      </c>
      <c r="H60" s="97" t="s">
        <v>1375</v>
      </c>
      <c r="I60" s="97" t="s">
        <v>196</v>
      </c>
      <c r="J60" s="97" t="s">
        <v>2596</v>
      </c>
      <c r="K60" s="97" t="s">
        <v>80</v>
      </c>
      <c r="L60" s="97">
        <v>46368361</v>
      </c>
      <c r="M60" s="97">
        <v>3142634356</v>
      </c>
      <c r="N60" s="97" t="s">
        <v>2599</v>
      </c>
      <c r="O60" s="97" t="s">
        <v>2597</v>
      </c>
      <c r="P60" s="97" t="s">
        <v>80</v>
      </c>
      <c r="Q60" s="97">
        <v>46368361</v>
      </c>
      <c r="R60" s="97" t="s">
        <v>4</v>
      </c>
      <c r="S60" s="97" t="s">
        <v>66</v>
      </c>
      <c r="T60" s="97" t="s">
        <v>2598</v>
      </c>
      <c r="U60" s="97">
        <v>3125649867</v>
      </c>
      <c r="V60" s="97" t="s">
        <v>2599</v>
      </c>
      <c r="W60" s="97" t="s">
        <v>1272</v>
      </c>
      <c r="X60" s="97"/>
      <c r="Y60" s="97" t="s">
        <v>2600</v>
      </c>
      <c r="Z60" s="97" t="s">
        <v>66</v>
      </c>
      <c r="AA60" s="97" t="s">
        <v>1413</v>
      </c>
      <c r="AB60" s="97" t="s">
        <v>1413</v>
      </c>
      <c r="AC60" s="97" t="s">
        <v>1387</v>
      </c>
      <c r="AD60" s="97" t="s">
        <v>1379</v>
      </c>
      <c r="AE60" s="97" t="s">
        <v>139</v>
      </c>
      <c r="AF60" s="97" t="s">
        <v>2579</v>
      </c>
      <c r="AG60" s="97" t="s">
        <v>66</v>
      </c>
      <c r="AH60" s="97" t="s">
        <v>1389</v>
      </c>
      <c r="AI60" s="98">
        <f>IF(D60="","",IF(AND($I60="RS"),WORKDAY.INTL($D60,3,1,Datos!$R$3:$R$18),IF(AND($I60="RP"),WORKDAY.INTL($D60,2,1,Datos!$R$3:$R$18),IF(AND($I60="RV"),WORKDAY.INTL($D60,1,1,Datos!$R$3:$R$18),IF(AND($I60="Pg"),WORKDAY.INTL($D60,15,1,Datos!$R$3:$R$18),IF(AND($I60="Ps"),WORKDAY.INTL($D60,10,1,Datos!$R$3:$R$18),WORKDAY.INTL($D60,15,1,Datos!$R$3:$R$18)-1))))))</f>
        <v>46183</v>
      </c>
      <c r="AJ60" s="97" t="str">
        <f>IF(D60="","",IF(AND($I60="RS"),(($AI60-$D60)*24)&amp;" Horas",IF(AND($I60="RP"),(($AI60-$D60)*24)&amp;" Horas",IF(AND($I60="RV"),(($AI60-$D60)*24)&amp;" Horas",IF(AND($I60="Pg"),NETWORKDAYS.INTL($D60,$AI60,1,Datos!$R$3:$R$18)-1&amp;" Días",IF(AND($I60="Ps"),NETWORKDAYS.INTL($D60,$AI60,1,Datos!$R$3:$R$18)-1&amp;" Días",(NETWORKDAYS.INTL($D60,$AI60,1,Datos!$R$3:$R$18)&amp;" Días")))))))</f>
        <v>120 Horas</v>
      </c>
      <c r="AK60" s="98">
        <v>46178</v>
      </c>
      <c r="AL60" s="98"/>
      <c r="AM60" s="98"/>
      <c r="AN60" s="98"/>
      <c r="AO60" s="98"/>
      <c r="AP60" s="109" t="str">
        <f ca="1">IF(D60="","",IF(AND($AZ60&lt;&gt;""),"YA SE DIO SOLUCIÓN","Falta  "&amp;(NETWORKDAYS.INTL(TODAY(),$AI60,1,Datos!$R$3:$R$18)-1&amp;" días")))</f>
        <v>YA SE DIO SOLUCIÓN</v>
      </c>
      <c r="AQ60" s="98">
        <v>46178</v>
      </c>
      <c r="AR60" s="98"/>
      <c r="AS60" s="97" t="s">
        <v>1283</v>
      </c>
      <c r="AT60" s="97" t="s">
        <v>2620</v>
      </c>
      <c r="AU60" s="97" t="s">
        <v>1284</v>
      </c>
      <c r="AV60" s="97" t="s">
        <v>1389</v>
      </c>
      <c r="AW60" s="97" t="s">
        <v>1389</v>
      </c>
      <c r="AX60" s="114" t="s">
        <v>3</v>
      </c>
      <c r="AY60" s="120">
        <v>4643</v>
      </c>
      <c r="AZ60" s="98">
        <v>46178</v>
      </c>
      <c r="BA60" s="110" t="str">
        <f t="shared" ref="BA60" si="138">+IF(D60="","",IF(AND($AZ60=""),"EN TRAMITE",IF(AND($AZ60&lt;=$AI60),"CON RESPUESTA","VENCIDA")))</f>
        <v>CON RESPUESTA</v>
      </c>
      <c r="BB60" s="111">
        <f>IF($AQ60="","",IF(AND($I60="RS"),($AQ60-$AK60),IF(AND($I60="RP"),($AQ60-$AK60),IF(AND($I60="RV"),($AQ60-$AK60),(NETWORKDAYS.INTL($AK60,$AQ60,1,Datos!$R$3:$R$18))))))</f>
        <v>0</v>
      </c>
      <c r="BC60" s="112" t="str">
        <f t="shared" ref="BC60" si="139">+IF($AQ60="","",IF(AND($I60="RS",$BB60&lt;=3),"A TIEMPO",IF(AND($I60="RP",$BB60&lt;=2),"A TIEMPO",IF(AND($I60="RV",$BB60&lt;=1),"A TIEMPO",IF(AND($I60="Pg",$BB60&lt;=12),"A TIEMPO",IF(AND($I60="Ps",$BB60&lt;=8),"A TIEMPO",IF(AND($I60="Q",$BB60&lt;=12),"A TIEMPO","FUERA DE TIEMPO")))))))</f>
        <v>A TIEMPO</v>
      </c>
      <c r="BD60" s="111">
        <f>IF($AZ60="","",IF(AND($I60="RS"),($AZ60-$D60),IF(AND($I60="RP"),($AZ60-$D60),IF(AND($I60="RV"),($AZ60-$D60),(NETWORKDAYS.INTL($D60,$AZ60,1,Datos!$R$3:$R$18))))))</f>
        <v>0</v>
      </c>
      <c r="BE60" s="112" t="str">
        <f t="shared" ref="BE60" si="140">+IF($AZ60="","",IF(AND($I60="RS",$BD60&lt;=3),"A TIEMPO",IF(AND($I60="RP",$BD60&lt;=2),"A TIEMPO",IF(AND($I60="RV",$BD60&lt;=1),"A TIEMPO",IF(AND($I60="Pg",$BD60&lt;=15),"A TIEMPO",IF(AND($I60="Ps",$BD60&lt;=10),"A TIEMPO",IF(AND($I60="Q",$BD60&lt;=15),"A TIEMPO","FUERA DE TIEMPO")))))))</f>
        <v>A TIEMPO</v>
      </c>
    </row>
    <row r="61" spans="1:57" ht="21" customHeight="1" x14ac:dyDescent="0.3">
      <c r="A61" s="97">
        <v>279</v>
      </c>
      <c r="B61" s="97">
        <v>4644</v>
      </c>
      <c r="C61" s="98">
        <v>46178</v>
      </c>
      <c r="D61" s="98">
        <v>46178</v>
      </c>
      <c r="E61" s="97" t="s">
        <v>1574</v>
      </c>
      <c r="F61" s="97" t="s">
        <v>2538</v>
      </c>
      <c r="G61" s="97" t="s">
        <v>166</v>
      </c>
      <c r="H61" s="97" t="s">
        <v>1375</v>
      </c>
      <c r="I61" s="97" t="s">
        <v>196</v>
      </c>
      <c r="J61" s="97" t="s">
        <v>2592</v>
      </c>
      <c r="K61" s="97" t="s">
        <v>80</v>
      </c>
      <c r="L61" s="97">
        <v>1020764839</v>
      </c>
      <c r="M61" s="97" t="s">
        <v>66</v>
      </c>
      <c r="N61" s="97" t="s">
        <v>2593</v>
      </c>
      <c r="O61" s="97" t="s">
        <v>2592</v>
      </c>
      <c r="P61" s="97" t="s">
        <v>80</v>
      </c>
      <c r="Q61" s="97">
        <v>1020764839</v>
      </c>
      <c r="R61" s="97" t="s">
        <v>66</v>
      </c>
      <c r="S61" s="97" t="s">
        <v>66</v>
      </c>
      <c r="T61" s="97" t="s">
        <v>66</v>
      </c>
      <c r="U61" s="97" t="s">
        <v>66</v>
      </c>
      <c r="V61" s="97" t="s">
        <v>2593</v>
      </c>
      <c r="W61" s="97" t="s">
        <v>1272</v>
      </c>
      <c r="X61" s="97"/>
      <c r="Y61" s="97" t="s">
        <v>2594</v>
      </c>
      <c r="Z61" s="97" t="s">
        <v>66</v>
      </c>
      <c r="AA61" s="97" t="s">
        <v>1413</v>
      </c>
      <c r="AB61" s="97" t="s">
        <v>1413</v>
      </c>
      <c r="AC61" s="97" t="s">
        <v>1389</v>
      </c>
      <c r="AD61" s="97" t="s">
        <v>1379</v>
      </c>
      <c r="AE61" s="97" t="s">
        <v>137</v>
      </c>
      <c r="AF61" s="97" t="s">
        <v>2245</v>
      </c>
      <c r="AG61" s="97" t="s">
        <v>66</v>
      </c>
      <c r="AH61" s="97" t="s">
        <v>1389</v>
      </c>
      <c r="AI61" s="98">
        <f>IF(D61="","",IF(AND($I61="RS"),WORKDAY.INTL($D61,3,1,Datos!$R$3:$R$18),IF(AND($I61="RP"),WORKDAY.INTL($D61,2,1,Datos!$R$3:$R$18),IF(AND($I61="RV"),WORKDAY.INTL($D61,1,1,Datos!$R$3:$R$18),IF(AND($I61="Pg"),WORKDAY.INTL($D61,15,1,Datos!$R$3:$R$18),IF(AND($I61="Ps"),WORKDAY.INTL($D61,10,1,Datos!$R$3:$R$18),WORKDAY.INTL($D61,15,1,Datos!$R$3:$R$18)-1))))))</f>
        <v>46183</v>
      </c>
      <c r="AJ61" s="97" t="str">
        <f>IF(D61="","",IF(AND($I61="RS"),(($AI61-$D61)*24)&amp;" Horas",IF(AND($I61="RP"),(($AI61-$D61)*24)&amp;" Horas",IF(AND($I61="RV"),(($AI61-$D61)*24)&amp;" Horas",IF(AND($I61="Pg"),NETWORKDAYS.INTL($D61,$AI61,1,Datos!$R$3:$R$18)-1&amp;" Días",IF(AND($I61="Ps"),NETWORKDAYS.INTL($D61,$AI61,1,Datos!$R$3:$R$18)-1&amp;" Días",(NETWORKDAYS.INTL($D61,$AI61,1,Datos!$R$3:$R$18)&amp;" Días")))))))</f>
        <v>120 Horas</v>
      </c>
      <c r="AK61" s="98">
        <v>46178</v>
      </c>
      <c r="AL61" s="98"/>
      <c r="AM61" s="98"/>
      <c r="AN61" s="98"/>
      <c r="AO61" s="98"/>
      <c r="AP61" s="109" t="str">
        <f ca="1">IF(D61="","",IF(AND($AZ61&lt;&gt;""),"YA SE DIO SOLUCIÓN","Falta  "&amp;(NETWORKDAYS.INTL(TODAY(),$AI61,1,Datos!$R$3:$R$18)-1&amp;" días")))</f>
        <v>YA SE DIO SOLUCIÓN</v>
      </c>
      <c r="AQ61" s="98">
        <v>46178</v>
      </c>
      <c r="AR61" s="98"/>
      <c r="AS61" s="97" t="s">
        <v>1283</v>
      </c>
      <c r="AT61" s="97" t="s">
        <v>2617</v>
      </c>
      <c r="AU61" s="97" t="s">
        <v>1284</v>
      </c>
      <c r="AV61" s="97" t="s">
        <v>1389</v>
      </c>
      <c r="AW61" s="97" t="s">
        <v>1389</v>
      </c>
      <c r="AX61" s="114" t="s">
        <v>3</v>
      </c>
      <c r="AY61" s="120">
        <v>4616</v>
      </c>
      <c r="AZ61" s="98">
        <v>46178</v>
      </c>
      <c r="BA61" s="110" t="str">
        <f t="shared" ref="BA61" si="141">+IF(D61="","",IF(AND($AZ61=""),"EN TRAMITE",IF(AND($AZ61&lt;=$AI61),"CON RESPUESTA","VENCIDA")))</f>
        <v>CON RESPUESTA</v>
      </c>
      <c r="BB61" s="111">
        <f>IF($AQ61="","",IF(AND($I61="RS"),($AQ61-$AK61),IF(AND($I61="RP"),($AQ61-$AK61),IF(AND($I61="RV"),($AQ61-$AK61),(NETWORKDAYS.INTL($AK61,$AQ61,1,Datos!$R$3:$R$18))))))</f>
        <v>0</v>
      </c>
      <c r="BC61" s="112" t="str">
        <f t="shared" ref="BC61" si="142">+IF($AQ61="","",IF(AND($I61="RS",$BB61&lt;=3),"A TIEMPO",IF(AND($I61="RP",$BB61&lt;=2),"A TIEMPO",IF(AND($I61="RV",$BB61&lt;=1),"A TIEMPO",IF(AND($I61="Pg",$BB61&lt;=12),"A TIEMPO",IF(AND($I61="Ps",$BB61&lt;=8),"A TIEMPO",IF(AND($I61="Q",$BB61&lt;=12),"A TIEMPO","FUERA DE TIEMPO")))))))</f>
        <v>A TIEMPO</v>
      </c>
      <c r="BD61" s="111">
        <f>IF($AZ61="","",IF(AND($I61="RS"),($AZ61-$D61),IF(AND($I61="RP"),($AZ61-$D61),IF(AND($I61="RV"),($AZ61-$D61),(NETWORKDAYS.INTL($D61,$AZ61,1,Datos!$R$3:$R$18))))))</f>
        <v>0</v>
      </c>
      <c r="BE61" s="112" t="str">
        <f t="shared" ref="BE61" si="143">+IF($AZ61="","",IF(AND($I61="RS",$BD61&lt;=3),"A TIEMPO",IF(AND($I61="RP",$BD61&lt;=2),"A TIEMPO",IF(AND($I61="RV",$BD61&lt;=1),"A TIEMPO",IF(AND($I61="Pg",$BD61&lt;=15),"A TIEMPO",IF(AND($I61="Ps",$BD61&lt;=10),"A TIEMPO",IF(AND($I61="Q",$BD61&lt;=15),"A TIEMPO","FUERA DE TIEMPO")))))))</f>
        <v>A TIEMPO</v>
      </c>
    </row>
    <row r="62" spans="1:57" ht="21" customHeight="1" x14ac:dyDescent="0.3">
      <c r="A62" s="97">
        <v>278</v>
      </c>
      <c r="B62" s="97">
        <v>4655</v>
      </c>
      <c r="C62" s="98">
        <v>46178</v>
      </c>
      <c r="D62" s="98">
        <v>46178</v>
      </c>
      <c r="E62" s="97" t="s">
        <v>1574</v>
      </c>
      <c r="F62" s="97" t="s">
        <v>2538</v>
      </c>
      <c r="G62" s="97" t="s">
        <v>166</v>
      </c>
      <c r="H62" s="97" t="s">
        <v>1374</v>
      </c>
      <c r="I62" s="97" t="s">
        <v>1368</v>
      </c>
      <c r="J62" s="97" t="s">
        <v>2588</v>
      </c>
      <c r="K62" s="97" t="s">
        <v>80</v>
      </c>
      <c r="L62" s="97">
        <v>1006557849</v>
      </c>
      <c r="M62" s="97">
        <v>3147891219</v>
      </c>
      <c r="N62" s="97" t="s">
        <v>2589</v>
      </c>
      <c r="O62" s="97" t="s">
        <v>2588</v>
      </c>
      <c r="P62" s="97" t="s">
        <v>80</v>
      </c>
      <c r="Q62" s="97">
        <v>1006557849</v>
      </c>
      <c r="R62" s="97" t="s">
        <v>10</v>
      </c>
      <c r="S62" s="97" t="s">
        <v>66</v>
      </c>
      <c r="T62" s="97" t="s">
        <v>66</v>
      </c>
      <c r="U62" s="97">
        <v>3147891219</v>
      </c>
      <c r="V62" s="97" t="s">
        <v>2589</v>
      </c>
      <c r="W62" s="97" t="s">
        <v>214</v>
      </c>
      <c r="X62" s="97" t="s">
        <v>243</v>
      </c>
      <c r="Y62" s="97" t="s">
        <v>2591</v>
      </c>
      <c r="Z62" s="97" t="s">
        <v>66</v>
      </c>
      <c r="AA62" s="97" t="s">
        <v>1413</v>
      </c>
      <c r="AB62" s="97" t="s">
        <v>1413</v>
      </c>
      <c r="AC62" s="97" t="s">
        <v>1382</v>
      </c>
      <c r="AD62" s="97" t="s">
        <v>1380</v>
      </c>
      <c r="AE62" s="97" t="s">
        <v>1448</v>
      </c>
      <c r="AF62" s="97" t="s">
        <v>1443</v>
      </c>
      <c r="AG62" s="97" t="s">
        <v>2590</v>
      </c>
      <c r="AH62" s="97" t="s">
        <v>1393</v>
      </c>
      <c r="AI62" s="98">
        <f>IF(D62="","",IF(AND($I62="RS"),WORKDAY.INTL($D62,3,1,Datos!$R$3:$R$18),IF(AND($I62="RP"),WORKDAY.INTL($D62,2,1,Datos!$R$3:$R$18),IF(AND($I62="RV"),WORKDAY.INTL($D62,1,1,Datos!$R$3:$R$18),IF(AND($I62="Pg"),WORKDAY.INTL($D62,15,1,Datos!$R$3:$R$18),IF(AND($I62="Ps"),WORKDAY.INTL($D62,10,1,Datos!$R$3:$R$18),WORKDAY.INTL($D62,15,1,Datos!$R$3:$R$18)-1))))))</f>
        <v>46198</v>
      </c>
      <c r="AJ62" s="97" t="str">
        <f>IF(D62="","",IF(AND($I62="RS"),(($AI62-$D62)*24)&amp;" Horas",IF(AND($I62="RP"),(($AI62-$D62)*24)&amp;" Horas",IF(AND($I62="RV"),(($AI62-$D62)*24)&amp;" Horas",IF(AND($I62="Pg"),NETWORKDAYS.INTL($D62,$AI62,1,Datos!$R$3:$R$18)-1&amp;" Días",IF(AND($I62="Ps"),NETWORKDAYS.INTL($D62,$AI62,1,Datos!$R$3:$R$18)-1&amp;" Días",(NETWORKDAYS.INTL($D62,$AI62,1,Datos!$R$3:$R$18)&amp;" Días")))))))</f>
        <v>15 Días</v>
      </c>
      <c r="AK62" s="98">
        <v>46178</v>
      </c>
      <c r="AL62" s="98">
        <v>46191</v>
      </c>
      <c r="AM62" s="98">
        <v>46196</v>
      </c>
      <c r="AN62" s="98"/>
      <c r="AO62" s="98"/>
      <c r="AP62" s="109" t="str">
        <f ca="1">IF(D62="","",IF(AND($AZ62&lt;&gt;""),"YA SE DIO SOLUCIÓN","Falta  "&amp;(NETWORKDAYS.INTL(TODAY(),$AI62,1,Datos!$R$3:$R$18)-1&amp;" días")))</f>
        <v>YA SE DIO SOLUCIÓN</v>
      </c>
      <c r="AQ62" s="98">
        <v>46197</v>
      </c>
      <c r="AR62" s="98"/>
      <c r="AS62" s="97" t="s">
        <v>1283</v>
      </c>
      <c r="AT62" s="97" t="s">
        <v>2747</v>
      </c>
      <c r="AU62" s="97" t="s">
        <v>1284</v>
      </c>
      <c r="AV62" s="97" t="s">
        <v>1389</v>
      </c>
      <c r="AW62" s="97" t="s">
        <v>1389</v>
      </c>
      <c r="AX62" s="114" t="s">
        <v>3</v>
      </c>
      <c r="AY62" s="120">
        <v>5071</v>
      </c>
      <c r="AZ62" s="98">
        <v>46197</v>
      </c>
      <c r="BA62" s="110" t="str">
        <f t="shared" ref="BA62" si="144">+IF(D62="","",IF(AND($AZ62=""),"EN TRAMITE",IF(AND($AZ62&lt;=$AI62),"CON RESPUESTA","VENCIDA")))</f>
        <v>CON RESPUESTA</v>
      </c>
      <c r="BB62" s="111">
        <f>IF($AQ62="","",IF(AND($I62="RS"),($AQ62-$AK62),IF(AND($I62="RP"),($AQ62-$AK62),IF(AND($I62="RV"),($AQ62-$AK62),(NETWORKDAYS.INTL($AK62,$AQ62,1,Datos!$R$3:$R$18))))))</f>
        <v>14</v>
      </c>
      <c r="BC62" s="112" t="str">
        <f t="shared" ref="BC62" si="145">+IF($AQ62="","",IF(AND($I62="RS",$BB62&lt;=3),"A TIEMPO",IF(AND($I62="RP",$BB62&lt;=2),"A TIEMPO",IF(AND($I62="RV",$BB62&lt;=1),"A TIEMPO",IF(AND($I62="Pg",$BB62&lt;=12),"A TIEMPO",IF(AND($I62="Ps",$BB62&lt;=8),"A TIEMPO",IF(AND($I62="Q",$BB62&lt;=12),"A TIEMPO","FUERA DE TIEMPO")))))))</f>
        <v>FUERA DE TIEMPO</v>
      </c>
      <c r="BD62" s="111">
        <f>IF($AZ62="","",IF(AND($I62="RS"),($AZ62-$D62),IF(AND($I62="RP"),($AZ62-$D62),IF(AND($I62="RV"),($AZ62-$D62),(NETWORKDAYS.INTL($D62,$AZ62,1,Datos!$R$3:$R$18))))))</f>
        <v>14</v>
      </c>
      <c r="BE62" s="112" t="str">
        <f t="shared" ref="BE62" si="146">+IF($AZ62="","",IF(AND($I62="RS",$BD62&lt;=3),"A TIEMPO",IF(AND($I62="RP",$BD62&lt;=2),"A TIEMPO",IF(AND($I62="RV",$BD62&lt;=1),"A TIEMPO",IF(AND($I62="Pg",$BD62&lt;=15),"A TIEMPO",IF(AND($I62="Ps",$BD62&lt;=10),"A TIEMPO",IF(AND($I62="Q",$BD62&lt;=15),"A TIEMPO","FUERA DE TIEMPO")))))))</f>
        <v>A TIEMPO</v>
      </c>
    </row>
    <row r="63" spans="1:57" ht="21" customHeight="1" x14ac:dyDescent="0.3">
      <c r="A63" s="97">
        <v>277</v>
      </c>
      <c r="B63" s="97">
        <v>4622</v>
      </c>
      <c r="C63" s="98">
        <v>46178</v>
      </c>
      <c r="D63" s="98">
        <v>46178</v>
      </c>
      <c r="E63" s="97" t="s">
        <v>1574</v>
      </c>
      <c r="F63" s="97" t="s">
        <v>2538</v>
      </c>
      <c r="G63" s="97" t="s">
        <v>148</v>
      </c>
      <c r="H63" s="97" t="s">
        <v>1374</v>
      </c>
      <c r="I63" s="97" t="s">
        <v>1368</v>
      </c>
      <c r="J63" s="97" t="s">
        <v>2582</v>
      </c>
      <c r="K63" s="97" t="s">
        <v>80</v>
      </c>
      <c r="L63" s="97">
        <v>1047465498</v>
      </c>
      <c r="M63" s="97"/>
      <c r="N63" s="97">
        <v>3133324134</v>
      </c>
      <c r="O63" s="97" t="s">
        <v>2582</v>
      </c>
      <c r="P63" s="97" t="s">
        <v>80</v>
      </c>
      <c r="Q63" s="97">
        <v>1047465498</v>
      </c>
      <c r="R63" s="97" t="s">
        <v>66</v>
      </c>
      <c r="S63" s="97" t="s">
        <v>66</v>
      </c>
      <c r="T63" s="97" t="s">
        <v>66</v>
      </c>
      <c r="U63" s="97">
        <v>3133324134</v>
      </c>
      <c r="V63" s="97" t="s">
        <v>2583</v>
      </c>
      <c r="W63" s="97" t="s">
        <v>214</v>
      </c>
      <c r="X63" s="97" t="s">
        <v>243</v>
      </c>
      <c r="Y63" s="97" t="s">
        <v>2584</v>
      </c>
      <c r="Z63" s="97" t="s">
        <v>66</v>
      </c>
      <c r="AA63" s="97" t="s">
        <v>1413</v>
      </c>
      <c r="AB63" s="97" t="s">
        <v>1413</v>
      </c>
      <c r="AC63" s="97" t="s">
        <v>1382</v>
      </c>
      <c r="AD63" s="97" t="s">
        <v>1379</v>
      </c>
      <c r="AE63" s="97" t="s">
        <v>1448</v>
      </c>
      <c r="AF63" s="97" t="s">
        <v>1443</v>
      </c>
      <c r="AG63" s="97" t="s">
        <v>2585</v>
      </c>
      <c r="AH63" s="97" t="s">
        <v>1393</v>
      </c>
      <c r="AI63" s="98">
        <f>IF(D63="","",IF(AND($I63="RS"),WORKDAY.INTL($D63,3,1,Datos!$R$3:$R$18),IF(AND($I63="RP"),WORKDAY.INTL($D63,2,1,Datos!$R$3:$R$18),IF(AND($I63="RV"),WORKDAY.INTL($D63,1,1,Datos!$R$3:$R$18),IF(AND($I63="Pg"),WORKDAY.INTL($D63,15,1,Datos!$R$3:$R$18),IF(AND($I63="Ps"),WORKDAY.INTL($D63,10,1,Datos!$R$3:$R$18),WORKDAY.INTL($D63,15,1,Datos!$R$3:$R$18)-1))))))</f>
        <v>46198</v>
      </c>
      <c r="AJ63" s="97" t="str">
        <f>IF(D63="","",IF(AND($I63="RS"),(($AI63-$D63)*24)&amp;" Horas",IF(AND($I63="RP"),(($AI63-$D63)*24)&amp;" Horas",IF(AND($I63="RV"),(($AI63-$D63)*24)&amp;" Horas",IF(AND($I63="Pg"),NETWORKDAYS.INTL($D63,$AI63,1,Datos!$R$3:$R$18)-1&amp;" Días",IF(AND($I63="Ps"),NETWORKDAYS.INTL($D63,$AI63,1,Datos!$R$3:$R$18)-1&amp;" Días",(NETWORKDAYS.INTL($D63,$AI63,1,Datos!$R$3:$R$18)&amp;" Días")))))))</f>
        <v>15 Días</v>
      </c>
      <c r="AK63" s="98">
        <v>46178</v>
      </c>
      <c r="AL63" s="98">
        <v>46191</v>
      </c>
      <c r="AM63" s="98">
        <v>46196</v>
      </c>
      <c r="AN63" s="98"/>
      <c r="AO63" s="98"/>
      <c r="AP63" s="109" t="str">
        <f ca="1">IF(D63="","",IF(AND($AZ63&lt;&gt;""),"YA SE DIO SOLUCIÓN","Falta  "&amp;(NETWORKDAYS.INTL(TODAY(),$AI63,1,Datos!$R$3:$R$18)-1&amp;" días")))</f>
        <v>YA SE DIO SOLUCIÓN</v>
      </c>
      <c r="AQ63" s="98">
        <v>46197</v>
      </c>
      <c r="AR63" s="98"/>
      <c r="AS63" s="97" t="s">
        <v>1283</v>
      </c>
      <c r="AT63" s="97" t="s">
        <v>2809</v>
      </c>
      <c r="AU63" s="97" t="s">
        <v>1284</v>
      </c>
      <c r="AV63" s="97" t="s">
        <v>1389</v>
      </c>
      <c r="AW63" s="97" t="s">
        <v>1389</v>
      </c>
      <c r="AX63" s="114" t="s">
        <v>3</v>
      </c>
      <c r="AY63" s="120">
        <v>5064</v>
      </c>
      <c r="AZ63" s="98">
        <v>46197</v>
      </c>
      <c r="BA63" s="110" t="str">
        <f t="shared" ref="BA63" si="147">+IF(D63="","",IF(AND($AZ63=""),"EN TRAMITE",IF(AND($AZ63&lt;=$AI63),"CON RESPUESTA","VENCIDA")))</f>
        <v>CON RESPUESTA</v>
      </c>
      <c r="BB63" s="111">
        <f>IF($AQ63="","",IF(AND($I63="RS"),($AQ63-$AK63),IF(AND($I63="RP"),($AQ63-$AK63),IF(AND($I63="RV"),($AQ63-$AK63),(NETWORKDAYS.INTL($AK63,$AQ63,1,Datos!$R$3:$R$18))))))</f>
        <v>14</v>
      </c>
      <c r="BC63" s="112" t="str">
        <f t="shared" ref="BC63" si="148">+IF($AQ63="","",IF(AND($I63="RS",$BB63&lt;=3),"A TIEMPO",IF(AND($I63="RP",$BB63&lt;=2),"A TIEMPO",IF(AND($I63="RV",$BB63&lt;=1),"A TIEMPO",IF(AND($I63="Pg",$BB63&lt;=12),"A TIEMPO",IF(AND($I63="Ps",$BB63&lt;=8),"A TIEMPO",IF(AND($I63="Q",$BB63&lt;=12),"A TIEMPO","FUERA DE TIEMPO")))))))</f>
        <v>FUERA DE TIEMPO</v>
      </c>
      <c r="BD63" s="111">
        <f>IF($AZ63="","",IF(AND($I63="RS"),($AZ63-$D63),IF(AND($I63="RP"),($AZ63-$D63),IF(AND($I63="RV"),($AZ63-$D63),(NETWORKDAYS.INTL($D63,$AZ63,1,Datos!$R$3:$R$18))))))</f>
        <v>14</v>
      </c>
      <c r="BE63" s="112" t="str">
        <f t="shared" ref="BE63" si="149">+IF($AZ63="","",IF(AND($I63="RS",$BD63&lt;=3),"A TIEMPO",IF(AND($I63="RP",$BD63&lt;=2),"A TIEMPO",IF(AND($I63="RV",$BD63&lt;=1),"A TIEMPO",IF(AND($I63="Pg",$BD63&lt;=15),"A TIEMPO",IF(AND($I63="Ps",$BD63&lt;=10),"A TIEMPO",IF(AND($I63="Q",$BD63&lt;=15),"A TIEMPO","FUERA DE TIEMPO")))))))</f>
        <v>A TIEMPO</v>
      </c>
    </row>
    <row r="64" spans="1:57" ht="21" customHeight="1" x14ac:dyDescent="0.3">
      <c r="A64" s="97">
        <v>276</v>
      </c>
      <c r="B64" s="97">
        <v>4603</v>
      </c>
      <c r="C64" s="98">
        <v>46177</v>
      </c>
      <c r="D64" s="98">
        <v>46177</v>
      </c>
      <c r="E64" s="97" t="s">
        <v>1574</v>
      </c>
      <c r="F64" s="97" t="s">
        <v>2538</v>
      </c>
      <c r="G64" s="97" t="s">
        <v>122</v>
      </c>
      <c r="H64" s="97" t="s">
        <v>1374</v>
      </c>
      <c r="I64" s="97" t="s">
        <v>1368</v>
      </c>
      <c r="J64" s="97" t="s">
        <v>66</v>
      </c>
      <c r="K64" s="97" t="s">
        <v>66</v>
      </c>
      <c r="L64" s="97" t="s">
        <v>66</v>
      </c>
      <c r="M64" s="97" t="s">
        <v>66</v>
      </c>
      <c r="N64" s="97" t="s">
        <v>66</v>
      </c>
      <c r="O64" s="97" t="s">
        <v>66</v>
      </c>
      <c r="P64" s="97" t="s">
        <v>66</v>
      </c>
      <c r="Q64" s="97" t="s">
        <v>66</v>
      </c>
      <c r="R64" s="97" t="s">
        <v>66</v>
      </c>
      <c r="S64" s="97" t="s">
        <v>66</v>
      </c>
      <c r="T64" s="97" t="s">
        <v>66</v>
      </c>
      <c r="U64" s="97" t="s">
        <v>66</v>
      </c>
      <c r="V64" s="97" t="s">
        <v>66</v>
      </c>
      <c r="W64" s="97" t="s">
        <v>1272</v>
      </c>
      <c r="X64" s="97"/>
      <c r="Y64" s="97" t="s">
        <v>2580</v>
      </c>
      <c r="Z64" s="97" t="s">
        <v>66</v>
      </c>
      <c r="AA64" s="97" t="s">
        <v>1413</v>
      </c>
      <c r="AB64" s="97" t="s">
        <v>1413</v>
      </c>
      <c r="AC64" s="97" t="s">
        <v>1389</v>
      </c>
      <c r="AD64" s="97" t="s">
        <v>1379</v>
      </c>
      <c r="AE64" s="97" t="s">
        <v>140</v>
      </c>
      <c r="AF64" s="97" t="s">
        <v>1446</v>
      </c>
      <c r="AG64" s="97" t="s">
        <v>66</v>
      </c>
      <c r="AH64" s="97" t="s">
        <v>1389</v>
      </c>
      <c r="AI64" s="98">
        <f>IF(D64="","",IF(AND($I64="RS"),WORKDAY.INTL($D64,3,1,Datos!$R$3:$R$18),IF(AND($I64="RP"),WORKDAY.INTL($D64,2,1,Datos!$R$3:$R$18),IF(AND($I64="RV"),WORKDAY.INTL($D64,1,1,Datos!$R$3:$R$18),IF(AND($I64="Pg"),WORKDAY.INTL($D64,15,1,Datos!$R$3:$R$18),IF(AND($I64="Ps"),WORKDAY.INTL($D64,10,1,Datos!$R$3:$R$18),WORKDAY.INTL($D64,15,1,Datos!$R$3:$R$18)-1))))))</f>
        <v>46197</v>
      </c>
      <c r="AJ64" s="97" t="str">
        <f>IF(D64="","",IF(AND($I64="RS"),(($AI64-$D64)*24)&amp;" Horas",IF(AND($I64="RP"),(($AI64-$D64)*24)&amp;" Horas",IF(AND($I64="RV"),(($AI64-$D64)*24)&amp;" Horas",IF(AND($I64="Pg"),NETWORKDAYS.INTL($D64,$AI64,1,Datos!$R$3:$R$18)-1&amp;" Días",IF(AND($I64="Ps"),NETWORKDAYS.INTL($D64,$AI64,1,Datos!$R$3:$R$18)-1&amp;" Días",(NETWORKDAYS.INTL($D64,$AI64,1,Datos!$R$3:$R$18)&amp;" Días")))))))</f>
        <v>15 Días</v>
      </c>
      <c r="AK64" s="98">
        <v>46177</v>
      </c>
      <c r="AL64" s="98"/>
      <c r="AM64" s="98"/>
      <c r="AN64" s="98"/>
      <c r="AO64" s="98"/>
      <c r="AP64" s="109" t="str">
        <f ca="1">IF(D64="","",IF(AND($AZ64&lt;&gt;""),"YA SE DIO SOLUCIÓN","Falta  "&amp;(NETWORKDAYS.INTL(TODAY(),$AI64,1,Datos!$R$3:$R$18)-1&amp;" días")))</f>
        <v>YA SE DIO SOLUCIÓN</v>
      </c>
      <c r="AQ64" s="98">
        <v>46183</v>
      </c>
      <c r="AR64" s="98"/>
      <c r="AS64" s="97" t="s">
        <v>1284</v>
      </c>
      <c r="AT64" s="97" t="s">
        <v>2602</v>
      </c>
      <c r="AU64" s="97" t="s">
        <v>1283</v>
      </c>
      <c r="AV64" s="97" t="s">
        <v>2603</v>
      </c>
      <c r="AW64" s="97" t="s">
        <v>1446</v>
      </c>
      <c r="AX64" s="114" t="s">
        <v>6</v>
      </c>
      <c r="AY64" s="120">
        <v>4677</v>
      </c>
      <c r="AZ64" s="98">
        <v>46183</v>
      </c>
      <c r="BA64" s="110" t="str">
        <f t="shared" ref="BA64" si="150">+IF(D64="","",IF(AND($AZ64=""),"EN TRAMITE",IF(AND($AZ64&lt;=$AI64),"CON RESPUESTA","VENCIDA")))</f>
        <v>CON RESPUESTA</v>
      </c>
      <c r="BB64" s="111">
        <f>IF($AQ64="","",IF(AND($I64="RS"),($AQ64-$AK64),IF(AND($I64="RP"),($AQ64-$AK64),IF(AND($I64="RV"),($AQ64-$AK64),(NETWORKDAYS.INTL($AK64,$AQ64,1,Datos!$R$3:$R$18))))))</f>
        <v>5</v>
      </c>
      <c r="BC64" s="112" t="str">
        <f t="shared" ref="BC64" si="151">+IF($AQ64="","",IF(AND($I64="RS",$BB64&lt;=3),"A TIEMPO",IF(AND($I64="RP",$BB64&lt;=2),"A TIEMPO",IF(AND($I64="RV",$BB64&lt;=1),"A TIEMPO",IF(AND($I64="Pg",$BB64&lt;=12),"A TIEMPO",IF(AND($I64="Ps",$BB64&lt;=8),"A TIEMPO",IF(AND($I64="Q",$BB64&lt;=12),"A TIEMPO","FUERA DE TIEMPO")))))))</f>
        <v>A TIEMPO</v>
      </c>
      <c r="BD64" s="111">
        <f>IF($AZ64="","",IF(AND($I64="RS"),($AZ64-$D64),IF(AND($I64="RP"),($AZ64-$D64),IF(AND($I64="RV"),($AZ64-$D64),(NETWORKDAYS.INTL($D64,$AZ64,1,Datos!$R$3:$R$18))))))</f>
        <v>5</v>
      </c>
      <c r="BE64" s="112" t="str">
        <f t="shared" ref="BE64" si="152">+IF($AZ64="","",IF(AND($I64="RS",$BD64&lt;=3),"A TIEMPO",IF(AND($I64="RP",$BD64&lt;=2),"A TIEMPO",IF(AND($I64="RV",$BD64&lt;=1),"A TIEMPO",IF(AND($I64="Pg",$BD64&lt;=15),"A TIEMPO",IF(AND($I64="Ps",$BD64&lt;=10),"A TIEMPO",IF(AND($I64="Q",$BD64&lt;=15),"A TIEMPO","FUERA DE TIEMPO")))))))</f>
        <v>A TIEMPO</v>
      </c>
    </row>
    <row r="65" spans="1:57" ht="21" customHeight="1" x14ac:dyDescent="0.3">
      <c r="A65" s="97">
        <v>275</v>
      </c>
      <c r="B65" s="97">
        <v>4579</v>
      </c>
      <c r="C65" s="98">
        <v>46177</v>
      </c>
      <c r="D65" s="98">
        <v>46177</v>
      </c>
      <c r="E65" s="97" t="s">
        <v>1574</v>
      </c>
      <c r="F65" s="97" t="s">
        <v>2538</v>
      </c>
      <c r="G65" s="97" t="s">
        <v>125</v>
      </c>
      <c r="H65" s="97" t="s">
        <v>1375</v>
      </c>
      <c r="I65" s="97" t="s">
        <v>196</v>
      </c>
      <c r="J65" s="97" t="s">
        <v>2576</v>
      </c>
      <c r="K65" s="97" t="s">
        <v>80</v>
      </c>
      <c r="L65" s="97">
        <v>23561857</v>
      </c>
      <c r="M65" s="97">
        <v>3203066946</v>
      </c>
      <c r="N65" s="97" t="s">
        <v>2577</v>
      </c>
      <c r="O65" s="97" t="s">
        <v>2576</v>
      </c>
      <c r="P65" s="97" t="s">
        <v>80</v>
      </c>
      <c r="Q65" s="97">
        <v>23561857</v>
      </c>
      <c r="R65" s="97" t="s">
        <v>66</v>
      </c>
      <c r="S65" s="97" t="s">
        <v>66</v>
      </c>
      <c r="T65" s="97" t="s">
        <v>66</v>
      </c>
      <c r="U65" s="97">
        <v>3203066946</v>
      </c>
      <c r="V65" s="97" t="s">
        <v>2577</v>
      </c>
      <c r="W65" s="97" t="s">
        <v>214</v>
      </c>
      <c r="X65" s="97" t="s">
        <v>495</v>
      </c>
      <c r="Y65" s="97" t="s">
        <v>2578</v>
      </c>
      <c r="Z65" s="97" t="s">
        <v>66</v>
      </c>
      <c r="AA65" s="97" t="s">
        <v>1530</v>
      </c>
      <c r="AB65" s="97" t="s">
        <v>1413</v>
      </c>
      <c r="AC65" s="97" t="s">
        <v>1387</v>
      </c>
      <c r="AD65" s="97" t="s">
        <v>1380</v>
      </c>
      <c r="AE65" s="97" t="s">
        <v>139</v>
      </c>
      <c r="AF65" s="97" t="s">
        <v>2579</v>
      </c>
      <c r="AG65" s="97" t="s">
        <v>66</v>
      </c>
      <c r="AH65" s="97" t="s">
        <v>1389</v>
      </c>
      <c r="AI65" s="98">
        <f>IF(D65="","",IF(AND($I65="RS"),WORKDAY.INTL($D65,3,1,Datos!$R$3:$R$18),IF(AND($I65="RP"),WORKDAY.INTL($D65,2,1,Datos!$R$3:$R$18),IF(AND($I65="RV"),WORKDAY.INTL($D65,1,1,Datos!$R$3:$R$18),IF(AND($I65="Pg"),WORKDAY.INTL($D65,15,1,Datos!$R$3:$R$18),IF(AND($I65="Ps"),WORKDAY.INTL($D65,10,1,Datos!$R$3:$R$18),WORKDAY.INTL($D65,15,1,Datos!$R$3:$R$18)-1))))))</f>
        <v>46182</v>
      </c>
      <c r="AJ65" s="97" t="str">
        <f>IF(D65="","",IF(AND($I65="RS"),(($AI65-$D65)*24)&amp;" Horas",IF(AND($I65="RP"),(($AI65-$D65)*24)&amp;" Horas",IF(AND($I65="RV"),(($AI65-$D65)*24)&amp;" Horas",IF(AND($I65="Pg"),NETWORKDAYS.INTL($D65,$AI65,1,Datos!$R$3:$R$18)-1&amp;" Días",IF(AND($I65="Ps"),NETWORKDAYS.INTL($D65,$AI65,1,Datos!$R$3:$R$18)-1&amp;" Días",(NETWORKDAYS.INTL($D65,$AI65,1,Datos!$R$3:$R$18)&amp;" Días")))))))</f>
        <v>120 Horas</v>
      </c>
      <c r="AK65" s="98">
        <v>46177</v>
      </c>
      <c r="AL65" s="98"/>
      <c r="AM65" s="98"/>
      <c r="AN65" s="98"/>
      <c r="AO65" s="98"/>
      <c r="AP65" s="109" t="str">
        <f ca="1">IF(D65="","",IF(AND($AZ65&lt;&gt;""),"YA SE DIO SOLUCIÓN","Falta  "&amp;(NETWORKDAYS.INTL(TODAY(),$AI65,1,Datos!$R$3:$R$18)-1&amp;" días")))</f>
        <v>YA SE DIO SOLUCIÓN</v>
      </c>
      <c r="AQ65" s="98">
        <v>46177</v>
      </c>
      <c r="AR65" s="98"/>
      <c r="AS65" s="97" t="s">
        <v>1283</v>
      </c>
      <c r="AT65" s="97" t="s">
        <v>2616</v>
      </c>
      <c r="AU65" s="97" t="s">
        <v>1284</v>
      </c>
      <c r="AV65" s="97" t="s">
        <v>1389</v>
      </c>
      <c r="AW65" s="97" t="s">
        <v>1389</v>
      </c>
      <c r="AX65" s="114" t="s">
        <v>3</v>
      </c>
      <c r="AY65" s="120">
        <v>4543</v>
      </c>
      <c r="AZ65" s="98">
        <v>46177</v>
      </c>
      <c r="BA65" s="110" t="str">
        <f t="shared" ref="BA65" si="153">+IF(D65="","",IF(AND($AZ65=""),"EN TRAMITE",IF(AND($AZ65&lt;=$AI65),"CON RESPUESTA","VENCIDA")))</f>
        <v>CON RESPUESTA</v>
      </c>
      <c r="BB65" s="111">
        <f>IF($AQ65="","",IF(AND($I65="RS"),($AQ65-$AK65),IF(AND($I65="RP"),($AQ65-$AK65),IF(AND($I65="RV"),($AQ65-$AK65),(NETWORKDAYS.INTL($AK65,$AQ65,1,Datos!$R$3:$R$18))))))</f>
        <v>0</v>
      </c>
      <c r="BC65" s="112" t="str">
        <f t="shared" ref="BC65" si="154">+IF($AQ65="","",IF(AND($I65="RS",$BB65&lt;=3),"A TIEMPO",IF(AND($I65="RP",$BB65&lt;=2),"A TIEMPO",IF(AND($I65="RV",$BB65&lt;=1),"A TIEMPO",IF(AND($I65="Pg",$BB65&lt;=12),"A TIEMPO",IF(AND($I65="Ps",$BB65&lt;=8),"A TIEMPO",IF(AND($I65="Q",$BB65&lt;=12),"A TIEMPO","FUERA DE TIEMPO")))))))</f>
        <v>A TIEMPO</v>
      </c>
      <c r="BD65" s="111">
        <f>IF($AZ65="","",IF(AND($I65="RS"),($AZ65-$D65),IF(AND($I65="RP"),($AZ65-$D65),IF(AND($I65="RV"),($AZ65-$D65),(NETWORKDAYS.INTL($D65,$AZ65,1,Datos!$R$3:$R$18))))))</f>
        <v>0</v>
      </c>
      <c r="BE65" s="112" t="str">
        <f t="shared" ref="BE65" si="155">+IF($AZ65="","",IF(AND($I65="RS",$BD65&lt;=3),"A TIEMPO",IF(AND($I65="RP",$BD65&lt;=2),"A TIEMPO",IF(AND($I65="RV",$BD65&lt;=1),"A TIEMPO",IF(AND($I65="Pg",$BD65&lt;=15),"A TIEMPO",IF(AND($I65="Ps",$BD65&lt;=10),"A TIEMPO",IF(AND($I65="Q",$BD65&lt;=15),"A TIEMPO","FUERA DE TIEMPO")))))))</f>
        <v>A TIEMPO</v>
      </c>
    </row>
    <row r="66" spans="1:57" ht="21" customHeight="1" x14ac:dyDescent="0.3">
      <c r="A66" s="97">
        <v>274</v>
      </c>
      <c r="B66" s="97">
        <v>4521</v>
      </c>
      <c r="C66" s="98">
        <v>46176</v>
      </c>
      <c r="D66" s="98">
        <v>46176</v>
      </c>
      <c r="E66" s="97" t="s">
        <v>1574</v>
      </c>
      <c r="F66" s="97" t="s">
        <v>2538</v>
      </c>
      <c r="G66" s="97" t="s">
        <v>125</v>
      </c>
      <c r="H66" s="97" t="s">
        <v>1374</v>
      </c>
      <c r="I66" s="97" t="s">
        <v>1368</v>
      </c>
      <c r="J66" s="97" t="s">
        <v>2568</v>
      </c>
      <c r="K66" s="97" t="s">
        <v>80</v>
      </c>
      <c r="L66" s="97">
        <v>1001830561</v>
      </c>
      <c r="M66" s="97">
        <v>3118389293</v>
      </c>
      <c r="N66" s="97" t="s">
        <v>2569</v>
      </c>
      <c r="O66" s="97" t="s">
        <v>2568</v>
      </c>
      <c r="P66" s="97" t="s">
        <v>80</v>
      </c>
      <c r="Q66" s="97">
        <v>1001830561</v>
      </c>
      <c r="R66" s="97" t="s">
        <v>11</v>
      </c>
      <c r="S66" s="97" t="s">
        <v>1402</v>
      </c>
      <c r="T66" s="97" t="s">
        <v>2570</v>
      </c>
      <c r="U66" s="97">
        <v>3118389293</v>
      </c>
      <c r="V66" s="97" t="s">
        <v>2569</v>
      </c>
      <c r="W66" s="97" t="s">
        <v>214</v>
      </c>
      <c r="X66" s="97" t="s">
        <v>243</v>
      </c>
      <c r="Y66" s="97" t="s">
        <v>2571</v>
      </c>
      <c r="Z66" s="97" t="s">
        <v>66</v>
      </c>
      <c r="AA66" s="97" t="s">
        <v>1408</v>
      </c>
      <c r="AB66" s="97" t="s">
        <v>1413</v>
      </c>
      <c r="AC66" s="97" t="s">
        <v>1387</v>
      </c>
      <c r="AD66" s="97" t="s">
        <v>1380</v>
      </c>
      <c r="AE66" s="97" t="s">
        <v>139</v>
      </c>
      <c r="AF66" s="97" t="s">
        <v>2385</v>
      </c>
      <c r="AG66" s="97" t="s">
        <v>66</v>
      </c>
      <c r="AH66" s="97" t="s">
        <v>1389</v>
      </c>
      <c r="AI66" s="98">
        <f>IF(D66="","",IF(AND($I66="RS"),WORKDAY.INTL($D66,3,1,Datos!$R$3:$R$18),IF(AND($I66="RP"),WORKDAY.INTL($D66,2,1,Datos!$R$3:$R$18),IF(AND($I66="RV"),WORKDAY.INTL($D66,1,1,Datos!$R$3:$R$18),IF(AND($I66="Pg"),WORKDAY.INTL($D66,15,1,Datos!$R$3:$R$18),IF(AND($I66="Ps"),WORKDAY.INTL($D66,10,1,Datos!$R$3:$R$18),WORKDAY.INTL($D66,15,1,Datos!$R$3:$R$18)-1))))))</f>
        <v>46196</v>
      </c>
      <c r="AJ66" s="97" t="str">
        <f>IF(D66="","",IF(AND($I66="RS"),(($AI66-$D66)*24)&amp;" Horas",IF(AND($I66="RP"),(($AI66-$D66)*24)&amp;" Horas",IF(AND($I66="RV"),(($AI66-$D66)*24)&amp;" Horas",IF(AND($I66="Pg"),NETWORKDAYS.INTL($D66,$AI66,1,Datos!$R$3:$R$18)-1&amp;" Días",IF(AND($I66="Ps"),NETWORKDAYS.INTL($D66,$AI66,1,Datos!$R$3:$R$18)-1&amp;" Días",(NETWORKDAYS.INTL($D66,$AI66,1,Datos!$R$3:$R$18)&amp;" Días")))))))</f>
        <v>15 Días</v>
      </c>
      <c r="AK66" s="98">
        <v>46176</v>
      </c>
      <c r="AL66" s="98"/>
      <c r="AM66" s="98"/>
      <c r="AN66" s="98"/>
      <c r="AO66" s="98"/>
      <c r="AP66" s="109" t="str">
        <f ca="1">IF(D66="","",IF(AND($AZ66&lt;&gt;""),"YA SE DIO SOLUCIÓN","Falta  "&amp;(NETWORKDAYS.INTL(TODAY(),$AI66,1,Datos!$R$3:$R$18)-1&amp;" días")))</f>
        <v>YA SE DIO SOLUCIÓN</v>
      </c>
      <c r="AQ66" s="98">
        <v>46177</v>
      </c>
      <c r="AR66" s="98"/>
      <c r="AS66" s="97" t="s">
        <v>1283</v>
      </c>
      <c r="AT66" s="97" t="s">
        <v>2581</v>
      </c>
      <c r="AU66" s="97" t="s">
        <v>1284</v>
      </c>
      <c r="AV66" s="97" t="s">
        <v>1389</v>
      </c>
      <c r="AW66" s="97" t="s">
        <v>1389</v>
      </c>
      <c r="AX66" s="114"/>
      <c r="AY66" s="120">
        <v>4533</v>
      </c>
      <c r="AZ66" s="98">
        <v>46177</v>
      </c>
      <c r="BA66" s="110" t="str">
        <f t="shared" ref="BA66" si="156">+IF(D66="","",IF(AND($AZ66=""),"EN TRAMITE",IF(AND($AZ66&lt;=$AI66),"CON RESPUESTA","VENCIDA")))</f>
        <v>CON RESPUESTA</v>
      </c>
      <c r="BB66" s="111">
        <f>IF($AQ66="","",IF(AND($I66="RS"),($AQ66-$AK66),IF(AND($I66="RP"),($AQ66-$AK66),IF(AND($I66="RV"),($AQ66-$AK66),(NETWORKDAYS.INTL($AK66,$AQ66,1,Datos!$R$3:$R$18))))))</f>
        <v>2</v>
      </c>
      <c r="BC66" s="112" t="str">
        <f t="shared" ref="BC66" si="157">+IF($AQ66="","",IF(AND($I66="RS",$BB66&lt;=3),"A TIEMPO",IF(AND($I66="RP",$BB66&lt;=2),"A TIEMPO",IF(AND($I66="RV",$BB66&lt;=1),"A TIEMPO",IF(AND($I66="Pg",$BB66&lt;=12),"A TIEMPO",IF(AND($I66="Ps",$BB66&lt;=8),"A TIEMPO",IF(AND($I66="Q",$BB66&lt;=12),"A TIEMPO","FUERA DE TIEMPO")))))))</f>
        <v>A TIEMPO</v>
      </c>
      <c r="BD66" s="111">
        <f>IF($AZ66="","",IF(AND($I66="RS"),($AZ66-$D66),IF(AND($I66="RP"),($AZ66-$D66),IF(AND($I66="RV"),($AZ66-$D66),(NETWORKDAYS.INTL($D66,$AZ66,1,Datos!$R$3:$R$18))))))</f>
        <v>2</v>
      </c>
      <c r="BE66" s="112" t="str">
        <f t="shared" ref="BE66" si="158">+IF($AZ66="","",IF(AND($I66="RS",$BD66&lt;=3),"A TIEMPO",IF(AND($I66="RP",$BD66&lt;=2),"A TIEMPO",IF(AND($I66="RV",$BD66&lt;=1),"A TIEMPO",IF(AND($I66="Pg",$BD66&lt;=15),"A TIEMPO",IF(AND($I66="Ps",$BD66&lt;=10),"A TIEMPO",IF(AND($I66="Q",$BD66&lt;=15),"A TIEMPO","FUERA DE TIEMPO")))))))</f>
        <v>A TIEMPO</v>
      </c>
    </row>
    <row r="67" spans="1:57" ht="21" customHeight="1" x14ac:dyDescent="0.3">
      <c r="A67" s="97">
        <v>273</v>
      </c>
      <c r="B67" s="97">
        <v>4491</v>
      </c>
      <c r="C67" s="98">
        <v>46175</v>
      </c>
      <c r="D67" s="98">
        <v>46175</v>
      </c>
      <c r="E67" s="97" t="s">
        <v>1574</v>
      </c>
      <c r="F67" s="97" t="s">
        <v>2538</v>
      </c>
      <c r="G67" s="97" t="s">
        <v>148</v>
      </c>
      <c r="H67" s="97" t="s">
        <v>1374</v>
      </c>
      <c r="I67" s="97" t="s">
        <v>1368</v>
      </c>
      <c r="J67" s="97" t="s">
        <v>2563</v>
      </c>
      <c r="K67" s="97" t="s">
        <v>80</v>
      </c>
      <c r="L67" s="97">
        <v>1075166</v>
      </c>
      <c r="M67" s="97">
        <v>3214528413</v>
      </c>
      <c r="N67" s="97" t="s">
        <v>2564</v>
      </c>
      <c r="O67" s="97" t="s">
        <v>2563</v>
      </c>
      <c r="P67" s="97" t="s">
        <v>80</v>
      </c>
      <c r="Q67" s="97">
        <v>1075166</v>
      </c>
      <c r="R67" s="97" t="s">
        <v>66</v>
      </c>
      <c r="S67" s="97" t="s">
        <v>66</v>
      </c>
      <c r="T67" s="97" t="s">
        <v>66</v>
      </c>
      <c r="U67" s="97">
        <v>3214528413</v>
      </c>
      <c r="V67" s="97" t="s">
        <v>2564</v>
      </c>
      <c r="W67" s="97" t="s">
        <v>214</v>
      </c>
      <c r="X67" s="97" t="s">
        <v>243</v>
      </c>
      <c r="Y67" s="97" t="s">
        <v>2566</v>
      </c>
      <c r="Z67" s="97" t="s">
        <v>66</v>
      </c>
      <c r="AA67" s="97" t="s">
        <v>1413</v>
      </c>
      <c r="AB67" s="97" t="s">
        <v>1413</v>
      </c>
      <c r="AC67" s="97" t="s">
        <v>1388</v>
      </c>
      <c r="AD67" s="97" t="s">
        <v>1379</v>
      </c>
      <c r="AE67" s="97" t="s">
        <v>1448</v>
      </c>
      <c r="AF67" s="97" t="s">
        <v>1443</v>
      </c>
      <c r="AG67" s="97" t="s">
        <v>2565</v>
      </c>
      <c r="AH67" s="97" t="s">
        <v>1393</v>
      </c>
      <c r="AI67" s="98">
        <f>IF(D67="","",IF(AND($I67="RS"),WORKDAY.INTL($D67,3,1,Datos!$R$3:$R$18),IF(AND($I67="RP"),WORKDAY.INTL($D67,2,1,Datos!$R$3:$R$18),IF(AND($I67="RV"),WORKDAY.INTL($D67,1,1,Datos!$R$3:$R$18),IF(AND($I67="Pg"),WORKDAY.INTL($D67,15,1,Datos!$R$3:$R$18),IF(AND($I67="Ps"),WORKDAY.INTL($D67,10,1,Datos!$R$3:$R$18),WORKDAY.INTL($D67,15,1,Datos!$R$3:$R$18)-1))))))</f>
        <v>46195</v>
      </c>
      <c r="AJ67" s="97" t="str">
        <f>IF(D67="","",IF(AND($I67="RS"),(($AI67-$D67)*24)&amp;" Horas",IF(AND($I67="RP"),(($AI67-$D67)*24)&amp;" Horas",IF(AND($I67="RV"),(($AI67-$D67)*24)&amp;" Horas",IF(AND($I67="Pg"),NETWORKDAYS.INTL($D67,$AI67,1,Datos!$R$3:$R$18)-1&amp;" Días",IF(AND($I67="Ps"),NETWORKDAYS.INTL($D67,$AI67,1,Datos!$R$3:$R$18)-1&amp;" Días",(NETWORKDAYS.INTL($D67,$AI67,1,Datos!$R$3:$R$18)&amp;" Días")))))))</f>
        <v>15 Días</v>
      </c>
      <c r="AK67" s="98">
        <v>46175</v>
      </c>
      <c r="AL67" s="98"/>
      <c r="AM67" s="98"/>
      <c r="AN67" s="98"/>
      <c r="AO67" s="98"/>
      <c r="AP67" s="109" t="str">
        <f ca="1">IF(D67="","",IF(AND($AZ67&lt;&gt;""),"YA SE DIO SOLUCIÓN","Falta  "&amp;(NETWORKDAYS.INTL(TODAY(),$AI67,1,Datos!$R$3:$R$18)-1&amp;" días")))</f>
        <v>YA SE DIO SOLUCIÓN</v>
      </c>
      <c r="AQ67" s="98">
        <v>46183</v>
      </c>
      <c r="AR67" s="98"/>
      <c r="AS67" s="97" t="s">
        <v>1283</v>
      </c>
      <c r="AT67" s="97" t="s">
        <v>2607</v>
      </c>
      <c r="AU67" s="97" t="s">
        <v>1284</v>
      </c>
      <c r="AV67" s="97" t="s">
        <v>1389</v>
      </c>
      <c r="AW67" s="97" t="s">
        <v>1389</v>
      </c>
      <c r="AX67" s="114" t="s">
        <v>168</v>
      </c>
      <c r="AY67" s="120">
        <v>4676</v>
      </c>
      <c r="AZ67" s="98">
        <v>46183</v>
      </c>
      <c r="BA67" s="110" t="str">
        <f t="shared" ref="BA67" si="159">+IF(D67="","",IF(AND($AZ67=""),"EN TRAMITE",IF(AND($AZ67&lt;=$AI67),"CON RESPUESTA","VENCIDA")))</f>
        <v>CON RESPUESTA</v>
      </c>
      <c r="BB67" s="111">
        <f>IF($AQ67="","",IF(AND($I67="RS"),($AQ67-$AK67),IF(AND($I67="RP"),($AQ67-$AK67),IF(AND($I67="RV"),($AQ67-$AK67),(NETWORKDAYS.INTL($AK67,$AQ67,1,Datos!$R$3:$R$18))))))</f>
        <v>7</v>
      </c>
      <c r="BC67" s="112" t="str">
        <f t="shared" ref="BC67" si="160">+IF($AQ67="","",IF(AND($I67="RS",$BB67&lt;=3),"A TIEMPO",IF(AND($I67="RP",$BB67&lt;=2),"A TIEMPO",IF(AND($I67="RV",$BB67&lt;=1),"A TIEMPO",IF(AND($I67="Pg",$BB67&lt;=12),"A TIEMPO",IF(AND($I67="Ps",$BB67&lt;=8),"A TIEMPO",IF(AND($I67="Q",$BB67&lt;=12),"A TIEMPO","FUERA DE TIEMPO")))))))</f>
        <v>A TIEMPO</v>
      </c>
      <c r="BD67" s="111">
        <f>IF($AZ67="","",IF(AND($I67="RS"),($AZ67-$D67),IF(AND($I67="RP"),($AZ67-$D67),IF(AND($I67="RV"),($AZ67-$D67),(NETWORKDAYS.INTL($D67,$AZ67,1,Datos!$R$3:$R$18))))))</f>
        <v>7</v>
      </c>
      <c r="BE67" s="112" t="str">
        <f t="shared" ref="BE67" si="161">+IF($AZ67="","",IF(AND($I67="RS",$BD67&lt;=3),"A TIEMPO",IF(AND($I67="RP",$BD67&lt;=2),"A TIEMPO",IF(AND($I67="RV",$BD67&lt;=1),"A TIEMPO",IF(AND($I67="Pg",$BD67&lt;=15),"A TIEMPO",IF(AND($I67="Ps",$BD67&lt;=10),"A TIEMPO",IF(AND($I67="Q",$BD67&lt;=15),"A TIEMPO","FUERA DE TIEMPO")))))))</f>
        <v>A TIEMPO</v>
      </c>
    </row>
    <row r="68" spans="1:57" ht="21" customHeight="1" x14ac:dyDescent="0.3">
      <c r="A68" s="97">
        <v>272</v>
      </c>
      <c r="B68" s="97">
        <v>4467</v>
      </c>
      <c r="C68" s="98">
        <v>46174</v>
      </c>
      <c r="D68" s="98">
        <v>46174</v>
      </c>
      <c r="E68" s="97" t="s">
        <v>1574</v>
      </c>
      <c r="F68" s="97" t="s">
        <v>2538</v>
      </c>
      <c r="G68" s="97" t="s">
        <v>114</v>
      </c>
      <c r="H68" s="97" t="s">
        <v>1374</v>
      </c>
      <c r="I68" s="97" t="s">
        <v>1368</v>
      </c>
      <c r="J68" s="97" t="s">
        <v>2555</v>
      </c>
      <c r="K68" s="97" t="s">
        <v>80</v>
      </c>
      <c r="L68" s="97">
        <v>1118566445</v>
      </c>
      <c r="M68" s="97">
        <v>3105521157</v>
      </c>
      <c r="N68" s="97" t="s">
        <v>2556</v>
      </c>
      <c r="O68" s="97" t="s">
        <v>2555</v>
      </c>
      <c r="P68" s="97" t="s">
        <v>80</v>
      </c>
      <c r="Q68" s="97">
        <v>1118566445</v>
      </c>
      <c r="R68" s="97" t="s">
        <v>66</v>
      </c>
      <c r="S68" s="97" t="s">
        <v>66</v>
      </c>
      <c r="T68" s="97" t="s">
        <v>2557</v>
      </c>
      <c r="U68" s="97">
        <v>310552157</v>
      </c>
      <c r="V68" s="97" t="s">
        <v>2556</v>
      </c>
      <c r="W68" s="97" t="s">
        <v>214</v>
      </c>
      <c r="X68" s="97" t="s">
        <v>243</v>
      </c>
      <c r="Y68" s="97" t="s">
        <v>2558</v>
      </c>
      <c r="Z68" s="97" t="s">
        <v>66</v>
      </c>
      <c r="AA68" s="97" t="s">
        <v>1413</v>
      </c>
      <c r="AB68" s="97" t="s">
        <v>1413</v>
      </c>
      <c r="AC68" s="97" t="s">
        <v>1386</v>
      </c>
      <c r="AD68" s="97" t="s">
        <v>1377</v>
      </c>
      <c r="AE68" s="97" t="s">
        <v>1421</v>
      </c>
      <c r="AF68" s="97" t="s">
        <v>1434</v>
      </c>
      <c r="AG68" s="97" t="s">
        <v>66</v>
      </c>
      <c r="AH68" s="97" t="s">
        <v>1389</v>
      </c>
      <c r="AI68" s="98">
        <f>IF(D68="","",IF(AND($I68="RS"),WORKDAY.INTL($D68,3,1,Datos!$R$3:$R$18),IF(AND($I68="RP"),WORKDAY.INTL($D68,2,1,Datos!$R$3:$R$18),IF(AND($I68="RV"),WORKDAY.INTL($D68,1,1,Datos!$R$3:$R$18),IF(AND($I68="Pg"),WORKDAY.INTL($D68,15,1,Datos!$R$3:$R$18),IF(AND($I68="Ps"),WORKDAY.INTL($D68,10,1,Datos!$R$3:$R$18),WORKDAY.INTL($D68,15,1,Datos!$R$3:$R$18)-1))))))</f>
        <v>46194</v>
      </c>
      <c r="AJ68" s="97" t="str">
        <f>IF(D68="","",IF(AND($I68="RS"),(($AI68-$D68)*24)&amp;" Horas",IF(AND($I68="RP"),(($AI68-$D68)*24)&amp;" Horas",IF(AND($I68="RV"),(($AI68-$D68)*24)&amp;" Horas",IF(AND($I68="Pg"),NETWORKDAYS.INTL($D68,$AI68,1,Datos!$R$3:$R$18)-1&amp;" Días",IF(AND($I68="Ps"),NETWORKDAYS.INTL($D68,$AI68,1,Datos!$R$3:$R$18)-1&amp;" Días",(NETWORKDAYS.INTL($D68,$AI68,1,Datos!$R$3:$R$18)&amp;" Días")))))))</f>
        <v>15 Días</v>
      </c>
      <c r="AK68" s="98">
        <v>46174</v>
      </c>
      <c r="AL68" s="98">
        <v>46182</v>
      </c>
      <c r="AM68" s="98">
        <v>46183</v>
      </c>
      <c r="AN68" s="98"/>
      <c r="AO68" s="98"/>
      <c r="AP68" s="109" t="str">
        <f ca="1">IF(D68="","",IF(AND($AZ68&lt;&gt;""),"YA SE DIO SOLUCIÓN","Falta  "&amp;(NETWORKDAYS.INTL(TODAY(),$AI68,1,Datos!$R$3:$R$18)-1&amp;" días")))</f>
        <v>YA SE DIO SOLUCIÓN</v>
      </c>
      <c r="AQ68" s="98">
        <v>46185</v>
      </c>
      <c r="AR68" s="98"/>
      <c r="AS68" s="97" t="s">
        <v>1283</v>
      </c>
      <c r="AT68" s="97" t="s">
        <v>2686</v>
      </c>
      <c r="AU68" s="97" t="s">
        <v>1284</v>
      </c>
      <c r="AV68" s="97" t="s">
        <v>1389</v>
      </c>
      <c r="AW68" s="97" t="s">
        <v>1389</v>
      </c>
      <c r="AX68" s="114" t="s">
        <v>3</v>
      </c>
      <c r="AY68" s="120">
        <v>4759</v>
      </c>
      <c r="AZ68" s="98">
        <v>46186</v>
      </c>
      <c r="BA68" s="110" t="str">
        <f t="shared" ref="BA68" si="162">+IF(D68="","",IF(AND($AZ68=""),"EN TRAMITE",IF(AND($AZ68&lt;=$AI68),"CON RESPUESTA","VENCIDA")))</f>
        <v>CON RESPUESTA</v>
      </c>
      <c r="BB68" s="111">
        <f>IF($AQ68="","",IF(AND($I68="RS"),($AQ68-$AK68),IF(AND($I68="RP"),($AQ68-$AK68),IF(AND($I68="RV"),($AQ68-$AK68),(NETWORKDAYS.INTL($AK68,$AQ68,1,Datos!$R$3:$R$18))))))</f>
        <v>10</v>
      </c>
      <c r="BC68" s="112" t="str">
        <f t="shared" ref="BC68" si="163">+IF($AQ68="","",IF(AND($I68="RS",$BB68&lt;=3),"A TIEMPO",IF(AND($I68="RP",$BB68&lt;=2),"A TIEMPO",IF(AND($I68="RV",$BB68&lt;=1),"A TIEMPO",IF(AND($I68="Pg",$BB68&lt;=12),"A TIEMPO",IF(AND($I68="Ps",$BB68&lt;=8),"A TIEMPO",IF(AND($I68="Q",$BB68&lt;=12),"A TIEMPO","FUERA DE TIEMPO")))))))</f>
        <v>A TIEMPO</v>
      </c>
      <c r="BD68" s="111">
        <f>IF($AZ68="","",IF(AND($I68="RS"),($AZ68-$D68),IF(AND($I68="RP"),($AZ68-$D68),IF(AND($I68="RV"),($AZ68-$D68),(NETWORKDAYS.INTL($D68,$AZ68,1,Datos!$R$3:$R$18))))))</f>
        <v>10</v>
      </c>
      <c r="BE68" s="112" t="str">
        <f t="shared" ref="BE68" si="164">+IF($AZ68="","",IF(AND($I68="RS",$BD68&lt;=3),"A TIEMPO",IF(AND($I68="RP",$BD68&lt;=2),"A TIEMPO",IF(AND($I68="RV",$BD68&lt;=1),"A TIEMPO",IF(AND($I68="Pg",$BD68&lt;=15),"A TIEMPO",IF(AND($I68="Ps",$BD68&lt;=10),"A TIEMPO",IF(AND($I68="Q",$BD68&lt;=15),"A TIEMPO","FUERA DE TIEMPO")))))))</f>
        <v>A TIEMPO</v>
      </c>
    </row>
    <row r="69" spans="1:57" ht="21" customHeight="1" x14ac:dyDescent="0.3">
      <c r="A69" s="97">
        <v>271</v>
      </c>
      <c r="B69" s="97">
        <v>4466</v>
      </c>
      <c r="C69" s="98">
        <v>46174</v>
      </c>
      <c r="D69" s="98">
        <v>46174</v>
      </c>
      <c r="E69" s="97" t="s">
        <v>1574</v>
      </c>
      <c r="F69" s="97" t="s">
        <v>2538</v>
      </c>
      <c r="G69" s="97" t="s">
        <v>114</v>
      </c>
      <c r="H69" s="97" t="s">
        <v>1374</v>
      </c>
      <c r="I69" s="97" t="s">
        <v>1368</v>
      </c>
      <c r="J69" s="97" t="s">
        <v>66</v>
      </c>
      <c r="K69" s="97" t="s">
        <v>66</v>
      </c>
      <c r="L69" s="97" t="s">
        <v>66</v>
      </c>
      <c r="M69" s="97" t="s">
        <v>2553</v>
      </c>
      <c r="N69" s="97" t="s">
        <v>66</v>
      </c>
      <c r="O69" s="97" t="s">
        <v>66</v>
      </c>
      <c r="P69" s="97" t="s">
        <v>66</v>
      </c>
      <c r="Q69" s="97" t="s">
        <v>66</v>
      </c>
      <c r="R69" s="97" t="s">
        <v>66</v>
      </c>
      <c r="S69" s="97" t="s">
        <v>66</v>
      </c>
      <c r="T69" s="97" t="s">
        <v>66</v>
      </c>
      <c r="U69" s="97" t="s">
        <v>66</v>
      </c>
      <c r="V69" s="97" t="s">
        <v>66</v>
      </c>
      <c r="W69" s="97" t="s">
        <v>1272</v>
      </c>
      <c r="X69" s="97"/>
      <c r="Y69" s="97" t="s">
        <v>2554</v>
      </c>
      <c r="Z69" s="97" t="s">
        <v>66</v>
      </c>
      <c r="AA69" s="97" t="s">
        <v>1413</v>
      </c>
      <c r="AB69" s="97" t="s">
        <v>1413</v>
      </c>
      <c r="AC69" s="97" t="s">
        <v>1386</v>
      </c>
      <c r="AD69" s="97" t="s">
        <v>1377</v>
      </c>
      <c r="AE69" s="97" t="s">
        <v>160</v>
      </c>
      <c r="AF69" s="97" t="s">
        <v>1817</v>
      </c>
      <c r="AG69" s="97" t="s">
        <v>66</v>
      </c>
      <c r="AH69" s="97" t="s">
        <v>1389</v>
      </c>
      <c r="AI69" s="98">
        <f>IF(D69="","",IF(AND($I69="RS"),WORKDAY.INTL($D69,3,1,Datos!$R$3:$R$18),IF(AND($I69="RP"),WORKDAY.INTL($D69,2,1,Datos!$R$3:$R$18),IF(AND($I69="RV"),WORKDAY.INTL($D69,1,1,Datos!$R$3:$R$18),IF(AND($I69="Pg"),WORKDAY.INTL($D69,15,1,Datos!$R$3:$R$18),IF(AND($I69="Ps"),WORKDAY.INTL($D69,10,1,Datos!$R$3:$R$18),WORKDAY.INTL($D69,15,1,Datos!$R$3:$R$18)-1))))))</f>
        <v>46194</v>
      </c>
      <c r="AJ69" s="97" t="str">
        <f>IF(D69="","",IF(AND($I69="RS"),(($AI69-$D69)*24)&amp;" Horas",IF(AND($I69="RP"),(($AI69-$D69)*24)&amp;" Horas",IF(AND($I69="RV"),(($AI69-$D69)*24)&amp;" Horas",IF(AND($I69="Pg"),NETWORKDAYS.INTL($D69,$AI69,1,Datos!$R$3:$R$18)-1&amp;" Días",IF(AND($I69="Ps"),NETWORKDAYS.INTL($D69,$AI69,1,Datos!$R$3:$R$18)-1&amp;" Días",(NETWORKDAYS.INTL($D69,$AI69,1,Datos!$R$3:$R$18)&amp;" Días")))))))</f>
        <v>15 Días</v>
      </c>
      <c r="AK69" s="98">
        <v>46174</v>
      </c>
      <c r="AL69" s="98"/>
      <c r="AM69" s="98"/>
      <c r="AN69" s="98"/>
      <c r="AO69" s="98"/>
      <c r="AP69" s="109" t="str">
        <f ca="1">IF(D69="","",IF(AND($AZ69&lt;&gt;""),"YA SE DIO SOLUCIÓN","Falta  "&amp;(NETWORKDAYS.INTL(TODAY(),$AI69,1,Datos!$R$3:$R$18)-1&amp;" días")))</f>
        <v>YA SE DIO SOLUCIÓN</v>
      </c>
      <c r="AQ69" s="98">
        <v>46182</v>
      </c>
      <c r="AR69" s="98"/>
      <c r="AS69" s="97" t="s">
        <v>1283</v>
      </c>
      <c r="AT69" s="97" t="s">
        <v>2595</v>
      </c>
      <c r="AU69" s="97" t="s">
        <v>1284</v>
      </c>
      <c r="AV69" s="97" t="s">
        <v>1389</v>
      </c>
      <c r="AW69" s="97" t="s">
        <v>1389</v>
      </c>
      <c r="AX69" s="114" t="s">
        <v>6</v>
      </c>
      <c r="AY69" s="120">
        <v>4615</v>
      </c>
      <c r="AZ69" s="98">
        <v>46182</v>
      </c>
      <c r="BA69" s="110" t="str">
        <f t="shared" ref="BA69" si="165">+IF(D69="","",IF(AND($AZ69=""),"EN TRAMITE",IF(AND($AZ69&lt;=$AI69),"CON RESPUESTA","VENCIDA")))</f>
        <v>CON RESPUESTA</v>
      </c>
      <c r="BB69" s="111">
        <f>IF($AQ69="","",IF(AND($I69="RS"),($AQ69-$AK69),IF(AND($I69="RP"),($AQ69-$AK69),IF(AND($I69="RV"),($AQ69-$AK69),(NETWORKDAYS.INTL($AK69,$AQ69,1,Datos!$R$3:$R$18))))))</f>
        <v>7</v>
      </c>
      <c r="BC69" s="112" t="str">
        <f t="shared" ref="BC69" si="166">+IF($AQ69="","",IF(AND($I69="RS",$BB69&lt;=3),"A TIEMPO",IF(AND($I69="RP",$BB69&lt;=2),"A TIEMPO",IF(AND($I69="RV",$BB69&lt;=1),"A TIEMPO",IF(AND($I69="Pg",$BB69&lt;=12),"A TIEMPO",IF(AND($I69="Ps",$BB69&lt;=8),"A TIEMPO",IF(AND($I69="Q",$BB69&lt;=12),"A TIEMPO","FUERA DE TIEMPO")))))))</f>
        <v>A TIEMPO</v>
      </c>
      <c r="BD69" s="111">
        <f>IF($AZ69="","",IF(AND($I69="RS"),($AZ69-$D69),IF(AND($I69="RP"),($AZ69-$D69),IF(AND($I69="RV"),($AZ69-$D69),(NETWORKDAYS.INTL($D69,$AZ69,1,Datos!$R$3:$R$18))))))</f>
        <v>7</v>
      </c>
      <c r="BE69" s="112" t="str">
        <f t="shared" ref="BE69" si="167">+IF($AZ69="","",IF(AND($I69="RS",$BD69&lt;=3),"A TIEMPO",IF(AND($I69="RP",$BD69&lt;=2),"A TIEMPO",IF(AND($I69="RV",$BD69&lt;=1),"A TIEMPO",IF(AND($I69="Pg",$BD69&lt;=15),"A TIEMPO",IF(AND($I69="Ps",$BD69&lt;=10),"A TIEMPO",IF(AND($I69="Q",$BD69&lt;=15),"A TIEMPO","FUERA DE TIEMPO")))))))</f>
        <v>A TIEMPO</v>
      </c>
    </row>
    <row r="70" spans="1:57" ht="21" customHeight="1" x14ac:dyDescent="0.3">
      <c r="A70" s="97">
        <v>270</v>
      </c>
      <c r="B70" s="97">
        <v>4465</v>
      </c>
      <c r="C70" s="98">
        <v>46174</v>
      </c>
      <c r="D70" s="98">
        <v>46174</v>
      </c>
      <c r="E70" s="97" t="s">
        <v>1574</v>
      </c>
      <c r="F70" s="97" t="s">
        <v>2538</v>
      </c>
      <c r="G70" s="97" t="s">
        <v>119</v>
      </c>
      <c r="H70" s="97" t="s">
        <v>1374</v>
      </c>
      <c r="I70" s="97" t="s">
        <v>1368</v>
      </c>
      <c r="J70" s="97" t="s">
        <v>2547</v>
      </c>
      <c r="K70" s="97" t="s">
        <v>80</v>
      </c>
      <c r="L70" s="97">
        <v>1063616027</v>
      </c>
      <c r="M70" s="97" t="s">
        <v>66</v>
      </c>
      <c r="N70" s="97" t="s">
        <v>66</v>
      </c>
      <c r="O70" s="97" t="s">
        <v>2548</v>
      </c>
      <c r="P70" s="97" t="s">
        <v>80</v>
      </c>
      <c r="Q70" s="97">
        <v>1063616027</v>
      </c>
      <c r="R70" s="97" t="s">
        <v>11</v>
      </c>
      <c r="S70" s="97" t="s">
        <v>66</v>
      </c>
      <c r="T70" s="97" t="s">
        <v>2549</v>
      </c>
      <c r="U70" s="97">
        <v>3232951163</v>
      </c>
      <c r="V70" s="97" t="s">
        <v>2550</v>
      </c>
      <c r="W70" s="97" t="s">
        <v>214</v>
      </c>
      <c r="X70" s="97" t="s">
        <v>243</v>
      </c>
      <c r="Y70" s="97" t="s">
        <v>2551</v>
      </c>
      <c r="Z70" s="97" t="s">
        <v>66</v>
      </c>
      <c r="AA70" s="97" t="s">
        <v>1413</v>
      </c>
      <c r="AB70" s="97" t="s">
        <v>1413</v>
      </c>
      <c r="AC70" s="97" t="s">
        <v>1382</v>
      </c>
      <c r="AD70" s="97" t="s">
        <v>1377</v>
      </c>
      <c r="AE70" s="97" t="s">
        <v>1421</v>
      </c>
      <c r="AF70" s="97" t="s">
        <v>1434</v>
      </c>
      <c r="AG70" s="97" t="s">
        <v>2552</v>
      </c>
      <c r="AH70" s="97" t="s">
        <v>1391</v>
      </c>
      <c r="AI70" s="98">
        <f>IF(D70="","",IF(AND($I70="RS"),WORKDAY.INTL($D70,3,1,Datos!$R$3:$R$18),IF(AND($I70="RP"),WORKDAY.INTL($D70,2,1,Datos!$R$3:$R$18),IF(AND($I70="RV"),WORKDAY.INTL($D70,1,1,Datos!$R$3:$R$18),IF(AND($I70="Pg"),WORKDAY.INTL($D70,15,1,Datos!$R$3:$R$18),IF(AND($I70="Ps"),WORKDAY.INTL($D70,10,1,Datos!$R$3:$R$18),WORKDAY.INTL($D70,15,1,Datos!$R$3:$R$18)-1))))))</f>
        <v>46194</v>
      </c>
      <c r="AJ70" s="97" t="str">
        <f>IF(D70="","",IF(AND($I70="RS"),(($AI70-$D70)*24)&amp;" Horas",IF(AND($I70="RP"),(($AI70-$D70)*24)&amp;" Horas",IF(AND($I70="RV"),(($AI70-$D70)*24)&amp;" Horas",IF(AND($I70="Pg"),NETWORKDAYS.INTL($D70,$AI70,1,Datos!$R$3:$R$18)-1&amp;" Días",IF(AND($I70="Ps"),NETWORKDAYS.INTL($D70,$AI70,1,Datos!$R$3:$R$18)-1&amp;" Días",(NETWORKDAYS.INTL($D70,$AI70,1,Datos!$R$3:$R$18)&amp;" Días")))))))</f>
        <v>15 Días</v>
      </c>
      <c r="AK70" s="98">
        <v>46174</v>
      </c>
      <c r="AL70" s="98">
        <v>46182</v>
      </c>
      <c r="AM70" s="98">
        <v>46183</v>
      </c>
      <c r="AN70" s="98"/>
      <c r="AO70" s="98"/>
      <c r="AP70" s="109" t="str">
        <f ca="1">IF(D70="","",IF(AND($AZ70&lt;&gt;""),"YA SE DIO SOLUCIÓN","Falta  "&amp;(NETWORKDAYS.INTL(TODAY(),$AI70,1,Datos!$R$3:$R$18)-1&amp;" días")))</f>
        <v>YA SE DIO SOLUCIÓN</v>
      </c>
      <c r="AQ70" s="98">
        <v>46185</v>
      </c>
      <c r="AR70" s="98"/>
      <c r="AS70" s="97" t="s">
        <v>1283</v>
      </c>
      <c r="AT70" s="97" t="s">
        <v>2685</v>
      </c>
      <c r="AU70" s="97" t="s">
        <v>1284</v>
      </c>
      <c r="AV70" s="97" t="s">
        <v>1389</v>
      </c>
      <c r="AW70" s="97" t="s">
        <v>1389</v>
      </c>
      <c r="AX70" s="114" t="s">
        <v>3</v>
      </c>
      <c r="AY70" s="120">
        <v>4790</v>
      </c>
      <c r="AZ70" s="98">
        <v>46186</v>
      </c>
      <c r="BA70" s="110" t="str">
        <f t="shared" ref="BA70" si="168">+IF(D70="","",IF(AND($AZ70=""),"EN TRAMITE",IF(AND($AZ70&lt;=$AI70),"CON RESPUESTA","VENCIDA")))</f>
        <v>CON RESPUESTA</v>
      </c>
      <c r="BB70" s="111">
        <f>IF($AQ70="","",IF(AND($I70="RS"),($AQ70-$AK70),IF(AND($I70="RP"),($AQ70-$AK70),IF(AND($I70="RV"),($AQ70-$AK70),(NETWORKDAYS.INTL($AK70,$AQ70,1,Datos!$R$3:$R$18))))))</f>
        <v>10</v>
      </c>
      <c r="BC70" s="112" t="str">
        <f t="shared" ref="BC70" si="169">+IF($AQ70="","",IF(AND($I70="RS",$BB70&lt;=3),"A TIEMPO",IF(AND($I70="RP",$BB70&lt;=2),"A TIEMPO",IF(AND($I70="RV",$BB70&lt;=1),"A TIEMPO",IF(AND($I70="Pg",$BB70&lt;=12),"A TIEMPO",IF(AND($I70="Ps",$BB70&lt;=8),"A TIEMPO",IF(AND($I70="Q",$BB70&lt;=12),"A TIEMPO","FUERA DE TIEMPO")))))))</f>
        <v>A TIEMPO</v>
      </c>
      <c r="BD70" s="111">
        <f>IF($AZ70="","",IF(AND($I70="RS"),($AZ70-$D70),IF(AND($I70="RP"),($AZ70-$D70),IF(AND($I70="RV"),($AZ70-$D70),(NETWORKDAYS.INTL($D70,$AZ70,1,Datos!$R$3:$R$18))))))</f>
        <v>10</v>
      </c>
      <c r="BE70" s="112" t="str">
        <f t="shared" ref="BE70" si="170">+IF($AZ70="","",IF(AND($I70="RS",$BD70&lt;=3),"A TIEMPO",IF(AND($I70="RP",$BD70&lt;=2),"A TIEMPO",IF(AND($I70="RV",$BD70&lt;=1),"A TIEMPO",IF(AND($I70="Pg",$BD70&lt;=15),"A TIEMPO",IF(AND($I70="Ps",$BD70&lt;=10),"A TIEMPO",IF(AND($I70="Q",$BD70&lt;=15),"A TIEMPO","FUERA DE TIEMPO")))))))</f>
        <v>A TIEMPO</v>
      </c>
    </row>
    <row r="71" spans="1:57" ht="21" customHeight="1" x14ac:dyDescent="0.3">
      <c r="A71" s="97">
        <v>269</v>
      </c>
      <c r="B71" s="97">
        <v>4464</v>
      </c>
      <c r="C71" s="98">
        <v>46174</v>
      </c>
      <c r="D71" s="98">
        <v>46174</v>
      </c>
      <c r="E71" s="97" t="s">
        <v>1574</v>
      </c>
      <c r="F71" s="97" t="s">
        <v>2538</v>
      </c>
      <c r="G71" s="97" t="s">
        <v>119</v>
      </c>
      <c r="H71" s="97" t="s">
        <v>1374</v>
      </c>
      <c r="I71" s="97" t="s">
        <v>1368</v>
      </c>
      <c r="J71" s="97" t="s">
        <v>2544</v>
      </c>
      <c r="K71" s="97" t="s">
        <v>80</v>
      </c>
      <c r="L71" s="97">
        <v>1116545049</v>
      </c>
      <c r="M71" s="97">
        <v>3115959278</v>
      </c>
      <c r="N71" s="97" t="s">
        <v>66</v>
      </c>
      <c r="O71" s="97" t="s">
        <v>2543</v>
      </c>
      <c r="P71" s="97" t="s">
        <v>80</v>
      </c>
      <c r="Q71" s="97">
        <v>24228394</v>
      </c>
      <c r="R71" s="97" t="s">
        <v>4</v>
      </c>
      <c r="S71" s="97" t="s">
        <v>66</v>
      </c>
      <c r="T71" s="97" t="s">
        <v>66</v>
      </c>
      <c r="U71" s="97">
        <v>3115959278</v>
      </c>
      <c r="V71" s="97" t="s">
        <v>2545</v>
      </c>
      <c r="W71" s="97" t="s">
        <v>214</v>
      </c>
      <c r="X71" s="97" t="s">
        <v>243</v>
      </c>
      <c r="Y71" s="97" t="s">
        <v>2546</v>
      </c>
      <c r="Z71" s="97" t="s">
        <v>66</v>
      </c>
      <c r="AA71" s="97" t="s">
        <v>1413</v>
      </c>
      <c r="AB71" s="97" t="s">
        <v>1413</v>
      </c>
      <c r="AC71" s="97" t="s">
        <v>1388</v>
      </c>
      <c r="AD71" s="97" t="s">
        <v>1377</v>
      </c>
      <c r="AE71" s="97" t="s">
        <v>131</v>
      </c>
      <c r="AF71" s="97" t="s">
        <v>1434</v>
      </c>
      <c r="AG71" s="97" t="s">
        <v>66</v>
      </c>
      <c r="AH71" s="97" t="s">
        <v>1389</v>
      </c>
      <c r="AI71" s="98">
        <f>IF(D71="","",IF(AND($I71="RS"),WORKDAY.INTL($D71,3,1,Datos!$R$3:$R$18),IF(AND($I71="RP"),WORKDAY.INTL($D71,2,1,Datos!$R$3:$R$18),IF(AND($I71="RV"),WORKDAY.INTL($D71,1,1,Datos!$R$3:$R$18),IF(AND($I71="Pg"),WORKDAY.INTL($D71,15,1,Datos!$R$3:$R$18),IF(AND($I71="Ps"),WORKDAY.INTL($D71,10,1,Datos!$R$3:$R$18),WORKDAY.INTL($D71,15,1,Datos!$R$3:$R$18)-1))))))</f>
        <v>46194</v>
      </c>
      <c r="AJ71" s="97" t="str">
        <f>IF(D71="","",IF(AND($I71="RS"),(($AI71-$D71)*24)&amp;" Horas",IF(AND($I71="RP"),(($AI71-$D71)*24)&amp;" Horas",IF(AND($I71="RV"),(($AI71-$D71)*24)&amp;" Horas",IF(AND($I71="Pg"),NETWORKDAYS.INTL($D71,$AI71,1,Datos!$R$3:$R$18)-1&amp;" Días",IF(AND($I71="Ps"),NETWORKDAYS.INTL($D71,$AI71,1,Datos!$R$3:$R$18)-1&amp;" Días",(NETWORKDAYS.INTL($D71,$AI71,1,Datos!$R$3:$R$18)&amp;" Días")))))))</f>
        <v>15 Días</v>
      </c>
      <c r="AK71" s="98">
        <v>46174</v>
      </c>
      <c r="AL71" s="98"/>
      <c r="AM71" s="98"/>
      <c r="AN71" s="98"/>
      <c r="AO71" s="98"/>
      <c r="AP71" s="109" t="str">
        <f ca="1">IF(D71="","",IF(AND($AZ71&lt;&gt;""),"YA SE DIO SOLUCIÓN","Falta  "&amp;(NETWORKDAYS.INTL(TODAY(),$AI71,1,Datos!$R$3:$R$18)-1&amp;" días")))</f>
        <v>YA SE DIO SOLUCIÓN</v>
      </c>
      <c r="AQ71" s="98">
        <v>46178</v>
      </c>
      <c r="AR71" s="98"/>
      <c r="AS71" s="97" t="s">
        <v>1283</v>
      </c>
      <c r="AT71" s="97" t="s">
        <v>2586</v>
      </c>
      <c r="AU71" s="97" t="s">
        <v>1284</v>
      </c>
      <c r="AV71" s="97" t="s">
        <v>1389</v>
      </c>
      <c r="AW71" s="97" t="s">
        <v>1389</v>
      </c>
      <c r="AX71" s="114" t="s">
        <v>3</v>
      </c>
      <c r="AY71" s="120">
        <v>4560</v>
      </c>
      <c r="AZ71" s="98">
        <v>46178</v>
      </c>
      <c r="BA71" s="110" t="str">
        <f t="shared" ref="BA71" si="171">+IF(D71="","",IF(AND($AZ71=""),"EN TRAMITE",IF(AND($AZ71&lt;=$AI71),"CON RESPUESTA","VENCIDA")))</f>
        <v>CON RESPUESTA</v>
      </c>
      <c r="BB71" s="111">
        <f>IF($AQ71="","",IF(AND($I71="RS"),($AQ71-$AK71),IF(AND($I71="RP"),($AQ71-$AK71),IF(AND($I71="RV"),($AQ71-$AK71),(NETWORKDAYS.INTL($AK71,$AQ71,1,Datos!$R$3:$R$18))))))</f>
        <v>5</v>
      </c>
      <c r="BC71" s="112" t="str">
        <f t="shared" ref="BC71" si="172">+IF($AQ71="","",IF(AND($I71="RS",$BB71&lt;=3),"A TIEMPO",IF(AND($I71="RP",$BB71&lt;=2),"A TIEMPO",IF(AND($I71="RV",$BB71&lt;=1),"A TIEMPO",IF(AND($I71="Pg",$BB71&lt;=12),"A TIEMPO",IF(AND($I71="Ps",$BB71&lt;=8),"A TIEMPO",IF(AND($I71="Q",$BB71&lt;=12),"A TIEMPO","FUERA DE TIEMPO")))))))</f>
        <v>A TIEMPO</v>
      </c>
      <c r="BD71" s="111">
        <f>IF($AZ71="","",IF(AND($I71="RS"),($AZ71-$D71),IF(AND($I71="RP"),($AZ71-$D71),IF(AND($I71="RV"),($AZ71-$D71),(NETWORKDAYS.INTL($D71,$AZ71,1,Datos!$R$3:$R$18))))))</f>
        <v>5</v>
      </c>
      <c r="BE71" s="112" t="str">
        <f t="shared" ref="BE71" si="173">+IF($AZ71="","",IF(AND($I71="RS",$BD71&lt;=3),"A TIEMPO",IF(AND($I71="RP",$BD71&lt;=2),"A TIEMPO",IF(AND($I71="RV",$BD71&lt;=1),"A TIEMPO",IF(AND($I71="Pg",$BD71&lt;=15),"A TIEMPO",IF(AND($I71="Ps",$BD71&lt;=10),"A TIEMPO",IF(AND($I71="Q",$BD71&lt;=15),"A TIEMPO","FUERA DE TIEMPO")))))))</f>
        <v>A TIEMPO</v>
      </c>
    </row>
    <row r="72" spans="1:57" ht="21" customHeight="1" x14ac:dyDescent="0.3">
      <c r="A72" s="97">
        <v>268</v>
      </c>
      <c r="B72" s="97">
        <v>4463</v>
      </c>
      <c r="C72" s="98">
        <v>46174</v>
      </c>
      <c r="D72" s="98">
        <v>46174</v>
      </c>
      <c r="E72" s="97" t="s">
        <v>1574</v>
      </c>
      <c r="F72" s="97" t="s">
        <v>2538</v>
      </c>
      <c r="G72" s="97" t="s">
        <v>114</v>
      </c>
      <c r="H72" s="97" t="s">
        <v>1374</v>
      </c>
      <c r="I72" s="97" t="s">
        <v>1368</v>
      </c>
      <c r="J72" s="97" t="s">
        <v>2540</v>
      </c>
      <c r="K72" s="97" t="s">
        <v>80</v>
      </c>
      <c r="L72" s="97">
        <v>1677362</v>
      </c>
      <c r="M72" s="97">
        <v>3105650537</v>
      </c>
      <c r="N72" s="97" t="s">
        <v>66</v>
      </c>
      <c r="O72" s="97" t="s">
        <v>2540</v>
      </c>
      <c r="P72" s="97" t="s">
        <v>80</v>
      </c>
      <c r="Q72" s="97">
        <v>1677362</v>
      </c>
      <c r="R72" s="97" t="s">
        <v>4</v>
      </c>
      <c r="S72" s="97" t="s">
        <v>66</v>
      </c>
      <c r="T72" s="97" t="s">
        <v>2541</v>
      </c>
      <c r="U72" s="97">
        <v>3105650537</v>
      </c>
      <c r="V72" s="97" t="s">
        <v>66</v>
      </c>
      <c r="W72" s="97" t="s">
        <v>214</v>
      </c>
      <c r="X72" s="97" t="s">
        <v>243</v>
      </c>
      <c r="Y72" s="97" t="s">
        <v>2542</v>
      </c>
      <c r="Z72" s="97" t="s">
        <v>66</v>
      </c>
      <c r="AA72" s="97" t="s">
        <v>1530</v>
      </c>
      <c r="AB72" s="97" t="s">
        <v>1413</v>
      </c>
      <c r="AC72" s="97" t="s">
        <v>1386</v>
      </c>
      <c r="AD72" s="97" t="s">
        <v>1377</v>
      </c>
      <c r="AE72" s="97" t="s">
        <v>140</v>
      </c>
      <c r="AF72" s="97" t="s">
        <v>1817</v>
      </c>
      <c r="AG72" s="97" t="s">
        <v>66</v>
      </c>
      <c r="AH72" s="97" t="s">
        <v>1389</v>
      </c>
      <c r="AI72" s="98">
        <f>IF(D72="","",IF(AND($I72="RS"),WORKDAY.INTL($D72,3,1,Datos!$R$3:$R$18),IF(AND($I72="RP"),WORKDAY.INTL($D72,2,1,Datos!$R$3:$R$18),IF(AND($I72="RV"),WORKDAY.INTL($D72,1,1,Datos!$R$3:$R$18),IF(AND($I72="Pg"),WORKDAY.INTL($D72,15,1,Datos!$R$3:$R$18),IF(AND($I72="Ps"),WORKDAY.INTL($D72,10,1,Datos!$R$3:$R$18),WORKDAY.INTL($D72,15,1,Datos!$R$3:$R$18)-1))))))</f>
        <v>46194</v>
      </c>
      <c r="AJ72" s="97" t="str">
        <f>IF(D72="","",IF(AND($I72="RS"),(($AI72-$D72)*24)&amp;" Horas",IF(AND($I72="RP"),(($AI72-$D72)*24)&amp;" Horas",IF(AND($I72="RV"),(($AI72-$D72)*24)&amp;" Horas",IF(AND($I72="Pg"),NETWORKDAYS.INTL($D72,$AI72,1,Datos!$R$3:$R$18)-1&amp;" Días",IF(AND($I72="Ps"),NETWORKDAYS.INTL($D72,$AI72,1,Datos!$R$3:$R$18)-1&amp;" Días",(NETWORKDAYS.INTL($D72,$AI72,1,Datos!$R$3:$R$18)&amp;" Días")))))))</f>
        <v>15 Días</v>
      </c>
      <c r="AK72" s="98">
        <v>46174</v>
      </c>
      <c r="AL72" s="98"/>
      <c r="AM72" s="98"/>
      <c r="AN72" s="98"/>
      <c r="AO72" s="98"/>
      <c r="AP72" s="109" t="str">
        <f ca="1">IF(D72="","",IF(AND($AZ72&lt;&gt;""),"YA SE DIO SOLUCIÓN","Falta  "&amp;(NETWORKDAYS.INTL(TODAY(),$AI72,1,Datos!$R$3:$R$18)-1&amp;" días")))</f>
        <v>YA SE DIO SOLUCIÓN</v>
      </c>
      <c r="AQ72" s="98">
        <v>46176</v>
      </c>
      <c r="AR72" s="98"/>
      <c r="AS72" s="97" t="s">
        <v>1283</v>
      </c>
      <c r="AT72" s="97" t="s">
        <v>2574</v>
      </c>
      <c r="AU72" s="97" t="s">
        <v>1284</v>
      </c>
      <c r="AV72" s="97" t="s">
        <v>1389</v>
      </c>
      <c r="AW72" s="97" t="s">
        <v>1389</v>
      </c>
      <c r="AX72" s="114" t="s">
        <v>168</v>
      </c>
      <c r="AY72" s="120">
        <v>4414</v>
      </c>
      <c r="AZ72" s="98">
        <v>46176</v>
      </c>
      <c r="BA72" s="110" t="str">
        <f t="shared" ref="BA72" si="174">+IF(D72="","",IF(AND($AZ72=""),"EN TRAMITE",IF(AND($AZ72&lt;=$AI72),"CON RESPUESTA","VENCIDA")))</f>
        <v>CON RESPUESTA</v>
      </c>
      <c r="BB72" s="111">
        <f>IF($AQ72="","",IF(AND($I72="RS"),($AQ72-$AK72),IF(AND($I72="RP"),($AQ72-$AK72),IF(AND($I72="RV"),($AQ72-$AK72),(NETWORKDAYS.INTL($AK72,$AQ72,1,Datos!$R$3:$R$18))))))</f>
        <v>3</v>
      </c>
      <c r="BC72" s="112" t="str">
        <f t="shared" ref="BC72" si="175">+IF($AQ72="","",IF(AND($I72="RS",$BB72&lt;=3),"A TIEMPO",IF(AND($I72="RP",$BB72&lt;=2),"A TIEMPO",IF(AND($I72="RV",$BB72&lt;=1),"A TIEMPO",IF(AND($I72="Pg",$BB72&lt;=12),"A TIEMPO",IF(AND($I72="Ps",$BB72&lt;=8),"A TIEMPO",IF(AND($I72="Q",$BB72&lt;=12),"A TIEMPO","FUERA DE TIEMPO")))))))</f>
        <v>A TIEMPO</v>
      </c>
      <c r="BD72" s="111">
        <f>IF($AZ72="","",IF(AND($I72="RS"),($AZ72-$D72),IF(AND($I72="RP"),($AZ72-$D72),IF(AND($I72="RV"),($AZ72-$D72),(NETWORKDAYS.INTL($D72,$AZ72,1,Datos!$R$3:$R$18))))))</f>
        <v>3</v>
      </c>
      <c r="BE72" s="112" t="str">
        <f t="shared" ref="BE72" si="176">+IF($AZ72="","",IF(AND($I72="RS",$BD72&lt;=3),"A TIEMPO",IF(AND($I72="RP",$BD72&lt;=2),"A TIEMPO",IF(AND($I72="RV",$BD72&lt;=1),"A TIEMPO",IF(AND($I72="Pg",$BD72&lt;=15),"A TIEMPO",IF(AND($I72="Ps",$BD72&lt;=10),"A TIEMPO",IF(AND($I72="Q",$BD72&lt;=15),"A TIEMPO","FUERA DE TIEMPO")))))))</f>
        <v>A TIEMPO</v>
      </c>
    </row>
    <row r="73" spans="1:57" ht="21" customHeight="1" x14ac:dyDescent="0.3">
      <c r="A73" s="97">
        <v>267</v>
      </c>
      <c r="B73" s="97">
        <v>4438</v>
      </c>
      <c r="C73" s="98">
        <v>46174</v>
      </c>
      <c r="D73" s="98">
        <v>46174</v>
      </c>
      <c r="E73" s="97" t="s">
        <v>1574</v>
      </c>
      <c r="F73" s="97" t="s">
        <v>2538</v>
      </c>
      <c r="G73" s="97" t="s">
        <v>114</v>
      </c>
      <c r="H73" s="97" t="s">
        <v>1374</v>
      </c>
      <c r="I73" s="97" t="s">
        <v>1368</v>
      </c>
      <c r="J73" s="97" t="s">
        <v>2533</v>
      </c>
      <c r="K73" s="97" t="s">
        <v>80</v>
      </c>
      <c r="L73" s="97">
        <v>1116787504</v>
      </c>
      <c r="M73" s="97">
        <v>3245646443</v>
      </c>
      <c r="N73" s="97" t="s">
        <v>2534</v>
      </c>
      <c r="O73" s="97" t="s">
        <v>2535</v>
      </c>
      <c r="P73" s="97" t="s">
        <v>80</v>
      </c>
      <c r="Q73" s="97">
        <v>17582631</v>
      </c>
      <c r="R73" s="97" t="s">
        <v>66</v>
      </c>
      <c r="S73" s="97" t="s">
        <v>66</v>
      </c>
      <c r="T73" s="97" t="s">
        <v>2536</v>
      </c>
      <c r="U73" s="97" t="s">
        <v>66</v>
      </c>
      <c r="V73" s="97" t="s">
        <v>66</v>
      </c>
      <c r="W73" s="97" t="s">
        <v>214</v>
      </c>
      <c r="X73" s="97" t="s">
        <v>243</v>
      </c>
      <c r="Y73" s="97" t="s">
        <v>2537</v>
      </c>
      <c r="Z73" s="97" t="s">
        <v>66</v>
      </c>
      <c r="AA73" s="97" t="s">
        <v>1530</v>
      </c>
      <c r="AB73" s="97" t="s">
        <v>1413</v>
      </c>
      <c r="AC73" s="97" t="s">
        <v>1386</v>
      </c>
      <c r="AD73" s="97" t="s">
        <v>1379</v>
      </c>
      <c r="AE73" s="97" t="s">
        <v>1421</v>
      </c>
      <c r="AF73" s="97" t="s">
        <v>1434</v>
      </c>
      <c r="AG73" s="97" t="s">
        <v>66</v>
      </c>
      <c r="AH73" s="97" t="s">
        <v>1389</v>
      </c>
      <c r="AI73" s="98">
        <f>IF(D73="","",IF(AND($I73="RS"),WORKDAY.INTL($D73,3,1,Datos!$R$3:$R$18),IF(AND($I73="RP"),WORKDAY.INTL($D73,2,1,Datos!$R$3:$R$18),IF(AND($I73="RV"),WORKDAY.INTL($D73,1,1,Datos!$R$3:$R$18),IF(AND($I73="Pg"),WORKDAY.INTL($D73,15,1,Datos!$R$3:$R$18),IF(AND($I73="Ps"),WORKDAY.INTL($D73,10,1,Datos!$R$3:$R$18),WORKDAY.INTL($D73,15,1,Datos!$R$3:$R$18)-1))))))</f>
        <v>46194</v>
      </c>
      <c r="AJ73" s="97" t="str">
        <f>IF(D73="","",IF(AND($I73="RS"),(($AI73-$D73)*24)&amp;" Horas",IF(AND($I73="RP"),(($AI73-$D73)*24)&amp;" Horas",IF(AND($I73="RV"),(($AI73-$D73)*24)&amp;" Horas",IF(AND($I73="Pg"),NETWORKDAYS.INTL($D73,$AI73,1,Datos!$R$3:$R$18)-1&amp;" Días",IF(AND($I73="Ps"),NETWORKDAYS.INTL($D73,$AI73,1,Datos!$R$3:$R$18)-1&amp;" Días",(NETWORKDAYS.INTL($D73,$AI73,1,Datos!$R$3:$R$18)&amp;" Días")))))))</f>
        <v>15 Días</v>
      </c>
      <c r="AK73" s="98">
        <v>46174</v>
      </c>
      <c r="AL73" s="98">
        <v>46182</v>
      </c>
      <c r="AM73" s="98">
        <v>46183</v>
      </c>
      <c r="AN73" s="98"/>
      <c r="AO73" s="98"/>
      <c r="AP73" s="109" t="str">
        <f ca="1">IF(D73="","",IF(AND($AZ73&lt;&gt;""),"YA SE DIO SOLUCIÓN","Falta  "&amp;(NETWORKDAYS.INTL(TODAY(),$AI73,1,Datos!$R$3:$R$18)-1&amp;" días")))</f>
        <v>YA SE DIO SOLUCIÓN</v>
      </c>
      <c r="AQ73" s="98">
        <v>46185</v>
      </c>
      <c r="AR73" s="98"/>
      <c r="AS73" s="97" t="s">
        <v>1283</v>
      </c>
      <c r="AT73" s="97" t="s">
        <v>2684</v>
      </c>
      <c r="AU73" s="97" t="s">
        <v>1284</v>
      </c>
      <c r="AV73" s="97" t="s">
        <v>1389</v>
      </c>
      <c r="AW73" s="97" t="s">
        <v>1389</v>
      </c>
      <c r="AX73" s="114" t="s">
        <v>3</v>
      </c>
      <c r="AY73" s="120">
        <v>4789</v>
      </c>
      <c r="AZ73" s="98">
        <v>46186</v>
      </c>
      <c r="BA73" s="110" t="str">
        <f t="shared" ref="BA73" si="177">+IF(D73="","",IF(AND($AZ73=""),"EN TRAMITE",IF(AND($AZ73&lt;=$AI73),"CON RESPUESTA","VENCIDA")))</f>
        <v>CON RESPUESTA</v>
      </c>
      <c r="BB73" s="111">
        <f>IF($AQ73="","",IF(AND($I73="RS"),($AQ73-$AK73),IF(AND($I73="RP"),($AQ73-$AK73),IF(AND($I73="RV"),($AQ73-$AK73),(NETWORKDAYS.INTL($AK73,$AQ73,1,Datos!$R$3:$R$18))))))</f>
        <v>10</v>
      </c>
      <c r="BC73" s="112" t="str">
        <f t="shared" ref="BC73" si="178">+IF($AQ73="","",IF(AND($I73="RS",$BB73&lt;=3),"A TIEMPO",IF(AND($I73="RP",$BB73&lt;=2),"A TIEMPO",IF(AND($I73="RV",$BB73&lt;=1),"A TIEMPO",IF(AND($I73="Pg",$BB73&lt;=12),"A TIEMPO",IF(AND($I73="Ps",$BB73&lt;=8),"A TIEMPO",IF(AND($I73="Q",$BB73&lt;=12),"A TIEMPO","FUERA DE TIEMPO")))))))</f>
        <v>A TIEMPO</v>
      </c>
      <c r="BD73" s="111">
        <f>IF($AZ73="","",IF(AND($I73="RS"),($AZ73-$D73),IF(AND($I73="RP"),($AZ73-$D73),IF(AND($I73="RV"),($AZ73-$D73),(NETWORKDAYS.INTL($D73,$AZ73,1,Datos!$R$3:$R$18))))))</f>
        <v>10</v>
      </c>
      <c r="BE73" s="112" t="str">
        <f t="shared" ref="BE73" si="179">+IF($AZ73="","",IF(AND($I73="RS",$BD73&lt;=3),"A TIEMPO",IF(AND($I73="RP",$BD73&lt;=2),"A TIEMPO",IF(AND($I73="RV",$BD73&lt;=1),"A TIEMPO",IF(AND($I73="Pg",$BD73&lt;=15),"A TIEMPO",IF(AND($I73="Ps",$BD73&lt;=10),"A TIEMPO",IF(AND($I73="Q",$BD73&lt;=15),"A TIEMPO","FUERA DE TIEMPO")))))))</f>
        <v>A TIEMPO</v>
      </c>
    </row>
    <row r="74" spans="1:57" ht="21" customHeight="1" x14ac:dyDescent="0.3">
      <c r="A74" s="97">
        <v>266</v>
      </c>
      <c r="B74" s="97">
        <v>4421</v>
      </c>
      <c r="C74" s="98">
        <v>46171</v>
      </c>
      <c r="D74" s="98">
        <v>46171</v>
      </c>
      <c r="E74" s="97" t="s">
        <v>1574</v>
      </c>
      <c r="F74" s="97" t="s">
        <v>2276</v>
      </c>
      <c r="G74" s="97" t="s">
        <v>148</v>
      </c>
      <c r="H74" s="97" t="s">
        <v>1374</v>
      </c>
      <c r="I74" s="97" t="s">
        <v>1368</v>
      </c>
      <c r="J74" s="97" t="s">
        <v>2529</v>
      </c>
      <c r="K74" s="97" t="s">
        <v>80</v>
      </c>
      <c r="L74" s="97">
        <v>1118535308</v>
      </c>
      <c r="M74" s="97">
        <v>3127791372</v>
      </c>
      <c r="N74" s="97" t="s">
        <v>66</v>
      </c>
      <c r="O74" s="97" t="s">
        <v>2530</v>
      </c>
      <c r="P74" s="97" t="s">
        <v>80</v>
      </c>
      <c r="Q74" s="97">
        <v>1118535308</v>
      </c>
      <c r="R74" s="97" t="s">
        <v>4</v>
      </c>
      <c r="S74" s="97" t="s">
        <v>66</v>
      </c>
      <c r="T74" s="97" t="s">
        <v>66</v>
      </c>
      <c r="U74" s="97">
        <v>3127791372</v>
      </c>
      <c r="V74" s="97" t="s">
        <v>66</v>
      </c>
      <c r="W74" s="97" t="s">
        <v>214</v>
      </c>
      <c r="X74" s="97" t="s">
        <v>303</v>
      </c>
      <c r="Y74" s="97" t="s">
        <v>2531</v>
      </c>
      <c r="Z74" s="97" t="s">
        <v>66</v>
      </c>
      <c r="AA74" s="97" t="s">
        <v>1413</v>
      </c>
      <c r="AB74" s="97" t="s">
        <v>1413</v>
      </c>
      <c r="AC74" s="97" t="s">
        <v>1382</v>
      </c>
      <c r="AD74" s="97" t="s">
        <v>1377</v>
      </c>
      <c r="AE74" s="97" t="s">
        <v>1448</v>
      </c>
      <c r="AF74" s="97" t="s">
        <v>1443</v>
      </c>
      <c r="AG74" s="97" t="s">
        <v>2532</v>
      </c>
      <c r="AH74" s="97" t="s">
        <v>1393</v>
      </c>
      <c r="AI74" s="98">
        <f>IF(D74="","",IF(AND($I74="RS"),WORKDAY.INTL($D74,3,1,Datos!$R$3:$R$18),IF(AND($I74="RP"),WORKDAY.INTL($D74,2,1,Datos!$R$3:$R$18),IF(AND($I74="RV"),WORKDAY.INTL($D74,1,1,Datos!$R$3:$R$18),IF(AND($I74="Pg"),WORKDAY.INTL($D74,15,1,Datos!$R$3:$R$18),IF(AND($I74="Ps"),WORKDAY.INTL($D74,10,1,Datos!$R$3:$R$18),WORKDAY.INTL($D74,15,1,Datos!$R$3:$R$18)-1))))))</f>
        <v>46191</v>
      </c>
      <c r="AJ74" s="97" t="str">
        <f>IF(D74="","",IF(AND($I74="RS"),(($AI74-$D74)*24)&amp;" Horas",IF(AND($I74="RP"),(($AI74-$D74)*24)&amp;" Horas",IF(AND($I74="RV"),(($AI74-$D74)*24)&amp;" Horas",IF(AND($I74="Pg"),NETWORKDAYS.INTL($D74,$AI74,1,Datos!$R$3:$R$18)-1&amp;" Días",IF(AND($I74="Ps"),NETWORKDAYS.INTL($D74,$AI74,1,Datos!$R$3:$R$18)-1&amp;" Días",(NETWORKDAYS.INTL($D74,$AI74,1,Datos!$R$3:$R$18)&amp;" Días")))))))</f>
        <v>15 Días</v>
      </c>
      <c r="AK74" s="98">
        <v>46171</v>
      </c>
      <c r="AL74" s="98"/>
      <c r="AM74" s="98"/>
      <c r="AN74" s="98"/>
      <c r="AO74" s="98"/>
      <c r="AP74" s="109" t="str">
        <f ca="1">IF(D74="","",IF(AND($AZ74&lt;&gt;""),"YA SE DIO SOLUCIÓN","Falta  "&amp;(NETWORKDAYS.INTL(TODAY(),$AI74,1,Datos!$R$3:$R$18)-1&amp;" días")))</f>
        <v>YA SE DIO SOLUCIÓN</v>
      </c>
      <c r="AQ74" s="98">
        <v>46178</v>
      </c>
      <c r="AR74" s="98"/>
      <c r="AS74" s="97" t="s">
        <v>1283</v>
      </c>
      <c r="AT74" s="97" t="s">
        <v>2587</v>
      </c>
      <c r="AU74" s="97" t="s">
        <v>1284</v>
      </c>
      <c r="AV74" s="97" t="s">
        <v>1389</v>
      </c>
      <c r="AW74" s="97" t="s">
        <v>1389</v>
      </c>
      <c r="AX74" s="114" t="s">
        <v>168</v>
      </c>
      <c r="AY74" s="120">
        <v>4585</v>
      </c>
      <c r="AZ74" s="98">
        <v>46178</v>
      </c>
      <c r="BA74" s="110" t="str">
        <f t="shared" ref="BA74" si="180">+IF(D74="","",IF(AND($AZ74=""),"EN TRAMITE",IF(AND($AZ74&lt;=$AI74),"CON RESPUESTA","VENCIDA")))</f>
        <v>CON RESPUESTA</v>
      </c>
      <c r="BB74" s="111">
        <f>IF($AQ74="","",IF(AND($I74="RS"),($AQ74-$AK74),IF(AND($I74="RP"),($AQ74-$AK74),IF(AND($I74="RV"),($AQ74-$AK74),(NETWORKDAYS.INTL($AK74,$AQ74,1,Datos!$R$3:$R$18))))))</f>
        <v>6</v>
      </c>
      <c r="BC74" s="112" t="str">
        <f t="shared" ref="BC74" si="181">+IF($AQ74="","",IF(AND($I74="RS",$BB74&lt;=3),"A TIEMPO",IF(AND($I74="RP",$BB74&lt;=2),"A TIEMPO",IF(AND($I74="RV",$BB74&lt;=1),"A TIEMPO",IF(AND($I74="Pg",$BB74&lt;=12),"A TIEMPO",IF(AND($I74="Ps",$BB74&lt;=8),"A TIEMPO",IF(AND($I74="Q",$BB74&lt;=12),"A TIEMPO","FUERA DE TIEMPO")))))))</f>
        <v>A TIEMPO</v>
      </c>
      <c r="BD74" s="111">
        <f>IF($AZ74="","",IF(AND($I74="RS"),($AZ74-$D74),IF(AND($I74="RP"),($AZ74-$D74),IF(AND($I74="RV"),($AZ74-$D74),(NETWORKDAYS.INTL($D74,$AZ74,1,Datos!$R$3:$R$18))))))</f>
        <v>6</v>
      </c>
      <c r="BE74" s="112" t="str">
        <f t="shared" ref="BE74" si="182">+IF($AZ74="","",IF(AND($I74="RS",$BD74&lt;=3),"A TIEMPO",IF(AND($I74="RP",$BD74&lt;=2),"A TIEMPO",IF(AND($I74="RV",$BD74&lt;=1),"A TIEMPO",IF(AND($I74="Pg",$BD74&lt;=15),"A TIEMPO",IF(AND($I74="Ps",$BD74&lt;=10),"A TIEMPO",IF(AND($I74="Q",$BD74&lt;=15),"A TIEMPO","FUERA DE TIEMPO")))))))</f>
        <v>A TIEMPO</v>
      </c>
    </row>
    <row r="75" spans="1:57" ht="21" customHeight="1" x14ac:dyDescent="0.3">
      <c r="A75" s="97">
        <v>265</v>
      </c>
      <c r="B75" s="97">
        <v>4339</v>
      </c>
      <c r="C75" s="98">
        <v>46169</v>
      </c>
      <c r="D75" s="98">
        <v>46169</v>
      </c>
      <c r="E75" s="97" t="s">
        <v>1574</v>
      </c>
      <c r="F75" s="97" t="s">
        <v>2276</v>
      </c>
      <c r="G75" s="97" t="s">
        <v>115</v>
      </c>
      <c r="H75" s="97" t="s">
        <v>1375</v>
      </c>
      <c r="I75" s="97" t="s">
        <v>197</v>
      </c>
      <c r="J75" s="97" t="s">
        <v>2522</v>
      </c>
      <c r="K75" s="97" t="s">
        <v>66</v>
      </c>
      <c r="L75" s="97" t="s">
        <v>66</v>
      </c>
      <c r="M75" s="97" t="s">
        <v>66</v>
      </c>
      <c r="N75" s="97" t="s">
        <v>1496</v>
      </c>
      <c r="O75" s="97" t="s">
        <v>2523</v>
      </c>
      <c r="P75" s="97" t="s">
        <v>80</v>
      </c>
      <c r="Q75" s="97">
        <v>47425395</v>
      </c>
      <c r="R75" s="97" t="s">
        <v>4</v>
      </c>
      <c r="S75" s="97" t="s">
        <v>66</v>
      </c>
      <c r="T75" s="97" t="s">
        <v>2527</v>
      </c>
      <c r="U75" s="97">
        <v>3027328323</v>
      </c>
      <c r="V75" s="97" t="s">
        <v>2524</v>
      </c>
      <c r="W75" s="97" t="s">
        <v>214</v>
      </c>
      <c r="X75" s="97" t="s">
        <v>491</v>
      </c>
      <c r="Y75" s="97" t="s">
        <v>2525</v>
      </c>
      <c r="Z75" s="97" t="s">
        <v>66</v>
      </c>
      <c r="AA75" s="97" t="s">
        <v>1413</v>
      </c>
      <c r="AB75" s="97" t="s">
        <v>1413</v>
      </c>
      <c r="AC75" s="97" t="s">
        <v>1381</v>
      </c>
      <c r="AD75" s="97" t="s">
        <v>1380</v>
      </c>
      <c r="AE75" s="97" t="s">
        <v>1448</v>
      </c>
      <c r="AF75" s="97" t="s">
        <v>2526</v>
      </c>
      <c r="AG75" s="97" t="s">
        <v>66</v>
      </c>
      <c r="AH75" s="97" t="s">
        <v>1389</v>
      </c>
      <c r="AI75" s="98">
        <f>IF(D75="","",IF(AND($I75="RS"),WORKDAY.INTL($D75,3,1,Datos!$R$3:$R$18),IF(AND($I75="RP"),WORKDAY.INTL($D75,2,1,Datos!$R$3:$R$18),IF(AND($I75="RV"),WORKDAY.INTL($D75,1,1,Datos!$R$3:$R$18),IF(AND($I75="Pg"),WORKDAY.INTL($D75,15,1,Datos!$R$3:$R$18),IF(AND($I75="Ps"),WORKDAY.INTL($D75,10,1,Datos!$R$3:$R$18),WORKDAY.INTL($D75,15,1,Datos!$R$3:$R$18)-1))))))</f>
        <v>46171</v>
      </c>
      <c r="AJ75" s="97" t="str">
        <f>IF(D75="","",IF(AND($I75="RS"),(($AI75-$D75)*24)&amp;" Horas",IF(AND($I75="RP"),(($AI75-$D75)*24)&amp;" Horas",IF(AND($I75="RV"),(($AI75-$D75)*24)&amp;" Horas",IF(AND($I75="Pg"),NETWORKDAYS.INTL($D75,$AI75,1,Datos!$R$3:$R$18)-1&amp;" Días",IF(AND($I75="Ps"),NETWORKDAYS.INTL($D75,$AI75,1,Datos!$R$3:$R$18)-1&amp;" Días",(NETWORKDAYS.INTL($D75,$AI75,1,Datos!$R$3:$R$18)&amp;" Días")))))))</f>
        <v>48 Horas</v>
      </c>
      <c r="AK75" s="98">
        <v>46169</v>
      </c>
      <c r="AL75" s="98"/>
      <c r="AM75" s="98"/>
      <c r="AN75" s="98"/>
      <c r="AO75" s="98"/>
      <c r="AP75" s="109" t="str">
        <f ca="1">IF(D75="","",IF(AND($AZ75&lt;&gt;""),"YA SE DIO SOLUCIÓN","Falta  "&amp;(NETWORKDAYS.INTL(TODAY(),$AI75,1,Datos!$R$3:$R$18)-1&amp;" días")))</f>
        <v>YA SE DIO SOLUCIÓN</v>
      </c>
      <c r="AQ75" s="98">
        <v>46170</v>
      </c>
      <c r="AR75" s="98"/>
      <c r="AS75" s="97" t="s">
        <v>1283</v>
      </c>
      <c r="AT75" s="97" t="s">
        <v>2528</v>
      </c>
      <c r="AU75" s="97" t="s">
        <v>1284</v>
      </c>
      <c r="AV75" s="97" t="s">
        <v>1389</v>
      </c>
      <c r="AW75" s="97" t="s">
        <v>1389</v>
      </c>
      <c r="AX75" s="114" t="s">
        <v>3</v>
      </c>
      <c r="AY75" s="120">
        <v>4243</v>
      </c>
      <c r="AZ75" s="98">
        <v>46170</v>
      </c>
      <c r="BA75" s="110" t="str">
        <f t="shared" ref="BA75" si="183">+IF(D75="","",IF(AND($AZ75=""),"EN TRAMITE",IF(AND($AZ75&lt;=$AI75),"CON RESPUESTA","VENCIDA")))</f>
        <v>CON RESPUESTA</v>
      </c>
      <c r="BB75" s="111">
        <f>IF($AQ75="","",IF(AND($I75="RS"),($AQ75-$AK75),IF(AND($I75="RP"),($AQ75-$AK75),IF(AND($I75="RV"),($AQ75-$AK75),(NETWORKDAYS.INTL($AK75,$AQ75,1,Datos!$R$3:$R$18))))))</f>
        <v>1</v>
      </c>
      <c r="BC75" s="112" t="str">
        <f t="shared" ref="BC75" si="184">+IF($AQ75="","",IF(AND($I75="RS",$BB75&lt;=3),"A TIEMPO",IF(AND($I75="RP",$BB75&lt;=2),"A TIEMPO",IF(AND($I75="RV",$BB75&lt;=1),"A TIEMPO",IF(AND($I75="Pg",$BB75&lt;=12),"A TIEMPO",IF(AND($I75="Ps",$BB75&lt;=8),"A TIEMPO",IF(AND($I75="Q",$BB75&lt;=12),"A TIEMPO","FUERA DE TIEMPO")))))))</f>
        <v>A TIEMPO</v>
      </c>
      <c r="BD75" s="111">
        <f>IF($AZ75="","",IF(AND($I75="RS"),($AZ75-$D75),IF(AND($I75="RP"),($AZ75-$D75),IF(AND($I75="RV"),($AZ75-$D75),(NETWORKDAYS.INTL($D75,$AZ75,1,Datos!$R$3:$R$18))))))</f>
        <v>1</v>
      </c>
      <c r="BE75" s="112" t="str">
        <f t="shared" ref="BE75" si="185">+IF($AZ75="","",IF(AND($I75="RS",$BD75&lt;=3),"A TIEMPO",IF(AND($I75="RP",$BD75&lt;=2),"A TIEMPO",IF(AND($I75="RV",$BD75&lt;=1),"A TIEMPO",IF(AND($I75="Pg",$BD75&lt;=15),"A TIEMPO",IF(AND($I75="Ps",$BD75&lt;=10),"A TIEMPO",IF(AND($I75="Q",$BD75&lt;=15),"A TIEMPO","FUERA DE TIEMPO")))))))</f>
        <v>A TIEMPO</v>
      </c>
    </row>
    <row r="76" spans="1:57" ht="21" customHeight="1" x14ac:dyDescent="0.3">
      <c r="A76" s="97">
        <v>264</v>
      </c>
      <c r="B76" s="97">
        <v>4295</v>
      </c>
      <c r="C76" s="98">
        <v>46168</v>
      </c>
      <c r="D76" s="98">
        <v>46168</v>
      </c>
      <c r="E76" s="97" t="s">
        <v>1574</v>
      </c>
      <c r="F76" s="97" t="s">
        <v>2276</v>
      </c>
      <c r="G76" s="97" t="s">
        <v>166</v>
      </c>
      <c r="H76" s="97" t="s">
        <v>1374</v>
      </c>
      <c r="I76" s="97" t="s">
        <v>1368</v>
      </c>
      <c r="J76" s="97" t="s">
        <v>2516</v>
      </c>
      <c r="K76" s="97" t="s">
        <v>66</v>
      </c>
      <c r="L76" s="97" t="s">
        <v>66</v>
      </c>
      <c r="M76" s="97">
        <v>3203901047</v>
      </c>
      <c r="N76" s="97" t="s">
        <v>66</v>
      </c>
      <c r="O76" s="97" t="s">
        <v>2517</v>
      </c>
      <c r="P76" s="97" t="s">
        <v>81</v>
      </c>
      <c r="Q76" s="97">
        <v>1222141421</v>
      </c>
      <c r="R76" s="97" t="s">
        <v>66</v>
      </c>
      <c r="S76" s="97" t="s">
        <v>66</v>
      </c>
      <c r="T76" s="97" t="s">
        <v>66</v>
      </c>
      <c r="U76" s="97">
        <v>3203901047</v>
      </c>
      <c r="V76" s="97" t="s">
        <v>66</v>
      </c>
      <c r="W76" s="97" t="s">
        <v>1272</v>
      </c>
      <c r="X76" s="97"/>
      <c r="Y76" s="97" t="s">
        <v>2518</v>
      </c>
      <c r="Z76" s="97" t="s">
        <v>66</v>
      </c>
      <c r="AA76" s="97" t="s">
        <v>1413</v>
      </c>
      <c r="AB76" s="97" t="s">
        <v>1413</v>
      </c>
      <c r="AC76" s="97" t="s">
        <v>1386</v>
      </c>
      <c r="AD76" s="97" t="s">
        <v>1380</v>
      </c>
      <c r="AE76" s="97" t="s">
        <v>139</v>
      </c>
      <c r="AF76" s="97" t="s">
        <v>2385</v>
      </c>
      <c r="AG76" s="97" t="s">
        <v>66</v>
      </c>
      <c r="AH76" s="97" t="s">
        <v>1389</v>
      </c>
      <c r="AI76" s="98">
        <f>IF(D76="","",IF(AND($I76="RS"),WORKDAY.INTL($D76,3,1,Datos!$R$3:$R$18),IF(AND($I76="RP"),WORKDAY.INTL($D76,2,1,Datos!$R$3:$R$18),IF(AND($I76="RV"),WORKDAY.INTL($D76,1,1,Datos!$R$3:$R$18),IF(AND($I76="Pg"),WORKDAY.INTL($D76,15,1,Datos!$R$3:$R$18),IF(AND($I76="Ps"),WORKDAY.INTL($D76,10,1,Datos!$R$3:$R$18),WORKDAY.INTL($D76,15,1,Datos!$R$3:$R$18)-1))))))</f>
        <v>46188</v>
      </c>
      <c r="AJ76" s="97" t="str">
        <f>IF(D76="","",IF(AND($I76="RS"),(($AI76-$D76)*24)&amp;" Horas",IF(AND($I76="RP"),(($AI76-$D76)*24)&amp;" Horas",IF(AND($I76="RV"),(($AI76-$D76)*24)&amp;" Horas",IF(AND($I76="Pg"),NETWORKDAYS.INTL($D76,$AI76,1,Datos!$R$3:$R$18)-1&amp;" Días",IF(AND($I76="Ps"),NETWORKDAYS.INTL($D76,$AI76,1,Datos!$R$3:$R$18)-1&amp;" Días",(NETWORKDAYS.INTL($D76,$AI76,1,Datos!$R$3:$R$18)&amp;" Días")))))))</f>
        <v>15 Días</v>
      </c>
      <c r="AK76" s="98">
        <v>46168</v>
      </c>
      <c r="AL76" s="98"/>
      <c r="AM76" s="98"/>
      <c r="AN76" s="98"/>
      <c r="AO76" s="98"/>
      <c r="AP76" s="109" t="str">
        <f ca="1">IF(D76="","",IF(AND($AZ76&lt;&gt;""),"YA SE DIO SOLUCIÓN","Falta  "&amp;(NETWORKDAYS.INTL(TODAY(),$AI76,1,Datos!$R$3:$R$18)-1&amp;" días")))</f>
        <v>YA SE DIO SOLUCIÓN</v>
      </c>
      <c r="AQ76" s="98">
        <v>46174</v>
      </c>
      <c r="AR76" s="98"/>
      <c r="AS76" s="97" t="s">
        <v>1283</v>
      </c>
      <c r="AT76" s="97" t="s">
        <v>2539</v>
      </c>
      <c r="AU76" s="97" t="s">
        <v>1284</v>
      </c>
      <c r="AV76" s="97" t="s">
        <v>1389</v>
      </c>
      <c r="AW76" s="97" t="s">
        <v>1389</v>
      </c>
      <c r="AX76" s="114" t="s">
        <v>168</v>
      </c>
      <c r="AY76" s="120">
        <v>4334</v>
      </c>
      <c r="AZ76" s="98">
        <v>46174</v>
      </c>
      <c r="BA76" s="110" t="str">
        <f t="shared" ref="BA76" si="186">+IF(D76="","",IF(AND($AZ76=""),"EN TRAMITE",IF(AND($AZ76&lt;=$AI76),"CON RESPUESTA","VENCIDA")))</f>
        <v>CON RESPUESTA</v>
      </c>
      <c r="BB76" s="111">
        <f>IF($AQ76="","",IF(AND($I76="RS"),($AQ76-$AK76),IF(AND($I76="RP"),($AQ76-$AK76),IF(AND($I76="RV"),($AQ76-$AK76),(NETWORKDAYS.INTL($AK76,$AQ76,1,Datos!$R$3:$R$18))))))</f>
        <v>5</v>
      </c>
      <c r="BC76" s="112" t="str">
        <f t="shared" ref="BC76" si="187">+IF($AQ76="","",IF(AND($I76="RS",$BB76&lt;=3),"A TIEMPO",IF(AND($I76="RP",$BB76&lt;=2),"A TIEMPO",IF(AND($I76="RV",$BB76&lt;=1),"A TIEMPO",IF(AND($I76="Pg",$BB76&lt;=12),"A TIEMPO",IF(AND($I76="Ps",$BB76&lt;=8),"A TIEMPO",IF(AND($I76="Q",$BB76&lt;=12),"A TIEMPO","FUERA DE TIEMPO")))))))</f>
        <v>A TIEMPO</v>
      </c>
      <c r="BD76" s="111">
        <f>IF($AZ76="","",IF(AND($I76="RS"),($AZ76-$D76),IF(AND($I76="RP"),($AZ76-$D76),IF(AND($I76="RV"),($AZ76-$D76),(NETWORKDAYS.INTL($D76,$AZ76,1,Datos!$R$3:$R$18))))))</f>
        <v>5</v>
      </c>
      <c r="BE76" s="112" t="str">
        <f t="shared" ref="BE76" si="188">+IF($AZ76="","",IF(AND($I76="RS",$BD76&lt;=3),"A TIEMPO",IF(AND($I76="RP",$BD76&lt;=2),"A TIEMPO",IF(AND($I76="RV",$BD76&lt;=1),"A TIEMPO",IF(AND($I76="Pg",$BD76&lt;=15),"A TIEMPO",IF(AND($I76="Ps",$BD76&lt;=10),"A TIEMPO",IF(AND($I76="Q",$BD76&lt;=15),"A TIEMPO","FUERA DE TIEMPO")))))))</f>
        <v>A TIEMPO</v>
      </c>
    </row>
    <row r="77" spans="1:57" ht="21" customHeight="1" x14ac:dyDescent="0.3">
      <c r="A77" s="97">
        <v>263</v>
      </c>
      <c r="B77" s="97">
        <v>4279</v>
      </c>
      <c r="C77" s="98">
        <v>46168</v>
      </c>
      <c r="D77" s="98">
        <v>46168</v>
      </c>
      <c r="E77" s="97" t="s">
        <v>1574</v>
      </c>
      <c r="F77" s="97" t="s">
        <v>2276</v>
      </c>
      <c r="G77" s="97" t="s">
        <v>155</v>
      </c>
      <c r="H77" s="97" t="s">
        <v>1373</v>
      </c>
      <c r="I77" s="97" t="s">
        <v>1370</v>
      </c>
      <c r="J77" s="97" t="s">
        <v>2511</v>
      </c>
      <c r="K77" s="97" t="s">
        <v>80</v>
      </c>
      <c r="L77" s="97">
        <v>1006557843</v>
      </c>
      <c r="M77" s="97">
        <v>3108702397</v>
      </c>
      <c r="N77" s="97" t="s">
        <v>2512</v>
      </c>
      <c r="O77" s="97" t="s">
        <v>2513</v>
      </c>
      <c r="P77" s="97" t="s">
        <v>80</v>
      </c>
      <c r="Q77" s="97">
        <v>1006557843</v>
      </c>
      <c r="R77" s="97" t="s">
        <v>11</v>
      </c>
      <c r="S77" s="97" t="s">
        <v>66</v>
      </c>
      <c r="T77" s="97" t="s">
        <v>2514</v>
      </c>
      <c r="U77" s="97">
        <v>3108702397</v>
      </c>
      <c r="V77" s="97" t="s">
        <v>2512</v>
      </c>
      <c r="W77" s="97" t="s">
        <v>214</v>
      </c>
      <c r="X77" s="97" t="s">
        <v>243</v>
      </c>
      <c r="Y77" s="97" t="s">
        <v>2515</v>
      </c>
      <c r="Z77" s="97" t="s">
        <v>66</v>
      </c>
      <c r="AA77" s="97" t="s">
        <v>1413</v>
      </c>
      <c r="AB77" s="97" t="s">
        <v>1413</v>
      </c>
      <c r="AC77" s="97" t="s">
        <v>1389</v>
      </c>
      <c r="AD77" s="97" t="s">
        <v>1377</v>
      </c>
      <c r="AE77" s="97" t="s">
        <v>146</v>
      </c>
      <c r="AF77" s="97" t="s">
        <v>2245</v>
      </c>
      <c r="AG77" s="97" t="s">
        <v>66</v>
      </c>
      <c r="AH77" s="97" t="s">
        <v>1389</v>
      </c>
      <c r="AI77" s="98">
        <f>IF(D77="","",IF(AND($I77="RS"),WORKDAY.INTL($D77,3,1,Datos!$R$3:$R$18),IF(AND($I77="RP"),WORKDAY.INTL($D77,2,1,Datos!$R$3:$R$18),IF(AND($I77="RV"),WORKDAY.INTL($D77,1,1,Datos!$R$3:$R$18),IF(AND($I77="Pg"),WORKDAY.INTL($D77,15,1,Datos!$R$3:$R$18),IF(AND($I77="Ps"),WORKDAY.INTL($D77,10,1,Datos!$R$3:$R$18),WORKDAY.INTL($D77,15,1,Datos!$R$3:$R$18)-1))))))</f>
        <v>46189</v>
      </c>
      <c r="AJ77" s="97" t="str">
        <f>IF(D77="","",IF(AND($I77="RS"),(($AI77-$D77)*24)&amp;" Horas",IF(AND($I77="RP"),(($AI77-$D77)*24)&amp;" Horas",IF(AND($I77="RV"),(($AI77-$D77)*24)&amp;" Horas",IF(AND($I77="Pg"),NETWORKDAYS.INTL($D77,$AI77,1,Datos!$R$3:$R$18)-1&amp;" Días",IF(AND($I77="Ps"),NETWORKDAYS.INTL($D77,$AI77,1,Datos!$R$3:$R$18)-1&amp;" Días",(NETWORKDAYS.INTL($D77,$AI77,1,Datos!$R$3:$R$18)&amp;" Días")))))))</f>
        <v>15 Días</v>
      </c>
      <c r="AK77" s="98">
        <v>46168</v>
      </c>
      <c r="AL77" s="98"/>
      <c r="AM77" s="98"/>
      <c r="AN77" s="98"/>
      <c r="AO77" s="98"/>
      <c r="AP77" s="109" t="str">
        <f ca="1">IF(D77="","",IF(AND($AZ77&lt;&gt;""),"YA SE DIO SOLUCIÓN","Falta  "&amp;(NETWORKDAYS.INTL(TODAY(),$AI77,1,Datos!$R$3:$R$18)-1&amp;" días")))</f>
        <v>YA SE DIO SOLUCIÓN</v>
      </c>
      <c r="AQ77" s="98">
        <v>46174</v>
      </c>
      <c r="AR77" s="98"/>
      <c r="AS77" s="97" t="s">
        <v>1283</v>
      </c>
      <c r="AT77" s="97" t="s">
        <v>2562</v>
      </c>
      <c r="AU77" s="97" t="s">
        <v>1284</v>
      </c>
      <c r="AV77" s="97" t="s">
        <v>1389</v>
      </c>
      <c r="AW77" s="97" t="s">
        <v>1389</v>
      </c>
      <c r="AX77" s="114" t="s">
        <v>3</v>
      </c>
      <c r="AY77" s="120">
        <v>4363</v>
      </c>
      <c r="AZ77" s="98">
        <v>46174</v>
      </c>
      <c r="BA77" s="110" t="str">
        <f t="shared" ref="BA77" si="189">+IF(D77="","",IF(AND($AZ77=""),"EN TRAMITE",IF(AND($AZ77&lt;=$AI77),"CON RESPUESTA","VENCIDA")))</f>
        <v>CON RESPUESTA</v>
      </c>
      <c r="BB77" s="111">
        <f>IF($AQ77="","",IF(AND($I77="RS"),($AQ77-$AK77),IF(AND($I77="RP"),($AQ77-$AK77),IF(AND($I77="RV"),($AQ77-$AK77),(NETWORKDAYS.INTL($AK77,$AQ77,1,Datos!$R$3:$R$18))))))</f>
        <v>5</v>
      </c>
      <c r="BC77" s="112" t="str">
        <f t="shared" ref="BC77" si="190">+IF($AQ77="","",IF(AND($I77="RS",$BB77&lt;=3),"A TIEMPO",IF(AND($I77="RP",$BB77&lt;=2),"A TIEMPO",IF(AND($I77="RV",$BB77&lt;=1),"A TIEMPO",IF(AND($I77="Pg",$BB77&lt;=12),"A TIEMPO",IF(AND($I77="Ps",$BB77&lt;=8),"A TIEMPO",IF(AND($I77="Q",$BB77&lt;=12),"A TIEMPO","FUERA DE TIEMPO")))))))</f>
        <v>A TIEMPO</v>
      </c>
      <c r="BD77" s="111">
        <f>IF($AZ77="","",IF(AND($I77="RS"),($AZ77-$D77),IF(AND($I77="RP"),($AZ77-$D77),IF(AND($I77="RV"),($AZ77-$D77),(NETWORKDAYS.INTL($D77,$AZ77,1,Datos!$R$3:$R$18))))))</f>
        <v>5</v>
      </c>
      <c r="BE77" s="112" t="str">
        <f t="shared" ref="BE77" si="191">+IF($AZ77="","",IF(AND($I77="RS",$BD77&lt;=3),"A TIEMPO",IF(AND($I77="RP",$BD77&lt;=2),"A TIEMPO",IF(AND($I77="RV",$BD77&lt;=1),"A TIEMPO",IF(AND($I77="Pg",$BD77&lt;=15),"A TIEMPO",IF(AND($I77="Ps",$BD77&lt;=10),"A TIEMPO",IF(AND($I77="Q",$BD77&lt;=15),"A TIEMPO","FUERA DE TIEMPO")))))))</f>
        <v>A TIEMPO</v>
      </c>
    </row>
    <row r="78" spans="1:57" ht="21" customHeight="1" x14ac:dyDescent="0.3">
      <c r="A78" s="97">
        <v>262</v>
      </c>
      <c r="B78" s="97">
        <v>4242</v>
      </c>
      <c r="C78" s="98">
        <v>46167</v>
      </c>
      <c r="D78" s="98">
        <v>46167</v>
      </c>
      <c r="E78" s="97" t="s">
        <v>1574</v>
      </c>
      <c r="F78" s="97" t="s">
        <v>2276</v>
      </c>
      <c r="G78" s="97" t="s">
        <v>114</v>
      </c>
      <c r="H78" s="97" t="s">
        <v>1374</v>
      </c>
      <c r="I78" s="97" t="s">
        <v>1368</v>
      </c>
      <c r="J78" s="97" t="s">
        <v>2505</v>
      </c>
      <c r="K78" s="97" t="s">
        <v>80</v>
      </c>
      <c r="L78" s="97">
        <v>1118534892</v>
      </c>
      <c r="M78" s="97">
        <v>3143110813</v>
      </c>
      <c r="N78" s="97" t="s">
        <v>66</v>
      </c>
      <c r="O78" s="97" t="s">
        <v>2506</v>
      </c>
      <c r="P78" s="97" t="s">
        <v>80</v>
      </c>
      <c r="Q78" s="97">
        <v>1118534892</v>
      </c>
      <c r="R78" s="97" t="s">
        <v>4</v>
      </c>
      <c r="S78" s="97" t="s">
        <v>66</v>
      </c>
      <c r="T78" s="97" t="s">
        <v>66</v>
      </c>
      <c r="U78" s="97">
        <v>3143110813</v>
      </c>
      <c r="V78" s="97" t="s">
        <v>66</v>
      </c>
      <c r="W78" s="97" t="s">
        <v>214</v>
      </c>
      <c r="X78" s="97" t="s">
        <v>243</v>
      </c>
      <c r="Y78" s="97" t="s">
        <v>2507</v>
      </c>
      <c r="Z78" s="97" t="s">
        <v>66</v>
      </c>
      <c r="AA78" s="97" t="s">
        <v>1413</v>
      </c>
      <c r="AB78" s="97" t="s">
        <v>1413</v>
      </c>
      <c r="AC78" s="97" t="s">
        <v>1386</v>
      </c>
      <c r="AD78" s="97" t="s">
        <v>1377</v>
      </c>
      <c r="AE78" s="97" t="s">
        <v>140</v>
      </c>
      <c r="AF78" s="97" t="s">
        <v>1446</v>
      </c>
      <c r="AG78" s="97" t="s">
        <v>66</v>
      </c>
      <c r="AH78" s="97" t="s">
        <v>1389</v>
      </c>
      <c r="AI78" s="98">
        <f>IF(D78="","",IF(AND($I78="RS"),WORKDAY.INTL($D78,3,1,Datos!$R$3:$R$18),IF(AND($I78="RP"),WORKDAY.INTL($D78,2,1,Datos!$R$3:$R$18),IF(AND($I78="RV"),WORKDAY.INTL($D78,1,1,Datos!$R$3:$R$18),IF(AND($I78="Pg"),WORKDAY.INTL($D78,15,1,Datos!$R$3:$R$18),IF(AND($I78="Ps"),WORKDAY.INTL($D78,10,1,Datos!$R$3:$R$18),WORKDAY.INTL($D78,15,1,Datos!$R$3:$R$18)-1))))))</f>
        <v>46187</v>
      </c>
      <c r="AJ78" s="97" t="str">
        <f>IF(D78="","",IF(AND($I78="RS"),(($AI78-$D78)*24)&amp;" Horas",IF(AND($I78="RP"),(($AI78-$D78)*24)&amp;" Horas",IF(AND($I78="RV"),(($AI78-$D78)*24)&amp;" Horas",IF(AND($I78="Pg"),NETWORKDAYS.INTL($D78,$AI78,1,Datos!$R$3:$R$18)-1&amp;" Días",IF(AND($I78="Ps"),NETWORKDAYS.INTL($D78,$AI78,1,Datos!$R$3:$R$18)-1&amp;" Días",(NETWORKDAYS.INTL($D78,$AI78,1,Datos!$R$3:$R$18)&amp;" Días")))))))</f>
        <v>15 Días</v>
      </c>
      <c r="AK78" s="98">
        <v>46167</v>
      </c>
      <c r="AL78" s="98"/>
      <c r="AM78" s="98"/>
      <c r="AN78" s="98"/>
      <c r="AO78" s="98"/>
      <c r="AP78" s="109" t="str">
        <f ca="1">IF(D78="","",IF(AND($AZ78&lt;&gt;""),"YA SE DIO SOLUCIÓN","Falta  "&amp;(NETWORKDAYS.INTL(TODAY(),$AI78,1,Datos!$R$3:$R$18)-1&amp;" días")))</f>
        <v>YA SE DIO SOLUCIÓN</v>
      </c>
      <c r="AQ78" s="98">
        <v>46168</v>
      </c>
      <c r="AR78" s="98"/>
      <c r="AS78" s="97" t="s">
        <v>1283</v>
      </c>
      <c r="AT78" s="97" t="s">
        <v>2510</v>
      </c>
      <c r="AU78" s="97" t="s">
        <v>1284</v>
      </c>
      <c r="AV78" s="97" t="s">
        <v>1389</v>
      </c>
      <c r="AW78" s="97" t="s">
        <v>1389</v>
      </c>
      <c r="AX78" s="114" t="s">
        <v>168</v>
      </c>
      <c r="AY78" s="120">
        <v>4172</v>
      </c>
      <c r="AZ78" s="98">
        <v>46168</v>
      </c>
      <c r="BA78" s="110" t="str">
        <f t="shared" ref="BA78" si="192">+IF(D78="","",IF(AND($AZ78=""),"EN TRAMITE",IF(AND($AZ78&lt;=$AI78),"CON RESPUESTA","VENCIDA")))</f>
        <v>CON RESPUESTA</v>
      </c>
      <c r="BB78" s="111">
        <f>IF($AQ78="","",IF(AND($I78="RS"),($AQ78-$AK78),IF(AND($I78="RP"),($AQ78-$AK78),IF(AND($I78="RV"),($AQ78-$AK78),(NETWORKDAYS.INTL($AK78,$AQ78,1,Datos!$R$3:$R$18))))))</f>
        <v>2</v>
      </c>
      <c r="BC78" s="112" t="str">
        <f t="shared" ref="BC78" si="193">+IF($AQ78="","",IF(AND($I78="RS",$BB78&lt;=3),"A TIEMPO",IF(AND($I78="RP",$BB78&lt;=2),"A TIEMPO",IF(AND($I78="RV",$BB78&lt;=1),"A TIEMPO",IF(AND($I78="Pg",$BB78&lt;=12),"A TIEMPO",IF(AND($I78="Ps",$BB78&lt;=8),"A TIEMPO",IF(AND($I78="Q",$BB78&lt;=12),"A TIEMPO","FUERA DE TIEMPO")))))))</f>
        <v>A TIEMPO</v>
      </c>
      <c r="BD78" s="111">
        <f>IF($AZ78="","",IF(AND($I78="RS"),($AZ78-$D78),IF(AND($I78="RP"),($AZ78-$D78),IF(AND($I78="RV"),($AZ78-$D78),(NETWORKDAYS.INTL($D78,$AZ78,1,Datos!$R$3:$R$18))))))</f>
        <v>2</v>
      </c>
      <c r="BE78" s="112" t="str">
        <f t="shared" ref="BE78" si="194">+IF($AZ78="","",IF(AND($I78="RS",$BD78&lt;=3),"A TIEMPO",IF(AND($I78="RP",$BD78&lt;=2),"A TIEMPO",IF(AND($I78="RV",$BD78&lt;=1),"A TIEMPO",IF(AND($I78="Pg",$BD78&lt;=15),"A TIEMPO",IF(AND($I78="Ps",$BD78&lt;=10),"A TIEMPO",IF(AND($I78="Q",$BD78&lt;=15),"A TIEMPO","FUERA DE TIEMPO")))))))</f>
        <v>A TIEMPO</v>
      </c>
    </row>
    <row r="79" spans="1:57" ht="21" customHeight="1" x14ac:dyDescent="0.3">
      <c r="A79" s="97">
        <v>261</v>
      </c>
      <c r="B79" s="97">
        <v>4241</v>
      </c>
      <c r="C79" s="98">
        <v>46167</v>
      </c>
      <c r="D79" s="98">
        <v>46167</v>
      </c>
      <c r="E79" s="97" t="s">
        <v>1574</v>
      </c>
      <c r="F79" s="97" t="s">
        <v>2276</v>
      </c>
      <c r="G79" s="97" t="s">
        <v>117</v>
      </c>
      <c r="H79" s="97" t="s">
        <v>1374</v>
      </c>
      <c r="I79" s="97" t="s">
        <v>1368</v>
      </c>
      <c r="J79" s="97" t="s">
        <v>2501</v>
      </c>
      <c r="K79" s="97" t="s">
        <v>80</v>
      </c>
      <c r="L79" s="97">
        <v>1118553700</v>
      </c>
      <c r="M79" s="97" t="s">
        <v>66</v>
      </c>
      <c r="N79" s="97" t="s">
        <v>2502</v>
      </c>
      <c r="O79" s="97" t="s">
        <v>2501</v>
      </c>
      <c r="P79" s="97" t="s">
        <v>80</v>
      </c>
      <c r="Q79" s="97">
        <v>1118553700</v>
      </c>
      <c r="R79" s="97" t="s">
        <v>4</v>
      </c>
      <c r="S79" s="97" t="s">
        <v>66</v>
      </c>
      <c r="T79" s="97" t="s">
        <v>66</v>
      </c>
      <c r="U79" s="97" t="s">
        <v>66</v>
      </c>
      <c r="V79" s="97" t="s">
        <v>66</v>
      </c>
      <c r="W79" s="97" t="s">
        <v>1272</v>
      </c>
      <c r="X79" s="97"/>
      <c r="Y79" s="97" t="s">
        <v>2503</v>
      </c>
      <c r="Z79" s="97" t="s">
        <v>66</v>
      </c>
      <c r="AA79" s="97" t="s">
        <v>1413</v>
      </c>
      <c r="AB79" s="97" t="s">
        <v>1413</v>
      </c>
      <c r="AC79" s="97" t="s">
        <v>1382</v>
      </c>
      <c r="AD79" s="97" t="s">
        <v>1377</v>
      </c>
      <c r="AE79" s="97" t="s">
        <v>1421</v>
      </c>
      <c r="AF79" s="97" t="s">
        <v>1434</v>
      </c>
      <c r="AG79" s="97" t="s">
        <v>2504</v>
      </c>
      <c r="AH79" s="97" t="s">
        <v>1390</v>
      </c>
      <c r="AI79" s="98">
        <f>IF(D79="","",IF(AND($I79="RS"),WORKDAY.INTL($D79,3,1,Datos!$R$3:$R$18),IF(AND($I79="RP"),WORKDAY.INTL($D79,2,1,Datos!$R$3:$R$18),IF(AND($I79="RV"),WORKDAY.INTL($D79,1,1,Datos!$R$3:$R$18),IF(AND($I79="Pg"),WORKDAY.INTL($D79,15,1,Datos!$R$3:$R$18),IF(AND($I79="Ps"),WORKDAY.INTL($D79,10,1,Datos!$R$3:$R$18),WORKDAY.INTL($D79,15,1,Datos!$R$3:$R$18)-1))))))</f>
        <v>46187</v>
      </c>
      <c r="AJ79" s="97" t="str">
        <f>IF(D79="","",IF(AND($I79="RS"),(($AI79-$D79)*24)&amp;" Horas",IF(AND($I79="RP"),(($AI79-$D79)*24)&amp;" Horas",IF(AND($I79="RV"),(($AI79-$D79)*24)&amp;" Horas",IF(AND($I79="Pg"),NETWORKDAYS.INTL($D79,$AI79,1,Datos!$R$3:$R$18)-1&amp;" Días",IF(AND($I79="Ps"),NETWORKDAYS.INTL($D79,$AI79,1,Datos!$R$3:$R$18)-1&amp;" Días",(NETWORKDAYS.INTL($D79,$AI79,1,Datos!$R$3:$R$18)&amp;" Días")))))))</f>
        <v>15 Días</v>
      </c>
      <c r="AK79" s="98">
        <v>46167</v>
      </c>
      <c r="AL79" s="98">
        <v>46171</v>
      </c>
      <c r="AM79" s="98">
        <v>46176</v>
      </c>
      <c r="AN79" s="98">
        <v>46178</v>
      </c>
      <c r="AO79" s="98">
        <v>46182</v>
      </c>
      <c r="AP79" s="109" t="str">
        <f ca="1">IF(D79="","",IF(AND($AZ79&lt;&gt;""),"YA SE DIO SOLUCIÓN","Falta  "&amp;(NETWORKDAYS.INTL(TODAY(),$AI79,1,Datos!$R$3:$R$18)-1&amp;" días")))</f>
        <v>YA SE DIO SOLUCIÓN</v>
      </c>
      <c r="AQ79" s="98">
        <v>46182</v>
      </c>
      <c r="AR79" s="98"/>
      <c r="AS79" s="97" t="s">
        <v>1283</v>
      </c>
      <c r="AT79" s="97" t="s">
        <v>2605</v>
      </c>
      <c r="AU79" s="97" t="s">
        <v>1284</v>
      </c>
      <c r="AV79" s="97" t="s">
        <v>1389</v>
      </c>
      <c r="AW79" s="97" t="s">
        <v>1389</v>
      </c>
      <c r="AX79" s="114" t="s">
        <v>6</v>
      </c>
      <c r="AY79" s="120">
        <v>4659</v>
      </c>
      <c r="AZ79" s="98">
        <v>46182</v>
      </c>
      <c r="BA79" s="110" t="str">
        <f t="shared" ref="BA79" si="195">+IF(D79="","",IF(AND($AZ79=""),"EN TRAMITE",IF(AND($AZ79&lt;=$AI79),"CON RESPUESTA","VENCIDA")))</f>
        <v>CON RESPUESTA</v>
      </c>
      <c r="BB79" s="111">
        <f>IF($AQ79="","",IF(AND($I79="RS"),($AQ79-$AK79),IF(AND($I79="RP"),($AQ79-$AK79),IF(AND($I79="RV"),($AQ79-$AK79),(NETWORKDAYS.INTL($AK79,$AQ79,1,Datos!$R$3:$R$18))))))</f>
        <v>12</v>
      </c>
      <c r="BC79" s="112" t="str">
        <f t="shared" ref="BC79" si="196">+IF($AQ79="","",IF(AND($I79="RS",$BB79&lt;=3),"A TIEMPO",IF(AND($I79="RP",$BB79&lt;=2),"A TIEMPO",IF(AND($I79="RV",$BB79&lt;=1),"A TIEMPO",IF(AND($I79="Pg",$BB79&lt;=12),"A TIEMPO",IF(AND($I79="Ps",$BB79&lt;=8),"A TIEMPO",IF(AND($I79="Q",$BB79&lt;=12),"A TIEMPO","FUERA DE TIEMPO")))))))</f>
        <v>A TIEMPO</v>
      </c>
      <c r="BD79" s="111">
        <f>IF($AZ79="","",IF(AND($I79="RS"),($AZ79-$D79),IF(AND($I79="RP"),($AZ79-$D79),IF(AND($I79="RV"),($AZ79-$D79),(NETWORKDAYS.INTL($D79,$AZ79,1,Datos!$R$3:$R$18))))))</f>
        <v>12</v>
      </c>
      <c r="BE79" s="112" t="str">
        <f t="shared" ref="BE79" si="197">+IF($AZ79="","",IF(AND($I79="RS",$BD79&lt;=3),"A TIEMPO",IF(AND($I79="RP",$BD79&lt;=2),"A TIEMPO",IF(AND($I79="RV",$BD79&lt;=1),"A TIEMPO",IF(AND($I79="Pg",$BD79&lt;=15),"A TIEMPO",IF(AND($I79="Ps",$BD79&lt;=10),"A TIEMPO",IF(AND($I79="Q",$BD79&lt;=15),"A TIEMPO","FUERA DE TIEMPO")))))))</f>
        <v>A TIEMPO</v>
      </c>
    </row>
    <row r="80" spans="1:57" ht="21" customHeight="1" x14ac:dyDescent="0.3">
      <c r="A80" s="97">
        <v>260</v>
      </c>
      <c r="B80" s="97">
        <v>4240</v>
      </c>
      <c r="C80" s="98">
        <v>46167</v>
      </c>
      <c r="D80" s="98">
        <v>46167</v>
      </c>
      <c r="E80" s="97" t="s">
        <v>1574</v>
      </c>
      <c r="F80" s="97" t="s">
        <v>2276</v>
      </c>
      <c r="G80" s="97" t="s">
        <v>125</v>
      </c>
      <c r="H80" s="97" t="s">
        <v>1374</v>
      </c>
      <c r="I80" s="97" t="s">
        <v>1368</v>
      </c>
      <c r="J80" s="97" t="s">
        <v>2498</v>
      </c>
      <c r="K80" s="97" t="s">
        <v>80</v>
      </c>
      <c r="L80" s="97">
        <v>1007677357</v>
      </c>
      <c r="M80" s="97">
        <v>3213043187</v>
      </c>
      <c r="N80" s="97" t="s">
        <v>66</v>
      </c>
      <c r="O80" s="97" t="s">
        <v>2498</v>
      </c>
      <c r="P80" s="97" t="s">
        <v>80</v>
      </c>
      <c r="Q80" s="97">
        <v>1007677357</v>
      </c>
      <c r="R80" s="97" t="s">
        <v>4</v>
      </c>
      <c r="S80" s="97" t="s">
        <v>66</v>
      </c>
      <c r="T80" s="97" t="s">
        <v>2499</v>
      </c>
      <c r="U80" s="97">
        <v>3213043187</v>
      </c>
      <c r="V80" s="97" t="s">
        <v>66</v>
      </c>
      <c r="W80" s="97" t="s">
        <v>1272</v>
      </c>
      <c r="X80" s="97"/>
      <c r="Y80" s="97" t="s">
        <v>2500</v>
      </c>
      <c r="Z80" s="97" t="s">
        <v>66</v>
      </c>
      <c r="AA80" s="97" t="s">
        <v>1413</v>
      </c>
      <c r="AB80" s="97" t="s">
        <v>1413</v>
      </c>
      <c r="AC80" s="97" t="s">
        <v>1386</v>
      </c>
      <c r="AD80" s="97" t="s">
        <v>1377</v>
      </c>
      <c r="AE80" s="97" t="s">
        <v>139</v>
      </c>
      <c r="AF80" s="97" t="s">
        <v>2385</v>
      </c>
      <c r="AG80" s="97" t="s">
        <v>2486</v>
      </c>
      <c r="AH80" s="97" t="s">
        <v>1392</v>
      </c>
      <c r="AI80" s="98">
        <f>IF(D80="","",IF(AND($I80="RS"),WORKDAY.INTL($D80,3,1,Datos!$R$3:$R$18),IF(AND($I80="RP"),WORKDAY.INTL($D80,2,1,Datos!$R$3:$R$18),IF(AND($I80="RV"),WORKDAY.INTL($D80,1,1,Datos!$R$3:$R$18),IF(AND($I80="Pg"),WORKDAY.INTL($D80,15,1,Datos!$R$3:$R$18),IF(AND($I80="Ps"),WORKDAY.INTL($D80,10,1,Datos!$R$3:$R$18),WORKDAY.INTL($D80,15,1,Datos!$R$3:$R$18)-1))))))</f>
        <v>46187</v>
      </c>
      <c r="AJ80" s="97" t="str">
        <f>IF(D80="","",IF(AND($I80="RS"),(($AI80-$D80)*24)&amp;" Horas",IF(AND($I80="RP"),(($AI80-$D80)*24)&amp;" Horas",IF(AND($I80="RV"),(($AI80-$D80)*24)&amp;" Horas",IF(AND($I80="Pg"),NETWORKDAYS.INTL($D80,$AI80,1,Datos!$R$3:$R$18)-1&amp;" Días",IF(AND($I80="Ps"),NETWORKDAYS.INTL($D80,$AI80,1,Datos!$R$3:$R$18)-1&amp;" Días",(NETWORKDAYS.INTL($D80,$AI80,1,Datos!$R$3:$R$18)&amp;" Días")))))))</f>
        <v>15 Días</v>
      </c>
      <c r="AK80" s="98">
        <v>46167</v>
      </c>
      <c r="AL80" s="98"/>
      <c r="AM80" s="98"/>
      <c r="AN80" s="98"/>
      <c r="AO80" s="98"/>
      <c r="AP80" s="109" t="str">
        <f ca="1">IF(D80="","",IF(AND($AZ80&lt;&gt;""),"YA SE DIO SOLUCIÓN","Falta  "&amp;(NETWORKDAYS.INTL(TODAY(),$AI80,1,Datos!$R$3:$R$18)-1&amp;" días")))</f>
        <v>YA SE DIO SOLUCIÓN</v>
      </c>
      <c r="AQ80" s="98">
        <v>46174</v>
      </c>
      <c r="AR80" s="98"/>
      <c r="AS80" s="97" t="s">
        <v>1283</v>
      </c>
      <c r="AT80" s="97" t="s">
        <v>2559</v>
      </c>
      <c r="AU80" s="97" t="s">
        <v>1284</v>
      </c>
      <c r="AV80" s="97" t="s">
        <v>1389</v>
      </c>
      <c r="AW80" s="97" t="s">
        <v>1389</v>
      </c>
      <c r="AX80" s="114" t="s">
        <v>168</v>
      </c>
      <c r="AY80" s="120">
        <v>4364</v>
      </c>
      <c r="AZ80" s="98">
        <v>46174</v>
      </c>
      <c r="BA80" s="110" t="str">
        <f t="shared" ref="BA80" si="198">+IF(D80="","",IF(AND($AZ80=""),"EN TRAMITE",IF(AND($AZ80&lt;=$AI80),"CON RESPUESTA","VENCIDA")))</f>
        <v>CON RESPUESTA</v>
      </c>
      <c r="BB80" s="111">
        <f>IF($AQ80="","",IF(AND($I80="RS"),($AQ80-$AK80),IF(AND($I80="RP"),($AQ80-$AK80),IF(AND($I80="RV"),($AQ80-$AK80),(NETWORKDAYS.INTL($AK80,$AQ80,1,Datos!$R$3:$R$18))))))</f>
        <v>6</v>
      </c>
      <c r="BC80" s="112" t="str">
        <f t="shared" ref="BC80" si="199">+IF($AQ80="","",IF(AND($I80="RS",$BB80&lt;=3),"A TIEMPO",IF(AND($I80="RP",$BB80&lt;=2),"A TIEMPO",IF(AND($I80="RV",$BB80&lt;=1),"A TIEMPO",IF(AND($I80="Pg",$BB80&lt;=12),"A TIEMPO",IF(AND($I80="Ps",$BB80&lt;=8),"A TIEMPO",IF(AND($I80="Q",$BB80&lt;=12),"A TIEMPO","FUERA DE TIEMPO")))))))</f>
        <v>A TIEMPO</v>
      </c>
      <c r="BD80" s="111">
        <f>IF($AZ80="","",IF(AND($I80="RS"),($AZ80-$D80),IF(AND($I80="RP"),($AZ80-$D80),IF(AND($I80="RV"),($AZ80-$D80),(NETWORKDAYS.INTL($D80,$AZ80,1,Datos!$R$3:$R$18))))))</f>
        <v>6</v>
      </c>
      <c r="BE80" s="112" t="str">
        <f t="shared" ref="BE80" si="200">+IF($AZ80="","",IF(AND($I80="RS",$BD80&lt;=3),"A TIEMPO",IF(AND($I80="RP",$BD80&lt;=2),"A TIEMPO",IF(AND($I80="RV",$BD80&lt;=1),"A TIEMPO",IF(AND($I80="Pg",$BD80&lt;=15),"A TIEMPO",IF(AND($I80="Ps",$BD80&lt;=10),"A TIEMPO",IF(AND($I80="Q",$BD80&lt;=15),"A TIEMPO","FUERA DE TIEMPO")))))))</f>
        <v>A TIEMPO</v>
      </c>
    </row>
    <row r="81" spans="1:57" ht="21" customHeight="1" x14ac:dyDescent="0.3">
      <c r="A81" s="97">
        <v>259</v>
      </c>
      <c r="B81" s="97">
        <v>4239</v>
      </c>
      <c r="C81" s="98">
        <v>46167</v>
      </c>
      <c r="D81" s="98">
        <v>46167</v>
      </c>
      <c r="E81" s="97" t="s">
        <v>1574</v>
      </c>
      <c r="F81" s="97" t="s">
        <v>2276</v>
      </c>
      <c r="G81" s="97" t="s">
        <v>125</v>
      </c>
      <c r="H81" s="97" t="s">
        <v>1374</v>
      </c>
      <c r="I81" s="97" t="s">
        <v>1368</v>
      </c>
      <c r="J81" s="97" t="s">
        <v>2493</v>
      </c>
      <c r="K81" s="97" t="s">
        <v>80</v>
      </c>
      <c r="L81" s="97">
        <v>23323147</v>
      </c>
      <c r="M81" s="97">
        <v>3132033708</v>
      </c>
      <c r="N81" s="97" t="s">
        <v>2495</v>
      </c>
      <c r="O81" s="97" t="s">
        <v>2496</v>
      </c>
      <c r="P81" s="97" t="s">
        <v>80</v>
      </c>
      <c r="Q81" s="97">
        <v>23323147</v>
      </c>
      <c r="R81" s="97" t="s">
        <v>4</v>
      </c>
      <c r="S81" s="97" t="s">
        <v>66</v>
      </c>
      <c r="T81" s="97" t="s">
        <v>2497</v>
      </c>
      <c r="U81" s="97">
        <v>3132033708</v>
      </c>
      <c r="V81" s="97" t="s">
        <v>2495</v>
      </c>
      <c r="W81" s="97" t="s">
        <v>214</v>
      </c>
      <c r="X81" s="97" t="s">
        <v>1055</v>
      </c>
      <c r="Y81" s="97" t="s">
        <v>2494</v>
      </c>
      <c r="Z81" s="97" t="s">
        <v>66</v>
      </c>
      <c r="AA81" s="97" t="s">
        <v>1413</v>
      </c>
      <c r="AB81" s="97" t="s">
        <v>1413</v>
      </c>
      <c r="AC81" s="97" t="s">
        <v>1388</v>
      </c>
      <c r="AD81" s="97" t="s">
        <v>1377</v>
      </c>
      <c r="AE81" s="97" t="s">
        <v>139</v>
      </c>
      <c r="AF81" s="97" t="s">
        <v>2385</v>
      </c>
      <c r="AG81" s="97" t="s">
        <v>66</v>
      </c>
      <c r="AH81" s="97" t="s">
        <v>1389</v>
      </c>
      <c r="AI81" s="98">
        <f>IF(D81="","",IF(AND($I81="RS"),WORKDAY.INTL($D81,3,1,Datos!$R$3:$R$18),IF(AND($I81="RP"),WORKDAY.INTL($D81,2,1,Datos!$R$3:$R$18),IF(AND($I81="RV"),WORKDAY.INTL($D81,1,1,Datos!$R$3:$R$18),IF(AND($I81="Pg"),WORKDAY.INTL($D81,15,1,Datos!$R$3:$R$18),IF(AND($I81="Ps"),WORKDAY.INTL($D81,10,1,Datos!$R$3:$R$18),WORKDAY.INTL($D81,15,1,Datos!$R$3:$R$18)-1))))))</f>
        <v>46187</v>
      </c>
      <c r="AJ81" s="97" t="str">
        <f>IF(D81="","",IF(AND($I81="RS"),(($AI81-$D81)*24)&amp;" Horas",IF(AND($I81="RP"),(($AI81-$D81)*24)&amp;" Horas",IF(AND($I81="RV"),(($AI81-$D81)*24)&amp;" Horas",IF(AND($I81="Pg"),NETWORKDAYS.INTL($D81,$AI81,1,Datos!$R$3:$R$18)-1&amp;" Días",IF(AND($I81="Ps"),NETWORKDAYS.INTL($D81,$AI81,1,Datos!$R$3:$R$18)-1&amp;" Días",(NETWORKDAYS.INTL($D81,$AI81,1,Datos!$R$3:$R$18)&amp;" Días")))))))</f>
        <v>15 Días</v>
      </c>
      <c r="AK81" s="98">
        <v>46167</v>
      </c>
      <c r="AL81" s="98"/>
      <c r="AM81" s="98"/>
      <c r="AN81" s="98"/>
      <c r="AO81" s="98"/>
      <c r="AP81" s="109" t="str">
        <f ca="1">IF(D81="","",IF(AND($AZ81&lt;&gt;""),"YA SE DIO SOLUCIÓN","Falta  "&amp;(NETWORKDAYS.INTL(TODAY(),$AI81,1,Datos!$R$3:$R$18)-1&amp;" días")))</f>
        <v>YA SE DIO SOLUCIÓN</v>
      </c>
      <c r="AQ81" s="98">
        <v>46174</v>
      </c>
      <c r="AR81" s="98"/>
      <c r="AS81" s="97" t="s">
        <v>1283</v>
      </c>
      <c r="AT81" s="97" t="s">
        <v>2560</v>
      </c>
      <c r="AU81" s="97" t="s">
        <v>1284</v>
      </c>
      <c r="AV81" s="97" t="s">
        <v>1389</v>
      </c>
      <c r="AW81" s="97" t="s">
        <v>1389</v>
      </c>
      <c r="AX81" s="114" t="s">
        <v>168</v>
      </c>
      <c r="AY81" s="120">
        <v>4365</v>
      </c>
      <c r="AZ81" s="98">
        <v>46174</v>
      </c>
      <c r="BA81" s="110" t="str">
        <f t="shared" ref="BA81" si="201">+IF(D81="","",IF(AND($AZ81=""),"EN TRAMITE",IF(AND($AZ81&lt;=$AI81),"CON RESPUESTA","VENCIDA")))</f>
        <v>CON RESPUESTA</v>
      </c>
      <c r="BB81" s="111">
        <f>IF($AQ81="","",IF(AND($I81="RS"),($AQ81-$AK81),IF(AND($I81="RP"),($AQ81-$AK81),IF(AND($I81="RV"),($AQ81-$AK81),(NETWORKDAYS.INTL($AK81,$AQ81,1,Datos!$R$3:$R$18))))))</f>
        <v>6</v>
      </c>
      <c r="BC81" s="112" t="str">
        <f t="shared" ref="BC81" si="202">+IF($AQ81="","",IF(AND($I81="RS",$BB81&lt;=3),"A TIEMPO",IF(AND($I81="RP",$BB81&lt;=2),"A TIEMPO",IF(AND($I81="RV",$BB81&lt;=1),"A TIEMPO",IF(AND($I81="Pg",$BB81&lt;=12),"A TIEMPO",IF(AND($I81="Ps",$BB81&lt;=8),"A TIEMPO",IF(AND($I81="Q",$BB81&lt;=12),"A TIEMPO","FUERA DE TIEMPO")))))))</f>
        <v>A TIEMPO</v>
      </c>
      <c r="BD81" s="111">
        <f>IF($AZ81="","",IF(AND($I81="RS"),($AZ81-$D81),IF(AND($I81="RP"),($AZ81-$D81),IF(AND($I81="RV"),($AZ81-$D81),(NETWORKDAYS.INTL($D81,$AZ81,1,Datos!$R$3:$R$18))))))</f>
        <v>6</v>
      </c>
      <c r="BE81" s="112" t="str">
        <f t="shared" ref="BE81" si="203">+IF($AZ81="","",IF(AND($I81="RS",$BD81&lt;=3),"A TIEMPO",IF(AND($I81="RP",$BD81&lt;=2),"A TIEMPO",IF(AND($I81="RV",$BD81&lt;=1),"A TIEMPO",IF(AND($I81="Pg",$BD81&lt;=15),"A TIEMPO",IF(AND($I81="Ps",$BD81&lt;=10),"A TIEMPO",IF(AND($I81="Q",$BD81&lt;=15),"A TIEMPO","FUERA DE TIEMPO")))))))</f>
        <v>A TIEMPO</v>
      </c>
    </row>
    <row r="82" spans="1:57" ht="21" customHeight="1" x14ac:dyDescent="0.3">
      <c r="A82" s="97">
        <v>258</v>
      </c>
      <c r="B82" s="97">
        <v>4238</v>
      </c>
      <c r="C82" s="98">
        <v>46167</v>
      </c>
      <c r="D82" s="98">
        <v>46167</v>
      </c>
      <c r="E82" s="97" t="s">
        <v>1574</v>
      </c>
      <c r="F82" s="97" t="s">
        <v>2276</v>
      </c>
      <c r="G82" s="97" t="s">
        <v>125</v>
      </c>
      <c r="H82" s="97" t="s">
        <v>1374</v>
      </c>
      <c r="I82" s="97" t="s">
        <v>1368</v>
      </c>
      <c r="J82" s="97" t="s">
        <v>66</v>
      </c>
      <c r="K82" s="97" t="s">
        <v>66</v>
      </c>
      <c r="L82" s="97" t="s">
        <v>66</v>
      </c>
      <c r="M82" s="97" t="s">
        <v>66</v>
      </c>
      <c r="N82" s="97" t="s">
        <v>66</v>
      </c>
      <c r="O82" s="97" t="s">
        <v>66</v>
      </c>
      <c r="P82" s="97" t="s">
        <v>66</v>
      </c>
      <c r="Q82" s="97" t="s">
        <v>66</v>
      </c>
      <c r="R82" s="97" t="s">
        <v>66</v>
      </c>
      <c r="S82" s="97" t="s">
        <v>66</v>
      </c>
      <c r="T82" s="97" t="s">
        <v>66</v>
      </c>
      <c r="U82" s="97" t="s">
        <v>66</v>
      </c>
      <c r="V82" s="97" t="s">
        <v>66</v>
      </c>
      <c r="W82" s="97" t="s">
        <v>1272</v>
      </c>
      <c r="X82" s="97"/>
      <c r="Y82" s="97" t="s">
        <v>2492</v>
      </c>
      <c r="Z82" s="97" t="s">
        <v>66</v>
      </c>
      <c r="AA82" s="97" t="s">
        <v>1413</v>
      </c>
      <c r="AB82" s="97" t="s">
        <v>1413</v>
      </c>
      <c r="AC82" s="97" t="s">
        <v>1386</v>
      </c>
      <c r="AD82" s="97" t="s">
        <v>1377</v>
      </c>
      <c r="AE82" s="97" t="s">
        <v>139</v>
      </c>
      <c r="AF82" s="97" t="s">
        <v>2385</v>
      </c>
      <c r="AG82" s="97" t="s">
        <v>2491</v>
      </c>
      <c r="AH82" s="97" t="s">
        <v>1392</v>
      </c>
      <c r="AI82" s="98">
        <f>IF(D82="","",IF(AND($I82="RS"),WORKDAY.INTL($D82,3,1,Datos!$R$3:$R$18),IF(AND($I82="RP"),WORKDAY.INTL($D82,2,1,Datos!$R$3:$R$18),IF(AND($I82="RV"),WORKDAY.INTL($D82,1,1,Datos!$R$3:$R$18),IF(AND($I82="Pg"),WORKDAY.INTL($D82,15,1,Datos!$R$3:$R$18),IF(AND($I82="Ps"),WORKDAY.INTL($D82,10,1,Datos!$R$3:$R$18),WORKDAY.INTL($D82,15,1,Datos!$R$3:$R$18)-1))))))</f>
        <v>46187</v>
      </c>
      <c r="AJ82" s="97" t="str">
        <f>IF(D82="","",IF(AND($I82="RS"),(($AI82-$D82)*24)&amp;" Horas",IF(AND($I82="RP"),(($AI82-$D82)*24)&amp;" Horas",IF(AND($I82="RV"),(($AI82-$D82)*24)&amp;" Horas",IF(AND($I82="Pg"),NETWORKDAYS.INTL($D82,$AI82,1,Datos!$R$3:$R$18)-1&amp;" Días",IF(AND($I82="Ps"),NETWORKDAYS.INTL($D82,$AI82,1,Datos!$R$3:$R$18)-1&amp;" Días",(NETWORKDAYS.INTL($D82,$AI82,1,Datos!$R$3:$R$18)&amp;" Días")))))))</f>
        <v>15 Días</v>
      </c>
      <c r="AK82" s="98">
        <v>46167</v>
      </c>
      <c r="AL82" s="98"/>
      <c r="AM82" s="98"/>
      <c r="AN82" s="98"/>
      <c r="AO82" s="98"/>
      <c r="AP82" s="109" t="str">
        <f ca="1">IF(D82="","",IF(AND($AZ82&lt;&gt;""),"YA SE DIO SOLUCIÓN","Falta  "&amp;(NETWORKDAYS.INTL(TODAY(),$AI82,1,Datos!$R$3:$R$18)-1&amp;" días")))</f>
        <v>YA SE DIO SOLUCIÓN</v>
      </c>
      <c r="AQ82" s="98">
        <v>46174</v>
      </c>
      <c r="AR82" s="98"/>
      <c r="AS82" s="97" t="s">
        <v>1283</v>
      </c>
      <c r="AT82" s="97" t="s">
        <v>2561</v>
      </c>
      <c r="AU82" s="97" t="s">
        <v>1284</v>
      </c>
      <c r="AV82" s="97" t="s">
        <v>1389</v>
      </c>
      <c r="AW82" s="97" t="s">
        <v>1389</v>
      </c>
      <c r="AX82" s="114" t="s">
        <v>3</v>
      </c>
      <c r="AY82" s="120">
        <v>4366</v>
      </c>
      <c r="AZ82" s="98">
        <v>46174</v>
      </c>
      <c r="BA82" s="110" t="str">
        <f t="shared" ref="BA82" si="204">+IF(D82="","",IF(AND($AZ82=""),"EN TRAMITE",IF(AND($AZ82&lt;=$AI82),"CON RESPUESTA","VENCIDA")))</f>
        <v>CON RESPUESTA</v>
      </c>
      <c r="BB82" s="111">
        <f>IF($AQ82="","",IF(AND($I82="RS"),($AQ82-$AK82),IF(AND($I82="RP"),($AQ82-$AK82),IF(AND($I82="RV"),($AQ82-$AK82),(NETWORKDAYS.INTL($AK82,$AQ82,1,Datos!$R$3:$R$18))))))</f>
        <v>6</v>
      </c>
      <c r="BC82" s="112" t="str">
        <f t="shared" ref="BC82" si="205">+IF($AQ82="","",IF(AND($I82="RS",$BB82&lt;=3),"A TIEMPO",IF(AND($I82="RP",$BB82&lt;=2),"A TIEMPO",IF(AND($I82="RV",$BB82&lt;=1),"A TIEMPO",IF(AND($I82="Pg",$BB82&lt;=12),"A TIEMPO",IF(AND($I82="Ps",$BB82&lt;=8),"A TIEMPO",IF(AND($I82="Q",$BB82&lt;=12),"A TIEMPO","FUERA DE TIEMPO")))))))</f>
        <v>A TIEMPO</v>
      </c>
      <c r="BD82" s="111">
        <f>IF($AZ82="","",IF(AND($I82="RS"),($AZ82-$D82),IF(AND($I82="RP"),($AZ82-$D82),IF(AND($I82="RV"),($AZ82-$D82),(NETWORKDAYS.INTL($D82,$AZ82,1,Datos!$R$3:$R$18))))))</f>
        <v>6</v>
      </c>
      <c r="BE82" s="112" t="str">
        <f t="shared" ref="BE82" si="206">+IF($AZ82="","",IF(AND($I82="RS",$BD82&lt;=3),"A TIEMPO",IF(AND($I82="RP",$BD82&lt;=2),"A TIEMPO",IF(AND($I82="RV",$BD82&lt;=1),"A TIEMPO",IF(AND($I82="Pg",$BD82&lt;=15),"A TIEMPO",IF(AND($I82="Ps",$BD82&lt;=10),"A TIEMPO",IF(AND($I82="Q",$BD82&lt;=15),"A TIEMPO","FUERA DE TIEMPO")))))))</f>
        <v>A TIEMPO</v>
      </c>
    </row>
    <row r="83" spans="1:57" ht="21" customHeight="1" x14ac:dyDescent="0.3">
      <c r="A83" s="97">
        <v>257</v>
      </c>
      <c r="B83" s="97">
        <v>4237</v>
      </c>
      <c r="C83" s="98">
        <v>46167</v>
      </c>
      <c r="D83" s="98">
        <v>46167</v>
      </c>
      <c r="E83" s="97" t="s">
        <v>1574</v>
      </c>
      <c r="F83" s="97" t="s">
        <v>2276</v>
      </c>
      <c r="G83" s="97" t="s">
        <v>118</v>
      </c>
      <c r="H83" s="97" t="s">
        <v>1374</v>
      </c>
      <c r="I83" s="97" t="s">
        <v>1368</v>
      </c>
      <c r="J83" s="97" t="s">
        <v>2487</v>
      </c>
      <c r="K83" s="97" t="s">
        <v>66</v>
      </c>
      <c r="L83" s="97" t="s">
        <v>66</v>
      </c>
      <c r="M83" s="97" t="s">
        <v>66</v>
      </c>
      <c r="N83" s="97" t="s">
        <v>66</v>
      </c>
      <c r="O83" s="97" t="s">
        <v>2466</v>
      </c>
      <c r="P83" s="97" t="s">
        <v>80</v>
      </c>
      <c r="Q83" s="97">
        <v>4109423</v>
      </c>
      <c r="R83" s="97" t="s">
        <v>11</v>
      </c>
      <c r="S83" s="97" t="s">
        <v>66</v>
      </c>
      <c r="T83" s="97" t="s">
        <v>66</v>
      </c>
      <c r="U83" s="97">
        <v>3214544827</v>
      </c>
      <c r="V83" s="97" t="s">
        <v>2488</v>
      </c>
      <c r="W83" s="97" t="s">
        <v>214</v>
      </c>
      <c r="X83" s="97" t="s">
        <v>1055</v>
      </c>
      <c r="Y83" s="97" t="s">
        <v>2490</v>
      </c>
      <c r="Z83" s="97" t="s">
        <v>66</v>
      </c>
      <c r="AA83" s="97" t="s">
        <v>1413</v>
      </c>
      <c r="AB83" s="97" t="s">
        <v>1413</v>
      </c>
      <c r="AC83" s="97" t="s">
        <v>1383</v>
      </c>
      <c r="AD83" s="97" t="s">
        <v>1377</v>
      </c>
      <c r="AE83" s="97" t="s">
        <v>1421</v>
      </c>
      <c r="AF83" s="97" t="s">
        <v>1434</v>
      </c>
      <c r="AG83" s="97" t="s">
        <v>66</v>
      </c>
      <c r="AH83" s="97" t="s">
        <v>1389</v>
      </c>
      <c r="AI83" s="98">
        <f>IF(D83="","",IF(AND($I83="RS"),WORKDAY.INTL($D83,3,1,Datos!$R$3:$R$18),IF(AND($I83="RP"),WORKDAY.INTL($D83,2,1,Datos!$R$3:$R$18),IF(AND($I83="RV"),WORKDAY.INTL($D83,1,1,Datos!$R$3:$R$18),IF(AND($I83="Pg"),WORKDAY.INTL($D83,15,1,Datos!$R$3:$R$18),IF(AND($I83="Ps"),WORKDAY.INTL($D83,10,1,Datos!$R$3:$R$18),WORKDAY.INTL($D83,15,1,Datos!$R$3:$R$18)-1))))))</f>
        <v>46187</v>
      </c>
      <c r="AJ83" s="97" t="str">
        <f>IF(D83="","",IF(AND($I83="RS"),(($AI83-$D83)*24)&amp;" Horas",IF(AND($I83="RP"),(($AI83-$D83)*24)&amp;" Horas",IF(AND($I83="RV"),(($AI83-$D83)*24)&amp;" Horas",IF(AND($I83="Pg"),NETWORKDAYS.INTL($D83,$AI83,1,Datos!$R$3:$R$18)-1&amp;" Días",IF(AND($I83="Ps"),NETWORKDAYS.INTL($D83,$AI83,1,Datos!$R$3:$R$18)-1&amp;" Días",(NETWORKDAYS.INTL($D83,$AI83,1,Datos!$R$3:$R$18)&amp;" Días")))))))</f>
        <v>15 Días</v>
      </c>
      <c r="AK83" s="98">
        <v>46167</v>
      </c>
      <c r="AL83" s="98">
        <v>46171</v>
      </c>
      <c r="AM83" s="98">
        <v>46176</v>
      </c>
      <c r="AN83" s="98">
        <v>46178</v>
      </c>
      <c r="AO83" s="98">
        <v>46182</v>
      </c>
      <c r="AP83" s="109" t="str">
        <f ca="1">IF(D83="","",IF(AND($AZ83&lt;&gt;""),"YA SE DIO SOLUCIÓN","Falta  "&amp;(NETWORKDAYS.INTL(TODAY(),$AI83,1,Datos!$R$3:$R$18)-1&amp;" días")))</f>
        <v>YA SE DIO SOLUCIÓN</v>
      </c>
      <c r="AQ83" s="98">
        <v>46182</v>
      </c>
      <c r="AR83" s="98"/>
      <c r="AS83" s="97" t="s">
        <v>1283</v>
      </c>
      <c r="AT83" s="97" t="s">
        <v>2604</v>
      </c>
      <c r="AU83" s="97" t="s">
        <v>1284</v>
      </c>
      <c r="AV83" s="97" t="s">
        <v>1389</v>
      </c>
      <c r="AW83" s="97" t="s">
        <v>1389</v>
      </c>
      <c r="AX83" s="114" t="s">
        <v>3</v>
      </c>
      <c r="AY83" s="120">
        <v>4657</v>
      </c>
      <c r="AZ83" s="98">
        <v>46182</v>
      </c>
      <c r="BA83" s="110" t="str">
        <f t="shared" ref="BA83" si="207">+IF(D83="","",IF(AND($AZ83=""),"EN TRAMITE",IF(AND($AZ83&lt;=$AI83),"CON RESPUESTA","VENCIDA")))</f>
        <v>CON RESPUESTA</v>
      </c>
      <c r="BB83" s="111">
        <f>IF($AQ83="","",IF(AND($I83="RS"),($AQ83-$AK83),IF(AND($I83="RP"),($AQ83-$AK83),IF(AND($I83="RV"),($AQ83-$AK83),(NETWORKDAYS.INTL($AK83,$AQ83,1,Datos!$R$3:$R$18))))))</f>
        <v>12</v>
      </c>
      <c r="BC83" s="112" t="str">
        <f t="shared" ref="BC83" si="208">+IF($AQ83="","",IF(AND($I83="RS",$BB83&lt;=3),"A TIEMPO",IF(AND($I83="RP",$BB83&lt;=2),"A TIEMPO",IF(AND($I83="RV",$BB83&lt;=1),"A TIEMPO",IF(AND($I83="Pg",$BB83&lt;=12),"A TIEMPO",IF(AND($I83="Ps",$BB83&lt;=8),"A TIEMPO",IF(AND($I83="Q",$BB83&lt;=12),"A TIEMPO","FUERA DE TIEMPO")))))))</f>
        <v>A TIEMPO</v>
      </c>
      <c r="BD83" s="111">
        <f>IF($AZ83="","",IF(AND($I83="RS"),($AZ83-$D83),IF(AND($I83="RP"),($AZ83-$D83),IF(AND($I83="RV"),($AZ83-$D83),(NETWORKDAYS.INTL($D83,$AZ83,1,Datos!$R$3:$R$18))))))</f>
        <v>12</v>
      </c>
      <c r="BE83" s="112" t="str">
        <f t="shared" si="2"/>
        <v>A TIEMPO</v>
      </c>
    </row>
    <row r="84" spans="1:57" ht="21" customHeight="1" x14ac:dyDescent="0.3">
      <c r="A84" s="97">
        <v>256</v>
      </c>
      <c r="B84" s="97">
        <v>4236</v>
      </c>
      <c r="C84" s="98">
        <v>46167</v>
      </c>
      <c r="D84" s="98">
        <v>46167</v>
      </c>
      <c r="E84" s="97" t="s">
        <v>1574</v>
      </c>
      <c r="F84" s="97" t="s">
        <v>2276</v>
      </c>
      <c r="G84" s="97" t="s">
        <v>125</v>
      </c>
      <c r="H84" s="97" t="s">
        <v>1374</v>
      </c>
      <c r="I84" s="97" t="s">
        <v>1368</v>
      </c>
      <c r="J84" s="97" t="s">
        <v>2483</v>
      </c>
      <c r="K84" s="97" t="s">
        <v>80</v>
      </c>
      <c r="L84" s="97">
        <v>1118543638</v>
      </c>
      <c r="M84" s="97">
        <v>3222020114</v>
      </c>
      <c r="N84" s="97" t="s">
        <v>66</v>
      </c>
      <c r="O84" s="97" t="s">
        <v>2483</v>
      </c>
      <c r="P84" s="97" t="s">
        <v>80</v>
      </c>
      <c r="Q84" s="97">
        <v>1118543638</v>
      </c>
      <c r="R84" s="97" t="s">
        <v>66</v>
      </c>
      <c r="S84" s="97" t="s">
        <v>66</v>
      </c>
      <c r="T84" s="97" t="s">
        <v>2484</v>
      </c>
      <c r="U84" s="97">
        <v>3222020114</v>
      </c>
      <c r="V84" s="97" t="s">
        <v>66</v>
      </c>
      <c r="W84" s="97" t="s">
        <v>1272</v>
      </c>
      <c r="X84" s="97"/>
      <c r="Y84" s="97" t="s">
        <v>2485</v>
      </c>
      <c r="Z84" s="97" t="s">
        <v>66</v>
      </c>
      <c r="AA84" s="97" t="s">
        <v>1413</v>
      </c>
      <c r="AB84" s="97" t="s">
        <v>1413</v>
      </c>
      <c r="AC84" s="97" t="s">
        <v>1386</v>
      </c>
      <c r="AD84" s="97" t="s">
        <v>1377</v>
      </c>
      <c r="AE84" s="97" t="s">
        <v>139</v>
      </c>
      <c r="AF84" s="97" t="s">
        <v>2385</v>
      </c>
      <c r="AG84" s="97" t="s">
        <v>2486</v>
      </c>
      <c r="AH84" s="97" t="s">
        <v>1392</v>
      </c>
      <c r="AI84" s="98">
        <f>IF(D84="","",IF(AND($I84="RS"),WORKDAY.INTL($D84,3,1,Datos!$R$3:$R$18),IF(AND($I84="RP"),WORKDAY.INTL($D84,2,1,Datos!$R$3:$R$18),IF(AND($I84="RV"),WORKDAY.INTL($D84,1,1,Datos!$R$3:$R$18),IF(AND($I84="Pg"),WORKDAY.INTL($D84,15,1,Datos!$R$3:$R$18),IF(AND($I84="Ps"),WORKDAY.INTL($D84,10,1,Datos!$R$3:$R$18),WORKDAY.INTL($D84,15,1,Datos!$R$3:$R$18)-1))))))</f>
        <v>46187</v>
      </c>
      <c r="AJ84" s="97" t="str">
        <f>IF(D84="","",IF(AND($I84="RS"),(($AI84-$D84)*24)&amp;" Horas",IF(AND($I84="RP"),(($AI84-$D84)*24)&amp;" Horas",IF(AND($I84="RV"),(($AI84-$D84)*24)&amp;" Horas",IF(AND($I84="Pg"),NETWORKDAYS.INTL($D84,$AI84,1,Datos!$R$3:$R$18)-1&amp;" Días",IF(AND($I84="Ps"),NETWORKDAYS.INTL($D84,$AI84,1,Datos!$R$3:$R$18)-1&amp;" Días",(NETWORKDAYS.INTL($D84,$AI84,1,Datos!$R$3:$R$18)&amp;" Días")))))))</f>
        <v>15 Días</v>
      </c>
      <c r="AK84" s="98">
        <v>46167</v>
      </c>
      <c r="AL84" s="98"/>
      <c r="AM84" s="98"/>
      <c r="AN84" s="98"/>
      <c r="AO84" s="98"/>
      <c r="AP84" s="109" t="str">
        <f ca="1">IF(D84="","",IF(AND($AZ84&lt;&gt;""),"YA SE DIO SOLUCIÓN","Falta  "&amp;(NETWORKDAYS.INTL(TODAY(),$AI84,1,Datos!$R$3:$R$18)-1&amp;" días")))</f>
        <v>YA SE DIO SOLUCIÓN</v>
      </c>
      <c r="AQ84" s="98">
        <v>46169</v>
      </c>
      <c r="AR84" s="98"/>
      <c r="AS84" s="97" t="s">
        <v>1283</v>
      </c>
      <c r="AT84" s="97" t="s">
        <v>2520</v>
      </c>
      <c r="AU84" s="97" t="s">
        <v>1284</v>
      </c>
      <c r="AV84" s="97" t="s">
        <v>1389</v>
      </c>
      <c r="AW84" s="97" t="s">
        <v>1389</v>
      </c>
      <c r="AX84" s="114" t="s">
        <v>168</v>
      </c>
      <c r="AY84" s="120">
        <v>4213</v>
      </c>
      <c r="AZ84" s="98">
        <v>46169</v>
      </c>
      <c r="BA84" s="110" t="str">
        <f t="shared" ref="BA84" si="209">+IF(D84="","",IF(AND($AZ84=""),"EN TRAMITE",IF(AND($AZ84&lt;=$AI84),"CON RESPUESTA","VENCIDA")))</f>
        <v>CON RESPUESTA</v>
      </c>
      <c r="BB84" s="111">
        <f>IF($AQ84="","",IF(AND($I84="RS"),($AQ84-$AK84),IF(AND($I84="RP"),($AQ84-$AK84),IF(AND($I84="RV"),($AQ84-$AK84),(NETWORKDAYS.INTL($AK84,$AQ84,1,Datos!$R$3:$R$18))))))</f>
        <v>3</v>
      </c>
      <c r="BC84" s="112" t="str">
        <f t="shared" si="1"/>
        <v>A TIEMPO</v>
      </c>
      <c r="BD84" s="111">
        <f>IF($AZ84="","",IF(AND($I84="RS"),($AZ84-$D84),IF(AND($I84="RP"),($AZ84-$D84),IF(AND($I84="RV"),($AZ84-$D84),(NETWORKDAYS.INTL($D84,$AZ84,1,Datos!$R$3:$R$18))))))</f>
        <v>3</v>
      </c>
      <c r="BE84" s="112" t="str">
        <f t="shared" si="2"/>
        <v>A TIEMPO</v>
      </c>
    </row>
    <row r="85" spans="1:57" ht="21" customHeight="1" x14ac:dyDescent="0.3">
      <c r="A85" s="97">
        <v>255</v>
      </c>
      <c r="B85" s="97">
        <v>4235</v>
      </c>
      <c r="C85" s="98">
        <v>46167</v>
      </c>
      <c r="D85" s="98">
        <v>46167</v>
      </c>
      <c r="E85" s="97" t="s">
        <v>1574</v>
      </c>
      <c r="F85" s="97" t="s">
        <v>2276</v>
      </c>
      <c r="G85" s="97" t="s">
        <v>122</v>
      </c>
      <c r="H85" s="97" t="s">
        <v>1373</v>
      </c>
      <c r="I85" s="97" t="s">
        <v>1370</v>
      </c>
      <c r="J85" s="97" t="s">
        <v>2479</v>
      </c>
      <c r="K85" s="97" t="s">
        <v>80</v>
      </c>
      <c r="L85" s="97">
        <v>1115858516</v>
      </c>
      <c r="M85" s="97">
        <v>3214926749</v>
      </c>
      <c r="N85" s="97" t="s">
        <v>2480</v>
      </c>
      <c r="O85" s="97" t="s">
        <v>2479</v>
      </c>
      <c r="P85" s="97" t="s">
        <v>80</v>
      </c>
      <c r="Q85" s="97">
        <v>1115858516</v>
      </c>
      <c r="R85" s="97" t="s">
        <v>11</v>
      </c>
      <c r="S85" s="97" t="s">
        <v>66</v>
      </c>
      <c r="T85" s="97" t="s">
        <v>2481</v>
      </c>
      <c r="U85" s="97">
        <v>3214926749</v>
      </c>
      <c r="V85" s="97" t="s">
        <v>2480</v>
      </c>
      <c r="W85" s="97" t="s">
        <v>214</v>
      </c>
      <c r="X85" s="97" t="s">
        <v>243</v>
      </c>
      <c r="Y85" s="97" t="s">
        <v>2482</v>
      </c>
      <c r="Z85" s="97" t="s">
        <v>66</v>
      </c>
      <c r="AA85" s="97" t="s">
        <v>1413</v>
      </c>
      <c r="AB85" s="97" t="s">
        <v>1413</v>
      </c>
      <c r="AC85" s="97" t="s">
        <v>1382</v>
      </c>
      <c r="AD85" s="97" t="s">
        <v>1377</v>
      </c>
      <c r="AE85" s="97" t="s">
        <v>2521</v>
      </c>
      <c r="AF85" s="97" t="s">
        <v>2245</v>
      </c>
      <c r="AG85" s="97" t="s">
        <v>66</v>
      </c>
      <c r="AH85" s="97" t="s">
        <v>1389</v>
      </c>
      <c r="AI85" s="98">
        <f>IF(D85="","",IF(AND($I85="RS"),WORKDAY.INTL($D85,3,1,Datos!$R$3:$R$18),IF(AND($I85="RP"),WORKDAY.INTL($D85,2,1,Datos!$R$3:$R$18),IF(AND($I85="RV"),WORKDAY.INTL($D85,1,1,Datos!$R$3:$R$18),IF(AND($I85="Pg"),WORKDAY.INTL($D85,15,1,Datos!$R$3:$R$18),IF(AND($I85="Ps"),WORKDAY.INTL($D85,10,1,Datos!$R$3:$R$18),WORKDAY.INTL($D85,15,1,Datos!$R$3:$R$18)-1))))))</f>
        <v>46188</v>
      </c>
      <c r="AJ85" s="97" t="str">
        <f>IF(D85="","",IF(AND($I85="RS"),(($AI85-$D85)*24)&amp;" Horas",IF(AND($I85="RP"),(($AI85-$D85)*24)&amp;" Horas",IF(AND($I85="RV"),(($AI85-$D85)*24)&amp;" Horas",IF(AND($I85="Pg"),NETWORKDAYS.INTL($D85,$AI85,1,Datos!$R$3:$R$18)-1&amp;" Días",IF(AND($I85="Ps"),NETWORKDAYS.INTL($D85,$AI85,1,Datos!$R$3:$R$18)-1&amp;" Días",(NETWORKDAYS.INTL($D85,$AI85,1,Datos!$R$3:$R$18)&amp;" Días")))))))</f>
        <v>15 Días</v>
      </c>
      <c r="AK85" s="98">
        <v>46167</v>
      </c>
      <c r="AL85" s="98"/>
      <c r="AM85" s="98"/>
      <c r="AN85" s="98"/>
      <c r="AO85" s="98"/>
      <c r="AP85" s="109" t="str">
        <f ca="1">IF(D85="","",IF(AND($AZ85&lt;&gt;""),"YA SE DIO SOLUCIÓN","Falta  "&amp;(NETWORKDAYS.INTL(TODAY(),$AI85,1,Datos!$R$3:$R$18)-1&amp;" días")))</f>
        <v>YA SE DIO SOLUCIÓN</v>
      </c>
      <c r="AQ85" s="98">
        <v>46171</v>
      </c>
      <c r="AR85" s="98"/>
      <c r="AS85" s="97" t="s">
        <v>1283</v>
      </c>
      <c r="AT85" s="97" t="s">
        <v>2601</v>
      </c>
      <c r="AU85" s="97" t="s">
        <v>1284</v>
      </c>
      <c r="AV85" s="97" t="s">
        <v>1389</v>
      </c>
      <c r="AW85" s="97" t="s">
        <v>1389</v>
      </c>
      <c r="AX85" s="114" t="s">
        <v>3</v>
      </c>
      <c r="AY85" s="120">
        <v>4299</v>
      </c>
      <c r="AZ85" s="98">
        <v>46171</v>
      </c>
      <c r="BA85" s="110" t="str">
        <f t="shared" ref="BA85" si="210">+IF(D85="","",IF(AND($AZ85=""),"EN TRAMITE",IF(AND($AZ85&lt;=$AI85),"CON RESPUESTA","VENCIDA")))</f>
        <v>CON RESPUESTA</v>
      </c>
      <c r="BB85" s="111">
        <f>IF($AQ85="","",IF(AND($I85="RS"),($AQ85-$AK85),IF(AND($I85="RP"),($AQ85-$AK85),IF(AND($I85="RV"),($AQ85-$AK85),(NETWORKDAYS.INTL($AK85,$AQ85,1,Datos!$R$3:$R$18))))))</f>
        <v>5</v>
      </c>
      <c r="BC85" s="112" t="str">
        <f t="shared" si="1"/>
        <v>A TIEMPO</v>
      </c>
      <c r="BD85" s="111">
        <f>IF($AZ85="","",IF(AND($I85="RS"),($AZ85-$D85),IF(AND($I85="RP"),($AZ85-$D85),IF(AND($I85="RV"),($AZ85-$D85),(NETWORKDAYS.INTL($D85,$AZ85,1,Datos!$R$3:$R$18))))))</f>
        <v>5</v>
      </c>
      <c r="BE85" s="112" t="str">
        <f t="shared" si="2"/>
        <v>A TIEMPO</v>
      </c>
    </row>
    <row r="86" spans="1:57" ht="21" customHeight="1" x14ac:dyDescent="0.3">
      <c r="A86" s="97">
        <v>254</v>
      </c>
      <c r="B86" s="97">
        <v>4213</v>
      </c>
      <c r="C86" s="98">
        <v>46167</v>
      </c>
      <c r="D86" s="98">
        <v>46167</v>
      </c>
      <c r="E86" s="97" t="s">
        <v>1574</v>
      </c>
      <c r="F86" s="97" t="s">
        <v>2276</v>
      </c>
      <c r="G86" s="97" t="s">
        <v>163</v>
      </c>
      <c r="H86" s="97" t="s">
        <v>1374</v>
      </c>
      <c r="I86" s="97" t="s">
        <v>1368</v>
      </c>
      <c r="J86" s="97" t="s">
        <v>2469</v>
      </c>
      <c r="K86" s="97" t="s">
        <v>80</v>
      </c>
      <c r="L86" s="97">
        <v>1098620305</v>
      </c>
      <c r="M86" s="97">
        <v>3115346830</v>
      </c>
      <c r="N86" s="97" t="s">
        <v>2470</v>
      </c>
      <c r="O86" s="97" t="s">
        <v>2469</v>
      </c>
      <c r="P86" s="97" t="s">
        <v>80</v>
      </c>
      <c r="Q86" s="97">
        <v>1098620305</v>
      </c>
      <c r="R86" s="97" t="s">
        <v>12</v>
      </c>
      <c r="S86" s="97" t="s">
        <v>1401</v>
      </c>
      <c r="T86" s="97" t="s">
        <v>66</v>
      </c>
      <c r="U86" s="97">
        <v>3115346830</v>
      </c>
      <c r="V86" s="97" t="s">
        <v>2470</v>
      </c>
      <c r="W86" s="97" t="s">
        <v>214</v>
      </c>
      <c r="X86" s="97" t="s">
        <v>243</v>
      </c>
      <c r="Y86" s="97" t="s">
        <v>2471</v>
      </c>
      <c r="Z86" s="97" t="s">
        <v>66</v>
      </c>
      <c r="AA86" s="97" t="s">
        <v>1413</v>
      </c>
      <c r="AB86" s="97" t="s">
        <v>1413</v>
      </c>
      <c r="AC86" s="97" t="s">
        <v>1388</v>
      </c>
      <c r="AD86" s="97" t="s">
        <v>1377</v>
      </c>
      <c r="AE86" s="97" t="s">
        <v>1448</v>
      </c>
      <c r="AF86" s="97" t="s">
        <v>1443</v>
      </c>
      <c r="AG86" s="97" t="s">
        <v>66</v>
      </c>
      <c r="AH86" s="97" t="s">
        <v>1393</v>
      </c>
      <c r="AI86" s="98">
        <f>IF(D86="","",IF(AND($I86="RS"),WORKDAY.INTL($D86,3,1,Datos!$R$3:$R$18),IF(AND($I86="RP"),WORKDAY.INTL($D86,2,1,Datos!$R$3:$R$18),IF(AND($I86="RV"),WORKDAY.INTL($D86,1,1,Datos!$R$3:$R$18),IF(AND($I86="Pg"),WORKDAY.INTL($D86,15,1,Datos!$R$3:$R$18),IF(AND($I86="Ps"),WORKDAY.INTL($D86,10,1,Datos!$R$3:$R$18),WORKDAY.INTL($D86,15,1,Datos!$R$3:$R$18)-1))))))</f>
        <v>46187</v>
      </c>
      <c r="AJ86" s="97" t="str">
        <f>IF(D86="","",IF(AND($I86="RS"),(($AI86-$D86)*24)&amp;" Horas",IF(AND($I86="RP"),(($AI86-$D86)*24)&amp;" Horas",IF(AND($I86="RV"),(($AI86-$D86)*24)&amp;" Horas",IF(AND($I86="Pg"),NETWORKDAYS.INTL($D86,$AI86,1,Datos!$R$3:$R$18)-1&amp;" Días",IF(AND($I86="Ps"),NETWORKDAYS.INTL($D86,$AI86,1,Datos!$R$3:$R$18)-1&amp;" Días",(NETWORKDAYS.INTL($D86,$AI86,1,Datos!$R$3:$R$18)&amp;" Días")))))))</f>
        <v>15 Días</v>
      </c>
      <c r="AK86" s="98">
        <v>46167</v>
      </c>
      <c r="AL86" s="98">
        <v>46171</v>
      </c>
      <c r="AM86" s="98"/>
      <c r="AN86" s="98"/>
      <c r="AO86" s="98"/>
      <c r="AP86" s="109" t="str">
        <f ca="1">IF(D86="","",IF(AND($AZ86&lt;&gt;""),"YA SE DIO SOLUCIÓN","Falta  "&amp;(NETWORKDAYS.INTL(TODAY(),$AI86,1,Datos!$R$3:$R$18)-1&amp;" días")))</f>
        <v>YA SE DIO SOLUCIÓN</v>
      </c>
      <c r="AQ86" s="98">
        <v>46175</v>
      </c>
      <c r="AR86" s="98"/>
      <c r="AS86" s="97" t="s">
        <v>1283</v>
      </c>
      <c r="AT86" s="97" t="s">
        <v>2567</v>
      </c>
      <c r="AU86" s="97" t="s">
        <v>1284</v>
      </c>
      <c r="AV86" s="97" t="s">
        <v>1389</v>
      </c>
      <c r="AW86" s="97" t="s">
        <v>1389</v>
      </c>
      <c r="AX86" s="114"/>
      <c r="AY86" s="120">
        <v>4395</v>
      </c>
      <c r="AZ86" s="98">
        <v>46175</v>
      </c>
      <c r="BA86" s="110" t="str">
        <f t="shared" ref="BA86" si="211">+IF(D86="","",IF(AND($AZ86=""),"EN TRAMITE",IF(AND($AZ86&lt;=$AI86),"CON RESPUESTA","VENCIDA")))</f>
        <v>CON RESPUESTA</v>
      </c>
      <c r="BB86" s="111">
        <f>IF($AQ86="","",IF(AND($I86="RS"),($AQ86-$AK86),IF(AND($I86="RP"),($AQ86-$AK86),IF(AND($I86="RV"),($AQ86-$AK86),(NETWORKDAYS.INTL($AK86,$AQ86,1,Datos!$R$3:$R$18))))))</f>
        <v>7</v>
      </c>
      <c r="BC86" s="112" t="str">
        <f t="shared" si="1"/>
        <v>A TIEMPO</v>
      </c>
      <c r="BD86" s="111">
        <f>IF($AZ86="","",IF(AND($I86="RS"),($AZ86-$D86),IF(AND($I86="RP"),($AZ86-$D86),IF(AND($I86="RV"),($AZ86-$D86),(NETWORKDAYS.INTL($D86,$AZ86,1,Datos!$R$3:$R$18))))))</f>
        <v>7</v>
      </c>
      <c r="BE86" s="112" t="str">
        <f t="shared" si="2"/>
        <v>A TIEMPO</v>
      </c>
    </row>
    <row r="87" spans="1:57" ht="21" customHeight="1" x14ac:dyDescent="0.3">
      <c r="A87" s="97">
        <v>253</v>
      </c>
      <c r="B87" s="97">
        <v>4083</v>
      </c>
      <c r="C87" s="98">
        <v>46162</v>
      </c>
      <c r="D87" s="98">
        <v>46162</v>
      </c>
      <c r="E87" s="97" t="s">
        <v>1574</v>
      </c>
      <c r="F87" s="97" t="s">
        <v>2276</v>
      </c>
      <c r="G87" s="97" t="s">
        <v>110</v>
      </c>
      <c r="H87" s="97" t="s">
        <v>1374</v>
      </c>
      <c r="I87" s="97" t="s">
        <v>1368</v>
      </c>
      <c r="J87" s="97" t="s">
        <v>2464</v>
      </c>
      <c r="K87" s="97" t="s">
        <v>80</v>
      </c>
      <c r="L87" s="97">
        <v>4109423</v>
      </c>
      <c r="M87" s="97">
        <v>3214544827</v>
      </c>
      <c r="N87" s="97" t="s">
        <v>2465</v>
      </c>
      <c r="O87" s="97" t="s">
        <v>2466</v>
      </c>
      <c r="P87" s="97" t="s">
        <v>66</v>
      </c>
      <c r="Q87" s="97" t="s">
        <v>66</v>
      </c>
      <c r="R87" s="97" t="s">
        <v>11</v>
      </c>
      <c r="S87" s="97" t="s">
        <v>66</v>
      </c>
      <c r="T87" s="97" t="s">
        <v>66</v>
      </c>
      <c r="U87" s="97" t="s">
        <v>66</v>
      </c>
      <c r="V87" s="97" t="s">
        <v>66</v>
      </c>
      <c r="W87" s="97" t="s">
        <v>214</v>
      </c>
      <c r="X87" s="97" t="s">
        <v>1055</v>
      </c>
      <c r="Y87" s="97" t="s">
        <v>2468</v>
      </c>
      <c r="Z87" s="97" t="s">
        <v>66</v>
      </c>
      <c r="AA87" s="97" t="s">
        <v>1530</v>
      </c>
      <c r="AB87" s="97" t="s">
        <v>1413</v>
      </c>
      <c r="AC87" s="97" t="s">
        <v>1382</v>
      </c>
      <c r="AD87" s="97" t="s">
        <v>1377</v>
      </c>
      <c r="AE87" s="97" t="s">
        <v>1448</v>
      </c>
      <c r="AF87" s="97" t="s">
        <v>1443</v>
      </c>
      <c r="AG87" s="97" t="s">
        <v>2467</v>
      </c>
      <c r="AH87" s="97" t="s">
        <v>1393</v>
      </c>
      <c r="AI87" s="98">
        <f>IF(D87="","",IF(AND($I87="RS"),WORKDAY.INTL($D87,3,1,Datos!$R$3:$R$18),IF(AND($I87="RP"),WORKDAY.INTL($D87,2,1,Datos!$R$3:$R$18),IF(AND($I87="RV"),WORKDAY.INTL($D87,1,1,Datos!$R$3:$R$18),IF(AND($I87="Pg"),WORKDAY.INTL($D87,15,1,Datos!$R$3:$R$18),IF(AND($I87="Ps"),WORKDAY.INTL($D87,10,1,Datos!$R$3:$R$18),WORKDAY.INTL($D87,15,1,Datos!$R$3:$R$18)-1))))))</f>
        <v>46182</v>
      </c>
      <c r="AJ87" s="97" t="str">
        <f>IF(D87="","",IF(AND($I87="RS"),(($AI87-$D87)*24)&amp;" Horas",IF(AND($I87="RP"),(($AI87-$D87)*24)&amp;" Horas",IF(AND($I87="RV"),(($AI87-$D87)*24)&amp;" Horas",IF(AND($I87="Pg"),NETWORKDAYS.INTL($D87,$AI87,1,Datos!$R$3:$R$18)-1&amp;" Días",IF(AND($I87="Ps"),NETWORKDAYS.INTL($D87,$AI87,1,Datos!$R$3:$R$18)-1&amp;" Días",(NETWORKDAYS.INTL($D87,$AI87,1,Datos!$R$3:$R$18)&amp;" Días")))))))</f>
        <v>15 Días</v>
      </c>
      <c r="AK87" s="98">
        <v>46162</v>
      </c>
      <c r="AL87" s="98">
        <v>46176</v>
      </c>
      <c r="AM87" s="98"/>
      <c r="AN87" s="98"/>
      <c r="AO87" s="98"/>
      <c r="AP87" s="109" t="str">
        <f ca="1">IF(D87="","",IF(AND($AZ87&lt;&gt;""),"YA SE DIO SOLUCIÓN","Falta  "&amp;(NETWORKDAYS.INTL(TODAY(),$AI87,1,Datos!$R$3:$R$18)-1&amp;" días")))</f>
        <v>YA SE DIO SOLUCIÓN</v>
      </c>
      <c r="AQ87" s="98">
        <v>46177</v>
      </c>
      <c r="AR87" s="98"/>
      <c r="AS87" s="97" t="s">
        <v>1283</v>
      </c>
      <c r="AT87" s="97" t="s">
        <v>2575</v>
      </c>
      <c r="AU87" s="97" t="s">
        <v>1284</v>
      </c>
      <c r="AV87" s="97" t="s">
        <v>1389</v>
      </c>
      <c r="AW87" s="97" t="s">
        <v>1389</v>
      </c>
      <c r="AX87" s="114" t="s">
        <v>3</v>
      </c>
      <c r="AY87" s="120">
        <v>4467</v>
      </c>
      <c r="AZ87" s="98">
        <v>46177</v>
      </c>
      <c r="BA87" s="110" t="str">
        <f t="shared" ref="BA87" si="212">+IF(D87="","",IF(AND($AZ87=""),"EN TRAMITE",IF(AND($AZ87&lt;=$AI87),"CON RESPUESTA","VENCIDA")))</f>
        <v>CON RESPUESTA</v>
      </c>
      <c r="BB87" s="111">
        <f>IF($AQ87="","",IF(AND($I87="RS"),($AQ87-$AK87),IF(AND($I87="RP"),($AQ87-$AK87),IF(AND($I87="RV"),($AQ87-$AK87),(NETWORKDAYS.INTL($AK87,$AQ87,1,Datos!$R$3:$R$18))))))</f>
        <v>12</v>
      </c>
      <c r="BC87" s="112" t="str">
        <f t="shared" si="1"/>
        <v>A TIEMPO</v>
      </c>
      <c r="BD87" s="111">
        <f>IF($AZ87="","",IF(AND($I87="RS"),($AZ87-$D87),IF(AND($I87="RP"),($AZ87-$D87),IF(AND($I87="RV"),($AZ87-$D87),(NETWORKDAYS.INTL($D87,$AZ87,1,Datos!$R$3:$R$18))))))</f>
        <v>12</v>
      </c>
      <c r="BE87" s="112" t="str">
        <f t="shared" si="2"/>
        <v>A TIEMPO</v>
      </c>
    </row>
    <row r="88" spans="1:57" ht="21" customHeight="1" x14ac:dyDescent="0.3">
      <c r="A88" s="97">
        <v>252</v>
      </c>
      <c r="B88" s="97">
        <v>4082</v>
      </c>
      <c r="C88" s="98">
        <v>46162</v>
      </c>
      <c r="D88" s="98">
        <v>46162</v>
      </c>
      <c r="E88" s="97" t="s">
        <v>1574</v>
      </c>
      <c r="F88" s="97" t="s">
        <v>2276</v>
      </c>
      <c r="G88" s="97" t="s">
        <v>114</v>
      </c>
      <c r="H88" s="97" t="s">
        <v>1374</v>
      </c>
      <c r="I88" s="97" t="s">
        <v>1368</v>
      </c>
      <c r="J88" s="97" t="s">
        <v>2461</v>
      </c>
      <c r="K88" s="97" t="s">
        <v>80</v>
      </c>
      <c r="L88" s="97">
        <v>4549036</v>
      </c>
      <c r="M88" s="97">
        <v>3504237838</v>
      </c>
      <c r="N88" s="97" t="s">
        <v>2462</v>
      </c>
      <c r="O88" s="97" t="s">
        <v>2461</v>
      </c>
      <c r="P88" s="97" t="s">
        <v>80</v>
      </c>
      <c r="Q88" s="97">
        <v>4549036</v>
      </c>
      <c r="R88" s="97" t="s">
        <v>10</v>
      </c>
      <c r="S88" s="97" t="s">
        <v>66</v>
      </c>
      <c r="T88" s="97" t="s">
        <v>66</v>
      </c>
      <c r="U88" s="97">
        <v>3504237838</v>
      </c>
      <c r="V88" s="97" t="s">
        <v>66</v>
      </c>
      <c r="W88" s="97" t="s">
        <v>214</v>
      </c>
      <c r="X88" s="97" t="s">
        <v>243</v>
      </c>
      <c r="Y88" s="97" t="s">
        <v>2463</v>
      </c>
      <c r="Z88" s="97" t="s">
        <v>66</v>
      </c>
      <c r="AA88" s="97" t="s">
        <v>1413</v>
      </c>
      <c r="AB88" s="97" t="s">
        <v>1413</v>
      </c>
      <c r="AC88" s="97" t="s">
        <v>1386</v>
      </c>
      <c r="AD88" s="97" t="s">
        <v>1377</v>
      </c>
      <c r="AE88" s="97" t="s">
        <v>1448</v>
      </c>
      <c r="AF88" s="97" t="s">
        <v>1443</v>
      </c>
      <c r="AG88" s="97" t="s">
        <v>66</v>
      </c>
      <c r="AH88" s="97" t="s">
        <v>1389</v>
      </c>
      <c r="AI88" s="98">
        <f>IF(D88="","",IF(AND($I88="RS"),WORKDAY.INTL($D88,3,1,Datos!$R$3:$R$18),IF(AND($I88="RP"),WORKDAY.INTL($D88,2,1,Datos!$R$3:$R$18),IF(AND($I88="RV"),WORKDAY.INTL($D88,1,1,Datos!$R$3:$R$18),IF(AND($I88="Pg"),WORKDAY.INTL($D88,15,1,Datos!$R$3:$R$18),IF(AND($I88="Ps"),WORKDAY.INTL($D88,10,1,Datos!$R$3:$R$18),WORKDAY.INTL($D88,15,1,Datos!$R$3:$R$18)-1))))))</f>
        <v>46182</v>
      </c>
      <c r="AJ88" s="97" t="str">
        <f>IF(D88="","",IF(AND($I88="RS"),(($AI88-$D88)*24)&amp;" Horas",IF(AND($I88="RP"),(($AI88-$D88)*24)&amp;" Horas",IF(AND($I88="RV"),(($AI88-$D88)*24)&amp;" Horas",IF(AND($I88="Pg"),NETWORKDAYS.INTL($D88,$AI88,1,Datos!$R$3:$R$18)-1&amp;" Días",IF(AND($I88="Ps"),NETWORKDAYS.INTL($D88,$AI88,1,Datos!$R$3:$R$18)-1&amp;" Días",(NETWORKDAYS.INTL($D88,$AI88,1,Datos!$R$3:$R$18)&amp;" Días")))))))</f>
        <v>15 Días</v>
      </c>
      <c r="AK88" s="98">
        <v>46162</v>
      </c>
      <c r="AL88" s="98"/>
      <c r="AM88" s="98"/>
      <c r="AN88" s="98"/>
      <c r="AO88" s="98"/>
      <c r="AP88" s="109" t="str">
        <f ca="1">IF(D88="","",IF(AND($AZ88&lt;&gt;""),"YA SE DIO SOLUCIÓN","Falta  "&amp;(NETWORKDAYS.INTL(TODAY(),$AI88,1,Datos!$R$3:$R$18)-1&amp;" días")))</f>
        <v>YA SE DIO SOLUCIÓN</v>
      </c>
      <c r="AQ88" s="98">
        <v>46162</v>
      </c>
      <c r="AR88" s="98"/>
      <c r="AS88" s="97" t="s">
        <v>1283</v>
      </c>
      <c r="AT88" s="97" t="s">
        <v>2472</v>
      </c>
      <c r="AU88" s="97" t="s">
        <v>1284</v>
      </c>
      <c r="AV88" s="97" t="s">
        <v>1389</v>
      </c>
      <c r="AW88" s="97" t="s">
        <v>1389</v>
      </c>
      <c r="AX88" s="114" t="s">
        <v>3</v>
      </c>
      <c r="AY88" s="120">
        <v>3971</v>
      </c>
      <c r="AZ88" s="98">
        <v>46163</v>
      </c>
      <c r="BA88" s="110" t="str">
        <f t="shared" ref="BA88" si="213">+IF(D88="","",IF(AND($AZ88=""),"EN TRAMITE",IF(AND($AZ88&lt;=$AI88),"CON RESPUESTA","VENCIDA")))</f>
        <v>CON RESPUESTA</v>
      </c>
      <c r="BB88" s="111">
        <f>IF($AQ88="","",IF(AND($I88="RS"),($AQ88-$AK88),IF(AND($I88="RP"),($AQ88-$AK88),IF(AND($I88="RV"),($AQ88-$AK88),(NETWORKDAYS.INTL($AK88,$AQ88,1,Datos!$R$3:$R$18))))))</f>
        <v>1</v>
      </c>
      <c r="BC88" s="112" t="str">
        <f t="shared" si="1"/>
        <v>A TIEMPO</v>
      </c>
      <c r="BD88" s="111">
        <f>IF($AZ88="","",IF(AND($I88="RS"),($AZ88-$D88),IF(AND($I88="RP"),($AZ88-$D88),IF(AND($I88="RV"),($AZ88-$D88),(NETWORKDAYS.INTL($D88,$AZ88,1,Datos!$R$3:$R$18))))))</f>
        <v>2</v>
      </c>
      <c r="BE88" s="112" t="str">
        <f t="shared" si="2"/>
        <v>A TIEMPO</v>
      </c>
    </row>
    <row r="89" spans="1:57" ht="21" customHeight="1" x14ac:dyDescent="0.3">
      <c r="A89" s="97">
        <v>251</v>
      </c>
      <c r="B89" s="97">
        <v>4081</v>
      </c>
      <c r="C89" s="98">
        <v>46162</v>
      </c>
      <c r="D89" s="98">
        <v>46162</v>
      </c>
      <c r="E89" s="97" t="s">
        <v>1574</v>
      </c>
      <c r="F89" s="97" t="s">
        <v>2276</v>
      </c>
      <c r="G89" s="97" t="s">
        <v>118</v>
      </c>
      <c r="H89" s="97" t="s">
        <v>1374</v>
      </c>
      <c r="I89" s="97" t="s">
        <v>1368</v>
      </c>
      <c r="J89" s="97" t="s">
        <v>2454</v>
      </c>
      <c r="K89" s="97" t="s">
        <v>80</v>
      </c>
      <c r="L89" s="97">
        <v>47439991</v>
      </c>
      <c r="M89" s="97">
        <v>3203057047</v>
      </c>
      <c r="N89" s="97" t="s">
        <v>2458</v>
      </c>
      <c r="O89" s="97" t="s">
        <v>2455</v>
      </c>
      <c r="P89" s="97" t="s">
        <v>80</v>
      </c>
      <c r="Q89" s="97">
        <v>47439991</v>
      </c>
      <c r="R89" s="97" t="s">
        <v>10</v>
      </c>
      <c r="S89" s="97" t="s">
        <v>66</v>
      </c>
      <c r="T89" s="97" t="s">
        <v>2456</v>
      </c>
      <c r="U89" s="97">
        <v>3203057047</v>
      </c>
      <c r="V89" s="97" t="s">
        <v>2457</v>
      </c>
      <c r="W89" s="97" t="s">
        <v>214</v>
      </c>
      <c r="X89" s="97" t="s">
        <v>243</v>
      </c>
      <c r="Y89" s="97" t="s">
        <v>2459</v>
      </c>
      <c r="Z89" s="97" t="s">
        <v>66</v>
      </c>
      <c r="AA89" s="97" t="s">
        <v>1413</v>
      </c>
      <c r="AB89" s="97" t="s">
        <v>1413</v>
      </c>
      <c r="AC89" s="97" t="s">
        <v>1382</v>
      </c>
      <c r="AD89" s="97" t="s">
        <v>1377</v>
      </c>
      <c r="AE89" s="97" t="s">
        <v>136</v>
      </c>
      <c r="AF89" s="97" t="s">
        <v>1589</v>
      </c>
      <c r="AG89" s="97" t="s">
        <v>2460</v>
      </c>
      <c r="AH89" s="97" t="s">
        <v>1395</v>
      </c>
      <c r="AI89" s="98">
        <f>IF(D89="","",IF(AND($I89="RS"),WORKDAY.INTL($D89,3,1,Datos!$R$3:$R$18),IF(AND($I89="RP"),WORKDAY.INTL($D89,2,1,Datos!$R$3:$R$18),IF(AND($I89="RV"),WORKDAY.INTL($D89,1,1,Datos!$R$3:$R$18),IF(AND($I89="Pg"),WORKDAY.INTL($D89,15,1,Datos!$R$3:$R$18),IF(AND($I89="Ps"),WORKDAY.INTL($D89,10,1,Datos!$R$3:$R$18),WORKDAY.INTL($D89,15,1,Datos!$R$3:$R$18)-1))))))</f>
        <v>46182</v>
      </c>
      <c r="AJ89" s="97" t="str">
        <f>IF(D89="","",IF(AND($I89="RS"),(($AI89-$D89)*24)&amp;" Horas",IF(AND($I89="RP"),(($AI89-$D89)*24)&amp;" Horas",IF(AND($I89="RV"),(($AI89-$D89)*24)&amp;" Horas",IF(AND($I89="Pg"),NETWORKDAYS.INTL($D89,$AI89,1,Datos!$R$3:$R$18)-1&amp;" Días",IF(AND($I89="Ps"),NETWORKDAYS.INTL($D89,$AI89,1,Datos!$R$3:$R$18)-1&amp;" Días",(NETWORKDAYS.INTL($D89,$AI89,1,Datos!$R$3:$R$18)&amp;" Días")))))))</f>
        <v>15 Días</v>
      </c>
      <c r="AK89" s="98">
        <v>46162</v>
      </c>
      <c r="AL89" s="98"/>
      <c r="AM89" s="98"/>
      <c r="AN89" s="98"/>
      <c r="AO89" s="98"/>
      <c r="AP89" s="109" t="str">
        <f ca="1">IF(D89="","",IF(AND($AZ89&lt;&gt;""),"YA SE DIO SOLUCIÓN","Falta  "&amp;(NETWORKDAYS.INTL(TODAY(),$AI89,1,Datos!$R$3:$R$18)-1&amp;" días")))</f>
        <v>YA SE DIO SOLUCIÓN</v>
      </c>
      <c r="AQ89" s="98">
        <v>46167</v>
      </c>
      <c r="AR89" s="98"/>
      <c r="AS89" s="97" t="s">
        <v>1283</v>
      </c>
      <c r="AT89" s="97" t="s">
        <v>2473</v>
      </c>
      <c r="AU89" s="97" t="s">
        <v>1284</v>
      </c>
      <c r="AV89" s="97" t="s">
        <v>1389</v>
      </c>
      <c r="AW89" s="97" t="s">
        <v>1389</v>
      </c>
      <c r="AX89" s="114" t="s">
        <v>168</v>
      </c>
      <c r="AY89" s="120">
        <v>4092</v>
      </c>
      <c r="AZ89" s="98">
        <v>46167</v>
      </c>
      <c r="BA89" s="110" t="str">
        <f t="shared" ref="BA89" si="214">+IF(D89="","",IF(AND($AZ89=""),"EN TRAMITE",IF(AND($AZ89&lt;=$AI89),"CON RESPUESTA","VENCIDA")))</f>
        <v>CON RESPUESTA</v>
      </c>
      <c r="BB89" s="111">
        <f>IF($AQ89="","",IF(AND($I89="RS"),($AQ89-$AK89),IF(AND($I89="RP"),($AQ89-$AK89),IF(AND($I89="RV"),($AQ89-$AK89),(NETWORKDAYS.INTL($AK89,$AQ89,1,Datos!$R$3:$R$18))))))</f>
        <v>4</v>
      </c>
      <c r="BC89" s="112" t="str">
        <f t="shared" si="1"/>
        <v>A TIEMPO</v>
      </c>
      <c r="BD89" s="111">
        <f>IF($AZ89="","",IF(AND($I89="RS"),($AZ89-$D89),IF(AND($I89="RP"),($AZ89-$D89),IF(AND($I89="RV"),($AZ89-$D89),(NETWORKDAYS.INTL($D89,$AZ89,1,Datos!$R$3:$R$18))))))</f>
        <v>4</v>
      </c>
      <c r="BE89" s="112" t="str">
        <f t="shared" si="2"/>
        <v>A TIEMPO</v>
      </c>
    </row>
    <row r="90" spans="1:57" ht="21" customHeight="1" x14ac:dyDescent="0.3">
      <c r="A90" s="97">
        <v>250</v>
      </c>
      <c r="B90" s="97">
        <v>4080</v>
      </c>
      <c r="C90" s="98">
        <v>46162</v>
      </c>
      <c r="D90" s="98">
        <v>46162</v>
      </c>
      <c r="E90" s="97" t="s">
        <v>1574</v>
      </c>
      <c r="F90" s="97" t="s">
        <v>2276</v>
      </c>
      <c r="G90" s="97" t="s">
        <v>114</v>
      </c>
      <c r="H90" s="97" t="s">
        <v>1374</v>
      </c>
      <c r="I90" s="97" t="s">
        <v>1368</v>
      </c>
      <c r="J90" s="97" t="s">
        <v>2447</v>
      </c>
      <c r="K90" s="97" t="s">
        <v>80</v>
      </c>
      <c r="L90" s="97">
        <v>23794277</v>
      </c>
      <c r="M90" s="97">
        <v>3123538053</v>
      </c>
      <c r="N90" s="97" t="s">
        <v>2448</v>
      </c>
      <c r="O90" s="97" t="s">
        <v>2449</v>
      </c>
      <c r="P90" s="97" t="s">
        <v>80</v>
      </c>
      <c r="Q90" s="97">
        <v>23794277</v>
      </c>
      <c r="R90" s="97" t="s">
        <v>66</v>
      </c>
      <c r="S90" s="97" t="s">
        <v>66</v>
      </c>
      <c r="T90" s="97" t="s">
        <v>66</v>
      </c>
      <c r="U90" s="97">
        <v>3123558053</v>
      </c>
      <c r="V90" s="97" t="s">
        <v>2450</v>
      </c>
      <c r="W90" s="97" t="s">
        <v>214</v>
      </c>
      <c r="X90" s="97" t="s">
        <v>243</v>
      </c>
      <c r="Y90" s="97" t="s">
        <v>2453</v>
      </c>
      <c r="Z90" s="97" t="s">
        <v>66</v>
      </c>
      <c r="AA90" s="97" t="s">
        <v>1413</v>
      </c>
      <c r="AB90" s="97" t="s">
        <v>1413</v>
      </c>
      <c r="AC90" s="97" t="s">
        <v>1382</v>
      </c>
      <c r="AD90" s="97" t="s">
        <v>1377</v>
      </c>
      <c r="AE90" s="97" t="s">
        <v>1421</v>
      </c>
      <c r="AF90" s="97" t="s">
        <v>2451</v>
      </c>
      <c r="AG90" s="97" t="s">
        <v>2452</v>
      </c>
      <c r="AH90" s="97" t="s">
        <v>1391</v>
      </c>
      <c r="AI90" s="98">
        <f>IF(D90="","",IF(AND($I90="RS"),WORKDAY.INTL($D90,3,1,Datos!$R$3:$R$18),IF(AND($I90="RP"),WORKDAY.INTL($D90,2,1,Datos!$R$3:$R$18),IF(AND($I90="RV"),WORKDAY.INTL($D90,1,1,Datos!$R$3:$R$18),IF(AND($I90="Pg"),WORKDAY.INTL($D90,15,1,Datos!$R$3:$R$18),IF(AND($I90="Ps"),WORKDAY.INTL($D90,10,1,Datos!$R$3:$R$18),WORKDAY.INTL($D90,15,1,Datos!$R$3:$R$18)-1))))))</f>
        <v>46182</v>
      </c>
      <c r="AJ90" s="97" t="str">
        <f>IF(D90="","",IF(AND($I90="RS"),(($AI90-$D90)*24)&amp;" Horas",IF(AND($I90="RP"),(($AI90-$D90)*24)&amp;" Horas",IF(AND($I90="RV"),(($AI90-$D90)*24)&amp;" Horas",IF(AND($I90="Pg"),NETWORKDAYS.INTL($D90,$AI90,1,Datos!$R$3:$R$18)-1&amp;" Días",IF(AND($I90="Ps"),NETWORKDAYS.INTL($D90,$AI90,1,Datos!$R$3:$R$18)-1&amp;" Días",(NETWORKDAYS.INTL($D90,$AI90,1,Datos!$R$3:$R$18)&amp;" Días")))))))</f>
        <v>15 Días</v>
      </c>
      <c r="AK90" s="98">
        <v>46162</v>
      </c>
      <c r="AL90" s="98">
        <v>46170</v>
      </c>
      <c r="AM90" s="98"/>
      <c r="AN90" s="98"/>
      <c r="AO90" s="98"/>
      <c r="AP90" s="109" t="str">
        <f ca="1">IF(D90="","",IF(AND($AZ90&lt;&gt;""),"YA SE DIO SOLUCIÓN","Falta  "&amp;(NETWORKDAYS.INTL(TODAY(),$AI90,1,Datos!$R$3:$R$18)-1&amp;" días")))</f>
        <v>YA SE DIO SOLUCIÓN</v>
      </c>
      <c r="AQ90" s="98">
        <v>46176</v>
      </c>
      <c r="AR90" s="98"/>
      <c r="AS90" s="97" t="s">
        <v>1283</v>
      </c>
      <c r="AT90" s="97" t="s">
        <v>2573</v>
      </c>
      <c r="AU90" s="97" t="s">
        <v>1284</v>
      </c>
      <c r="AV90" s="97" t="s">
        <v>1389</v>
      </c>
      <c r="AW90" s="97" t="s">
        <v>1389</v>
      </c>
      <c r="AX90" s="114" t="s">
        <v>3</v>
      </c>
      <c r="AY90" s="120">
        <v>4416</v>
      </c>
      <c r="AZ90" s="98">
        <v>46176</v>
      </c>
      <c r="BA90" s="110" t="str">
        <f t="shared" ref="BA90" si="215">+IF(D90="","",IF(AND($AZ90=""),"EN TRAMITE",IF(AND($AZ90&lt;=$AI90),"CON RESPUESTA","VENCIDA")))</f>
        <v>CON RESPUESTA</v>
      </c>
      <c r="BB90" s="111">
        <f>IF($AQ90="","",IF(AND($I90="RS"),($AQ90-$AK90),IF(AND($I90="RP"),($AQ90-$AK90),IF(AND($I90="RV"),($AQ90-$AK90),(NETWORKDAYS.INTL($AK90,$AQ90,1,Datos!$R$3:$R$18))))))</f>
        <v>11</v>
      </c>
      <c r="BC90" s="112" t="str">
        <f t="shared" si="1"/>
        <v>A TIEMPO</v>
      </c>
      <c r="BD90" s="111">
        <f>IF($AZ90="","",IF(AND($I90="RS"),($AZ90-$D90),IF(AND($I90="RP"),($AZ90-$D90),IF(AND($I90="RV"),($AZ90-$D90),(NETWORKDAYS.INTL($D90,$AZ90,1,Datos!$R$3:$R$18))))))</f>
        <v>11</v>
      </c>
      <c r="BE90" s="112" t="str">
        <f t="shared" si="2"/>
        <v>A TIEMPO</v>
      </c>
    </row>
    <row r="91" spans="1:57" ht="21" customHeight="1" x14ac:dyDescent="0.3">
      <c r="A91" s="97">
        <v>249</v>
      </c>
      <c r="B91" s="97">
        <v>4079</v>
      </c>
      <c r="C91" s="98">
        <v>46162</v>
      </c>
      <c r="D91" s="98">
        <v>46162</v>
      </c>
      <c r="E91" s="97" t="s">
        <v>1574</v>
      </c>
      <c r="F91" s="97" t="s">
        <v>2276</v>
      </c>
      <c r="G91" s="97" t="s">
        <v>118</v>
      </c>
      <c r="H91" s="97" t="s">
        <v>1374</v>
      </c>
      <c r="I91" s="97" t="s">
        <v>1368</v>
      </c>
      <c r="J91" s="97" t="s">
        <v>2445</v>
      </c>
      <c r="K91" s="97" t="s">
        <v>80</v>
      </c>
      <c r="L91" s="97">
        <v>20950572</v>
      </c>
      <c r="M91" s="97">
        <v>3115899372</v>
      </c>
      <c r="N91" s="97" t="s">
        <v>66</v>
      </c>
      <c r="O91" s="97" t="s">
        <v>2445</v>
      </c>
      <c r="P91" s="97" t="s">
        <v>80</v>
      </c>
      <c r="Q91" s="97">
        <v>20950572</v>
      </c>
      <c r="R91" s="97" t="s">
        <v>4</v>
      </c>
      <c r="S91" s="97" t="s">
        <v>66</v>
      </c>
      <c r="T91" s="97" t="s">
        <v>66</v>
      </c>
      <c r="U91" s="97">
        <v>3115899372</v>
      </c>
      <c r="V91" s="97" t="s">
        <v>66</v>
      </c>
      <c r="W91" s="97" t="s">
        <v>214</v>
      </c>
      <c r="X91" s="97" t="s">
        <v>243</v>
      </c>
      <c r="Y91" s="97" t="s">
        <v>2446</v>
      </c>
      <c r="Z91" s="97" t="s">
        <v>66</v>
      </c>
      <c r="AA91" s="97" t="s">
        <v>1413</v>
      </c>
      <c r="AB91" s="97" t="s">
        <v>1413</v>
      </c>
      <c r="AC91" s="97" t="s">
        <v>1389</v>
      </c>
      <c r="AD91" s="97" t="s">
        <v>1377</v>
      </c>
      <c r="AE91" s="97" t="s">
        <v>160</v>
      </c>
      <c r="AF91" s="97" t="s">
        <v>1735</v>
      </c>
      <c r="AG91" s="97" t="s">
        <v>66</v>
      </c>
      <c r="AH91" s="97" t="s">
        <v>1389</v>
      </c>
      <c r="AI91" s="98">
        <f>IF(D91="","",IF(AND($I91="RS"),WORKDAY.INTL($D91,3,1,Datos!$R$3:$R$18),IF(AND($I91="RP"),WORKDAY.INTL($D91,2,1,Datos!$R$3:$R$18),IF(AND($I91="RV"),WORKDAY.INTL($D91,1,1,Datos!$R$3:$R$18),IF(AND($I91="Pg"),WORKDAY.INTL($D91,15,1,Datos!$R$3:$R$18),IF(AND($I91="Ps"),WORKDAY.INTL($D91,10,1,Datos!$R$3:$R$18),WORKDAY.INTL($D91,15,1,Datos!$R$3:$R$18)-1))))))</f>
        <v>46182</v>
      </c>
      <c r="AJ91" s="97" t="str">
        <f>IF(D91="","",IF(AND($I91="RS"),(($AI91-$D91)*24)&amp;" Horas",IF(AND($I91="RP"),(($AI91-$D91)*24)&amp;" Horas",IF(AND($I91="RV"),(($AI91-$D91)*24)&amp;" Horas",IF(AND($I91="Pg"),NETWORKDAYS.INTL($D91,$AI91,1,Datos!$R$3:$R$18)-1&amp;" Días",IF(AND($I91="Ps"),NETWORKDAYS.INTL($D91,$AI91,1,Datos!$R$3:$R$18)-1&amp;" Días",(NETWORKDAYS.INTL($D91,$AI91,1,Datos!$R$3:$R$18)&amp;" Días")))))))</f>
        <v>15 Días</v>
      </c>
      <c r="AK91" s="98">
        <v>46162</v>
      </c>
      <c r="AL91" s="98"/>
      <c r="AM91" s="98"/>
      <c r="AN91" s="98"/>
      <c r="AO91" s="98"/>
      <c r="AP91" s="109" t="str">
        <f ca="1">IF(D91="","",IF(AND($AZ91&lt;&gt;""),"YA SE DIO SOLUCIÓN","Falta  "&amp;(NETWORKDAYS.INTL(TODAY(),$AI91,1,Datos!$R$3:$R$18)-1&amp;" días")))</f>
        <v>YA SE DIO SOLUCIÓN</v>
      </c>
      <c r="AQ91" s="98">
        <v>46162</v>
      </c>
      <c r="AR91" s="98"/>
      <c r="AS91" s="97" t="s">
        <v>1283</v>
      </c>
      <c r="AT91" s="97" t="s">
        <v>2477</v>
      </c>
      <c r="AU91" s="97"/>
      <c r="AV91" s="97" t="s">
        <v>1389</v>
      </c>
      <c r="AW91" s="97" t="s">
        <v>1389</v>
      </c>
      <c r="AX91" s="114" t="s">
        <v>6</v>
      </c>
      <c r="AY91" s="120">
        <v>4079</v>
      </c>
      <c r="AZ91" s="98">
        <v>46167</v>
      </c>
      <c r="BA91" s="110" t="str">
        <f t="shared" ref="BA91" si="216">+IF(D91="","",IF(AND($AZ91=""),"EN TRAMITE",IF(AND($AZ91&lt;=$AI91),"CON RESPUESTA","VENCIDA")))</f>
        <v>CON RESPUESTA</v>
      </c>
      <c r="BB91" s="111">
        <f>IF($AQ91="","",IF(AND($I91="RS"),($AQ91-$AK91),IF(AND($I91="RP"),($AQ91-$AK91),IF(AND($I91="RV"),($AQ91-$AK91),(NETWORKDAYS.INTL($AK91,$AQ91,1,Datos!$R$3:$R$18))))))</f>
        <v>1</v>
      </c>
      <c r="BC91" s="112" t="str">
        <f t="shared" si="1"/>
        <v>A TIEMPO</v>
      </c>
      <c r="BD91" s="111">
        <f>IF($AZ91="","",IF(AND($I91="RS"),($AZ91-$D91),IF(AND($I91="RP"),($AZ91-$D91),IF(AND($I91="RV"),($AZ91-$D91),(NETWORKDAYS.INTL($D91,$AZ91,1,Datos!$R$3:$R$18))))))</f>
        <v>4</v>
      </c>
      <c r="BE91" s="112" t="str">
        <f t="shared" si="2"/>
        <v>A TIEMPO</v>
      </c>
    </row>
    <row r="92" spans="1:57" ht="21" customHeight="1" x14ac:dyDescent="0.3">
      <c r="A92" s="97">
        <v>248</v>
      </c>
      <c r="B92" s="97">
        <v>4078</v>
      </c>
      <c r="C92" s="98">
        <v>46162</v>
      </c>
      <c r="D92" s="98">
        <v>46162</v>
      </c>
      <c r="E92" s="97" t="s">
        <v>1574</v>
      </c>
      <c r="F92" s="97" t="s">
        <v>2276</v>
      </c>
      <c r="G92" s="97" t="s">
        <v>112</v>
      </c>
      <c r="H92" s="97" t="s">
        <v>1374</v>
      </c>
      <c r="I92" s="97" t="s">
        <v>1368</v>
      </c>
      <c r="J92" s="97" t="s">
        <v>2443</v>
      </c>
      <c r="K92" s="97" t="s">
        <v>80</v>
      </c>
      <c r="L92" s="97">
        <v>1121949681</v>
      </c>
      <c r="M92" s="97">
        <v>3223642679</v>
      </c>
      <c r="N92" s="97" t="s">
        <v>66</v>
      </c>
      <c r="O92" s="97" t="s">
        <v>2442</v>
      </c>
      <c r="P92" s="97" t="s">
        <v>80</v>
      </c>
      <c r="Q92" s="97">
        <v>1121949681</v>
      </c>
      <c r="R92" s="97" t="s">
        <v>10</v>
      </c>
      <c r="S92" s="97" t="s">
        <v>66</v>
      </c>
      <c r="T92" s="97" t="s">
        <v>2444</v>
      </c>
      <c r="U92" s="97">
        <v>3223642679</v>
      </c>
      <c r="V92" s="97" t="s">
        <v>66</v>
      </c>
      <c r="W92" s="97" t="s">
        <v>214</v>
      </c>
      <c r="X92" s="97" t="s">
        <v>243</v>
      </c>
      <c r="Y92" s="97" t="s">
        <v>2489</v>
      </c>
      <c r="Z92" s="97" t="s">
        <v>66</v>
      </c>
      <c r="AA92" s="97" t="s">
        <v>1413</v>
      </c>
      <c r="AB92" s="97" t="s">
        <v>1413</v>
      </c>
      <c r="AC92" s="97" t="s">
        <v>1389</v>
      </c>
      <c r="AD92" s="97" t="s">
        <v>1377</v>
      </c>
      <c r="AE92" s="97" t="s">
        <v>1421</v>
      </c>
      <c r="AF92" s="97" t="s">
        <v>1434</v>
      </c>
      <c r="AG92" s="97" t="s">
        <v>66</v>
      </c>
      <c r="AH92" s="97" t="s">
        <v>1389</v>
      </c>
      <c r="AI92" s="98">
        <f>IF(D92="","",IF(AND($I92="RS"),WORKDAY.INTL($D92,3,1,Datos!$R$3:$R$18),IF(AND($I92="RP"),WORKDAY.INTL($D92,2,1,Datos!$R$3:$R$18),IF(AND($I92="RV"),WORKDAY.INTL($D92,1,1,Datos!$R$3:$R$18),IF(AND($I92="Pg"),WORKDAY.INTL($D92,15,1,Datos!$R$3:$R$18),IF(AND($I92="Ps"),WORKDAY.INTL($D92,10,1,Datos!$R$3:$R$18),WORKDAY.INTL($D92,15,1,Datos!$R$3:$R$18)-1))))))</f>
        <v>46182</v>
      </c>
      <c r="AJ92" s="97" t="str">
        <f>IF(D92="","",IF(AND($I92="RS"),(($AI92-$D92)*24)&amp;" Horas",IF(AND($I92="RP"),(($AI92-$D92)*24)&amp;" Horas",IF(AND($I92="RV"),(($AI92-$D92)*24)&amp;" Horas",IF(AND($I92="Pg"),NETWORKDAYS.INTL($D92,$AI92,1,Datos!$R$3:$R$18)-1&amp;" Días",IF(AND($I92="Ps"),NETWORKDAYS.INTL($D92,$AI92,1,Datos!$R$3:$R$18)-1&amp;" Días",(NETWORKDAYS.INTL($D92,$AI92,1,Datos!$R$3:$R$18)&amp;" Días")))))))</f>
        <v>15 Días</v>
      </c>
      <c r="AK92" s="98">
        <v>46162</v>
      </c>
      <c r="AL92" s="98">
        <v>46170</v>
      </c>
      <c r="AM92" s="98"/>
      <c r="AN92" s="98"/>
      <c r="AO92" s="98"/>
      <c r="AP92" s="109" t="str">
        <f ca="1">IF(D92="","",IF(AND($AZ92&lt;&gt;""),"YA SE DIO SOLUCIÓN","Falta  "&amp;(NETWORKDAYS.INTL(TODAY(),$AI92,1,Datos!$R$3:$R$18)-1&amp;" días")))</f>
        <v>YA SE DIO SOLUCIÓN</v>
      </c>
      <c r="AQ92" s="98">
        <v>46176</v>
      </c>
      <c r="AR92" s="98"/>
      <c r="AS92" s="97" t="s">
        <v>1283</v>
      </c>
      <c r="AT92" s="97" t="s">
        <v>2572</v>
      </c>
      <c r="AU92" s="97" t="s">
        <v>1284</v>
      </c>
      <c r="AV92" s="97" t="s">
        <v>1389</v>
      </c>
      <c r="AW92" s="97" t="s">
        <v>1389</v>
      </c>
      <c r="AX92" s="114" t="s">
        <v>168</v>
      </c>
      <c r="AY92" s="120">
        <v>4415</v>
      </c>
      <c r="AZ92" s="98">
        <v>46176</v>
      </c>
      <c r="BA92" s="110" t="str">
        <f t="shared" ref="BA92" si="217">+IF(D92="","",IF(AND($AZ92=""),"EN TRAMITE",IF(AND($AZ92&lt;=$AI92),"CON RESPUESTA","VENCIDA")))</f>
        <v>CON RESPUESTA</v>
      </c>
      <c r="BB92" s="111">
        <f>IF($AQ92="","",IF(AND($I92="RS"),($AQ92-$AK92),IF(AND($I92="RP"),($AQ92-$AK92),IF(AND($I92="RV"),($AQ92-$AK92),(NETWORKDAYS.INTL($AK92,$AQ92,1,Datos!$R$3:$R$18))))))</f>
        <v>11</v>
      </c>
      <c r="BC92" s="112" t="str">
        <f t="shared" si="1"/>
        <v>A TIEMPO</v>
      </c>
      <c r="BD92" s="111">
        <f>IF($AZ92="","",IF(AND($I92="RS"),($AZ92-$D92),IF(AND($I92="RP"),($AZ92-$D92),IF(AND($I92="RV"),($AZ92-$D92),(NETWORKDAYS.INTL($D92,$AZ92,1,Datos!$R$3:$R$18))))))</f>
        <v>11</v>
      </c>
      <c r="BE92" s="112" t="str">
        <f t="shared" si="2"/>
        <v>A TIEMPO</v>
      </c>
    </row>
    <row r="93" spans="1:57" ht="21" customHeight="1" x14ac:dyDescent="0.3">
      <c r="A93" s="97">
        <v>247</v>
      </c>
      <c r="B93" s="97">
        <v>4077</v>
      </c>
      <c r="C93" s="98">
        <v>46162</v>
      </c>
      <c r="D93" s="98">
        <v>46162</v>
      </c>
      <c r="E93" s="97" t="s">
        <v>1574</v>
      </c>
      <c r="F93" s="97" t="s">
        <v>2276</v>
      </c>
      <c r="G93" s="97" t="s">
        <v>118</v>
      </c>
      <c r="H93" s="97" t="s">
        <v>1374</v>
      </c>
      <c r="I93" s="97" t="s">
        <v>1368</v>
      </c>
      <c r="J93" s="97" t="s">
        <v>2439</v>
      </c>
      <c r="K93" s="97" t="s">
        <v>80</v>
      </c>
      <c r="L93" s="97">
        <v>52235605</v>
      </c>
      <c r="M93" s="97">
        <v>3502745288</v>
      </c>
      <c r="N93" s="97" t="s">
        <v>66</v>
      </c>
      <c r="O93" s="97" t="s">
        <v>2439</v>
      </c>
      <c r="P93" s="97" t="s">
        <v>80</v>
      </c>
      <c r="Q93" s="97">
        <v>52235605</v>
      </c>
      <c r="R93" s="97" t="s">
        <v>98</v>
      </c>
      <c r="S93" s="97" t="s">
        <v>66</v>
      </c>
      <c r="T93" s="97" t="s">
        <v>2440</v>
      </c>
      <c r="U93" s="97">
        <v>3502745288</v>
      </c>
      <c r="V93" s="97" t="s">
        <v>66</v>
      </c>
      <c r="W93" s="97" t="s">
        <v>214</v>
      </c>
      <c r="X93" s="97" t="s">
        <v>243</v>
      </c>
      <c r="Y93" s="97" t="s">
        <v>2441</v>
      </c>
      <c r="Z93" s="97" t="s">
        <v>66</v>
      </c>
      <c r="AA93" s="97" t="s">
        <v>1413</v>
      </c>
      <c r="AB93" s="97" t="s">
        <v>1413</v>
      </c>
      <c r="AC93" s="97" t="s">
        <v>1389</v>
      </c>
      <c r="AD93" s="97" t="s">
        <v>1377</v>
      </c>
      <c r="AE93" s="97" t="s">
        <v>160</v>
      </c>
      <c r="AF93" s="97" t="s">
        <v>1735</v>
      </c>
      <c r="AG93" s="97" t="s">
        <v>66</v>
      </c>
      <c r="AH93" s="97" t="s">
        <v>1389</v>
      </c>
      <c r="AI93" s="98">
        <f>IF(D93="","",IF(AND($I93="RS"),WORKDAY.INTL($D93,3,1,Datos!$R$3:$R$18),IF(AND($I93="RP"),WORKDAY.INTL($D93,2,1,Datos!$R$3:$R$18),IF(AND($I93="RV"),WORKDAY.INTL($D93,1,1,Datos!$R$3:$R$18),IF(AND($I93="Pg"),WORKDAY.INTL($D93,15,1,Datos!$R$3:$R$18),IF(AND($I93="Ps"),WORKDAY.INTL($D93,10,1,Datos!$R$3:$R$18),WORKDAY.INTL($D93,15,1,Datos!$R$3:$R$18)-1))))))</f>
        <v>46182</v>
      </c>
      <c r="AJ93" s="97" t="str">
        <f>IF(D93="","",IF(AND($I93="RS"),(($AI93-$D93)*24)&amp;" Horas",IF(AND($I93="RP"),(($AI93-$D93)*24)&amp;" Horas",IF(AND($I93="RV"),(($AI93-$D93)*24)&amp;" Horas",IF(AND($I93="Pg"),NETWORKDAYS.INTL($D93,$AI93,1,Datos!$R$3:$R$18)-1&amp;" Días",IF(AND($I93="Ps"),NETWORKDAYS.INTL($D93,$AI93,1,Datos!$R$3:$R$18)-1&amp;" Días",(NETWORKDAYS.INTL($D93,$AI93,1,Datos!$R$3:$R$18)&amp;" Días")))))))</f>
        <v>15 Días</v>
      </c>
      <c r="AK93" s="98">
        <v>46162</v>
      </c>
      <c r="AL93" s="98"/>
      <c r="AM93" s="98"/>
      <c r="AN93" s="98"/>
      <c r="AO93" s="98"/>
      <c r="AP93" s="109" t="str">
        <f ca="1">IF(D93="","",IF(AND($AZ93&lt;&gt;""),"YA SE DIO SOLUCIÓN","Falta  "&amp;(NETWORKDAYS.INTL(TODAY(),$AI93,1,Datos!$R$3:$R$18)-1&amp;" días")))</f>
        <v>YA SE DIO SOLUCIÓN</v>
      </c>
      <c r="AQ93" s="98">
        <v>46162</v>
      </c>
      <c r="AR93" s="98"/>
      <c r="AS93" s="97" t="s">
        <v>1283</v>
      </c>
      <c r="AT93" s="97" t="s">
        <v>2476</v>
      </c>
      <c r="AU93" s="97" t="s">
        <v>1284</v>
      </c>
      <c r="AV93" s="97" t="s">
        <v>1389</v>
      </c>
      <c r="AW93" s="97" t="s">
        <v>1389</v>
      </c>
      <c r="AX93" s="114" t="s">
        <v>6</v>
      </c>
      <c r="AY93" s="120">
        <v>4077</v>
      </c>
      <c r="AZ93" s="98">
        <v>46167</v>
      </c>
      <c r="BA93" s="110" t="str">
        <f t="shared" ref="BA93" si="218">+IF(D93="","",IF(AND($AZ93=""),"EN TRAMITE",IF(AND($AZ93&lt;=$AI93),"CON RESPUESTA","VENCIDA")))</f>
        <v>CON RESPUESTA</v>
      </c>
      <c r="BB93" s="111">
        <f>IF($AQ93="","",IF(AND($I93="RS"),($AQ93-$AK93),IF(AND($I93="RP"),($AQ93-$AK93),IF(AND($I93="RV"),($AQ93-$AK93),(NETWORKDAYS.INTL($AK93,$AQ93,1,Datos!$R$3:$R$18))))))</f>
        <v>1</v>
      </c>
      <c r="BC93" s="112" t="str">
        <f t="shared" si="1"/>
        <v>A TIEMPO</v>
      </c>
      <c r="BD93" s="111">
        <f>IF($AZ93="","",IF(AND($I93="RS"),($AZ93-$D93),IF(AND($I93="RP"),($AZ93-$D93),IF(AND($I93="RV"),($AZ93-$D93),(NETWORKDAYS.INTL($D93,$AZ93,1,Datos!$R$3:$R$18))))))</f>
        <v>4</v>
      </c>
      <c r="BE93" s="112" t="str">
        <f t="shared" si="2"/>
        <v>A TIEMPO</v>
      </c>
    </row>
    <row r="94" spans="1:57" ht="21" customHeight="1" x14ac:dyDescent="0.3">
      <c r="A94" s="97">
        <v>246</v>
      </c>
      <c r="B94" s="97">
        <v>4076</v>
      </c>
      <c r="C94" s="98">
        <v>46162</v>
      </c>
      <c r="D94" s="98">
        <v>46162</v>
      </c>
      <c r="E94" s="97" t="s">
        <v>1574</v>
      </c>
      <c r="F94" s="97" t="s">
        <v>2276</v>
      </c>
      <c r="G94" s="97" t="s">
        <v>125</v>
      </c>
      <c r="H94" s="97" t="s">
        <v>1374</v>
      </c>
      <c r="I94" s="97" t="s">
        <v>1368</v>
      </c>
      <c r="J94" s="97" t="s">
        <v>2436</v>
      </c>
      <c r="K94" s="97" t="s">
        <v>80</v>
      </c>
      <c r="L94" s="97">
        <v>5256800</v>
      </c>
      <c r="M94" s="97">
        <v>3134945778</v>
      </c>
      <c r="N94" s="97" t="s">
        <v>66</v>
      </c>
      <c r="O94" s="97" t="s">
        <v>2436</v>
      </c>
      <c r="P94" s="97" t="s">
        <v>80</v>
      </c>
      <c r="Q94" s="97">
        <v>5256800</v>
      </c>
      <c r="R94" s="97" t="s">
        <v>4</v>
      </c>
      <c r="S94" s="97" t="s">
        <v>66</v>
      </c>
      <c r="T94" s="97" t="s">
        <v>66</v>
      </c>
      <c r="U94" s="97">
        <v>3124945778</v>
      </c>
      <c r="V94" s="97" t="s">
        <v>66</v>
      </c>
      <c r="W94" s="97" t="s">
        <v>214</v>
      </c>
      <c r="X94" s="97" t="s">
        <v>265</v>
      </c>
      <c r="Y94" s="97" t="s">
        <v>2437</v>
      </c>
      <c r="Z94" s="97" t="s">
        <v>66</v>
      </c>
      <c r="AA94" s="97" t="s">
        <v>1413</v>
      </c>
      <c r="AB94" s="97" t="s">
        <v>1413</v>
      </c>
      <c r="AC94" s="97" t="s">
        <v>1386</v>
      </c>
      <c r="AD94" s="97" t="s">
        <v>1377</v>
      </c>
      <c r="AE94" s="97" t="s">
        <v>139</v>
      </c>
      <c r="AF94" s="97" t="s">
        <v>2385</v>
      </c>
      <c r="AG94" s="97" t="s">
        <v>2438</v>
      </c>
      <c r="AH94" s="97" t="s">
        <v>1392</v>
      </c>
      <c r="AI94" s="98">
        <f>IF(D94="","",IF(AND($I94="RS"),WORKDAY.INTL($D94,3,1,Datos!$R$3:$R$18),IF(AND($I94="RP"),WORKDAY.INTL($D94,2,1,Datos!$R$3:$R$18),IF(AND($I94="RV"),WORKDAY.INTL($D94,1,1,Datos!$R$3:$R$18),IF(AND($I94="Pg"),WORKDAY.INTL($D94,15,1,Datos!$R$3:$R$18),IF(AND($I94="Ps"),WORKDAY.INTL($D94,10,1,Datos!$R$3:$R$18),WORKDAY.INTL($D94,15,1,Datos!$R$3:$R$18)-1))))))</f>
        <v>46182</v>
      </c>
      <c r="AJ94" s="97" t="str">
        <f>IF(D94="","",IF(AND($I94="RS"),(($AI94-$D94)*24)&amp;" Horas",IF(AND($I94="RP"),(($AI94-$D94)*24)&amp;" Horas",IF(AND($I94="RV"),(($AI94-$D94)*24)&amp;" Horas",IF(AND($I94="Pg"),NETWORKDAYS.INTL($D94,$AI94,1,Datos!$R$3:$R$18)-1&amp;" Días",IF(AND($I94="Ps"),NETWORKDAYS.INTL($D94,$AI94,1,Datos!$R$3:$R$18)-1&amp;" Días",(NETWORKDAYS.INTL($D94,$AI94,1,Datos!$R$3:$R$18)&amp;" Días")))))))</f>
        <v>15 Días</v>
      </c>
      <c r="AK94" s="98">
        <v>46162</v>
      </c>
      <c r="AL94" s="98"/>
      <c r="AM94" s="98"/>
      <c r="AN94" s="98"/>
      <c r="AO94" s="98"/>
      <c r="AP94" s="109" t="str">
        <f ca="1">IF(D94="","",IF(AND($AZ94&lt;&gt;""),"YA SE DIO SOLUCIÓN","Falta  "&amp;(NETWORKDAYS.INTL(TODAY(),$AI94,1,Datos!$R$3:$R$18)-1&amp;" días")))</f>
        <v>YA SE DIO SOLUCIÓN</v>
      </c>
      <c r="AQ94" s="98">
        <v>46169</v>
      </c>
      <c r="AR94" s="98"/>
      <c r="AS94" s="97" t="s">
        <v>1283</v>
      </c>
      <c r="AT94" s="97" t="s">
        <v>2519</v>
      </c>
      <c r="AU94" s="97" t="s">
        <v>1284</v>
      </c>
      <c r="AV94" s="97" t="s">
        <v>1389</v>
      </c>
      <c r="AW94" s="97" t="s">
        <v>1389</v>
      </c>
      <c r="AX94" s="114" t="s">
        <v>168</v>
      </c>
      <c r="AY94" s="120">
        <v>4196</v>
      </c>
      <c r="AZ94" s="98">
        <v>46169</v>
      </c>
      <c r="BA94" s="110" t="str">
        <f t="shared" ref="BA94" si="219">+IF(D94="","",IF(AND($AZ94=""),"EN TRAMITE",IF(AND($AZ94&lt;=$AI94),"CON RESPUESTA","VENCIDA")))</f>
        <v>CON RESPUESTA</v>
      </c>
      <c r="BB94" s="111">
        <f>IF($AQ94="","",IF(AND($I94="RS"),($AQ94-$AK94),IF(AND($I94="RP"),($AQ94-$AK94),IF(AND($I94="RV"),($AQ94-$AK94),(NETWORKDAYS.INTL($AK94,$AQ94,1,Datos!$R$3:$R$18))))))</f>
        <v>6</v>
      </c>
      <c r="BC94" s="112" t="str">
        <f t="shared" si="1"/>
        <v>A TIEMPO</v>
      </c>
      <c r="BD94" s="111">
        <f>IF($AZ94="","",IF(AND($I94="RS"),($AZ94-$D94),IF(AND($I94="RP"),($AZ94-$D94),IF(AND($I94="RV"),($AZ94-$D94),(NETWORKDAYS.INTL($D94,$AZ94,1,Datos!$R$3:$R$18))))))</f>
        <v>6</v>
      </c>
      <c r="BE94" s="112" t="str">
        <f t="shared" si="2"/>
        <v>A TIEMPO</v>
      </c>
    </row>
    <row r="95" spans="1:57" ht="21" customHeight="1" x14ac:dyDescent="0.3">
      <c r="A95" s="97">
        <v>245</v>
      </c>
      <c r="B95" s="97">
        <v>4075</v>
      </c>
      <c r="C95" s="98">
        <v>46162</v>
      </c>
      <c r="D95" s="98">
        <v>46162</v>
      </c>
      <c r="E95" s="97" t="s">
        <v>1574</v>
      </c>
      <c r="F95" s="97" t="s">
        <v>2276</v>
      </c>
      <c r="G95" s="97" t="s">
        <v>147</v>
      </c>
      <c r="H95" s="97" t="s">
        <v>1374</v>
      </c>
      <c r="I95" s="97" t="s">
        <v>1368</v>
      </c>
      <c r="J95" s="97" t="s">
        <v>2430</v>
      </c>
      <c r="K95" s="97" t="s">
        <v>80</v>
      </c>
      <c r="L95" s="97">
        <v>1116992354</v>
      </c>
      <c r="M95" s="97">
        <v>3208208098</v>
      </c>
      <c r="N95" s="97" t="s">
        <v>2431</v>
      </c>
      <c r="O95" s="97" t="s">
        <v>2432</v>
      </c>
      <c r="P95" s="97" t="s">
        <v>81</v>
      </c>
      <c r="Q95" s="97">
        <v>1116993246</v>
      </c>
      <c r="R95" s="97" t="s">
        <v>4</v>
      </c>
      <c r="S95" s="97" t="s">
        <v>66</v>
      </c>
      <c r="T95" s="97" t="s">
        <v>2433</v>
      </c>
      <c r="U95" s="97">
        <v>3208208098</v>
      </c>
      <c r="V95" s="97" t="s">
        <v>2431</v>
      </c>
      <c r="W95" s="97" t="s">
        <v>214</v>
      </c>
      <c r="X95" s="97" t="s">
        <v>461</v>
      </c>
      <c r="Y95" s="97" t="s">
        <v>2435</v>
      </c>
      <c r="Z95" s="97" t="s">
        <v>66</v>
      </c>
      <c r="AA95" s="97" t="s">
        <v>1409</v>
      </c>
      <c r="AB95" s="97" t="s">
        <v>1413</v>
      </c>
      <c r="AC95" s="97" t="s">
        <v>1386</v>
      </c>
      <c r="AD95" s="97" t="s">
        <v>1377</v>
      </c>
      <c r="AE95" s="97" t="s">
        <v>1420</v>
      </c>
      <c r="AF95" s="97" t="s">
        <v>2434</v>
      </c>
      <c r="AG95" s="97" t="s">
        <v>66</v>
      </c>
      <c r="AH95" s="97" t="s">
        <v>1389</v>
      </c>
      <c r="AI95" s="98">
        <f>IF(D95="","",IF(AND($I95="RS"),WORKDAY.INTL($D95,3,1,Datos!$R$3:$R$18),IF(AND($I95="RP"),WORKDAY.INTL($D95,2,1,Datos!$R$3:$R$18),IF(AND($I95="RV"),WORKDAY.INTL($D95,1,1,Datos!$R$3:$R$18),IF(AND($I95="Pg"),WORKDAY.INTL($D95,15,1,Datos!$R$3:$R$18),IF(AND($I95="Ps"),WORKDAY.INTL($D95,10,1,Datos!$R$3:$R$18),WORKDAY.INTL($D95,15,1,Datos!$R$3:$R$18)-1))))))</f>
        <v>46182</v>
      </c>
      <c r="AJ95" s="97" t="str">
        <f>IF(D95="","",IF(AND($I95="RS"),(($AI95-$D95)*24)&amp;" Horas",IF(AND($I95="RP"),(($AI95-$D95)*24)&amp;" Horas",IF(AND($I95="RV"),(($AI95-$D95)*24)&amp;" Horas",IF(AND($I95="Pg"),NETWORKDAYS.INTL($D95,$AI95,1,Datos!$R$3:$R$18)-1&amp;" Días",IF(AND($I95="Ps"),NETWORKDAYS.INTL($D95,$AI95,1,Datos!$R$3:$R$18)-1&amp;" Días",(NETWORKDAYS.INTL($D95,$AI95,1,Datos!$R$3:$R$18)&amp;" Días")))))))</f>
        <v>15 Días</v>
      </c>
      <c r="AK95" s="98">
        <v>46162</v>
      </c>
      <c r="AL95" s="98"/>
      <c r="AM95" s="98"/>
      <c r="AN95" s="98"/>
      <c r="AO95" s="98"/>
      <c r="AP95" s="109" t="str">
        <f ca="1">IF(D95="","",IF(AND($AZ95&lt;&gt;""),"YA SE DIO SOLUCIÓN","Falta  "&amp;(NETWORKDAYS.INTL(TODAY(),$AI95,1,Datos!$R$3:$R$18)-1&amp;" días")))</f>
        <v>YA SE DIO SOLUCIÓN</v>
      </c>
      <c r="AQ95" s="98">
        <v>46167</v>
      </c>
      <c r="AR95" s="98"/>
      <c r="AS95" s="97" t="s">
        <v>1283</v>
      </c>
      <c r="AT95" s="97" t="s">
        <v>2474</v>
      </c>
      <c r="AU95" s="97" t="s">
        <v>1284</v>
      </c>
      <c r="AV95" s="97" t="s">
        <v>1389</v>
      </c>
      <c r="AW95" s="97" t="s">
        <v>1389</v>
      </c>
      <c r="AX95" s="114" t="s">
        <v>3</v>
      </c>
      <c r="AY95" s="120">
        <v>4121</v>
      </c>
      <c r="AZ95" s="98">
        <v>46167</v>
      </c>
      <c r="BA95" s="110" t="str">
        <f t="shared" ref="BA95" si="220">+IF(D95="","",IF(AND($AZ95=""),"EN TRAMITE",IF(AND($AZ95&lt;=$AI95),"CON RESPUESTA","VENCIDA")))</f>
        <v>CON RESPUESTA</v>
      </c>
      <c r="BB95" s="111">
        <f>IF($AQ95="","",IF(AND($I95="RS"),($AQ95-$AK95),IF(AND($I95="RP"),($AQ95-$AK95),IF(AND($I95="RV"),($AQ95-$AK95),(NETWORKDAYS.INTL($AK95,$AQ95,1,Datos!$R$3:$R$18))))))</f>
        <v>4</v>
      </c>
      <c r="BC95" s="112" t="str">
        <f t="shared" si="1"/>
        <v>A TIEMPO</v>
      </c>
      <c r="BD95" s="111">
        <f>IF($AZ95="","",IF(AND($I95="RS"),($AZ95-$D95),IF(AND($I95="RP"),($AZ95-$D95),IF(AND($I95="RV"),($AZ95-$D95),(NETWORKDAYS.INTL($D95,$AZ95,1,Datos!$R$3:$R$18))))))</f>
        <v>4</v>
      </c>
      <c r="BE95" s="112" t="str">
        <f t="shared" si="2"/>
        <v>A TIEMPO</v>
      </c>
    </row>
    <row r="96" spans="1:57" ht="21" customHeight="1" x14ac:dyDescent="0.3">
      <c r="A96" s="97">
        <v>244</v>
      </c>
      <c r="B96" s="97">
        <v>4074</v>
      </c>
      <c r="C96" s="98">
        <v>46162</v>
      </c>
      <c r="D96" s="98">
        <v>46162</v>
      </c>
      <c r="E96" s="97" t="s">
        <v>1574</v>
      </c>
      <c r="F96" s="97" t="s">
        <v>2276</v>
      </c>
      <c r="G96" s="97" t="s">
        <v>122</v>
      </c>
      <c r="H96" s="97" t="s">
        <v>1374</v>
      </c>
      <c r="I96" s="97" t="s">
        <v>1368</v>
      </c>
      <c r="J96" s="97" t="s">
        <v>2426</v>
      </c>
      <c r="K96" s="97" t="s">
        <v>80</v>
      </c>
      <c r="L96" s="97">
        <v>1069899739</v>
      </c>
      <c r="M96" s="97">
        <v>3162522309</v>
      </c>
      <c r="N96" s="97" t="s">
        <v>2427</v>
      </c>
      <c r="O96" s="97" t="s">
        <v>2428</v>
      </c>
      <c r="P96" s="97" t="s">
        <v>80</v>
      </c>
      <c r="Q96" s="97">
        <v>1069899739</v>
      </c>
      <c r="R96" s="97" t="s">
        <v>66</v>
      </c>
      <c r="S96" s="97" t="s">
        <v>66</v>
      </c>
      <c r="T96" s="97" t="s">
        <v>66</v>
      </c>
      <c r="U96" s="97">
        <v>3162522309</v>
      </c>
      <c r="V96" s="97" t="s">
        <v>2427</v>
      </c>
      <c r="W96" s="97" t="s">
        <v>219</v>
      </c>
      <c r="X96" s="97" t="s">
        <v>789</v>
      </c>
      <c r="Y96" s="97" t="s">
        <v>2429</v>
      </c>
      <c r="Z96" s="97" t="s">
        <v>66</v>
      </c>
      <c r="AA96" s="97" t="s">
        <v>1413</v>
      </c>
      <c r="AB96" s="97" t="s">
        <v>1413</v>
      </c>
      <c r="AC96" s="97" t="s">
        <v>1384</v>
      </c>
      <c r="AD96" s="97" t="s">
        <v>1377</v>
      </c>
      <c r="AE96" s="97" t="s">
        <v>1421</v>
      </c>
      <c r="AF96" s="97" t="s">
        <v>1434</v>
      </c>
      <c r="AG96" s="97" t="s">
        <v>66</v>
      </c>
      <c r="AH96" s="97" t="s">
        <v>1389</v>
      </c>
      <c r="AI96" s="98">
        <f>IF(D96="","",IF(AND($I96="RS"),WORKDAY.INTL($D96,3,1,Datos!$R$3:$R$18),IF(AND($I96="RP"),WORKDAY.INTL($D96,2,1,Datos!$R$3:$R$18),IF(AND($I96="RV"),WORKDAY.INTL($D96,1,1,Datos!$R$3:$R$18),IF(AND($I96="Pg"),WORKDAY.INTL($D96,15,1,Datos!$R$3:$R$18),IF(AND($I96="Ps"),WORKDAY.INTL($D96,10,1,Datos!$R$3:$R$18),WORKDAY.INTL($D96,15,1,Datos!$R$3:$R$18)-1))))))</f>
        <v>46182</v>
      </c>
      <c r="AJ96" s="97" t="str">
        <f>IF(D96="","",IF(AND($I96="RS"),(($AI96-$D96)*24)&amp;" Horas",IF(AND($I96="RP"),(($AI96-$D96)*24)&amp;" Horas",IF(AND($I96="RV"),(($AI96-$D96)*24)&amp;" Horas",IF(AND($I96="Pg"),NETWORKDAYS.INTL($D96,$AI96,1,Datos!$R$3:$R$18)-1&amp;" Días",IF(AND($I96="Ps"),NETWORKDAYS.INTL($D96,$AI96,1,Datos!$R$3:$R$18)-1&amp;" Días",(NETWORKDAYS.INTL($D96,$AI96,1,Datos!$R$3:$R$18)&amp;" Días")))))))</f>
        <v>15 Días</v>
      </c>
      <c r="AK96" s="98">
        <v>46162</v>
      </c>
      <c r="AL96" s="98">
        <v>46201</v>
      </c>
      <c r="AM96" s="98">
        <v>46176</v>
      </c>
      <c r="AN96" s="98">
        <v>46178</v>
      </c>
      <c r="AO96" s="98">
        <v>46182</v>
      </c>
      <c r="AP96" s="109" t="str">
        <f ca="1">IF(D96="","",IF(AND($AZ96&lt;&gt;""),"YA SE DIO SOLUCIÓN","Falta  "&amp;(NETWORKDAYS.INTL(TODAY(),$AI96,1,Datos!$R$3:$R$18)-1&amp;" días")))</f>
        <v>YA SE DIO SOLUCIÓN</v>
      </c>
      <c r="AQ96" s="98">
        <v>46182</v>
      </c>
      <c r="AR96" s="98"/>
      <c r="AS96" s="97" t="s">
        <v>1283</v>
      </c>
      <c r="AT96" s="97" t="s">
        <v>2606</v>
      </c>
      <c r="AU96" s="97" t="s">
        <v>1284</v>
      </c>
      <c r="AV96" s="97" t="s">
        <v>1389</v>
      </c>
      <c r="AW96" s="97" t="s">
        <v>1389</v>
      </c>
      <c r="AX96" s="114" t="s">
        <v>168</v>
      </c>
      <c r="AY96" s="120">
        <v>4658</v>
      </c>
      <c r="AZ96" s="98">
        <v>46182</v>
      </c>
      <c r="BA96" s="110" t="str">
        <f t="shared" ref="BA96" si="221">+IF(D96="","",IF(AND($AZ96=""),"EN TRAMITE",IF(AND($AZ96&lt;=$AI96),"CON RESPUESTA","VENCIDA")))</f>
        <v>CON RESPUESTA</v>
      </c>
      <c r="BB96" s="111">
        <f>IF($AQ96="","",IF(AND($I96="RS"),($AQ96-$AK96),IF(AND($I96="RP"),($AQ96-$AK96),IF(AND($I96="RV"),($AQ96-$AK96),(NETWORKDAYS.INTL($AK96,$AQ96,1,Datos!$R$3:$R$18))))))</f>
        <v>15</v>
      </c>
      <c r="BC96" s="112" t="str">
        <f t="shared" si="1"/>
        <v>FUERA DE TIEMPO</v>
      </c>
      <c r="BD96" s="111">
        <f>IF($AZ96="","",IF(AND($I96="RS"),($AZ96-$D96),IF(AND($I96="RP"),($AZ96-$D96),IF(AND($I96="RV"),($AZ96-$D96),(NETWORKDAYS.INTL($D96,$AZ96,1,Datos!$R$3:$R$18))))))</f>
        <v>15</v>
      </c>
      <c r="BE96" s="112" t="str">
        <f t="shared" si="2"/>
        <v>A TIEMPO</v>
      </c>
    </row>
    <row r="97" spans="1:57" ht="21" customHeight="1" x14ac:dyDescent="0.3">
      <c r="A97" s="97">
        <v>243</v>
      </c>
      <c r="B97" s="97">
        <v>4073</v>
      </c>
      <c r="C97" s="98">
        <v>46162</v>
      </c>
      <c r="D97" s="98">
        <v>46162</v>
      </c>
      <c r="E97" s="97" t="s">
        <v>1574</v>
      </c>
      <c r="F97" s="97" t="s">
        <v>2276</v>
      </c>
      <c r="G97" s="97" t="s">
        <v>125</v>
      </c>
      <c r="H97" s="97" t="s">
        <v>1374</v>
      </c>
      <c r="I97" s="97" t="s">
        <v>1368</v>
      </c>
      <c r="J97" s="97" t="s">
        <v>2424</v>
      </c>
      <c r="K97" s="97" t="s">
        <v>80</v>
      </c>
      <c r="L97" s="97">
        <v>68305913</v>
      </c>
      <c r="M97" s="97" t="s">
        <v>66</v>
      </c>
      <c r="N97" s="97" t="s">
        <v>66</v>
      </c>
      <c r="O97" s="97" t="s">
        <v>2424</v>
      </c>
      <c r="P97" s="97" t="s">
        <v>80</v>
      </c>
      <c r="Q97" s="97">
        <v>68305913</v>
      </c>
      <c r="R97" s="97" t="s">
        <v>4</v>
      </c>
      <c r="S97" s="97" t="s">
        <v>66</v>
      </c>
      <c r="T97" s="97" t="s">
        <v>66</v>
      </c>
      <c r="U97" s="97" t="s">
        <v>66</v>
      </c>
      <c r="V97" s="97" t="s">
        <v>66</v>
      </c>
      <c r="W97" s="97" t="s">
        <v>214</v>
      </c>
      <c r="X97" s="97" t="s">
        <v>265</v>
      </c>
      <c r="Y97" s="97" t="s">
        <v>2425</v>
      </c>
      <c r="Z97" s="97" t="s">
        <v>66</v>
      </c>
      <c r="AA97" s="97" t="s">
        <v>1413</v>
      </c>
      <c r="AB97" s="97" t="s">
        <v>1413</v>
      </c>
      <c r="AC97" s="97" t="s">
        <v>1386</v>
      </c>
      <c r="AD97" s="97" t="s">
        <v>1377</v>
      </c>
      <c r="AE97" s="97" t="s">
        <v>139</v>
      </c>
      <c r="AF97" s="97" t="s">
        <v>2385</v>
      </c>
      <c r="AG97" s="97" t="s">
        <v>66</v>
      </c>
      <c r="AH97" s="97" t="s">
        <v>1389</v>
      </c>
      <c r="AI97" s="98">
        <f>IF(D97="","",IF(AND($I97="RS"),WORKDAY.INTL($D97,3,1,Datos!$R$3:$R$18),IF(AND($I97="RP"),WORKDAY.INTL($D97,2,1,Datos!$R$3:$R$18),IF(AND($I97="RV"),WORKDAY.INTL($D97,1,1,Datos!$R$3:$R$18),IF(AND($I97="Pg"),WORKDAY.INTL($D97,15,1,Datos!$R$3:$R$18),IF(AND($I97="Ps"),WORKDAY.INTL($D97,10,1,Datos!$R$3:$R$18),WORKDAY.INTL($D97,15,1,Datos!$R$3:$R$18)-1))))))</f>
        <v>46182</v>
      </c>
      <c r="AJ97" s="97" t="str">
        <f>IF(D97="","",IF(AND($I97="RS"),(($AI97-$D97)*24)&amp;" Horas",IF(AND($I97="RP"),(($AI97-$D97)*24)&amp;" Horas",IF(AND($I97="RV"),(($AI97-$D97)*24)&amp;" Horas",IF(AND($I97="Pg"),NETWORKDAYS.INTL($D97,$AI97,1,Datos!$R$3:$R$18)-1&amp;" Días",IF(AND($I97="Ps"),NETWORKDAYS.INTL($D97,$AI97,1,Datos!$R$3:$R$18)-1&amp;" Días",(NETWORKDAYS.INTL($D97,$AI97,1,Datos!$R$3:$R$18)&amp;" Días")))))))</f>
        <v>15 Días</v>
      </c>
      <c r="AK97" s="98">
        <v>46162</v>
      </c>
      <c r="AL97" s="98"/>
      <c r="AM97" s="98"/>
      <c r="AN97" s="98"/>
      <c r="AO97" s="98"/>
      <c r="AP97" s="109" t="str">
        <f ca="1">IF(D97="","",IF(AND($AZ97&lt;&gt;""),"YA SE DIO SOLUCIÓN","Falta  "&amp;(NETWORKDAYS.INTL(TODAY(),$AI97,1,Datos!$R$3:$R$18)-1&amp;" días")))</f>
        <v>YA SE DIO SOLUCIÓN</v>
      </c>
      <c r="AQ97" s="98">
        <v>46168</v>
      </c>
      <c r="AR97" s="98"/>
      <c r="AS97" s="97" t="s">
        <v>1283</v>
      </c>
      <c r="AT97" s="97" t="s">
        <v>2508</v>
      </c>
      <c r="AU97" s="97" t="s">
        <v>1284</v>
      </c>
      <c r="AV97" s="97" t="s">
        <v>1389</v>
      </c>
      <c r="AW97" s="97" t="s">
        <v>1389</v>
      </c>
      <c r="AX97" s="114" t="s">
        <v>6</v>
      </c>
      <c r="AY97" s="120">
        <v>4137</v>
      </c>
      <c r="AZ97" s="98">
        <v>46168</v>
      </c>
      <c r="BA97" s="110" t="str">
        <f t="shared" ref="BA97" si="222">+IF(D97="","",IF(AND($AZ97=""),"EN TRAMITE",IF(AND($AZ97&lt;=$AI97),"CON RESPUESTA","VENCIDA")))</f>
        <v>CON RESPUESTA</v>
      </c>
      <c r="BB97" s="111">
        <f>IF($AQ97="","",IF(AND($I97="RS"),($AQ97-$AK97),IF(AND($I97="RP"),($AQ97-$AK97),IF(AND($I97="RV"),($AQ97-$AK97),(NETWORKDAYS.INTL($AK97,$AQ97,1,Datos!$R$3:$R$18))))))</f>
        <v>5</v>
      </c>
      <c r="BC97" s="112" t="str">
        <f t="shared" si="1"/>
        <v>A TIEMPO</v>
      </c>
      <c r="BD97" s="111">
        <f>IF($AZ97="","",IF(AND($I97="RS"),($AZ97-$D97),IF(AND($I97="RP"),($AZ97-$D97),IF(AND($I97="RV"),($AZ97-$D97),(NETWORKDAYS.INTL($D97,$AZ97,1,Datos!$R$3:$R$18))))))</f>
        <v>5</v>
      </c>
      <c r="BE97" s="112" t="str">
        <f t="shared" si="2"/>
        <v>A TIEMPO</v>
      </c>
    </row>
    <row r="98" spans="1:57" ht="21" customHeight="1" x14ac:dyDescent="0.3">
      <c r="A98" s="97">
        <v>242</v>
      </c>
      <c r="B98" s="97">
        <v>4072</v>
      </c>
      <c r="C98" s="98">
        <v>46162</v>
      </c>
      <c r="D98" s="98">
        <v>46162</v>
      </c>
      <c r="E98" s="97" t="s">
        <v>1574</v>
      </c>
      <c r="F98" s="97" t="s">
        <v>2276</v>
      </c>
      <c r="G98" s="97" t="s">
        <v>125</v>
      </c>
      <c r="H98" s="97" t="s">
        <v>1374</v>
      </c>
      <c r="I98" s="97" t="s">
        <v>1368</v>
      </c>
      <c r="J98" s="97" t="s">
        <v>2420</v>
      </c>
      <c r="K98" s="97" t="s">
        <v>80</v>
      </c>
      <c r="L98" s="97">
        <v>86076835</v>
      </c>
      <c r="M98" s="97">
        <v>3223434878</v>
      </c>
      <c r="N98" s="97" t="s">
        <v>2421</v>
      </c>
      <c r="O98" s="97" t="s">
        <v>2420</v>
      </c>
      <c r="P98" s="97" t="s">
        <v>80</v>
      </c>
      <c r="Q98" s="97">
        <v>86076835</v>
      </c>
      <c r="R98" s="97" t="s">
        <v>98</v>
      </c>
      <c r="S98" s="97" t="s">
        <v>66</v>
      </c>
      <c r="T98" s="97" t="s">
        <v>2422</v>
      </c>
      <c r="U98" s="97">
        <v>3223434878</v>
      </c>
      <c r="V98" s="97" t="s">
        <v>2421</v>
      </c>
      <c r="W98" s="97" t="s">
        <v>214</v>
      </c>
      <c r="X98" s="97" t="s">
        <v>243</v>
      </c>
      <c r="Y98" s="97" t="s">
        <v>2423</v>
      </c>
      <c r="Z98" s="97" t="s">
        <v>66</v>
      </c>
      <c r="AA98" s="97" t="s">
        <v>1413</v>
      </c>
      <c r="AB98" s="97" t="s">
        <v>1413</v>
      </c>
      <c r="AC98" s="97" t="s">
        <v>1386</v>
      </c>
      <c r="AD98" s="97" t="s">
        <v>1377</v>
      </c>
      <c r="AE98" s="97" t="s">
        <v>137</v>
      </c>
      <c r="AF98" s="97" t="s">
        <v>1817</v>
      </c>
      <c r="AG98" s="97" t="s">
        <v>66</v>
      </c>
      <c r="AH98" s="97" t="s">
        <v>1389</v>
      </c>
      <c r="AI98" s="98">
        <f>IF(D98="","",IF(AND($I98="RS"),WORKDAY.INTL($D98,3,1,Datos!$R$3:$R$18),IF(AND($I98="RP"),WORKDAY.INTL($D98,2,1,Datos!$R$3:$R$18),IF(AND($I98="RV"),WORKDAY.INTL($D98,1,1,Datos!$R$3:$R$18),IF(AND($I98="Pg"),WORKDAY.INTL($D98,15,1,Datos!$R$3:$R$18),IF(AND($I98="Ps"),WORKDAY.INTL($D98,10,1,Datos!$R$3:$R$18),WORKDAY.INTL($D98,15,1,Datos!$R$3:$R$18)-1))))))</f>
        <v>46182</v>
      </c>
      <c r="AJ98" s="97" t="str">
        <f>IF(D98="","",IF(AND($I98="RS"),(($AI98-$D98)*24)&amp;" Horas",IF(AND($I98="RP"),(($AI98-$D98)*24)&amp;" Horas",IF(AND($I98="RV"),(($AI98-$D98)*24)&amp;" Horas",IF(AND($I98="Pg"),NETWORKDAYS.INTL($D98,$AI98,1,Datos!$R$3:$R$18)-1&amp;" Días",IF(AND($I98="Ps"),NETWORKDAYS.INTL($D98,$AI98,1,Datos!$R$3:$R$18)-1&amp;" Días",(NETWORKDAYS.INTL($D98,$AI98,1,Datos!$R$3:$R$18)&amp;" Días")))))))</f>
        <v>15 Días</v>
      </c>
      <c r="AK98" s="98">
        <v>46162</v>
      </c>
      <c r="AL98" s="98"/>
      <c r="AM98" s="98"/>
      <c r="AN98" s="98"/>
      <c r="AO98" s="98"/>
      <c r="AP98" s="109" t="str">
        <f ca="1">IF(D98="","",IF(AND($AZ98&lt;&gt;""),"YA SE DIO SOLUCIÓN","Falta  "&amp;(NETWORKDAYS.INTL(TODAY(),$AI98,1,Datos!$R$3:$R$18)-1&amp;" días")))</f>
        <v>YA SE DIO SOLUCIÓN</v>
      </c>
      <c r="AQ98" s="98">
        <v>46167</v>
      </c>
      <c r="AR98" s="98"/>
      <c r="AS98" s="97" t="s">
        <v>1283</v>
      </c>
      <c r="AT98" s="97" t="s">
        <v>2475</v>
      </c>
      <c r="AU98" s="97" t="s">
        <v>1284</v>
      </c>
      <c r="AV98" s="97" t="s">
        <v>1389</v>
      </c>
      <c r="AW98" s="97" t="s">
        <v>1389</v>
      </c>
      <c r="AX98" s="114" t="s">
        <v>3</v>
      </c>
      <c r="AY98" s="120">
        <v>4120</v>
      </c>
      <c r="AZ98" s="98">
        <v>46167</v>
      </c>
      <c r="BA98" s="110" t="str">
        <f t="shared" ref="BA98" si="223">+IF(D98="","",IF(AND($AZ98=""),"EN TRAMITE",IF(AND($AZ98&lt;=$AI98),"CON RESPUESTA","VENCIDA")))</f>
        <v>CON RESPUESTA</v>
      </c>
      <c r="BB98" s="111">
        <f>IF($AQ98="","",IF(AND($I98="RS"),($AQ98-$AK98),IF(AND($I98="RP"),($AQ98-$AK98),IF(AND($I98="RV"),($AQ98-$AK98),(NETWORKDAYS.INTL($AK98,$AQ98,1,Datos!$R$3:$R$18))))))</f>
        <v>4</v>
      </c>
      <c r="BC98" s="112" t="str">
        <f t="shared" si="1"/>
        <v>A TIEMPO</v>
      </c>
      <c r="BD98" s="111">
        <f>IF($AZ98="","",IF(AND($I98="RS"),($AZ98-$D98),IF(AND($I98="RP"),($AZ98-$D98),IF(AND($I98="RV"),($AZ98-$D98),(NETWORKDAYS.INTL($D98,$AZ98,1,Datos!$R$3:$R$18))))))</f>
        <v>4</v>
      </c>
      <c r="BE98" s="112" t="str">
        <f t="shared" si="2"/>
        <v>A TIEMPO</v>
      </c>
    </row>
    <row r="99" spans="1:57" ht="21" customHeight="1" x14ac:dyDescent="0.3">
      <c r="A99" s="97">
        <v>241</v>
      </c>
      <c r="B99" s="97">
        <v>3839</v>
      </c>
      <c r="C99" s="98">
        <v>46154</v>
      </c>
      <c r="D99" s="98">
        <v>46154</v>
      </c>
      <c r="E99" s="97" t="s">
        <v>1574</v>
      </c>
      <c r="F99" s="97" t="s">
        <v>2276</v>
      </c>
      <c r="G99" s="97" t="s">
        <v>114</v>
      </c>
      <c r="H99" s="97" t="s">
        <v>1374</v>
      </c>
      <c r="I99" s="97" t="s">
        <v>1368</v>
      </c>
      <c r="J99" s="97" t="s">
        <v>2416</v>
      </c>
      <c r="K99" s="97" t="s">
        <v>80</v>
      </c>
      <c r="L99" s="97">
        <v>1121912234</v>
      </c>
      <c r="M99" s="97">
        <v>3232384426</v>
      </c>
      <c r="N99" s="97" t="s">
        <v>2417</v>
      </c>
      <c r="O99" s="97" t="s">
        <v>2416</v>
      </c>
      <c r="P99" s="97" t="s">
        <v>80</v>
      </c>
      <c r="Q99" s="97">
        <v>1121912234</v>
      </c>
      <c r="R99" s="97" t="s">
        <v>4</v>
      </c>
      <c r="S99" s="97" t="s">
        <v>66</v>
      </c>
      <c r="T99" s="97" t="s">
        <v>2418</v>
      </c>
      <c r="U99" s="97">
        <v>3232384426</v>
      </c>
      <c r="V99" s="97" t="s">
        <v>2417</v>
      </c>
      <c r="W99" s="97" t="s">
        <v>214</v>
      </c>
      <c r="X99" s="97" t="s">
        <v>243</v>
      </c>
      <c r="Y99" s="97" t="s">
        <v>2419</v>
      </c>
      <c r="Z99" s="97" t="s">
        <v>66</v>
      </c>
      <c r="AA99" s="97" t="s">
        <v>1408</v>
      </c>
      <c r="AB99" s="97" t="s">
        <v>1413</v>
      </c>
      <c r="AC99" s="97" t="s">
        <v>1386</v>
      </c>
      <c r="AD99" s="97" t="s">
        <v>1377</v>
      </c>
      <c r="AE99" s="97" t="s">
        <v>1420</v>
      </c>
      <c r="AF99" s="97" t="s">
        <v>1577</v>
      </c>
      <c r="AG99" s="97" t="s">
        <v>66</v>
      </c>
      <c r="AH99" s="97" t="s">
        <v>1389</v>
      </c>
      <c r="AI99" s="98">
        <f>IF(D99="","",IF(AND($I99="RS"),WORKDAY.INTL($D99,3,1,Datos!$R$3:$R$18),IF(AND($I99="RP"),WORKDAY.INTL($D99,2,1,Datos!$R$3:$R$18),IF(AND($I99="RV"),WORKDAY.INTL($D99,1,1,Datos!$R$3:$R$18),IF(AND($I99="Pg"),WORKDAY.INTL($D99,15,1,Datos!$R$3:$R$18),IF(AND($I99="Ps"),WORKDAY.INTL($D99,10,1,Datos!$R$3:$R$18),WORKDAY.INTL($D99,15,1,Datos!$R$3:$R$18)-1))))))</f>
        <v>46174</v>
      </c>
      <c r="AJ99" s="97" t="str">
        <f>IF(D99="","",IF(AND($I99="RS"),(($AI99-$D99)*24)&amp;" Horas",IF(AND($I99="RP"),(($AI99-$D99)*24)&amp;" Horas",IF(AND($I99="RV"),(($AI99-$D99)*24)&amp;" Horas",IF(AND($I99="Pg"),NETWORKDAYS.INTL($D99,$AI99,1,Datos!$R$3:$R$18)-1&amp;" Días",IF(AND($I99="Ps"),NETWORKDAYS.INTL($D99,$AI99,1,Datos!$R$3:$R$18)-1&amp;" Días",(NETWORKDAYS.INTL($D99,$AI99,1,Datos!$R$3:$R$18)&amp;" Días")))))))</f>
        <v>15 Días</v>
      </c>
      <c r="AK99" s="98">
        <v>46154</v>
      </c>
      <c r="AL99" s="98"/>
      <c r="AM99" s="98"/>
      <c r="AN99" s="98"/>
      <c r="AO99" s="98"/>
      <c r="AP99" s="109" t="str">
        <f ca="1">IF(D99="","",IF(AND($AZ99&lt;&gt;""),"YA SE DIO SOLUCIÓN","Falta  "&amp;(NETWORKDAYS.INTL(TODAY(),$AI99,1,Datos!$R$3:$R$18)-1&amp;" días")))</f>
        <v>YA SE DIO SOLUCIÓN</v>
      </c>
      <c r="AQ99" s="98">
        <v>46162</v>
      </c>
      <c r="AR99" s="98"/>
      <c r="AS99" s="97" t="s">
        <v>1283</v>
      </c>
      <c r="AT99" s="97" t="s">
        <v>2478</v>
      </c>
      <c r="AU99" s="97" t="s">
        <v>1284</v>
      </c>
      <c r="AV99" s="97" t="s">
        <v>1389</v>
      </c>
      <c r="AW99" s="97" t="s">
        <v>1389</v>
      </c>
      <c r="AX99" s="114" t="s">
        <v>3</v>
      </c>
      <c r="AY99" s="120">
        <v>3964</v>
      </c>
      <c r="AZ99" s="98">
        <v>46162</v>
      </c>
      <c r="BA99" s="110" t="str">
        <f t="shared" ref="BA99" si="224">+IF(D99="","",IF(AND($AZ99=""),"EN TRAMITE",IF(AND($AZ99&lt;=$AI99),"CON RESPUESTA","VENCIDA")))</f>
        <v>CON RESPUESTA</v>
      </c>
      <c r="BB99" s="111">
        <f>IF($AQ99="","",IF(AND($I99="RS"),($AQ99-$AK99),IF(AND($I99="RP"),($AQ99-$AK99),IF(AND($I99="RV"),($AQ99-$AK99),(NETWORKDAYS.INTL($AK99,$AQ99,1,Datos!$R$3:$R$18))))))</f>
        <v>7</v>
      </c>
      <c r="BC99" s="112" t="str">
        <f t="shared" si="1"/>
        <v>A TIEMPO</v>
      </c>
      <c r="BD99" s="111">
        <f>IF($AZ99="","",IF(AND($I99="RS"),($AZ99-$D99),IF(AND($I99="RP"),($AZ99-$D99),IF(AND($I99="RV"),($AZ99-$D99),(NETWORKDAYS.INTL($D99,$AZ99,1,Datos!$R$3:$R$18))))))</f>
        <v>7</v>
      </c>
      <c r="BE99" s="112" t="str">
        <f t="shared" si="2"/>
        <v>A TIEMPO</v>
      </c>
    </row>
    <row r="100" spans="1:57" ht="21" customHeight="1" x14ac:dyDescent="0.3">
      <c r="A100" s="97">
        <v>240</v>
      </c>
      <c r="B100" s="97">
        <v>3838</v>
      </c>
      <c r="C100" s="98">
        <v>46154</v>
      </c>
      <c r="D100" s="98">
        <v>46154</v>
      </c>
      <c r="E100" s="97" t="s">
        <v>1574</v>
      </c>
      <c r="F100" s="97" t="s">
        <v>2276</v>
      </c>
      <c r="G100" s="97" t="s">
        <v>113</v>
      </c>
      <c r="H100" s="97" t="s">
        <v>1374</v>
      </c>
      <c r="I100" s="97" t="s">
        <v>1368</v>
      </c>
      <c r="J100" s="97" t="s">
        <v>2410</v>
      </c>
      <c r="K100" s="97" t="s">
        <v>80</v>
      </c>
      <c r="L100" s="97">
        <v>1024602047</v>
      </c>
      <c r="M100" s="97">
        <v>3118440932</v>
      </c>
      <c r="N100" s="97" t="s">
        <v>2411</v>
      </c>
      <c r="O100" s="97" t="s">
        <v>2412</v>
      </c>
      <c r="P100" s="97" t="s">
        <v>80</v>
      </c>
      <c r="Q100" s="97">
        <v>1024602047</v>
      </c>
      <c r="R100" s="97" t="s">
        <v>10</v>
      </c>
      <c r="S100" s="97" t="s">
        <v>66</v>
      </c>
      <c r="T100" s="97" t="s">
        <v>2413</v>
      </c>
      <c r="U100" s="97">
        <v>3118440932</v>
      </c>
      <c r="V100" s="97" t="s">
        <v>2411</v>
      </c>
      <c r="W100" s="97" t="s">
        <v>214</v>
      </c>
      <c r="X100" s="97" t="s">
        <v>243</v>
      </c>
      <c r="Y100" s="97" t="s">
        <v>2415</v>
      </c>
      <c r="Z100" s="97" t="s">
        <v>66</v>
      </c>
      <c r="AA100" s="97" t="s">
        <v>1413</v>
      </c>
      <c r="AB100" s="97" t="s">
        <v>1413</v>
      </c>
      <c r="AC100" s="97" t="s">
        <v>1382</v>
      </c>
      <c r="AD100" s="97" t="s">
        <v>1377</v>
      </c>
      <c r="AE100" s="97" t="s">
        <v>133</v>
      </c>
      <c r="AF100" s="97" t="s">
        <v>1723</v>
      </c>
      <c r="AG100" s="97" t="s">
        <v>2414</v>
      </c>
      <c r="AH100" s="97" t="s">
        <v>121</v>
      </c>
      <c r="AI100" s="98">
        <f>IF(D100="","",IF(AND($I100="RS"),WORKDAY.INTL($D100,3,1,Datos!$R$3:$R$18),IF(AND($I100="RP"),WORKDAY.INTL($D100,2,1,Datos!$R$3:$R$18),IF(AND($I100="RV"),WORKDAY.INTL($D100,1,1,Datos!$R$3:$R$18),IF(AND($I100="Pg"),WORKDAY.INTL($D100,15,1,Datos!$R$3:$R$18),IF(AND($I100="Ps"),WORKDAY.INTL($D100,10,1,Datos!$R$3:$R$18),WORKDAY.INTL($D100,15,1,Datos!$R$3:$R$18)-1))))))</f>
        <v>46174</v>
      </c>
      <c r="AJ100" s="97" t="str">
        <f>IF(D100="","",IF(AND($I100="RS"),(($AI100-$D100)*24)&amp;" Horas",IF(AND($I100="RP"),(($AI100-$D100)*24)&amp;" Horas",IF(AND($I100="RV"),(($AI100-$D100)*24)&amp;" Horas",IF(AND($I100="Pg"),NETWORKDAYS.INTL($D100,$AI100,1,Datos!$R$3:$R$18)-1&amp;" Días",IF(AND($I100="Ps"),NETWORKDAYS.INTL($D100,$AI100,1,Datos!$R$3:$R$18)-1&amp;" Días",(NETWORKDAYS.INTL($D100,$AI100,1,Datos!$R$3:$R$18)&amp;" Días")))))))</f>
        <v>15 Días</v>
      </c>
      <c r="AK100" s="98">
        <v>46154</v>
      </c>
      <c r="AL100" s="98">
        <v>46161</v>
      </c>
      <c r="AM100" s="98">
        <v>46164</v>
      </c>
      <c r="AN100" s="98"/>
      <c r="AO100" s="98"/>
      <c r="AP100" s="109" t="str">
        <f ca="1">IF(D100="","",IF(AND($AZ100&lt;&gt;""),"YA SE DIO SOLUCIÓN","Falta  "&amp;(NETWORKDAYS.INTL(TODAY(),$AI100,1,Datos!$R$3:$R$18)-1&amp;" días")))</f>
        <v>YA SE DIO SOLUCIÓN</v>
      </c>
      <c r="AQ100" s="98">
        <v>46168</v>
      </c>
      <c r="AR100" s="98"/>
      <c r="AS100" s="97" t="s">
        <v>1283</v>
      </c>
      <c r="AT100" s="97" t="s">
        <v>2509</v>
      </c>
      <c r="AU100" s="97" t="s">
        <v>1284</v>
      </c>
      <c r="AV100" s="97" t="s">
        <v>1389</v>
      </c>
      <c r="AW100" s="97" t="s">
        <v>1389</v>
      </c>
      <c r="AX100" s="114" t="s">
        <v>3</v>
      </c>
      <c r="AY100" s="120">
        <v>4159</v>
      </c>
      <c r="AZ100" s="98">
        <v>46168</v>
      </c>
      <c r="BA100" s="110" t="str">
        <f t="shared" ref="BA100" si="225">+IF(D100="","",IF(AND($AZ100=""),"EN TRAMITE",IF(AND($AZ100&lt;=$AI100),"CON RESPUESTA","VENCIDA")))</f>
        <v>CON RESPUESTA</v>
      </c>
      <c r="BB100" s="111">
        <f>IF($AQ100="","",IF(AND($I100="RS"),($AQ100-$AK100),IF(AND($I100="RP"),($AQ100-$AK100),IF(AND($I100="RV"),($AQ100-$AK100),(NETWORKDAYS.INTL($AK100,$AQ100,1,Datos!$R$3:$R$18))))))</f>
        <v>11</v>
      </c>
      <c r="BC100" s="112" t="str">
        <f t="shared" si="1"/>
        <v>A TIEMPO</v>
      </c>
      <c r="BD100" s="111">
        <f>IF($AZ100="","",IF(AND($I100="RS"),($AZ100-$D100),IF(AND($I100="RP"),($AZ100-$D100),IF(AND($I100="RV"),($AZ100-$D100),(NETWORKDAYS.INTL($D100,$AZ100,1,Datos!$R$3:$R$18))))))</f>
        <v>11</v>
      </c>
      <c r="BE100" s="112" t="str">
        <f t="shared" si="2"/>
        <v>A TIEMPO</v>
      </c>
    </row>
    <row r="101" spans="1:57" ht="21" customHeight="1" x14ac:dyDescent="0.3">
      <c r="A101" s="97">
        <v>239</v>
      </c>
      <c r="B101" s="97">
        <v>3837</v>
      </c>
      <c r="C101" s="98">
        <v>46154</v>
      </c>
      <c r="D101" s="98">
        <v>46154</v>
      </c>
      <c r="E101" s="97" t="s">
        <v>1574</v>
      </c>
      <c r="F101" s="97" t="s">
        <v>2276</v>
      </c>
      <c r="G101" s="97" t="s">
        <v>114</v>
      </c>
      <c r="H101" s="97" t="s">
        <v>1374</v>
      </c>
      <c r="I101" s="97" t="s">
        <v>1368</v>
      </c>
      <c r="J101" s="97" t="s">
        <v>2407</v>
      </c>
      <c r="K101" s="97" t="s">
        <v>66</v>
      </c>
      <c r="L101" s="97" t="s">
        <v>66</v>
      </c>
      <c r="M101" s="97" t="s">
        <v>66</v>
      </c>
      <c r="N101" s="97" t="s">
        <v>66</v>
      </c>
      <c r="O101" s="97" t="s">
        <v>66</v>
      </c>
      <c r="P101" s="97" t="s">
        <v>66</v>
      </c>
      <c r="Q101" s="97" t="s">
        <v>66</v>
      </c>
      <c r="R101" s="97" t="s">
        <v>66</v>
      </c>
      <c r="S101" s="97" t="s">
        <v>66</v>
      </c>
      <c r="T101" s="97" t="s">
        <v>66</v>
      </c>
      <c r="U101" s="97" t="s">
        <v>66</v>
      </c>
      <c r="V101" s="97" t="s">
        <v>66</v>
      </c>
      <c r="W101" s="97" t="s">
        <v>1272</v>
      </c>
      <c r="X101" s="97"/>
      <c r="Y101" s="97" t="s">
        <v>2408</v>
      </c>
      <c r="Z101" s="97" t="s">
        <v>66</v>
      </c>
      <c r="AA101" s="97" t="s">
        <v>1413</v>
      </c>
      <c r="AB101" s="97" t="s">
        <v>1413</v>
      </c>
      <c r="AC101" s="97" t="s">
        <v>1382</v>
      </c>
      <c r="AD101" s="97" t="s">
        <v>1377</v>
      </c>
      <c r="AE101" s="97" t="s">
        <v>140</v>
      </c>
      <c r="AF101" s="97" t="s">
        <v>1446</v>
      </c>
      <c r="AG101" s="97" t="s">
        <v>2406</v>
      </c>
      <c r="AH101" s="97" t="s">
        <v>1392</v>
      </c>
      <c r="AI101" s="98">
        <f>IF(D101="","",IF(AND($I101="RS"),WORKDAY.INTL($D101,3,1,Datos!$R$3:$R$18),IF(AND($I101="RP"),WORKDAY.INTL($D101,2,1,Datos!$R$3:$R$18),IF(AND($I101="RV"),WORKDAY.INTL($D101,1,1,Datos!$R$3:$R$18),IF(AND($I101="Pg"),WORKDAY.INTL($D101,15,1,Datos!$R$3:$R$18),IF(AND($I101="Ps"),WORKDAY.INTL($D101,10,1,Datos!$R$3:$R$18),WORKDAY.INTL($D101,15,1,Datos!$R$3:$R$18)-1))))))</f>
        <v>46174</v>
      </c>
      <c r="AJ101" s="97" t="str">
        <f>IF(D101="","",IF(AND($I101="RS"),(($AI101-$D101)*24)&amp;" Horas",IF(AND($I101="RP"),(($AI101-$D101)*24)&amp;" Horas",IF(AND($I101="RV"),(($AI101-$D101)*24)&amp;" Horas",IF(AND($I101="Pg"),NETWORKDAYS.INTL($D101,$AI101,1,Datos!$R$3:$R$18)-1&amp;" Días",IF(AND($I101="Ps"),NETWORKDAYS.INTL($D101,$AI101,1,Datos!$R$3:$R$18)-1&amp;" Días",(NETWORKDAYS.INTL($D101,$AI101,1,Datos!$R$3:$R$18)&amp;" Días")))))))</f>
        <v>15 Días</v>
      </c>
      <c r="AK101" s="98">
        <v>46154</v>
      </c>
      <c r="AL101" s="98"/>
      <c r="AM101" s="98"/>
      <c r="AN101" s="98"/>
      <c r="AO101" s="98"/>
      <c r="AP101" s="109" t="str">
        <f ca="1">IF(D101="","",IF(AND($AZ101&lt;&gt;""),"YA SE DIO SOLUCIÓN","Falta  "&amp;(NETWORKDAYS.INTL(TODAY(),$AI101,1,Datos!$R$3:$R$18)-1&amp;" días")))</f>
        <v>YA SE DIO SOLUCIÓN</v>
      </c>
      <c r="AQ101" s="98">
        <v>46157</v>
      </c>
      <c r="AR101" s="98"/>
      <c r="AS101" s="97" t="s">
        <v>1283</v>
      </c>
      <c r="AT101" s="97" t="s">
        <v>2409</v>
      </c>
      <c r="AU101" s="97" t="s">
        <v>1284</v>
      </c>
      <c r="AV101" s="97" t="s">
        <v>1389</v>
      </c>
      <c r="AW101" s="97" t="s">
        <v>1389</v>
      </c>
      <c r="AX101" s="114" t="s">
        <v>6</v>
      </c>
      <c r="AY101" s="120">
        <v>3867</v>
      </c>
      <c r="AZ101" s="98">
        <v>46161</v>
      </c>
      <c r="BA101" s="110" t="str">
        <f t="shared" ref="BA101" si="226">+IF(D101="","",IF(AND($AZ101=""),"EN TRAMITE",IF(AND($AZ101&lt;=$AI101),"CON RESPUESTA","VENCIDA")))</f>
        <v>CON RESPUESTA</v>
      </c>
      <c r="BB101" s="111">
        <f>IF($AQ101="","",IF(AND($I101="RS"),($AQ101-$AK101),IF(AND($I101="RP"),($AQ101-$AK101),IF(AND($I101="RV"),($AQ101-$AK101),(NETWORKDAYS.INTL($AK101,$AQ101,1,Datos!$R$3:$R$18))))))</f>
        <v>4</v>
      </c>
      <c r="BC101" s="112" t="str">
        <f t="shared" si="1"/>
        <v>A TIEMPO</v>
      </c>
      <c r="BD101" s="111">
        <f>IF($AZ101="","",IF(AND($I101="RS"),($AZ101-$D101),IF(AND($I101="RP"),($AZ101-$D101),IF(AND($I101="RV"),($AZ101-$D101),(NETWORKDAYS.INTL($D101,$AZ101,1,Datos!$R$3:$R$18))))))</f>
        <v>6</v>
      </c>
      <c r="BE101" s="112" t="str">
        <f t="shared" si="2"/>
        <v>A TIEMPO</v>
      </c>
    </row>
    <row r="102" spans="1:57" ht="21" customHeight="1" x14ac:dyDescent="0.3">
      <c r="A102" s="97">
        <v>238</v>
      </c>
      <c r="B102" s="97">
        <v>3836</v>
      </c>
      <c r="C102" s="98">
        <v>46154</v>
      </c>
      <c r="D102" s="98">
        <v>46154</v>
      </c>
      <c r="E102" s="97" t="s">
        <v>1574</v>
      </c>
      <c r="F102" s="97" t="s">
        <v>2276</v>
      </c>
      <c r="G102" s="97" t="s">
        <v>114</v>
      </c>
      <c r="H102" s="97" t="s">
        <v>1374</v>
      </c>
      <c r="I102" s="97" t="s">
        <v>1368</v>
      </c>
      <c r="J102" s="97" t="s">
        <v>2400</v>
      </c>
      <c r="K102" s="97" t="s">
        <v>80</v>
      </c>
      <c r="L102" s="97">
        <v>47437265</v>
      </c>
      <c r="M102" s="97">
        <v>3108734234</v>
      </c>
      <c r="N102" s="97" t="s">
        <v>2401</v>
      </c>
      <c r="O102" s="97" t="s">
        <v>2402</v>
      </c>
      <c r="P102" s="97" t="s">
        <v>80</v>
      </c>
      <c r="Q102" s="97">
        <v>47437265</v>
      </c>
      <c r="R102" s="97" t="s">
        <v>10</v>
      </c>
      <c r="S102" s="97" t="s">
        <v>66</v>
      </c>
      <c r="T102" s="97" t="s">
        <v>2403</v>
      </c>
      <c r="U102" s="97">
        <v>3108734234</v>
      </c>
      <c r="V102" s="97" t="s">
        <v>2401</v>
      </c>
      <c r="W102" s="97" t="s">
        <v>214</v>
      </c>
      <c r="X102" s="97" t="s">
        <v>243</v>
      </c>
      <c r="Y102" s="97" t="s">
        <v>2404</v>
      </c>
      <c r="Z102" s="97" t="s">
        <v>66</v>
      </c>
      <c r="AA102" s="97" t="s">
        <v>1413</v>
      </c>
      <c r="AB102" s="97" t="s">
        <v>1413</v>
      </c>
      <c r="AC102" s="97" t="s">
        <v>1386</v>
      </c>
      <c r="AD102" s="97" t="s">
        <v>1377</v>
      </c>
      <c r="AE102" s="97" t="s">
        <v>140</v>
      </c>
      <c r="AF102" s="97" t="s">
        <v>1957</v>
      </c>
      <c r="AG102" s="97" t="s">
        <v>2405</v>
      </c>
      <c r="AH102" s="97" t="s">
        <v>1392</v>
      </c>
      <c r="AI102" s="98">
        <f>IF(D102="","",IF(AND($I102="RS"),WORKDAY.INTL($D102,3,1,Datos!$R$3:$R$18),IF(AND($I102="RP"),WORKDAY.INTL($D102,2,1,Datos!$R$3:$R$18),IF(AND($I102="RV"),WORKDAY.INTL($D102,1,1,Datos!$R$3:$R$18),IF(AND($I102="Pg"),WORKDAY.INTL($D102,15,1,Datos!$R$3:$R$18),IF(AND($I102="Ps"),WORKDAY.INTL($D102,10,1,Datos!$R$3:$R$18),WORKDAY.INTL($D102,15,1,Datos!$R$3:$R$18)-1))))))</f>
        <v>46174</v>
      </c>
      <c r="AJ102" s="97" t="str">
        <f>IF(D102="","",IF(AND($I102="RS"),(($AI102-$D102)*24)&amp;" Horas",IF(AND($I102="RP"),(($AI102-$D102)*24)&amp;" Horas",IF(AND($I102="RV"),(($AI102-$D102)*24)&amp;" Horas",IF(AND($I102="Pg"),NETWORKDAYS.INTL($D102,$AI102,1,Datos!$R$3:$R$18)-1&amp;" Días",IF(AND($I102="Ps"),NETWORKDAYS.INTL($D102,$AI102,1,Datos!$R$3:$R$18)-1&amp;" Días",(NETWORKDAYS.INTL($D102,$AI102,1,Datos!$R$3:$R$18)&amp;" Días")))))))</f>
        <v>15 Días</v>
      </c>
      <c r="AK102" s="98">
        <v>46154</v>
      </c>
      <c r="AL102" s="98"/>
      <c r="AM102" s="98"/>
      <c r="AN102" s="98"/>
      <c r="AO102" s="98"/>
      <c r="AP102" s="109" t="str">
        <f ca="1">IF(D102="","",IF(AND($AZ102&lt;&gt;""),"YA SE DIO SOLUCIÓN","Falta  "&amp;(NETWORKDAYS.INTL(TODAY(),$AI102,1,Datos!$R$3:$R$18)-1&amp;" días")))</f>
        <v>YA SE DIO SOLUCIÓN</v>
      </c>
      <c r="AQ102" s="98">
        <v>46157</v>
      </c>
      <c r="AR102" s="98"/>
      <c r="AS102" s="97" t="s">
        <v>1283</v>
      </c>
      <c r="AT102" s="97" t="s">
        <v>2379</v>
      </c>
      <c r="AU102" s="97" t="s">
        <v>1284</v>
      </c>
      <c r="AV102" s="97" t="s">
        <v>1389</v>
      </c>
      <c r="AW102" s="97" t="s">
        <v>1389</v>
      </c>
      <c r="AX102" s="114" t="s">
        <v>3</v>
      </c>
      <c r="AY102" s="120">
        <v>3866</v>
      </c>
      <c r="AZ102" s="98">
        <v>46161</v>
      </c>
      <c r="BA102" s="110" t="str">
        <f t="shared" ref="BA102" si="227">+IF(D102="","",IF(AND($AZ102=""),"EN TRAMITE",IF(AND($AZ102&lt;=$AI102),"CON RESPUESTA","VENCIDA")))</f>
        <v>CON RESPUESTA</v>
      </c>
      <c r="BB102" s="111">
        <f>IF($AQ102="","",IF(AND($I102="RS"),($AQ102-$AK102),IF(AND($I102="RP"),($AQ102-$AK102),IF(AND($I102="RV"),($AQ102-$AK102),(NETWORKDAYS.INTL($AK102,$AQ102,1,Datos!$R$3:$R$18))))))</f>
        <v>4</v>
      </c>
      <c r="BC102" s="112" t="str">
        <f t="shared" si="1"/>
        <v>A TIEMPO</v>
      </c>
      <c r="BD102" s="111">
        <f>IF($AZ102="","",IF(AND($I102="RS"),($AZ102-$D102),IF(AND($I102="RP"),($AZ102-$D102),IF(AND($I102="RV"),($AZ102-$D102),(NETWORKDAYS.INTL($D102,$AZ102,1,Datos!$R$3:$R$18))))))</f>
        <v>6</v>
      </c>
      <c r="BE102" s="112" t="str">
        <f t="shared" si="2"/>
        <v>A TIEMPO</v>
      </c>
    </row>
    <row r="103" spans="1:57" ht="21" customHeight="1" x14ac:dyDescent="0.3">
      <c r="A103" s="97">
        <v>237</v>
      </c>
      <c r="B103" s="97">
        <v>3835</v>
      </c>
      <c r="C103" s="98">
        <v>46154</v>
      </c>
      <c r="D103" s="98">
        <v>46154</v>
      </c>
      <c r="E103" s="97" t="s">
        <v>1574</v>
      </c>
      <c r="F103" s="97" t="s">
        <v>2276</v>
      </c>
      <c r="G103" s="97" t="s">
        <v>114</v>
      </c>
      <c r="H103" s="97" t="s">
        <v>1374</v>
      </c>
      <c r="I103" s="97" t="s">
        <v>1368</v>
      </c>
      <c r="J103" s="97" t="s">
        <v>2394</v>
      </c>
      <c r="K103" s="97" t="s">
        <v>80</v>
      </c>
      <c r="L103" s="97" t="s">
        <v>66</v>
      </c>
      <c r="M103" s="97">
        <v>3166884198</v>
      </c>
      <c r="N103" s="97" t="s">
        <v>2395</v>
      </c>
      <c r="O103" s="97" t="s">
        <v>2396</v>
      </c>
      <c r="P103" s="97" t="s">
        <v>80</v>
      </c>
      <c r="Q103" s="97" t="s">
        <v>66</v>
      </c>
      <c r="R103" s="97" t="s">
        <v>11</v>
      </c>
      <c r="S103" s="97" t="s">
        <v>66</v>
      </c>
      <c r="T103" s="97" t="s">
        <v>66</v>
      </c>
      <c r="U103" s="97">
        <v>3166884198</v>
      </c>
      <c r="V103" s="97" t="s">
        <v>2397</v>
      </c>
      <c r="W103" s="97" t="s">
        <v>214</v>
      </c>
      <c r="X103" s="97" t="s">
        <v>1054</v>
      </c>
      <c r="Y103" s="97" t="s">
        <v>2398</v>
      </c>
      <c r="Z103" s="97" t="s">
        <v>66</v>
      </c>
      <c r="AA103" s="97" t="s">
        <v>1413</v>
      </c>
      <c r="AB103" s="97" t="s">
        <v>1413</v>
      </c>
      <c r="AC103" s="97" t="s">
        <v>1389</v>
      </c>
      <c r="AD103" s="97" t="s">
        <v>1377</v>
      </c>
      <c r="AE103" s="97" t="s">
        <v>140</v>
      </c>
      <c r="AF103" s="97" t="s">
        <v>1446</v>
      </c>
      <c r="AG103" s="97" t="s">
        <v>66</v>
      </c>
      <c r="AH103" s="97" t="s">
        <v>1389</v>
      </c>
      <c r="AI103" s="98">
        <f>IF(D103="","",IF(AND($I103="RS"),WORKDAY.INTL($D103,3,1,Datos!$R$3:$R$18),IF(AND($I103="RP"),WORKDAY.INTL($D103,2,1,Datos!$R$3:$R$18),IF(AND($I103="RV"),WORKDAY.INTL($D103,1,1,Datos!$R$3:$R$18),IF(AND($I103="Pg"),WORKDAY.INTL($D103,15,1,Datos!$R$3:$R$18),IF(AND($I103="Ps"),WORKDAY.INTL($D103,10,1,Datos!$R$3:$R$18),WORKDAY.INTL($D103,15,1,Datos!$R$3:$R$18)-1))))))</f>
        <v>46174</v>
      </c>
      <c r="AJ103" s="97" t="str">
        <f>IF(D103="","",IF(AND($I103="RS"),(($AI103-$D103)*24)&amp;" Horas",IF(AND($I103="RP"),(($AI103-$D103)*24)&amp;" Horas",IF(AND($I103="RV"),(($AI103-$D103)*24)&amp;" Horas",IF(AND($I103="Pg"),NETWORKDAYS.INTL($D103,$AI103,1,Datos!$R$3:$R$18)-1&amp;" Días",IF(AND($I103="Ps"),NETWORKDAYS.INTL($D103,$AI103,1,Datos!$R$3:$R$18)-1&amp;" Días",(NETWORKDAYS.INTL($D103,$AI103,1,Datos!$R$3:$R$18)&amp;" Días")))))))</f>
        <v>15 Días</v>
      </c>
      <c r="AK103" s="98">
        <v>46154</v>
      </c>
      <c r="AL103" s="98"/>
      <c r="AM103" s="98"/>
      <c r="AN103" s="98"/>
      <c r="AO103" s="98"/>
      <c r="AP103" s="109" t="str">
        <f ca="1">IF(D103="","",IF(AND($AZ103&lt;&gt;""),"YA SE DIO SOLUCIÓN","Falta  "&amp;(NETWORKDAYS.INTL(TODAY(),$AI103,1,Datos!$R$3:$R$18)-1&amp;" días")))</f>
        <v>YA SE DIO SOLUCIÓN</v>
      </c>
      <c r="AQ103" s="98">
        <v>46157</v>
      </c>
      <c r="AR103" s="98"/>
      <c r="AS103" s="97" t="s">
        <v>1283</v>
      </c>
      <c r="AT103" s="97" t="s">
        <v>2399</v>
      </c>
      <c r="AU103" s="97" t="s">
        <v>1284</v>
      </c>
      <c r="AV103" s="97" t="s">
        <v>1389</v>
      </c>
      <c r="AW103" s="97" t="s">
        <v>1389</v>
      </c>
      <c r="AX103" s="114" t="s">
        <v>3</v>
      </c>
      <c r="AY103" s="120">
        <v>3865</v>
      </c>
      <c r="AZ103" s="98">
        <v>46164</v>
      </c>
      <c r="BA103" s="110" t="str">
        <f t="shared" ref="BA103" si="228">+IF(D103="","",IF(AND($AZ103=""),"EN TRAMITE",IF(AND($AZ103&lt;=$AI103),"CON RESPUESTA","VENCIDA")))</f>
        <v>CON RESPUESTA</v>
      </c>
      <c r="BB103" s="111">
        <f>IF($AQ103="","",IF(AND($I103="RS"),($AQ103-$AK103),IF(AND($I103="RP"),($AQ103-$AK103),IF(AND($I103="RV"),($AQ103-$AK103),(NETWORKDAYS.INTL($AK103,$AQ103,1,Datos!$R$3:$R$18))))))</f>
        <v>4</v>
      </c>
      <c r="BC103" s="112" t="str">
        <f t="shared" si="1"/>
        <v>A TIEMPO</v>
      </c>
      <c r="BD103" s="111">
        <f>IF($AZ103="","",IF(AND($I103="RS"),($AZ103-$D103),IF(AND($I103="RP"),($AZ103-$D103),IF(AND($I103="RV"),($AZ103-$D103),(NETWORKDAYS.INTL($D103,$AZ103,1,Datos!$R$3:$R$18))))))</f>
        <v>9</v>
      </c>
      <c r="BE103" s="112" t="str">
        <f t="shared" si="2"/>
        <v>A TIEMPO</v>
      </c>
    </row>
    <row r="104" spans="1:57" ht="21" customHeight="1" x14ac:dyDescent="0.3">
      <c r="A104" s="97">
        <v>236</v>
      </c>
      <c r="B104" s="97">
        <v>3834</v>
      </c>
      <c r="C104" s="98">
        <v>46154</v>
      </c>
      <c r="D104" s="98">
        <v>46154</v>
      </c>
      <c r="E104" s="97" t="s">
        <v>1574</v>
      </c>
      <c r="F104" s="97" t="s">
        <v>2276</v>
      </c>
      <c r="G104" s="97" t="s">
        <v>125</v>
      </c>
      <c r="H104" s="97" t="s">
        <v>1374</v>
      </c>
      <c r="I104" s="97" t="s">
        <v>1368</v>
      </c>
      <c r="J104" s="97" t="s">
        <v>2387</v>
      </c>
      <c r="K104" s="97" t="s">
        <v>80</v>
      </c>
      <c r="L104" s="97">
        <v>1115855097</v>
      </c>
      <c r="M104" s="97">
        <v>3208325148</v>
      </c>
      <c r="N104" s="97" t="s">
        <v>66</v>
      </c>
      <c r="O104" s="97" t="s">
        <v>2388</v>
      </c>
      <c r="P104" s="97" t="s">
        <v>80</v>
      </c>
      <c r="Q104" s="97">
        <v>51761687</v>
      </c>
      <c r="R104" s="97" t="s">
        <v>4</v>
      </c>
      <c r="S104" s="97" t="s">
        <v>66</v>
      </c>
      <c r="T104" s="97" t="s">
        <v>2389</v>
      </c>
      <c r="U104" s="97">
        <v>3138197608</v>
      </c>
      <c r="V104" s="97" t="s">
        <v>2391</v>
      </c>
      <c r="W104" s="97" t="s">
        <v>214</v>
      </c>
      <c r="X104" s="97" t="s">
        <v>1056</v>
      </c>
      <c r="Y104" s="97" t="s">
        <v>2390</v>
      </c>
      <c r="Z104" s="97" t="s">
        <v>66</v>
      </c>
      <c r="AA104" s="97" t="s">
        <v>1413</v>
      </c>
      <c r="AB104" s="97" t="s">
        <v>1413</v>
      </c>
      <c r="AC104" s="97" t="s">
        <v>1387</v>
      </c>
      <c r="AD104" s="97" t="s">
        <v>1377</v>
      </c>
      <c r="AE104" s="97" t="s">
        <v>139</v>
      </c>
      <c r="AF104" s="97" t="s">
        <v>2385</v>
      </c>
      <c r="AG104" s="97" t="s">
        <v>66</v>
      </c>
      <c r="AH104" s="97" t="s">
        <v>1389</v>
      </c>
      <c r="AI104" s="98">
        <f>IF(D104="","",IF(AND($I104="RS"),WORKDAY.INTL($D104,3,1,Datos!$R$3:$R$18),IF(AND($I104="RP"),WORKDAY.INTL($D104,2,1,Datos!$R$3:$R$18),IF(AND($I104="RV"),WORKDAY.INTL($D104,1,1,Datos!$R$3:$R$18),IF(AND($I104="Pg"),WORKDAY.INTL($D104,15,1,Datos!$R$3:$R$18),IF(AND($I104="Ps"),WORKDAY.INTL($D104,10,1,Datos!$R$3:$R$18),WORKDAY.INTL($D104,15,1,Datos!$R$3:$R$18)-1))))))</f>
        <v>46174</v>
      </c>
      <c r="AJ104" s="97" t="str">
        <f>IF(D104="","",IF(AND($I104="RS"),(($AI104-$D104)*24)&amp;" Horas",IF(AND($I104="RP"),(($AI104-$D104)*24)&amp;" Horas",IF(AND($I104="RV"),(($AI104-$D104)*24)&amp;" Horas",IF(AND($I104="Pg"),NETWORKDAYS.INTL($D104,$AI104,1,Datos!$R$3:$R$18)-1&amp;" Días",IF(AND($I104="Ps"),NETWORKDAYS.INTL($D104,$AI104,1,Datos!$R$3:$R$18)-1&amp;" Días",(NETWORKDAYS.INTL($D104,$AI104,1,Datos!$R$3:$R$18)&amp;" Días")))))))</f>
        <v>15 Días</v>
      </c>
      <c r="AK104" s="98">
        <v>46154</v>
      </c>
      <c r="AL104" s="98">
        <v>46161</v>
      </c>
      <c r="AM104" s="98"/>
      <c r="AN104" s="98"/>
      <c r="AO104" s="98"/>
      <c r="AP104" s="109" t="str">
        <f ca="1">IF(D104="","",IF(AND($AZ104&lt;&gt;""),"YA SE DIO SOLUCIÓN","Falta  "&amp;(NETWORKDAYS.INTL(TODAY(),$AI104,1,Datos!$R$3:$R$18)-1&amp;" días")))</f>
        <v>YA SE DIO SOLUCIÓN</v>
      </c>
      <c r="AQ104" s="98">
        <v>46162</v>
      </c>
      <c r="AR104" s="98"/>
      <c r="AS104" s="97" t="s">
        <v>1283</v>
      </c>
      <c r="AT104" s="97" t="s">
        <v>2392</v>
      </c>
      <c r="AU104" s="97" t="s">
        <v>1284</v>
      </c>
      <c r="AV104" s="97" t="s">
        <v>1389</v>
      </c>
      <c r="AW104" s="97" t="s">
        <v>1389</v>
      </c>
      <c r="AX104" s="114" t="s">
        <v>3</v>
      </c>
      <c r="AY104" s="120">
        <v>3975</v>
      </c>
      <c r="AZ104" s="98">
        <v>46162</v>
      </c>
      <c r="BA104" s="110" t="str">
        <f t="shared" ref="BA104" si="229">+IF(D104="","",IF(AND($AZ104=""),"EN TRAMITE",IF(AND($AZ104&lt;=$AI104),"CON RESPUESTA","VENCIDA")))</f>
        <v>CON RESPUESTA</v>
      </c>
      <c r="BB104" s="111">
        <f>IF($AQ104="","",IF(AND($I104="RS"),($AQ104-$AK104),IF(AND($I104="RP"),($AQ104-$AK104),IF(AND($I104="RV"),($AQ104-$AK104),(NETWORKDAYS.INTL($AK104,$AQ104,1,Datos!$R$3:$R$18))))))</f>
        <v>7</v>
      </c>
      <c r="BC104" s="112" t="str">
        <f t="shared" si="1"/>
        <v>A TIEMPO</v>
      </c>
      <c r="BD104" s="111">
        <f>IF($AZ104="","",IF(AND($I104="RS"),($AZ104-$D104),IF(AND($I104="RP"),($AZ104-$D104),IF(AND($I104="RV"),($AZ104-$D104),(NETWORKDAYS.INTL($D104,$AZ104,1,Datos!$R$3:$R$18))))))</f>
        <v>7</v>
      </c>
      <c r="BE104" s="112" t="str">
        <f t="shared" si="2"/>
        <v>A TIEMPO</v>
      </c>
    </row>
    <row r="105" spans="1:57" ht="21" customHeight="1" x14ac:dyDescent="0.3">
      <c r="A105" s="97">
        <v>235</v>
      </c>
      <c r="B105" s="97">
        <v>3833</v>
      </c>
      <c r="C105" s="98">
        <v>46154</v>
      </c>
      <c r="D105" s="98">
        <v>46154</v>
      </c>
      <c r="E105" s="97" t="s">
        <v>1574</v>
      </c>
      <c r="F105" s="97" t="s">
        <v>2276</v>
      </c>
      <c r="G105" s="97" t="s">
        <v>125</v>
      </c>
      <c r="H105" s="97" t="s">
        <v>1374</v>
      </c>
      <c r="I105" s="97" t="s">
        <v>1368</v>
      </c>
      <c r="J105" s="97" t="s">
        <v>2380</v>
      </c>
      <c r="K105" s="97" t="s">
        <v>80</v>
      </c>
      <c r="L105" s="97">
        <v>1118127351</v>
      </c>
      <c r="M105" s="97">
        <v>3227492566</v>
      </c>
      <c r="N105" s="97" t="s">
        <v>2381</v>
      </c>
      <c r="O105" s="97" t="s">
        <v>2380</v>
      </c>
      <c r="P105" s="97" t="s">
        <v>80</v>
      </c>
      <c r="Q105" s="97">
        <v>1118127351</v>
      </c>
      <c r="R105" s="97" t="s">
        <v>11</v>
      </c>
      <c r="S105" s="97" t="s">
        <v>66</v>
      </c>
      <c r="T105" s="97" t="s">
        <v>2382</v>
      </c>
      <c r="U105" s="97">
        <v>3227492566</v>
      </c>
      <c r="V105" s="97" t="s">
        <v>2383</v>
      </c>
      <c r="W105" s="97" t="s">
        <v>214</v>
      </c>
      <c r="X105" s="97" t="s">
        <v>363</v>
      </c>
      <c r="Y105" s="97" t="s">
        <v>2384</v>
      </c>
      <c r="Z105" s="97" t="s">
        <v>66</v>
      </c>
      <c r="AA105" s="97" t="s">
        <v>1413</v>
      </c>
      <c r="AB105" s="97" t="s">
        <v>1413</v>
      </c>
      <c r="AC105" s="97" t="s">
        <v>1389</v>
      </c>
      <c r="AD105" s="97" t="s">
        <v>1377</v>
      </c>
      <c r="AE105" s="97" t="s">
        <v>139</v>
      </c>
      <c r="AF105" s="97" t="s">
        <v>2385</v>
      </c>
      <c r="AG105" s="97" t="s">
        <v>66</v>
      </c>
      <c r="AH105" s="97" t="s">
        <v>1389</v>
      </c>
      <c r="AI105" s="98">
        <f>IF(D105="","",IF(AND($I105="RS"),WORKDAY.INTL($D105,3,1,Datos!$R$3:$R$18),IF(AND($I105="RP"),WORKDAY.INTL($D105,2,1,Datos!$R$3:$R$18),IF(AND($I105="RV"),WORKDAY.INTL($D105,1,1,Datos!$R$3:$R$18),IF(AND($I105="Pg"),WORKDAY.INTL($D105,15,1,Datos!$R$3:$R$18),IF(AND($I105="Ps"),WORKDAY.INTL($D105,10,1,Datos!$R$3:$R$18),WORKDAY.INTL($D105,15,1,Datos!$R$3:$R$18)-1))))))</f>
        <v>46174</v>
      </c>
      <c r="AJ105" s="97" t="str">
        <f>IF(D105="","",IF(AND($I105="RS"),(($AI105-$D105)*24)&amp;" Horas",IF(AND($I105="RP"),(($AI105-$D105)*24)&amp;" Horas",IF(AND($I105="RV"),(($AI105-$D105)*24)&amp;" Horas",IF(AND($I105="Pg"),NETWORKDAYS.INTL($D105,$AI105,1,Datos!$R$3:$R$18)-1&amp;" Días",IF(AND($I105="Ps"),NETWORKDAYS.INTL($D105,$AI105,1,Datos!$R$3:$R$18)-1&amp;" Días",(NETWORKDAYS.INTL($D105,$AI105,1,Datos!$R$3:$R$18)&amp;" Días")))))))</f>
        <v>15 Días</v>
      </c>
      <c r="AK105" s="98">
        <v>46154</v>
      </c>
      <c r="AL105" s="98">
        <v>46161</v>
      </c>
      <c r="AM105" s="98"/>
      <c r="AN105" s="98"/>
      <c r="AO105" s="98"/>
      <c r="AP105" s="109" t="str">
        <f ca="1">IF(D105="","",IF(AND($AZ105&lt;&gt;""),"YA SE DIO SOLUCIÓN","Falta  "&amp;(NETWORKDAYS.INTL(TODAY(),$AI105,1,Datos!$R$3:$R$18)-1&amp;" días")))</f>
        <v>YA SE DIO SOLUCIÓN</v>
      </c>
      <c r="AQ105" s="98">
        <v>46161</v>
      </c>
      <c r="AR105" s="98"/>
      <c r="AS105" s="97" t="s">
        <v>1283</v>
      </c>
      <c r="AT105" s="97" t="s">
        <v>2386</v>
      </c>
      <c r="AU105" s="97" t="s">
        <v>1284</v>
      </c>
      <c r="AV105" s="97" t="s">
        <v>1389</v>
      </c>
      <c r="AW105" s="97" t="s">
        <v>1389</v>
      </c>
      <c r="AX105" s="114" t="s">
        <v>3</v>
      </c>
      <c r="AY105" s="120">
        <v>3974</v>
      </c>
      <c r="AZ105" s="98">
        <v>46162</v>
      </c>
      <c r="BA105" s="110" t="str">
        <f t="shared" ref="BA105" si="230">+IF(D105="","",IF(AND($AZ105=""),"EN TRAMITE",IF(AND($AZ105&lt;=$AI105),"CON RESPUESTA","VENCIDA")))</f>
        <v>CON RESPUESTA</v>
      </c>
      <c r="BB105" s="111">
        <f>IF($AQ105="","",IF(AND($I105="RS"),($AQ105-$AK105),IF(AND($I105="RP"),($AQ105-$AK105),IF(AND($I105="RV"),($AQ105-$AK105),(NETWORKDAYS.INTL($AK105,$AQ105,1,Datos!$R$3:$R$18))))))</f>
        <v>6</v>
      </c>
      <c r="BC105" s="112" t="str">
        <f t="shared" si="1"/>
        <v>A TIEMPO</v>
      </c>
      <c r="BD105" s="111">
        <f>IF($AZ105="","",IF(AND($I105="RS"),($AZ105-$D105),IF(AND($I105="RP"),($AZ105-$D105),IF(AND($I105="RV"),($AZ105-$D105),(NETWORKDAYS.INTL($D105,$AZ105,1,Datos!$R$3:$R$18))))))</f>
        <v>7</v>
      </c>
      <c r="BE105" s="112" t="str">
        <f t="shared" si="2"/>
        <v>A TIEMPO</v>
      </c>
    </row>
    <row r="106" spans="1:57" ht="21" customHeight="1" x14ac:dyDescent="0.3">
      <c r="A106" s="97">
        <v>234</v>
      </c>
      <c r="B106" s="97">
        <v>3832</v>
      </c>
      <c r="C106" s="98">
        <v>46154</v>
      </c>
      <c r="D106" s="98">
        <v>46154</v>
      </c>
      <c r="E106" s="97" t="s">
        <v>1574</v>
      </c>
      <c r="F106" s="97" t="s">
        <v>2276</v>
      </c>
      <c r="G106" s="97" t="s">
        <v>118</v>
      </c>
      <c r="H106" s="97" t="s">
        <v>1374</v>
      </c>
      <c r="I106" s="97" t="s">
        <v>1368</v>
      </c>
      <c r="J106" s="97" t="s">
        <v>2370</v>
      </c>
      <c r="K106" s="97" t="s">
        <v>80</v>
      </c>
      <c r="L106" s="97">
        <v>1121963509</v>
      </c>
      <c r="M106" s="97">
        <v>3228142918</v>
      </c>
      <c r="N106" s="97" t="s">
        <v>2371</v>
      </c>
      <c r="O106" s="97" t="s">
        <v>2375</v>
      </c>
      <c r="P106" s="97" t="s">
        <v>80</v>
      </c>
      <c r="Q106" s="97">
        <v>1121963509</v>
      </c>
      <c r="R106" s="97" t="s">
        <v>4</v>
      </c>
      <c r="S106" s="97" t="s">
        <v>66</v>
      </c>
      <c r="T106" s="97" t="s">
        <v>2376</v>
      </c>
      <c r="U106" s="97">
        <v>3228142918</v>
      </c>
      <c r="V106" s="97" t="s">
        <v>2371</v>
      </c>
      <c r="W106" s="97" t="s">
        <v>214</v>
      </c>
      <c r="X106" s="97" t="s">
        <v>243</v>
      </c>
      <c r="Y106" s="97" t="s">
        <v>2377</v>
      </c>
      <c r="Z106" s="97" t="s">
        <v>66</v>
      </c>
      <c r="AA106" s="97" t="s">
        <v>1413</v>
      </c>
      <c r="AB106" s="97" t="s">
        <v>1413</v>
      </c>
      <c r="AC106" s="97" t="s">
        <v>1382</v>
      </c>
      <c r="AD106" s="97" t="s">
        <v>1377</v>
      </c>
      <c r="AE106" s="97" t="s">
        <v>140</v>
      </c>
      <c r="AF106" s="97" t="s">
        <v>1446</v>
      </c>
      <c r="AG106" s="97" t="s">
        <v>2378</v>
      </c>
      <c r="AH106" s="97" t="s">
        <v>1392</v>
      </c>
      <c r="AI106" s="98">
        <f>IF(D106="","",IF(AND($I106="RS"),WORKDAY.INTL($D106,3,1,Datos!$R$3:$R$18),IF(AND($I106="RP"),WORKDAY.INTL($D106,2,1,Datos!$R$3:$R$18),IF(AND($I106="RV"),WORKDAY.INTL($D106,1,1,Datos!$R$3:$R$18),IF(AND($I106="Pg"),WORKDAY.INTL($D106,15,1,Datos!$R$3:$R$18),IF(AND($I106="Ps"),WORKDAY.INTL($D106,10,1,Datos!$R$3:$R$18),WORKDAY.INTL($D106,15,1,Datos!$R$3:$R$18)-1))))))</f>
        <v>46174</v>
      </c>
      <c r="AJ106" s="97" t="str">
        <f>IF(D106="","",IF(AND($I106="RS"),(($AI106-$D106)*24)&amp;" Horas",IF(AND($I106="RP"),(($AI106-$D106)*24)&amp;" Horas",IF(AND($I106="RV"),(($AI106-$D106)*24)&amp;" Horas",IF(AND($I106="Pg"),NETWORKDAYS.INTL($D106,$AI106,1,Datos!$R$3:$R$18)-1&amp;" Días",IF(AND($I106="Ps"),NETWORKDAYS.INTL($D106,$AI106,1,Datos!$R$3:$R$18)-1&amp;" Días",(NETWORKDAYS.INTL($D106,$AI106,1,Datos!$R$3:$R$18)&amp;" Días")))))))</f>
        <v>15 Días</v>
      </c>
      <c r="AK106" s="98">
        <v>46154</v>
      </c>
      <c r="AL106" s="98"/>
      <c r="AM106" s="98"/>
      <c r="AN106" s="98"/>
      <c r="AO106" s="98"/>
      <c r="AP106" s="109" t="str">
        <f ca="1">IF(D106="","",IF(AND($AZ106&lt;&gt;""),"YA SE DIO SOLUCIÓN","Falta  "&amp;(NETWORKDAYS.INTL(TODAY(),$AI106,1,Datos!$R$3:$R$18)-1&amp;" días")))</f>
        <v>YA SE DIO SOLUCIÓN</v>
      </c>
      <c r="AQ106" s="98">
        <v>46157</v>
      </c>
      <c r="AR106" s="98"/>
      <c r="AS106" s="97" t="s">
        <v>1283</v>
      </c>
      <c r="AT106" s="97" t="s">
        <v>2379</v>
      </c>
      <c r="AU106" s="97" t="s">
        <v>1284</v>
      </c>
      <c r="AV106" s="97" t="s">
        <v>1389</v>
      </c>
      <c r="AW106" s="97" t="s">
        <v>1389</v>
      </c>
      <c r="AX106" s="114" t="s">
        <v>3</v>
      </c>
      <c r="AY106" s="120">
        <v>3868</v>
      </c>
      <c r="AZ106" s="98">
        <v>46161</v>
      </c>
      <c r="BA106" s="110" t="str">
        <f t="shared" ref="BA106" si="231">+IF(D106="","",IF(AND($AZ106=""),"EN TRAMITE",IF(AND($AZ106&lt;=$AI106),"CON RESPUESTA","VENCIDA")))</f>
        <v>CON RESPUESTA</v>
      </c>
      <c r="BB106" s="111">
        <f>IF($AQ106="","",IF(AND($I106="RS"),($AQ106-$AK106),IF(AND($I106="RP"),($AQ106-$AK106),IF(AND($I106="RV"),($AQ106-$AK106),(NETWORKDAYS.INTL($AK106,$AQ106,1,Datos!$R$3:$R$18))))))</f>
        <v>4</v>
      </c>
      <c r="BC106" s="112" t="str">
        <f t="shared" si="1"/>
        <v>A TIEMPO</v>
      </c>
      <c r="BD106" s="111">
        <f>IF($AZ106="","",IF(AND($I106="RS"),($AZ106-$D106),IF(AND($I106="RP"),($AZ106-$D106),IF(AND($I106="RV"),($AZ106-$D106),(NETWORKDAYS.INTL($D106,$AZ106,1,Datos!$R$3:$R$18))))))</f>
        <v>6</v>
      </c>
      <c r="BE106" s="112" t="str">
        <f t="shared" si="2"/>
        <v>A TIEMPO</v>
      </c>
    </row>
    <row r="107" spans="1:57" ht="21" customHeight="1" x14ac:dyDescent="0.3">
      <c r="A107" s="97">
        <v>233</v>
      </c>
      <c r="B107" s="97">
        <v>3832</v>
      </c>
      <c r="C107" s="98">
        <v>46154</v>
      </c>
      <c r="D107" s="98">
        <v>46154</v>
      </c>
      <c r="E107" s="97" t="s">
        <v>1574</v>
      </c>
      <c r="F107" s="97" t="s">
        <v>2276</v>
      </c>
      <c r="G107" s="97" t="s">
        <v>118</v>
      </c>
      <c r="H107" s="97" t="s">
        <v>1374</v>
      </c>
      <c r="I107" s="97" t="s">
        <v>1368</v>
      </c>
      <c r="J107" s="97" t="s">
        <v>2370</v>
      </c>
      <c r="K107" s="97" t="s">
        <v>80</v>
      </c>
      <c r="L107" s="97">
        <v>1121963509</v>
      </c>
      <c r="M107" s="97">
        <v>3228142918</v>
      </c>
      <c r="N107" s="97" t="s">
        <v>2371</v>
      </c>
      <c r="O107" s="97" t="s">
        <v>2370</v>
      </c>
      <c r="P107" s="97" t="s">
        <v>80</v>
      </c>
      <c r="Q107" s="97">
        <v>1121963509</v>
      </c>
      <c r="R107" s="97" t="s">
        <v>4</v>
      </c>
      <c r="S107" s="97" t="s">
        <v>66</v>
      </c>
      <c r="T107" s="97" t="s">
        <v>2372</v>
      </c>
      <c r="U107" s="97">
        <v>3228142918</v>
      </c>
      <c r="V107" s="97" t="s">
        <v>2371</v>
      </c>
      <c r="W107" s="97" t="s">
        <v>214</v>
      </c>
      <c r="X107" s="97" t="s">
        <v>243</v>
      </c>
      <c r="Y107" s="97" t="s">
        <v>2373</v>
      </c>
      <c r="Z107" s="97" t="s">
        <v>66</v>
      </c>
      <c r="AA107" s="97" t="s">
        <v>1413</v>
      </c>
      <c r="AB107" s="97" t="s">
        <v>1413</v>
      </c>
      <c r="AC107" s="97" t="s">
        <v>1382</v>
      </c>
      <c r="AD107" s="97" t="s">
        <v>1377</v>
      </c>
      <c r="AE107" s="97" t="s">
        <v>1421</v>
      </c>
      <c r="AF107" s="97" t="s">
        <v>1434</v>
      </c>
      <c r="AG107" s="97" t="s">
        <v>2374</v>
      </c>
      <c r="AH107" s="97" t="s">
        <v>1391</v>
      </c>
      <c r="AI107" s="98">
        <f>IF(D107="","",IF(AND($I107="RS"),WORKDAY.INTL($D107,3,1,Datos!$R$3:$R$18),IF(AND($I107="RP"),WORKDAY.INTL($D107,2,1,Datos!$R$3:$R$18),IF(AND($I107="RV"),WORKDAY.INTL($D107,1,1,Datos!$R$3:$R$18),IF(AND($I107="Pg"),WORKDAY.INTL($D107,15,1,Datos!$R$3:$R$18),IF(AND($I107="Ps"),WORKDAY.INTL($D107,10,1,Datos!$R$3:$R$18),WORKDAY.INTL($D107,15,1,Datos!$R$3:$R$18)-1))))))</f>
        <v>46174</v>
      </c>
      <c r="AJ107" s="97" t="str">
        <f>IF(D107="","",IF(AND($I107="RS"),(($AI107-$D107)*24)&amp;" Horas",IF(AND($I107="RP"),(($AI107-$D107)*24)&amp;" Horas",IF(AND($I107="RV"),(($AI107-$D107)*24)&amp;" Horas",IF(AND($I107="Pg"),NETWORKDAYS.INTL($D107,$AI107,1,Datos!$R$3:$R$18)-1&amp;" Días",IF(AND($I107="Ps"),NETWORKDAYS.INTL($D107,$AI107,1,Datos!$R$3:$R$18)-1&amp;" Días",(NETWORKDAYS.INTL($D107,$AI107,1,Datos!$R$3:$R$18)&amp;" Días")))))))</f>
        <v>15 Días</v>
      </c>
      <c r="AK107" s="98">
        <v>46154</v>
      </c>
      <c r="AL107" s="98"/>
      <c r="AM107" s="98"/>
      <c r="AN107" s="98"/>
      <c r="AO107" s="98"/>
      <c r="AP107" s="109" t="str">
        <f ca="1">IF(D107="","",IF(AND($AZ107&lt;&gt;""),"YA SE DIO SOLUCIÓN","Falta  "&amp;(NETWORKDAYS.INTL(TODAY(),$AI107,1,Datos!$R$3:$R$18)-1&amp;" días")))</f>
        <v>YA SE DIO SOLUCIÓN</v>
      </c>
      <c r="AQ107" s="98">
        <v>46163</v>
      </c>
      <c r="AR107" s="98"/>
      <c r="AS107" s="97" t="s">
        <v>1283</v>
      </c>
      <c r="AT107" s="97" t="s">
        <v>2349</v>
      </c>
      <c r="AU107" s="97" t="s">
        <v>1284</v>
      </c>
      <c r="AV107" s="97" t="s">
        <v>1389</v>
      </c>
      <c r="AW107" s="97" t="s">
        <v>1389</v>
      </c>
      <c r="AX107" s="114" t="s">
        <v>3</v>
      </c>
      <c r="AY107" s="120">
        <v>4037</v>
      </c>
      <c r="AZ107" s="98">
        <v>46164</v>
      </c>
      <c r="BA107" s="110" t="str">
        <f t="shared" ref="BA107" si="232">+IF(D107="","",IF(AND($AZ107=""),"EN TRAMITE",IF(AND($AZ107&lt;=$AI107),"CON RESPUESTA","VENCIDA")))</f>
        <v>CON RESPUESTA</v>
      </c>
      <c r="BB107" s="111">
        <f>IF($AQ107="","",IF(AND($I107="RS"),($AQ107-$AK107),IF(AND($I107="RP"),($AQ107-$AK107),IF(AND($I107="RV"),($AQ107-$AK107),(NETWORKDAYS.INTL($AK107,$AQ107,1,Datos!$R$3:$R$18))))))</f>
        <v>8</v>
      </c>
      <c r="BC107" s="112" t="str">
        <f t="shared" si="1"/>
        <v>A TIEMPO</v>
      </c>
      <c r="BD107" s="111">
        <f>IF($AZ107="","",IF(AND($I107="RS"),($AZ107-$D107),IF(AND($I107="RP"),($AZ107-$D107),IF(AND($I107="RV"),($AZ107-$D107),(NETWORKDAYS.INTL($D107,$AZ107,1,Datos!$R$3:$R$18))))))</f>
        <v>9</v>
      </c>
      <c r="BE107" s="112" t="str">
        <f t="shared" si="2"/>
        <v>A TIEMPO</v>
      </c>
    </row>
    <row r="108" spans="1:57" ht="21" customHeight="1" x14ac:dyDescent="0.3">
      <c r="A108" s="97">
        <v>232</v>
      </c>
      <c r="B108" s="97">
        <v>3793</v>
      </c>
      <c r="C108" s="98">
        <v>46153</v>
      </c>
      <c r="D108" s="98">
        <v>46153</v>
      </c>
      <c r="E108" s="97" t="s">
        <v>1574</v>
      </c>
      <c r="F108" s="97" t="s">
        <v>2276</v>
      </c>
      <c r="G108" s="97" t="s">
        <v>114</v>
      </c>
      <c r="H108" s="97" t="s">
        <v>1374</v>
      </c>
      <c r="I108" s="97" t="s">
        <v>1368</v>
      </c>
      <c r="J108" s="97" t="s">
        <v>66</v>
      </c>
      <c r="K108" s="97" t="s">
        <v>66</v>
      </c>
      <c r="L108" s="97" t="s">
        <v>66</v>
      </c>
      <c r="M108" s="97" t="s">
        <v>66</v>
      </c>
      <c r="N108" s="97" t="s">
        <v>2393</v>
      </c>
      <c r="O108" s="97" t="s">
        <v>66</v>
      </c>
      <c r="P108" s="97" t="s">
        <v>66</v>
      </c>
      <c r="Q108" s="97" t="s">
        <v>1938</v>
      </c>
      <c r="R108" s="97" t="s">
        <v>66</v>
      </c>
      <c r="S108" s="97" t="s">
        <v>66</v>
      </c>
      <c r="T108" s="97" t="s">
        <v>66</v>
      </c>
      <c r="U108" s="97" t="s">
        <v>66</v>
      </c>
      <c r="V108" s="97" t="s">
        <v>2367</v>
      </c>
      <c r="W108" s="97" t="s">
        <v>1272</v>
      </c>
      <c r="X108" s="97"/>
      <c r="Y108" s="97" t="s">
        <v>2368</v>
      </c>
      <c r="Z108" s="97" t="s">
        <v>66</v>
      </c>
      <c r="AA108" s="97" t="s">
        <v>1413</v>
      </c>
      <c r="AB108" s="97" t="s">
        <v>1413</v>
      </c>
      <c r="AC108" s="97" t="s">
        <v>1382</v>
      </c>
      <c r="AD108" s="97" t="s">
        <v>1379</v>
      </c>
      <c r="AE108" s="97" t="s">
        <v>140</v>
      </c>
      <c r="AF108" s="97" t="s">
        <v>1446</v>
      </c>
      <c r="AG108" s="97" t="s">
        <v>2369</v>
      </c>
      <c r="AH108" s="97" t="s">
        <v>1392</v>
      </c>
      <c r="AI108" s="98">
        <f>IF(D108="","",IF(AND($I108="RS"),WORKDAY.INTL($D108,3,1,Datos!$R$3:$R$18),IF(AND($I108="RP"),WORKDAY.INTL($D108,2,1,Datos!$R$3:$R$18),IF(AND($I108="RV"),WORKDAY.INTL($D108,1,1,Datos!$R$3:$R$18),IF(AND($I108="Pg"),WORKDAY.INTL($D108,15,1,Datos!$R$3:$R$18),IF(AND($I108="Ps"),WORKDAY.INTL($D108,10,1,Datos!$R$3:$R$18),WORKDAY.INTL($D108,15,1,Datos!$R$3:$R$18)-1))))))</f>
        <v>46173</v>
      </c>
      <c r="AJ108" s="97" t="str">
        <f>IF(D108="","",IF(AND($I108="RS"),(($AI108-$D108)*24)&amp;" Horas",IF(AND($I108="RP"),(($AI108-$D108)*24)&amp;" Horas",IF(AND($I108="RV"),(($AI108-$D108)*24)&amp;" Horas",IF(AND($I108="Pg"),NETWORKDAYS.INTL($D108,$AI108,1,Datos!$R$3:$R$18)-1&amp;" Días",IF(AND($I108="Ps"),NETWORKDAYS.INTL($D108,$AI108,1,Datos!$R$3:$R$18)-1&amp;" Días",(NETWORKDAYS.INTL($D108,$AI108,1,Datos!$R$3:$R$18)&amp;" Días")))))))</f>
        <v>15 Días</v>
      </c>
      <c r="AK108" s="98">
        <v>46153</v>
      </c>
      <c r="AL108" s="98"/>
      <c r="AM108" s="98"/>
      <c r="AN108" s="98"/>
      <c r="AO108" s="98"/>
      <c r="AP108" s="109" t="str">
        <f ca="1">IF(D108="","",IF(AND($AZ108&lt;&gt;""),"YA SE DIO SOLUCIÓN","Falta  "&amp;(NETWORKDAYS.INTL(TODAY(),$AI108,1,Datos!$R$3:$R$18)-1&amp;" días")))</f>
        <v>YA SE DIO SOLUCIÓN</v>
      </c>
      <c r="AQ108" s="98">
        <v>46155</v>
      </c>
      <c r="AR108" s="98"/>
      <c r="AS108" s="97" t="s">
        <v>1283</v>
      </c>
      <c r="AT108" s="97" t="s">
        <v>2379</v>
      </c>
      <c r="AU108" s="97" t="s">
        <v>1284</v>
      </c>
      <c r="AV108" s="97" t="s">
        <v>1389</v>
      </c>
      <c r="AW108" s="97" t="s">
        <v>1389</v>
      </c>
      <c r="AX108" s="114" t="s">
        <v>3</v>
      </c>
      <c r="AY108" s="120">
        <v>3783</v>
      </c>
      <c r="AZ108" s="98">
        <v>46155</v>
      </c>
      <c r="BA108" s="110" t="str">
        <f t="shared" ref="BA108" si="233">+IF(D108="","",IF(AND($AZ108=""),"EN TRAMITE",IF(AND($AZ108&lt;=$AI108),"CON RESPUESTA","VENCIDA")))</f>
        <v>CON RESPUESTA</v>
      </c>
      <c r="BB108" s="111">
        <f>IF($AQ108="","",IF(AND($I108="RS"),($AQ108-$AK108),IF(AND($I108="RP"),($AQ108-$AK108),IF(AND($I108="RV"),($AQ108-$AK108),(NETWORKDAYS.INTL($AK108,$AQ108,1,Datos!$R$3:$R$18))))))</f>
        <v>3</v>
      </c>
      <c r="BC108" s="112" t="str">
        <f t="shared" si="1"/>
        <v>A TIEMPO</v>
      </c>
      <c r="BD108" s="111">
        <f>IF($AZ108="","",IF(AND($I108="RS"),($AZ108-$D108),IF(AND($I108="RP"),($AZ108-$D108),IF(AND($I108="RV"),($AZ108-$D108),(NETWORKDAYS.INTL($D108,$AZ108,1,Datos!$R$3:$R$18))))))</f>
        <v>3</v>
      </c>
      <c r="BE108" s="112" t="str">
        <f t="shared" si="2"/>
        <v>A TIEMPO</v>
      </c>
    </row>
    <row r="109" spans="1:57" ht="21" customHeight="1" x14ac:dyDescent="0.3">
      <c r="A109" s="97">
        <v>231</v>
      </c>
      <c r="B109" s="97">
        <v>3747</v>
      </c>
      <c r="C109" s="98">
        <v>46150</v>
      </c>
      <c r="D109" s="98">
        <v>46150</v>
      </c>
      <c r="E109" s="97" t="s">
        <v>1574</v>
      </c>
      <c r="F109" s="97" t="s">
        <v>2276</v>
      </c>
      <c r="G109" s="97" t="s">
        <v>113</v>
      </c>
      <c r="H109" s="97" t="s">
        <v>1373</v>
      </c>
      <c r="I109" s="97" t="s">
        <v>1370</v>
      </c>
      <c r="J109" s="97" t="s">
        <v>2358</v>
      </c>
      <c r="K109" s="97" t="s">
        <v>80</v>
      </c>
      <c r="L109" s="97">
        <v>33645363</v>
      </c>
      <c r="M109" s="97">
        <v>3124035479</v>
      </c>
      <c r="N109" s="97" t="s">
        <v>2359</v>
      </c>
      <c r="O109" s="97" t="s">
        <v>2360</v>
      </c>
      <c r="P109" s="97" t="s">
        <v>66</v>
      </c>
      <c r="Q109" s="97" t="s">
        <v>66</v>
      </c>
      <c r="R109" s="97" t="s">
        <v>4</v>
      </c>
      <c r="S109" s="97" t="s">
        <v>66</v>
      </c>
      <c r="T109" s="97" t="s">
        <v>2361</v>
      </c>
      <c r="U109" s="97">
        <v>3124035479</v>
      </c>
      <c r="V109" s="97" t="s">
        <v>2359</v>
      </c>
      <c r="W109" s="97" t="s">
        <v>214</v>
      </c>
      <c r="X109" s="97" t="s">
        <v>416</v>
      </c>
      <c r="Y109" s="97" t="s">
        <v>2362</v>
      </c>
      <c r="Z109" s="97" t="s">
        <v>66</v>
      </c>
      <c r="AA109" s="97" t="s">
        <v>1413</v>
      </c>
      <c r="AB109" s="97" t="s">
        <v>1413</v>
      </c>
      <c r="AC109" s="97" t="s">
        <v>1382</v>
      </c>
      <c r="AD109" s="97" t="s">
        <v>1377</v>
      </c>
      <c r="AE109" s="97" t="s">
        <v>133</v>
      </c>
      <c r="AF109" s="97" t="s">
        <v>2363</v>
      </c>
      <c r="AG109" s="97" t="s">
        <v>66</v>
      </c>
      <c r="AH109" s="97" t="s">
        <v>1389</v>
      </c>
      <c r="AI109" s="98">
        <f>IF(D109="","",IF(AND($I109="RS"),WORKDAY.INTL($D109,3,1,Datos!$R$3:$R$18),IF(AND($I109="RP"),WORKDAY.INTL($D109,2,1,Datos!$R$3:$R$18),IF(AND($I109="RV"),WORKDAY.INTL($D109,1,1,Datos!$R$3:$R$18),IF(AND($I109="Pg"),WORKDAY.INTL($D109,15,1,Datos!$R$3:$R$18),IF(AND($I109="Ps"),WORKDAY.INTL($D109,10,1,Datos!$R$3:$R$18),WORKDAY.INTL($D109,15,1,Datos!$R$3:$R$18)-1))))))</f>
        <v>46171</v>
      </c>
      <c r="AJ109" s="97" t="str">
        <f>IF(D109="","",IF(AND($I109="RS"),(($AI109-$D109)*24)&amp;" Horas",IF(AND($I109="RP"),(($AI109-$D109)*24)&amp;" Horas",IF(AND($I109="RV"),(($AI109-$D109)*24)&amp;" Horas",IF(AND($I109="Pg"),NETWORKDAYS.INTL($D109,$AI109,1,Datos!$R$3:$R$18)-1&amp;" Días",IF(AND($I109="Ps"),NETWORKDAYS.INTL($D109,$AI109,1,Datos!$R$3:$R$18)-1&amp;" Días",(NETWORKDAYS.INTL($D109,$AI109,1,Datos!$R$3:$R$18)&amp;" Días")))))))</f>
        <v>15 Días</v>
      </c>
      <c r="AK109" s="98">
        <v>46150</v>
      </c>
      <c r="AL109" s="98"/>
      <c r="AM109" s="98"/>
      <c r="AN109" s="98"/>
      <c r="AO109" s="98"/>
      <c r="AP109" s="109" t="str">
        <f ca="1">IF(D109="","",IF(AND($AZ109&lt;&gt;""),"YA SE DIO SOLUCIÓN","Falta  "&amp;(NETWORKDAYS.INTL(TODAY(),$AI109,1,Datos!$R$3:$R$18)-1&amp;" días")))</f>
        <v>YA SE DIO SOLUCIÓN</v>
      </c>
      <c r="AQ109" s="98">
        <v>46157</v>
      </c>
      <c r="AR109" s="98"/>
      <c r="AS109" s="97" t="s">
        <v>1283</v>
      </c>
      <c r="AT109" s="97" t="s">
        <v>2366</v>
      </c>
      <c r="AU109" s="97" t="s">
        <v>1284</v>
      </c>
      <c r="AV109" s="97" t="s">
        <v>2365</v>
      </c>
      <c r="AW109" s="97" t="s">
        <v>1389</v>
      </c>
      <c r="AX109" s="114" t="s">
        <v>3</v>
      </c>
      <c r="AY109" s="120">
        <v>3864</v>
      </c>
      <c r="AZ109" s="98">
        <v>46161</v>
      </c>
      <c r="BA109" s="110" t="str">
        <f t="shared" ref="BA109" si="234">+IF(D109="","",IF(AND($AZ109=""),"EN TRAMITE",IF(AND($AZ109&lt;=$AI109),"CON RESPUESTA","VENCIDA")))</f>
        <v>CON RESPUESTA</v>
      </c>
      <c r="BB109" s="111">
        <f>IF($AQ109="","",IF(AND($I109="RS"),($AQ109-$AK109),IF(AND($I109="RP"),($AQ109-$AK109),IF(AND($I109="RV"),($AQ109-$AK109),(NETWORKDAYS.INTL($AK109,$AQ109,1,Datos!$R$3:$R$18))))))</f>
        <v>6</v>
      </c>
      <c r="BC109" s="112" t="str">
        <f t="shared" si="1"/>
        <v>A TIEMPO</v>
      </c>
      <c r="BD109" s="111">
        <f>IF($AZ109="","",IF(AND($I109="RS"),($AZ109-$D109),IF(AND($I109="RP"),($AZ109-$D109),IF(AND($I109="RV"),($AZ109-$D109),(NETWORKDAYS.INTL($D109,$AZ109,1,Datos!$R$3:$R$18))))))</f>
        <v>8</v>
      </c>
      <c r="BE109" s="112" t="str">
        <f t="shared" si="2"/>
        <v>A TIEMPO</v>
      </c>
    </row>
    <row r="110" spans="1:57" ht="21" customHeight="1" x14ac:dyDescent="0.3">
      <c r="A110" s="97">
        <v>230</v>
      </c>
      <c r="B110" s="97">
        <v>3661</v>
      </c>
      <c r="C110" s="98">
        <v>46148</v>
      </c>
      <c r="D110" s="98">
        <v>46148</v>
      </c>
      <c r="E110" s="97" t="s">
        <v>1574</v>
      </c>
      <c r="F110" s="97" t="s">
        <v>2276</v>
      </c>
      <c r="G110" s="97" t="s">
        <v>125</v>
      </c>
      <c r="H110" s="97" t="s">
        <v>1374</v>
      </c>
      <c r="I110" s="97" t="s">
        <v>1368</v>
      </c>
      <c r="J110" s="97" t="s">
        <v>66</v>
      </c>
      <c r="K110" s="97" t="s">
        <v>66</v>
      </c>
      <c r="L110" s="97" t="s">
        <v>66</v>
      </c>
      <c r="M110" s="97" t="s">
        <v>66</v>
      </c>
      <c r="N110" s="97" t="s">
        <v>66</v>
      </c>
      <c r="O110" s="97" t="s">
        <v>66</v>
      </c>
      <c r="P110" s="97" t="s">
        <v>66</v>
      </c>
      <c r="Q110" s="97" t="s">
        <v>66</v>
      </c>
      <c r="R110" s="97" t="s">
        <v>66</v>
      </c>
      <c r="S110" s="97" t="s">
        <v>66</v>
      </c>
      <c r="T110" s="97" t="s">
        <v>66</v>
      </c>
      <c r="U110" s="97" t="s">
        <v>66</v>
      </c>
      <c r="V110" s="97" t="s">
        <v>66</v>
      </c>
      <c r="W110" s="97" t="s">
        <v>1272</v>
      </c>
      <c r="X110" s="97"/>
      <c r="Y110" s="97" t="s">
        <v>2357</v>
      </c>
      <c r="Z110" s="97" t="s">
        <v>66</v>
      </c>
      <c r="AA110" s="97" t="s">
        <v>1413</v>
      </c>
      <c r="AB110" s="97" t="s">
        <v>1413</v>
      </c>
      <c r="AC110" s="97" t="s">
        <v>1389</v>
      </c>
      <c r="AD110" s="97" t="s">
        <v>1379</v>
      </c>
      <c r="AE110" s="97" t="s">
        <v>139</v>
      </c>
      <c r="AF110" s="97" t="s">
        <v>2356</v>
      </c>
      <c r="AG110" s="97" t="s">
        <v>66</v>
      </c>
      <c r="AH110" s="97" t="s">
        <v>1389</v>
      </c>
      <c r="AI110" s="98">
        <f>IF(D110="","",IF(AND($I110="RS"),WORKDAY.INTL($D110,3,1,Datos!$R$3:$R$18),IF(AND($I110="RP"),WORKDAY.INTL($D110,2,1,Datos!$R$3:$R$18),IF(AND($I110="RV"),WORKDAY.INTL($D110,1,1,Datos!$R$3:$R$18),IF(AND($I110="Pg"),WORKDAY.INTL($D110,15,1,Datos!$R$3:$R$18),IF(AND($I110="Ps"),WORKDAY.INTL($D110,10,1,Datos!$R$3:$R$18),WORKDAY.INTL($D110,15,1,Datos!$R$3:$R$18)-1))))))</f>
        <v>46168</v>
      </c>
      <c r="AJ110" s="97" t="str">
        <f>IF(D110="","",IF(AND($I110="RS"),(($AI110-$D110)*24)&amp;" Horas",IF(AND($I110="RP"),(($AI110-$D110)*24)&amp;" Horas",IF(AND($I110="RV"),(($AI110-$D110)*24)&amp;" Horas",IF(AND($I110="Pg"),NETWORKDAYS.INTL($D110,$AI110,1,Datos!$R$3:$R$18)-1&amp;" Días",IF(AND($I110="Ps"),NETWORKDAYS.INTL($D110,$AI110,1,Datos!$R$3:$R$18)-1&amp;" Días",(NETWORKDAYS.INTL($D110,$AI110,1,Datos!$R$3:$R$18)&amp;" Días")))))))</f>
        <v>15 Días</v>
      </c>
      <c r="AK110" s="98">
        <v>46150</v>
      </c>
      <c r="AL110" s="98">
        <v>46156</v>
      </c>
      <c r="AM110" s="98">
        <v>46164</v>
      </c>
      <c r="AN110" s="98">
        <v>46167</v>
      </c>
      <c r="AO110" s="98"/>
      <c r="AP110" s="109" t="str">
        <f ca="1">IF(D110="","",IF(AND($AZ110&lt;&gt;""),"YA SE DIO SOLUCIÓN","Falta  "&amp;(NETWORKDAYS.INTL(TODAY(),$AI110,1,Datos!$R$3:$R$18)-1&amp;" días")))</f>
        <v>YA SE DIO SOLUCIÓN</v>
      </c>
      <c r="AQ110" s="98">
        <v>46168</v>
      </c>
      <c r="AR110" s="98"/>
      <c r="AS110" s="97" t="s">
        <v>1283</v>
      </c>
      <c r="AT110" s="97" t="s">
        <v>2364</v>
      </c>
      <c r="AU110" s="97" t="s">
        <v>1284</v>
      </c>
      <c r="AV110" s="97" t="s">
        <v>1389</v>
      </c>
      <c r="AW110" s="97" t="s">
        <v>1389</v>
      </c>
      <c r="AX110" s="114" t="s">
        <v>6</v>
      </c>
      <c r="AY110" s="120">
        <v>4168</v>
      </c>
      <c r="AZ110" s="98">
        <v>46168</v>
      </c>
      <c r="BA110" s="110" t="str">
        <f t="shared" ref="BA110" si="235">+IF(D110="","",IF(AND($AZ110=""),"EN TRAMITE",IF(AND($AZ110&lt;=$AI110),"CON RESPUESTA","VENCIDA")))</f>
        <v>CON RESPUESTA</v>
      </c>
      <c r="BB110" s="111">
        <f>IF($AQ110="","",IF(AND($I110="RS"),($AQ110-$AK110),IF(AND($I110="RP"),($AQ110-$AK110),IF(AND($I110="RV"),($AQ110-$AK110),(NETWORKDAYS.INTL($AK110,$AQ110,1,Datos!$R$3:$R$18))))))</f>
        <v>13</v>
      </c>
      <c r="BC110" s="112" t="str">
        <f t="shared" si="1"/>
        <v>FUERA DE TIEMPO</v>
      </c>
      <c r="BD110" s="111">
        <f>IF($AZ110="","",IF(AND($I110="RS"),($AZ110-$D110),IF(AND($I110="RP"),($AZ110-$D110),IF(AND($I110="RV"),($AZ110-$D110),(NETWORKDAYS.INTL($D110,$AZ110,1,Datos!$R$3:$R$18))))))</f>
        <v>15</v>
      </c>
      <c r="BE110" s="112" t="str">
        <f t="shared" si="2"/>
        <v>A TIEMPO</v>
      </c>
    </row>
    <row r="111" spans="1:57" ht="21" customHeight="1" x14ac:dyDescent="0.3">
      <c r="A111" s="97">
        <v>229</v>
      </c>
      <c r="B111" s="97">
        <v>3745</v>
      </c>
      <c r="C111" s="98">
        <v>46150</v>
      </c>
      <c r="D111" s="98">
        <v>46150</v>
      </c>
      <c r="E111" s="97" t="s">
        <v>1574</v>
      </c>
      <c r="F111" s="97" t="s">
        <v>2276</v>
      </c>
      <c r="G111" s="97" t="s">
        <v>114</v>
      </c>
      <c r="H111" s="97" t="s">
        <v>1374</v>
      </c>
      <c r="I111" s="97" t="s">
        <v>1368</v>
      </c>
      <c r="J111" s="97" t="s">
        <v>2350</v>
      </c>
      <c r="K111" s="97" t="s">
        <v>66</v>
      </c>
      <c r="L111" s="97" t="s">
        <v>66</v>
      </c>
      <c r="M111" s="97" t="s">
        <v>66</v>
      </c>
      <c r="N111" s="97" t="s">
        <v>2351</v>
      </c>
      <c r="O111" s="97" t="s">
        <v>2352</v>
      </c>
      <c r="P111" s="97" t="s">
        <v>80</v>
      </c>
      <c r="Q111" s="97">
        <v>1118571411</v>
      </c>
      <c r="R111" s="97" t="s">
        <v>66</v>
      </c>
      <c r="S111" s="97" t="s">
        <v>66</v>
      </c>
      <c r="T111" s="97" t="s">
        <v>66</v>
      </c>
      <c r="U111" s="97" t="s">
        <v>66</v>
      </c>
      <c r="V111" s="97" t="s">
        <v>66</v>
      </c>
      <c r="W111" s="97" t="s">
        <v>1272</v>
      </c>
      <c r="X111" s="97"/>
      <c r="Y111" s="97" t="s">
        <v>2353</v>
      </c>
      <c r="Z111" s="97" t="s">
        <v>66</v>
      </c>
      <c r="AA111" s="97" t="s">
        <v>1413</v>
      </c>
      <c r="AB111" s="97" t="s">
        <v>1413</v>
      </c>
      <c r="AC111" s="97" t="s">
        <v>1386</v>
      </c>
      <c r="AD111" s="97" t="s">
        <v>1379</v>
      </c>
      <c r="AE111" s="97" t="s">
        <v>140</v>
      </c>
      <c r="AF111" s="97" t="s">
        <v>1446</v>
      </c>
      <c r="AG111" s="97" t="s">
        <v>2354</v>
      </c>
      <c r="AH111" s="97" t="s">
        <v>1392</v>
      </c>
      <c r="AI111" s="98">
        <f>IF(D111="","",IF(AND($I111="RS"),WORKDAY.INTL($D111,3,1,Datos!$R$3:$R$18),IF(AND($I111="RP"),WORKDAY.INTL($D111,2,1,Datos!$R$3:$R$18),IF(AND($I111="RV"),WORKDAY.INTL($D111,1,1,Datos!$R$3:$R$18),IF(AND($I111="Pg"),WORKDAY.INTL($D111,15,1,Datos!$R$3:$R$18),IF(AND($I111="Ps"),WORKDAY.INTL($D111,10,1,Datos!$R$3:$R$18),WORKDAY.INTL($D111,15,1,Datos!$R$3:$R$18)-1))))))</f>
        <v>46170</v>
      </c>
      <c r="AJ111" s="97" t="str">
        <f>IF(D111="","",IF(AND($I111="RS"),(($AI111-$D111)*24)&amp;" Horas",IF(AND($I111="RP"),(($AI111-$D111)*24)&amp;" Horas",IF(AND($I111="RV"),(($AI111-$D111)*24)&amp;" Horas",IF(AND($I111="Pg"),NETWORKDAYS.INTL($D111,$AI111,1,Datos!$R$3:$R$18)-1&amp;" Días",IF(AND($I111="Ps"),NETWORKDAYS.INTL($D111,$AI111,1,Datos!$R$3:$R$18)-1&amp;" Días",(NETWORKDAYS.INTL($D111,$AI111,1,Datos!$R$3:$R$18)&amp;" Días")))))))</f>
        <v>15 Días</v>
      </c>
      <c r="AK111" s="98">
        <v>46150</v>
      </c>
      <c r="AL111" s="98"/>
      <c r="AM111" s="98"/>
      <c r="AN111" s="98"/>
      <c r="AO111" s="98"/>
      <c r="AP111" s="109" t="str">
        <f ca="1">IF(D111="","",IF(AND($AZ111&lt;&gt;""),"YA SE DIO SOLUCIÓN","Falta  "&amp;(NETWORKDAYS.INTL(TODAY(),$AI111,1,Datos!$R$3:$R$18)-1&amp;" días")))</f>
        <v>YA SE DIO SOLUCIÓN</v>
      </c>
      <c r="AQ111" s="98">
        <v>46153</v>
      </c>
      <c r="AR111" s="98"/>
      <c r="AS111" s="97" t="s">
        <v>1283</v>
      </c>
      <c r="AT111" s="97" t="s">
        <v>2355</v>
      </c>
      <c r="AU111" s="97" t="s">
        <v>1284</v>
      </c>
      <c r="AV111" s="97" t="s">
        <v>1389</v>
      </c>
      <c r="AW111" s="97" t="s">
        <v>1389</v>
      </c>
      <c r="AX111" s="114" t="s">
        <v>3</v>
      </c>
      <c r="AY111" s="120">
        <v>3670</v>
      </c>
      <c r="AZ111" s="98">
        <v>46153</v>
      </c>
      <c r="BA111" s="110" t="str">
        <f t="shared" ref="BA111" si="236">+IF(D111="","",IF(AND($AZ111=""),"EN TRAMITE",IF(AND($AZ111&lt;=$AI111),"CON RESPUESTA","VENCIDA")))</f>
        <v>CON RESPUESTA</v>
      </c>
      <c r="BB111" s="111">
        <f>IF($AQ111="","",IF(AND($I111="RS"),($AQ111-$AK111),IF(AND($I111="RP"),($AQ111-$AK111),IF(AND($I111="RV"),($AQ111-$AK111),(NETWORKDAYS.INTL($AK111,$AQ111,1,Datos!$R$3:$R$18))))))</f>
        <v>2</v>
      </c>
      <c r="BC111" s="112" t="str">
        <f t="shared" si="1"/>
        <v>A TIEMPO</v>
      </c>
      <c r="BD111" s="111">
        <f>IF($AZ111="","",IF(AND($I111="RS"),($AZ111-$D111),IF(AND($I111="RP"),($AZ111-$D111),IF(AND($I111="RV"),($AZ111-$D111),(NETWORKDAYS.INTL($D111,$AZ111,1,Datos!$R$3:$R$18))))))</f>
        <v>2</v>
      </c>
      <c r="BE111" s="112" t="str">
        <f t="shared" si="2"/>
        <v>A TIEMPO</v>
      </c>
    </row>
    <row r="112" spans="1:57" ht="21" customHeight="1" x14ac:dyDescent="0.3">
      <c r="A112" s="97">
        <v>228</v>
      </c>
      <c r="B112" s="97">
        <v>3702</v>
      </c>
      <c r="C112" s="98">
        <v>46149</v>
      </c>
      <c r="D112" s="98">
        <v>46149</v>
      </c>
      <c r="E112" s="97" t="s">
        <v>1574</v>
      </c>
      <c r="F112" s="97" t="s">
        <v>2276</v>
      </c>
      <c r="G112" s="97" t="s">
        <v>114</v>
      </c>
      <c r="H112" s="97" t="s">
        <v>1374</v>
      </c>
      <c r="I112" s="97" t="s">
        <v>1368</v>
      </c>
      <c r="J112" s="97" t="s">
        <v>2343</v>
      </c>
      <c r="K112" s="97" t="s">
        <v>66</v>
      </c>
      <c r="L112" s="97" t="s">
        <v>66</v>
      </c>
      <c r="M112" s="97" t="s">
        <v>66</v>
      </c>
      <c r="N112" s="97" t="s">
        <v>66</v>
      </c>
      <c r="O112" s="97" t="s">
        <v>2344</v>
      </c>
      <c r="P112" s="97" t="s">
        <v>80</v>
      </c>
      <c r="Q112" s="97">
        <v>1024550663</v>
      </c>
      <c r="R112" s="97" t="s">
        <v>10</v>
      </c>
      <c r="S112" s="97" t="s">
        <v>66</v>
      </c>
      <c r="T112" s="97" t="s">
        <v>2345</v>
      </c>
      <c r="U112" s="97">
        <v>3204296185</v>
      </c>
      <c r="V112" s="97" t="s">
        <v>2346</v>
      </c>
      <c r="W112" s="97" t="s">
        <v>214</v>
      </c>
      <c r="X112" s="97" t="s">
        <v>243</v>
      </c>
      <c r="Y112" s="97" t="s">
        <v>2348</v>
      </c>
      <c r="Z112" s="97" t="s">
        <v>66</v>
      </c>
      <c r="AA112" s="97" t="s">
        <v>1413</v>
      </c>
      <c r="AB112" s="97" t="s">
        <v>1413</v>
      </c>
      <c r="AC112" s="97" t="s">
        <v>1382</v>
      </c>
      <c r="AD112" s="97" t="s">
        <v>1377</v>
      </c>
      <c r="AE112" s="97" t="s">
        <v>140</v>
      </c>
      <c r="AF112" s="97" t="s">
        <v>1443</v>
      </c>
      <c r="AG112" s="97" t="s">
        <v>2347</v>
      </c>
      <c r="AH112" s="97" t="s">
        <v>1390</v>
      </c>
      <c r="AI112" s="98">
        <f>IF(D112="","",IF(AND($I112="RS"),WORKDAY.INTL($D112,3,1,Datos!$R$3:$R$18),IF(AND($I112="RP"),WORKDAY.INTL($D112,2,1,Datos!$R$3:$R$18),IF(AND($I112="RV"),WORKDAY.INTL($D112,1,1,Datos!$R$3:$R$18),IF(AND($I112="Pg"),WORKDAY.INTL($D112,15,1,Datos!$R$3:$R$18),IF(AND($I112="Ps"),WORKDAY.INTL($D112,10,1,Datos!$R$3:$R$18),WORKDAY.INTL($D112,15,1,Datos!$R$3:$R$18)-1))))))</f>
        <v>46169</v>
      </c>
      <c r="AJ112" s="97" t="str">
        <f>IF(D112="","",IF(AND($I112="RS"),(($AI112-$D112)*24)&amp;" Horas",IF(AND($I112="RP"),(($AI112-$D112)*24)&amp;" Horas",IF(AND($I112="RV"),(($AI112-$D112)*24)&amp;" Horas",IF(AND($I112="Pg"),NETWORKDAYS.INTL($D112,$AI112,1,Datos!$R$3:$R$18)-1&amp;" Días",IF(AND($I112="Ps"),NETWORKDAYS.INTL($D112,$AI112,1,Datos!$R$3:$R$18)-1&amp;" Días",(NETWORKDAYS.INTL($D112,$AI112,1,Datos!$R$3:$R$18)&amp;" Días")))))))</f>
        <v>15 Días</v>
      </c>
      <c r="AK112" s="98">
        <v>46149</v>
      </c>
      <c r="AL112" s="98">
        <v>46156</v>
      </c>
      <c r="AM112" s="98">
        <v>46161</v>
      </c>
      <c r="AN112" s="98"/>
      <c r="AO112" s="98"/>
      <c r="AP112" s="109" t="str">
        <f ca="1">IF(D112="","",IF(AND($AZ112&lt;&gt;""),"YA SE DIO SOLUCIÓN","Falta  "&amp;(NETWORKDAYS.INTL(TODAY(),$AI112,1,Datos!$R$3:$R$18)-1&amp;" días")))</f>
        <v>YA SE DIO SOLUCIÓN</v>
      </c>
      <c r="AQ112" s="98">
        <v>46163</v>
      </c>
      <c r="AR112" s="98"/>
      <c r="AS112" s="97" t="s">
        <v>1283</v>
      </c>
      <c r="AT112" s="97" t="s">
        <v>2349</v>
      </c>
      <c r="AU112" s="97" t="s">
        <v>1284</v>
      </c>
      <c r="AV112" s="97" t="s">
        <v>1389</v>
      </c>
      <c r="AW112" s="97" t="s">
        <v>1389</v>
      </c>
      <c r="AX112" s="114" t="s">
        <v>168</v>
      </c>
      <c r="AY112" s="120">
        <v>4039</v>
      </c>
      <c r="AZ112" s="98">
        <v>46164</v>
      </c>
      <c r="BA112" s="110" t="str">
        <f t="shared" ref="BA112" si="237">+IF(D112="","",IF(AND($AZ112=""),"EN TRAMITE",IF(AND($AZ112&lt;=$AI112),"CON RESPUESTA","VENCIDA")))</f>
        <v>CON RESPUESTA</v>
      </c>
      <c r="BB112" s="111">
        <f>IF($AQ112="","",IF(AND($I112="RS"),($AQ112-$AK112),IF(AND($I112="RP"),($AQ112-$AK112),IF(AND($I112="RV"),($AQ112-$AK112),(NETWORKDAYS.INTL($AK112,$AQ112,1,Datos!$R$3:$R$18))))))</f>
        <v>11</v>
      </c>
      <c r="BC112" s="112" t="str">
        <f t="shared" si="1"/>
        <v>A TIEMPO</v>
      </c>
      <c r="BD112" s="111">
        <f>IF($AZ112="","",IF(AND($I112="RS"),($AZ112-$D112),IF(AND($I112="RP"),($AZ112-$D112),IF(AND($I112="RV"),($AZ112-$D112),(NETWORKDAYS.INTL($D112,$AZ112,1,Datos!$R$3:$R$18))))))</f>
        <v>12</v>
      </c>
      <c r="BE112" s="112" t="str">
        <f t="shared" si="2"/>
        <v>A TIEMPO</v>
      </c>
    </row>
    <row r="113" spans="1:57" ht="21" customHeight="1" x14ac:dyDescent="0.3">
      <c r="A113" s="97">
        <v>227</v>
      </c>
      <c r="B113" s="97">
        <v>3590</v>
      </c>
      <c r="C113" s="98">
        <v>46147</v>
      </c>
      <c r="D113" s="98">
        <v>46147</v>
      </c>
      <c r="E113" s="97" t="s">
        <v>1574</v>
      </c>
      <c r="F113" s="97" t="s">
        <v>2276</v>
      </c>
      <c r="G113" s="97" t="s">
        <v>118</v>
      </c>
      <c r="H113" s="97" t="s">
        <v>1373</v>
      </c>
      <c r="I113" s="97" t="s">
        <v>1370</v>
      </c>
      <c r="J113" s="97" t="s">
        <v>2338</v>
      </c>
      <c r="K113" s="97" t="s">
        <v>80</v>
      </c>
      <c r="L113" s="97">
        <v>40392852</v>
      </c>
      <c r="M113" s="97">
        <v>3115718303</v>
      </c>
      <c r="N113" s="97" t="s">
        <v>2339</v>
      </c>
      <c r="O113" s="97" t="s">
        <v>2338</v>
      </c>
      <c r="P113" s="97" t="s">
        <v>80</v>
      </c>
      <c r="Q113" s="97">
        <v>40392852</v>
      </c>
      <c r="R113" s="97" t="s">
        <v>11</v>
      </c>
      <c r="S113" s="97" t="s">
        <v>66</v>
      </c>
      <c r="T113" s="97" t="s">
        <v>2340</v>
      </c>
      <c r="U113" s="97">
        <v>3115718303</v>
      </c>
      <c r="V113" s="97" t="s">
        <v>2339</v>
      </c>
      <c r="W113" s="97" t="s">
        <v>214</v>
      </c>
      <c r="X113" s="97" t="s">
        <v>243</v>
      </c>
      <c r="Y113" s="97" t="s">
        <v>2341</v>
      </c>
      <c r="Z113" s="97" t="s">
        <v>66</v>
      </c>
      <c r="AA113" s="97" t="s">
        <v>1413</v>
      </c>
      <c r="AB113" s="97" t="s">
        <v>1413</v>
      </c>
      <c r="AC113" s="97" t="s">
        <v>1383</v>
      </c>
      <c r="AD113" s="97" t="s">
        <v>1377</v>
      </c>
      <c r="AE113" s="97" t="s">
        <v>146</v>
      </c>
      <c r="AF113" s="97" t="s">
        <v>2245</v>
      </c>
      <c r="AG113" s="97" t="s">
        <v>66</v>
      </c>
      <c r="AH113" s="97" t="s">
        <v>1389</v>
      </c>
      <c r="AI113" s="98">
        <f>IF(D113="","",IF(AND($I113="RS"),WORKDAY.INTL($D113,3,1,Datos!$R$3:$R$18),IF(AND($I113="RP"),WORKDAY.INTL($D113,2,1,Datos!$R$3:$R$18),IF(AND($I113="RV"),WORKDAY.INTL($D113,1,1,Datos!$R$3:$R$18),IF(AND($I113="Pg"),WORKDAY.INTL($D113,15,1,Datos!$R$3:$R$18),IF(AND($I113="Ps"),WORKDAY.INTL($D113,10,1,Datos!$R$3:$R$18),WORKDAY.INTL($D113,15,1,Datos!$R$3:$R$18)-1))))))</f>
        <v>46168</v>
      </c>
      <c r="AJ113" s="97" t="str">
        <f>IF(D113="","",IF(AND($I113="RS"),(($AI113-$D113)*24)&amp;" Horas",IF(AND($I113="RP"),(($AI113-$D113)*24)&amp;" Horas",IF(AND($I113="RV"),(($AI113-$D113)*24)&amp;" Horas",IF(AND($I113="Pg"),NETWORKDAYS.INTL($D113,$AI113,1,Datos!$R$3:$R$18)-1&amp;" Días",IF(AND($I113="Ps"),NETWORKDAYS.INTL($D113,$AI113,1,Datos!$R$3:$R$18)-1&amp;" Días",(NETWORKDAYS.INTL($D113,$AI113,1,Datos!$R$3:$R$18)&amp;" Días")))))))</f>
        <v>15 Días</v>
      </c>
      <c r="AK113" s="98">
        <v>46147</v>
      </c>
      <c r="AL113" s="98"/>
      <c r="AM113" s="98"/>
      <c r="AN113" s="98"/>
      <c r="AO113" s="98"/>
      <c r="AP113" s="109" t="str">
        <f ca="1">IF(D113="","",IF(AND($AZ113&lt;&gt;""),"YA SE DIO SOLUCIÓN","Falta  "&amp;(NETWORKDAYS.INTL(TODAY(),$AI113,1,Datos!$R$3:$R$18)-1&amp;" días")))</f>
        <v>YA SE DIO SOLUCIÓN</v>
      </c>
      <c r="AQ113" s="98">
        <v>46155</v>
      </c>
      <c r="AR113" s="98"/>
      <c r="AS113" s="97" t="s">
        <v>1283</v>
      </c>
      <c r="AT113" s="97" t="s">
        <v>2342</v>
      </c>
      <c r="AU113" s="97" t="s">
        <v>1284</v>
      </c>
      <c r="AV113" s="97" t="s">
        <v>1389</v>
      </c>
      <c r="AW113" s="97" t="s">
        <v>1389</v>
      </c>
      <c r="AX113" s="114" t="s">
        <v>168</v>
      </c>
      <c r="AY113" s="120">
        <v>3784</v>
      </c>
      <c r="AZ113" s="98">
        <v>46155</v>
      </c>
      <c r="BA113" s="110" t="str">
        <f t="shared" ref="BA113" si="238">+IF(D113="","",IF(AND($AZ113=""),"EN TRAMITE",IF(AND($AZ113&lt;=$AI113),"CON RESPUESTA","VENCIDA")))</f>
        <v>CON RESPUESTA</v>
      </c>
      <c r="BB113" s="111">
        <f>IF($AQ113="","",IF(AND($I113="RS"),($AQ113-$AK113),IF(AND($I113="RP"),($AQ113-$AK113),IF(AND($I113="RV"),($AQ113-$AK113),(NETWORKDAYS.INTL($AK113,$AQ113,1,Datos!$R$3:$R$18))))))</f>
        <v>7</v>
      </c>
      <c r="BC113" s="112" t="str">
        <f t="shared" si="1"/>
        <v>A TIEMPO</v>
      </c>
      <c r="BD113" s="111">
        <f>IF($AZ113="","",IF(AND($I113="RS"),($AZ113-$D113),IF(AND($I113="RP"),($AZ113-$D113),IF(AND($I113="RV"),($AZ113-$D113),(NETWORKDAYS.INTL($D113,$AZ113,1,Datos!$R$3:$R$18))))))</f>
        <v>7</v>
      </c>
      <c r="BE113" s="112" t="str">
        <f t="shared" si="2"/>
        <v>A TIEMPO</v>
      </c>
    </row>
    <row r="114" spans="1:57" ht="21" customHeight="1" x14ac:dyDescent="0.3">
      <c r="A114" s="97">
        <v>226</v>
      </c>
      <c r="B114" s="97">
        <v>3589</v>
      </c>
      <c r="C114" s="98">
        <v>46147</v>
      </c>
      <c r="D114" s="98">
        <v>46147</v>
      </c>
      <c r="E114" s="97" t="s">
        <v>1574</v>
      </c>
      <c r="F114" s="97" t="s">
        <v>2276</v>
      </c>
      <c r="G114" s="97" t="s">
        <v>119</v>
      </c>
      <c r="H114" s="97" t="s">
        <v>1374</v>
      </c>
      <c r="I114" s="97" t="s">
        <v>1368</v>
      </c>
      <c r="J114" s="97" t="s">
        <v>2334</v>
      </c>
      <c r="K114" s="97" t="s">
        <v>80</v>
      </c>
      <c r="L114" s="97">
        <v>9434082</v>
      </c>
      <c r="M114" s="97">
        <v>3229701887</v>
      </c>
      <c r="N114" s="97" t="s">
        <v>66</v>
      </c>
      <c r="O114" s="97" t="s">
        <v>2334</v>
      </c>
      <c r="P114" s="97" t="s">
        <v>80</v>
      </c>
      <c r="Q114" s="97">
        <v>9434082</v>
      </c>
      <c r="R114" s="97" t="s">
        <v>4</v>
      </c>
      <c r="S114" s="97" t="s">
        <v>66</v>
      </c>
      <c r="T114" s="97" t="s">
        <v>2335</v>
      </c>
      <c r="U114" s="97">
        <v>3229701887</v>
      </c>
      <c r="V114" s="97" t="s">
        <v>66</v>
      </c>
      <c r="W114" s="97" t="s">
        <v>214</v>
      </c>
      <c r="X114" s="97" t="s">
        <v>243</v>
      </c>
      <c r="Y114" s="97" t="s">
        <v>2336</v>
      </c>
      <c r="Z114" s="97" t="s">
        <v>66</v>
      </c>
      <c r="AA114" s="97" t="s">
        <v>1413</v>
      </c>
      <c r="AB114" s="97" t="s">
        <v>1413</v>
      </c>
      <c r="AC114" s="97" t="s">
        <v>1389</v>
      </c>
      <c r="AD114" s="97" t="s">
        <v>1377</v>
      </c>
      <c r="AE114" s="97" t="s">
        <v>160</v>
      </c>
      <c r="AF114" s="97" t="s">
        <v>1735</v>
      </c>
      <c r="AG114" s="97" t="s">
        <v>66</v>
      </c>
      <c r="AH114" s="97" t="s">
        <v>1389</v>
      </c>
      <c r="AI114" s="98">
        <f>IF(D114="","",IF(AND($I114="RS"),WORKDAY.INTL($D114,3,1,Datos!$R$3:$R$18),IF(AND($I114="RP"),WORKDAY.INTL($D114,2,1,Datos!$R$3:$R$18),IF(AND($I114="RV"),WORKDAY.INTL($D114,1,1,Datos!$R$3:$R$18),IF(AND($I114="Pg"),WORKDAY.INTL($D114,15,1,Datos!$R$3:$R$18),IF(AND($I114="Ps"),WORKDAY.INTL($D114,10,1,Datos!$R$3:$R$18),WORKDAY.INTL($D114,15,1,Datos!$R$3:$R$18)-1))))))</f>
        <v>46167</v>
      </c>
      <c r="AJ114" s="97" t="str">
        <f>IF(D114="","",IF(AND($I114="RS"),(($AI114-$D114)*24)&amp;" Horas",IF(AND($I114="RP"),(($AI114-$D114)*24)&amp;" Horas",IF(AND($I114="RV"),(($AI114-$D114)*24)&amp;" Horas",IF(AND($I114="Pg"),NETWORKDAYS.INTL($D114,$AI114,1,Datos!$R$3:$R$18)-1&amp;" Días",IF(AND($I114="Ps"),NETWORKDAYS.INTL($D114,$AI114,1,Datos!$R$3:$R$18)-1&amp;" Días",(NETWORKDAYS.INTL($D114,$AI114,1,Datos!$R$3:$R$18)&amp;" Días")))))))</f>
        <v>15 Días</v>
      </c>
      <c r="AK114" s="98">
        <v>46147</v>
      </c>
      <c r="AL114" s="98"/>
      <c r="AM114" s="98"/>
      <c r="AN114" s="98"/>
      <c r="AO114" s="98"/>
      <c r="AP114" s="109" t="str">
        <f ca="1">IF(D114="","",IF(AND($AZ114&lt;&gt;""),"YA SE DIO SOLUCIÓN","Falta  "&amp;(NETWORKDAYS.INTL(TODAY(),$AI114,1,Datos!$R$3:$R$18)-1&amp;" días")))</f>
        <v>YA SE DIO SOLUCIÓN</v>
      </c>
      <c r="AQ114" s="98">
        <v>46153</v>
      </c>
      <c r="AR114" s="98"/>
      <c r="AS114" s="97" t="s">
        <v>1283</v>
      </c>
      <c r="AT114" s="97" t="s">
        <v>2337</v>
      </c>
      <c r="AU114" s="97" t="s">
        <v>1284</v>
      </c>
      <c r="AV114" s="97" t="s">
        <v>1389</v>
      </c>
      <c r="AW114" s="97" t="s">
        <v>1389</v>
      </c>
      <c r="AX114" s="114" t="s">
        <v>168</v>
      </c>
      <c r="AY114" s="120">
        <v>3672</v>
      </c>
      <c r="AZ114" s="98">
        <v>46153</v>
      </c>
      <c r="BA114" s="110" t="str">
        <f t="shared" ref="BA114" si="239">+IF(D114="","",IF(AND($AZ114=""),"EN TRAMITE",IF(AND($AZ114&lt;=$AI114),"CON RESPUESTA","VENCIDA")))</f>
        <v>CON RESPUESTA</v>
      </c>
      <c r="BB114" s="111">
        <f>IF($AQ114="","",IF(AND($I114="RS"),($AQ114-$AK114),IF(AND($I114="RP"),($AQ114-$AK114),IF(AND($I114="RV"),($AQ114-$AK114),(NETWORKDAYS.INTL($AK114,$AQ114,1,Datos!$R$3:$R$18))))))</f>
        <v>5</v>
      </c>
      <c r="BC114" s="112" t="str">
        <f t="shared" si="1"/>
        <v>A TIEMPO</v>
      </c>
      <c r="BD114" s="111">
        <f>IF($AZ114="","",IF(AND($I114="RS"),($AZ114-$D114),IF(AND($I114="RP"),($AZ114-$D114),IF(AND($I114="RV"),($AZ114-$D114),(NETWORKDAYS.INTL($D114,$AZ114,1,Datos!$R$3:$R$18))))))</f>
        <v>5</v>
      </c>
      <c r="BE114" s="112" t="str">
        <f t="shared" si="2"/>
        <v>A TIEMPO</v>
      </c>
    </row>
    <row r="115" spans="1:57" ht="21" customHeight="1" x14ac:dyDescent="0.3">
      <c r="A115" s="97">
        <v>225</v>
      </c>
      <c r="B115" s="97">
        <v>3588</v>
      </c>
      <c r="C115" s="98">
        <v>46147</v>
      </c>
      <c r="D115" s="98">
        <v>46147</v>
      </c>
      <c r="E115" s="97" t="s">
        <v>1574</v>
      </c>
      <c r="F115" s="97" t="s">
        <v>2276</v>
      </c>
      <c r="G115" s="97" t="s">
        <v>119</v>
      </c>
      <c r="H115" s="97" t="s">
        <v>1374</v>
      </c>
      <c r="I115" s="97" t="s">
        <v>1368</v>
      </c>
      <c r="J115" s="97" t="s">
        <v>2331</v>
      </c>
      <c r="K115" s="97" t="s">
        <v>80</v>
      </c>
      <c r="L115" s="97">
        <v>9432599</v>
      </c>
      <c r="M115" s="97" t="s">
        <v>66</v>
      </c>
      <c r="N115" s="97" t="s">
        <v>66</v>
      </c>
      <c r="O115" s="97" t="s">
        <v>2331</v>
      </c>
      <c r="P115" s="97" t="s">
        <v>80</v>
      </c>
      <c r="Q115" s="97">
        <v>9432599</v>
      </c>
      <c r="R115" s="97" t="s">
        <v>4</v>
      </c>
      <c r="S115" s="97" t="s">
        <v>66</v>
      </c>
      <c r="T115" s="97" t="s">
        <v>2332</v>
      </c>
      <c r="U115" s="97" t="s">
        <v>66</v>
      </c>
      <c r="V115" s="97" t="s">
        <v>66</v>
      </c>
      <c r="W115" s="97" t="s">
        <v>214</v>
      </c>
      <c r="X115" s="97" t="s">
        <v>243</v>
      </c>
      <c r="Y115" s="97" t="s">
        <v>2333</v>
      </c>
      <c r="Z115" s="97" t="s">
        <v>66</v>
      </c>
      <c r="AA115" s="97" t="s">
        <v>1413</v>
      </c>
      <c r="AB115" s="97" t="s">
        <v>1413</v>
      </c>
      <c r="AC115" s="97" t="s">
        <v>1389</v>
      </c>
      <c r="AD115" s="97" t="s">
        <v>1377</v>
      </c>
      <c r="AE115" s="97" t="s">
        <v>160</v>
      </c>
      <c r="AF115" s="97" t="s">
        <v>1735</v>
      </c>
      <c r="AG115" s="97" t="s">
        <v>66</v>
      </c>
      <c r="AH115" s="97" t="s">
        <v>1389</v>
      </c>
      <c r="AI115" s="98">
        <f>IF(D115="","",IF(AND($I115="RS"),WORKDAY.INTL($D115,3,1,Datos!$R$3:$R$18),IF(AND($I115="RP"),WORKDAY.INTL($D115,2,1,Datos!$R$3:$R$18),IF(AND($I115="RV"),WORKDAY.INTL($D115,1,1,Datos!$R$3:$R$18),IF(AND($I115="Pg"),WORKDAY.INTL($D115,15,1,Datos!$R$3:$R$18),IF(AND($I115="Ps"),WORKDAY.INTL($D115,10,1,Datos!$R$3:$R$18),WORKDAY.INTL($D115,15,1,Datos!$R$3:$R$18)-1))))))</f>
        <v>46167</v>
      </c>
      <c r="AJ115" s="97" t="str">
        <f>IF(D115="","",IF(AND($I115="RS"),(($AI115-$D115)*24)&amp;" Horas",IF(AND($I115="RP"),(($AI115-$D115)*24)&amp;" Horas",IF(AND($I115="RV"),(($AI115-$D115)*24)&amp;" Horas",IF(AND($I115="Pg"),NETWORKDAYS.INTL($D115,$AI115,1,Datos!$R$3:$R$18)-1&amp;" Días",IF(AND($I115="Ps"),NETWORKDAYS.INTL($D115,$AI115,1,Datos!$R$3:$R$18)-1&amp;" Días",(NETWORKDAYS.INTL($D115,$AI115,1,Datos!$R$3:$R$18)&amp;" Días")))))))</f>
        <v>15 Días</v>
      </c>
      <c r="AK115" s="98">
        <v>46147</v>
      </c>
      <c r="AL115" s="98"/>
      <c r="AM115" s="98"/>
      <c r="AN115" s="98"/>
      <c r="AO115" s="98"/>
      <c r="AP115" s="109" t="str">
        <f ca="1">IF(D115="","",IF(AND($AZ115&lt;&gt;""),"YA SE DIO SOLUCIÓN","Falta  "&amp;(NETWORKDAYS.INTL(TODAY(),$AI115,1,Datos!$R$3:$R$18)-1&amp;" días")))</f>
        <v>YA SE DIO SOLUCIÓN</v>
      </c>
      <c r="AQ115" s="98">
        <v>46153</v>
      </c>
      <c r="AR115" s="98"/>
      <c r="AS115" s="97" t="s">
        <v>1283</v>
      </c>
      <c r="AT115" s="97" t="s">
        <v>2337</v>
      </c>
      <c r="AU115" s="97" t="s">
        <v>1284</v>
      </c>
      <c r="AV115" s="97" t="s">
        <v>1389</v>
      </c>
      <c r="AW115" s="97" t="s">
        <v>1389</v>
      </c>
      <c r="AX115" s="114" t="s">
        <v>3</v>
      </c>
      <c r="AY115" s="120">
        <v>3671</v>
      </c>
      <c r="AZ115" s="98">
        <v>46156</v>
      </c>
      <c r="BA115" s="110" t="str">
        <f t="shared" ref="BA115" si="240">+IF(D115="","",IF(AND($AZ115=""),"EN TRAMITE",IF(AND($AZ115&lt;=$AI115),"CON RESPUESTA","VENCIDA")))</f>
        <v>CON RESPUESTA</v>
      </c>
      <c r="BB115" s="111">
        <f>IF($AQ115="","",IF(AND($I115="RS"),($AQ115-$AK115),IF(AND($I115="RP"),($AQ115-$AK115),IF(AND($I115="RV"),($AQ115-$AK115),(NETWORKDAYS.INTL($AK115,$AQ115,1,Datos!$R$3:$R$18))))))</f>
        <v>5</v>
      </c>
      <c r="BC115" s="112" t="str">
        <f t="shared" si="1"/>
        <v>A TIEMPO</v>
      </c>
      <c r="BD115" s="111">
        <f>IF($AZ115="","",IF(AND($I115="RS"),($AZ115-$D115),IF(AND($I115="RP"),($AZ115-$D115),IF(AND($I115="RV"),($AZ115-$D115),(NETWORKDAYS.INTL($D115,$AZ115,1,Datos!$R$3:$R$18))))))</f>
        <v>8</v>
      </c>
      <c r="BE115" s="112" t="str">
        <f t="shared" si="2"/>
        <v>A TIEMPO</v>
      </c>
    </row>
    <row r="116" spans="1:57" ht="21" customHeight="1" x14ac:dyDescent="0.3">
      <c r="A116" s="97">
        <v>224</v>
      </c>
      <c r="B116" s="97">
        <v>3587</v>
      </c>
      <c r="C116" s="98">
        <v>46147</v>
      </c>
      <c r="D116" s="98">
        <v>46147</v>
      </c>
      <c r="E116" s="97" t="s">
        <v>1574</v>
      </c>
      <c r="F116" s="97" t="s">
        <v>2276</v>
      </c>
      <c r="G116" s="97" t="s">
        <v>118</v>
      </c>
      <c r="H116" s="97" t="s">
        <v>1374</v>
      </c>
      <c r="I116" s="97" t="s">
        <v>1368</v>
      </c>
      <c r="J116" s="97" t="s">
        <v>2324</v>
      </c>
      <c r="K116" s="97" t="s">
        <v>80</v>
      </c>
      <c r="L116" s="97">
        <v>1118542018</v>
      </c>
      <c r="M116" s="97">
        <v>3135264794</v>
      </c>
      <c r="N116" s="97" t="s">
        <v>2325</v>
      </c>
      <c r="O116" s="97" t="s">
        <v>2326</v>
      </c>
      <c r="P116" s="97" t="s">
        <v>80</v>
      </c>
      <c r="Q116" s="97">
        <v>47428805</v>
      </c>
      <c r="R116" s="97" t="s">
        <v>10</v>
      </c>
      <c r="S116" s="97" t="s">
        <v>66</v>
      </c>
      <c r="T116" s="97" t="s">
        <v>2327</v>
      </c>
      <c r="U116" s="97">
        <v>3135264794</v>
      </c>
      <c r="V116" s="97" t="s">
        <v>2325</v>
      </c>
      <c r="W116" s="97" t="s">
        <v>214</v>
      </c>
      <c r="X116" s="97" t="s">
        <v>243</v>
      </c>
      <c r="Y116" s="97" t="s">
        <v>2328</v>
      </c>
      <c r="Z116" s="97" t="s">
        <v>66</v>
      </c>
      <c r="AA116" s="97" t="s">
        <v>1413</v>
      </c>
      <c r="AB116" s="97" t="s">
        <v>1413</v>
      </c>
      <c r="AC116" s="97" t="s">
        <v>1388</v>
      </c>
      <c r="AD116" s="97" t="s">
        <v>1377</v>
      </c>
      <c r="AE116" s="97" t="s">
        <v>1448</v>
      </c>
      <c r="AF116" s="97" t="s">
        <v>1443</v>
      </c>
      <c r="AG116" s="97" t="s">
        <v>2329</v>
      </c>
      <c r="AH116" s="97" t="s">
        <v>1393</v>
      </c>
      <c r="AI116" s="98">
        <f>IF(D116="","",IF(AND($I116="RS"),WORKDAY.INTL($D116,3,1,Datos!$R$3:$R$18),IF(AND($I116="RP"),WORKDAY.INTL($D116,2,1,Datos!$R$3:$R$18),IF(AND($I116="RV"),WORKDAY.INTL($D116,1,1,Datos!$R$3:$R$18),IF(AND($I116="Pg"),WORKDAY.INTL($D116,15,1,Datos!$R$3:$R$18),IF(AND($I116="Ps"),WORKDAY.INTL($D116,10,1,Datos!$R$3:$R$18),WORKDAY.INTL($D116,15,1,Datos!$R$3:$R$18)-1))))))</f>
        <v>46167</v>
      </c>
      <c r="AJ116" s="97" t="str">
        <f>IF(D116="","",IF(AND($I116="RS"),(($AI116-$D116)*24)&amp;" Horas",IF(AND($I116="RP"),(($AI116-$D116)*24)&amp;" Horas",IF(AND($I116="RV"),(($AI116-$D116)*24)&amp;" Horas",IF(AND($I116="Pg"),NETWORKDAYS.INTL($D116,$AI116,1,Datos!$R$3:$R$18)-1&amp;" Días",IF(AND($I116="Ps"),NETWORKDAYS.INTL($D116,$AI116,1,Datos!$R$3:$R$18)-1&amp;" Días",(NETWORKDAYS.INTL($D116,$AI116,1,Datos!$R$3:$R$18)&amp;" Días")))))))</f>
        <v>15 Días</v>
      </c>
      <c r="AK116" s="98">
        <v>46147</v>
      </c>
      <c r="AL116" s="98"/>
      <c r="AM116" s="98"/>
      <c r="AN116" s="98"/>
      <c r="AO116" s="98"/>
      <c r="AP116" s="109" t="str">
        <f ca="1">IF(D116="","",IF(AND($AZ116&lt;&gt;""),"YA SE DIO SOLUCIÓN","Falta  "&amp;(NETWORKDAYS.INTL(TODAY(),$AI116,1,Datos!$R$3:$R$18)-1&amp;" días")))</f>
        <v>YA SE DIO SOLUCIÓN</v>
      </c>
      <c r="AQ116" s="98">
        <v>46154</v>
      </c>
      <c r="AR116" s="98"/>
      <c r="AS116" s="97" t="s">
        <v>1283</v>
      </c>
      <c r="AT116" s="97" t="s">
        <v>2330</v>
      </c>
      <c r="AU116" s="97" t="s">
        <v>1284</v>
      </c>
      <c r="AV116" s="97" t="s">
        <v>1389</v>
      </c>
      <c r="AW116" s="97" t="s">
        <v>1389</v>
      </c>
      <c r="AX116" s="114" t="s">
        <v>3</v>
      </c>
      <c r="AY116" s="120">
        <v>3698</v>
      </c>
      <c r="AZ116" s="98">
        <v>46154</v>
      </c>
      <c r="BA116" s="110" t="str">
        <f t="shared" ref="BA116" si="241">+IF(D116="","",IF(AND($AZ116=""),"EN TRAMITE",IF(AND($AZ116&lt;=$AI116),"CON RESPUESTA","VENCIDA")))</f>
        <v>CON RESPUESTA</v>
      </c>
      <c r="BB116" s="111">
        <f>IF($AQ116="","",IF(AND($I116="RS"),($AQ116-$AK116),IF(AND($I116="RP"),($AQ116-$AK116),IF(AND($I116="RV"),($AQ116-$AK116),(NETWORKDAYS.INTL($AK116,$AQ116,1,Datos!$R$3:$R$18))))))</f>
        <v>6</v>
      </c>
      <c r="BC116" s="112" t="str">
        <f t="shared" si="1"/>
        <v>A TIEMPO</v>
      </c>
      <c r="BD116" s="111">
        <f>IF($AZ116="","",IF(AND($I116="RS"),($AZ116-$D116),IF(AND($I116="RP"),($AZ116-$D116),IF(AND($I116="RV"),($AZ116-$D116),(NETWORKDAYS.INTL($D116,$AZ116,1,Datos!$R$3:$R$18))))))</f>
        <v>6</v>
      </c>
      <c r="BE116" s="112" t="str">
        <f t="shared" si="2"/>
        <v>A TIEMPO</v>
      </c>
    </row>
    <row r="117" spans="1:57" ht="21" customHeight="1" x14ac:dyDescent="0.3">
      <c r="A117" s="97">
        <v>223</v>
      </c>
      <c r="B117" s="97">
        <v>3586</v>
      </c>
      <c r="C117" s="98">
        <v>46147</v>
      </c>
      <c r="D117" s="98">
        <v>46147</v>
      </c>
      <c r="E117" s="97" t="s">
        <v>1574</v>
      </c>
      <c r="F117" s="97" t="s">
        <v>2276</v>
      </c>
      <c r="G117" s="97" t="s">
        <v>114</v>
      </c>
      <c r="H117" s="97" t="s">
        <v>1374</v>
      </c>
      <c r="I117" s="97" t="s">
        <v>1368</v>
      </c>
      <c r="J117" s="97" t="s">
        <v>2320</v>
      </c>
      <c r="K117" s="97" t="s">
        <v>80</v>
      </c>
      <c r="L117" s="97">
        <v>1118539124</v>
      </c>
      <c r="M117" s="97">
        <v>3144039294</v>
      </c>
      <c r="N117" s="97" t="s">
        <v>66</v>
      </c>
      <c r="O117" s="97" t="s">
        <v>2320</v>
      </c>
      <c r="P117" s="97" t="s">
        <v>80</v>
      </c>
      <c r="Q117" s="97">
        <v>1118539124</v>
      </c>
      <c r="R117" s="97" t="s">
        <v>66</v>
      </c>
      <c r="S117" s="97" t="s">
        <v>66</v>
      </c>
      <c r="T117" s="97" t="s">
        <v>2321</v>
      </c>
      <c r="U117" s="97">
        <v>3144039294</v>
      </c>
      <c r="V117" s="97" t="s">
        <v>66</v>
      </c>
      <c r="W117" s="97" t="s">
        <v>214</v>
      </c>
      <c r="X117" s="97" t="s">
        <v>243</v>
      </c>
      <c r="Y117" s="97" t="s">
        <v>2322</v>
      </c>
      <c r="Z117" s="97" t="s">
        <v>66</v>
      </c>
      <c r="AA117" s="97" t="s">
        <v>1413</v>
      </c>
      <c r="AB117" s="97" t="s">
        <v>1413</v>
      </c>
      <c r="AC117" s="97" t="s">
        <v>1388</v>
      </c>
      <c r="AD117" s="97" t="s">
        <v>1377</v>
      </c>
      <c r="AE117" s="97" t="s">
        <v>1448</v>
      </c>
      <c r="AF117" s="97" t="s">
        <v>1443</v>
      </c>
      <c r="AG117" s="97" t="s">
        <v>66</v>
      </c>
      <c r="AH117" s="97" t="s">
        <v>1393</v>
      </c>
      <c r="AI117" s="98">
        <f>IF(D117="","",IF(AND($I117="RS"),WORKDAY.INTL($D117,3,1,Datos!$R$3:$R$18),IF(AND($I117="RP"),WORKDAY.INTL($D117,2,1,Datos!$R$3:$R$18),IF(AND($I117="RV"),WORKDAY.INTL($D117,1,1,Datos!$R$3:$R$18),IF(AND($I117="Pg"),WORKDAY.INTL($D117,15,1,Datos!$R$3:$R$18),IF(AND($I117="Ps"),WORKDAY.INTL($D117,10,1,Datos!$R$3:$R$18),WORKDAY.INTL($D117,15,1,Datos!$R$3:$R$18)-1))))))</f>
        <v>46167</v>
      </c>
      <c r="AJ117" s="97" t="str">
        <f>IF(D117="","",IF(AND($I117="RS"),(($AI117-$D117)*24)&amp;" Horas",IF(AND($I117="RP"),(($AI117-$D117)*24)&amp;" Horas",IF(AND($I117="RV"),(($AI117-$D117)*24)&amp;" Horas",IF(AND($I117="Pg"),NETWORKDAYS.INTL($D117,$AI117,1,Datos!$R$3:$R$18)-1&amp;" Días",IF(AND($I117="Ps"),NETWORKDAYS.INTL($D117,$AI117,1,Datos!$R$3:$R$18)-1&amp;" Días",(NETWORKDAYS.INTL($D117,$AI117,1,Datos!$R$3:$R$18)&amp;" Días")))))))</f>
        <v>15 Días</v>
      </c>
      <c r="AK117" s="98">
        <v>46147</v>
      </c>
      <c r="AL117" s="98"/>
      <c r="AM117" s="98"/>
      <c r="AN117" s="98"/>
      <c r="AO117" s="98"/>
      <c r="AP117" s="109" t="str">
        <f ca="1">IF(D117="","",IF(AND($AZ117&lt;&gt;""),"YA SE DIO SOLUCIÓN","Falta  "&amp;(NETWORKDAYS.INTL(TODAY(),$AI117,1,Datos!$R$3:$R$18)-1&amp;" días")))</f>
        <v>YA SE DIO SOLUCIÓN</v>
      </c>
      <c r="AQ117" s="98">
        <v>46154</v>
      </c>
      <c r="AR117" s="98"/>
      <c r="AS117" s="97" t="s">
        <v>1283</v>
      </c>
      <c r="AT117" s="97" t="s">
        <v>2323</v>
      </c>
      <c r="AU117" s="97" t="s">
        <v>1284</v>
      </c>
      <c r="AV117" s="97" t="s">
        <v>1389</v>
      </c>
      <c r="AW117" s="97" t="s">
        <v>1389</v>
      </c>
      <c r="AX117" s="114" t="s">
        <v>168</v>
      </c>
      <c r="AY117" s="120">
        <v>3694</v>
      </c>
      <c r="AZ117" s="98">
        <v>46154</v>
      </c>
      <c r="BA117" s="110" t="str">
        <f t="shared" ref="BA117" si="242">+IF(D117="","",IF(AND($AZ117=""),"EN TRAMITE",IF(AND($AZ117&lt;=$AI117),"CON RESPUESTA","VENCIDA")))</f>
        <v>CON RESPUESTA</v>
      </c>
      <c r="BB117" s="111">
        <f>IF($AQ117="","",IF(AND($I117="RS"),($AQ117-$AK117),IF(AND($I117="RP"),($AQ117-$AK117),IF(AND($I117="RV"),($AQ117-$AK117),(NETWORKDAYS.INTL($AK117,$AQ117,1,Datos!$R$3:$R$18))))))</f>
        <v>6</v>
      </c>
      <c r="BC117" s="112" t="str">
        <f t="shared" si="1"/>
        <v>A TIEMPO</v>
      </c>
      <c r="BD117" s="111">
        <f>IF($AZ117="","",IF(AND($I117="RS"),($AZ117-$D117),IF(AND($I117="RP"),($AZ117-$D117),IF(AND($I117="RV"),($AZ117-$D117),(NETWORKDAYS.INTL($D117,$AZ117,1,Datos!$R$3:$R$18))))))</f>
        <v>6</v>
      </c>
      <c r="BE117" s="112" t="str">
        <f t="shared" si="2"/>
        <v>A TIEMPO</v>
      </c>
    </row>
    <row r="118" spans="1:57" ht="21" customHeight="1" x14ac:dyDescent="0.3">
      <c r="A118" s="97">
        <v>222</v>
      </c>
      <c r="B118" s="97">
        <v>3585</v>
      </c>
      <c r="C118" s="98">
        <v>46147</v>
      </c>
      <c r="D118" s="98">
        <v>46147</v>
      </c>
      <c r="E118" s="97" t="s">
        <v>1574</v>
      </c>
      <c r="F118" s="97" t="s">
        <v>2276</v>
      </c>
      <c r="G118" s="97" t="s">
        <v>117</v>
      </c>
      <c r="H118" s="97" t="s">
        <v>1373</v>
      </c>
      <c r="I118" s="97" t="s">
        <v>1368</v>
      </c>
      <c r="J118" s="97" t="s">
        <v>2313</v>
      </c>
      <c r="K118" s="97" t="s">
        <v>80</v>
      </c>
      <c r="L118" s="97">
        <v>17580558</v>
      </c>
      <c r="M118" s="97">
        <v>3213593383</v>
      </c>
      <c r="N118" s="97" t="s">
        <v>2314</v>
      </c>
      <c r="O118" s="97" t="s">
        <v>2313</v>
      </c>
      <c r="P118" s="97" t="s">
        <v>80</v>
      </c>
      <c r="Q118" s="97">
        <v>17580558</v>
      </c>
      <c r="R118" s="97" t="s">
        <v>10</v>
      </c>
      <c r="S118" s="97" t="s">
        <v>66</v>
      </c>
      <c r="T118" s="97" t="s">
        <v>2315</v>
      </c>
      <c r="U118" s="97">
        <v>3213593383</v>
      </c>
      <c r="V118" s="97" t="s">
        <v>2316</v>
      </c>
      <c r="W118" s="97" t="s">
        <v>214</v>
      </c>
      <c r="X118" s="97" t="s">
        <v>243</v>
      </c>
      <c r="Y118" s="97" t="s">
        <v>2318</v>
      </c>
      <c r="Z118" s="97" t="s">
        <v>66</v>
      </c>
      <c r="AA118" s="97" t="s">
        <v>1413</v>
      </c>
      <c r="AB118" s="97" t="s">
        <v>1413</v>
      </c>
      <c r="AC118" s="97" t="s">
        <v>1382</v>
      </c>
      <c r="AD118" s="97" t="s">
        <v>1377</v>
      </c>
      <c r="AE118" s="97" t="s">
        <v>1421</v>
      </c>
      <c r="AF118" s="97" t="s">
        <v>1434</v>
      </c>
      <c r="AG118" s="97" t="s">
        <v>2317</v>
      </c>
      <c r="AH118" s="97" t="s">
        <v>1390</v>
      </c>
      <c r="AI118" s="98">
        <f>IF(D118="","",IF(AND($I118="RS"),WORKDAY.INTL($D118,3,1,Datos!$R$3:$R$18),IF(AND($I118="RP"),WORKDAY.INTL($D118,2,1,Datos!$R$3:$R$18),IF(AND($I118="RV"),WORKDAY.INTL($D118,1,1,Datos!$R$3:$R$18),IF(AND($I118="Pg"),WORKDAY.INTL($D118,15,1,Datos!$R$3:$R$18),IF(AND($I118="Ps"),WORKDAY.INTL($D118,10,1,Datos!$R$3:$R$18),WORKDAY.INTL($D118,15,1,Datos!$R$3:$R$18)-1))))))</f>
        <v>46167</v>
      </c>
      <c r="AJ118" s="97" t="str">
        <f>IF(D118="","",IF(AND($I118="RS"),(($AI118-$D118)*24)&amp;" Horas",IF(AND($I118="RP"),(($AI118-$D118)*24)&amp;" Horas",IF(AND($I118="RV"),(($AI118-$D118)*24)&amp;" Horas",IF(AND($I118="Pg"),NETWORKDAYS.INTL($D118,$AI118,1,Datos!$R$3:$R$18)-1&amp;" Días",IF(AND($I118="Ps"),NETWORKDAYS.INTL($D118,$AI118,1,Datos!$R$3:$R$18)-1&amp;" Días",(NETWORKDAYS.INTL($D118,$AI118,1,Datos!$R$3:$R$18)&amp;" Días")))))))</f>
        <v>15 Días</v>
      </c>
      <c r="AK118" s="98">
        <v>46147</v>
      </c>
      <c r="AL118" s="98">
        <v>46156</v>
      </c>
      <c r="AM118" s="98">
        <v>46161</v>
      </c>
      <c r="AN118" s="98"/>
      <c r="AO118" s="98"/>
      <c r="AP118" s="109" t="str">
        <f ca="1">IF(D118="","",IF(AND($AZ118&lt;&gt;""),"YA SE DIO SOLUCIÓN","Falta  "&amp;(NETWORKDAYS.INTL(TODAY(),$AI118,1,Datos!$R$3:$R$18)-1&amp;" días")))</f>
        <v>YA SE DIO SOLUCIÓN</v>
      </c>
      <c r="AQ118" s="98">
        <v>46163</v>
      </c>
      <c r="AR118" s="98"/>
      <c r="AS118" s="97" t="s">
        <v>1283</v>
      </c>
      <c r="AT118" s="97" t="s">
        <v>2319</v>
      </c>
      <c r="AU118" s="97" t="s">
        <v>1284</v>
      </c>
      <c r="AV118" s="97" t="s">
        <v>1389</v>
      </c>
      <c r="AW118" s="97" t="s">
        <v>1389</v>
      </c>
      <c r="AX118" s="114" t="s">
        <v>3</v>
      </c>
      <c r="AY118" s="120">
        <v>4036</v>
      </c>
      <c r="AZ118" s="98">
        <v>46163</v>
      </c>
      <c r="BA118" s="110" t="str">
        <f t="shared" ref="BA118" si="243">+IF(D118="","",IF(AND($AZ118=""),"EN TRAMITE",IF(AND($AZ118&lt;=$AI118),"CON RESPUESTA","VENCIDA")))</f>
        <v>CON RESPUESTA</v>
      </c>
      <c r="BB118" s="111">
        <f>IF($AQ118="","",IF(AND($I118="RS"),($AQ118-$AK118),IF(AND($I118="RP"),($AQ118-$AK118),IF(AND($I118="RV"),($AQ118-$AK118),(NETWORKDAYS.INTL($AK118,$AQ118,1,Datos!$R$3:$R$18))))))</f>
        <v>13</v>
      </c>
      <c r="BC118" s="112" t="str">
        <f t="shared" si="1"/>
        <v>FUERA DE TIEMPO</v>
      </c>
      <c r="BD118" s="111">
        <f>IF($AZ118="","",IF(AND($I118="RS"),($AZ118-$D118),IF(AND($I118="RP"),($AZ118-$D118),IF(AND($I118="RV"),($AZ118-$D118),(NETWORKDAYS.INTL($D118,$AZ118,1,Datos!$R$3:$R$18))))))</f>
        <v>13</v>
      </c>
      <c r="BE118" s="112" t="str">
        <f t="shared" si="2"/>
        <v>A TIEMPO</v>
      </c>
    </row>
    <row r="119" spans="1:57" ht="21" customHeight="1" x14ac:dyDescent="0.3">
      <c r="A119" s="97">
        <v>221</v>
      </c>
      <c r="B119" s="97">
        <v>3584</v>
      </c>
      <c r="C119" s="98">
        <v>46147</v>
      </c>
      <c r="D119" s="98">
        <v>46147</v>
      </c>
      <c r="E119" s="97" t="s">
        <v>1574</v>
      </c>
      <c r="F119" s="97" t="s">
        <v>2276</v>
      </c>
      <c r="G119" s="97" t="s">
        <v>114</v>
      </c>
      <c r="H119" s="97" t="s">
        <v>1374</v>
      </c>
      <c r="I119" s="97" t="s">
        <v>1368</v>
      </c>
      <c r="J119" s="97" t="s">
        <v>2309</v>
      </c>
      <c r="K119" s="97" t="s">
        <v>80</v>
      </c>
      <c r="L119" s="97">
        <v>11186663469</v>
      </c>
      <c r="M119" s="97">
        <v>3133818513</v>
      </c>
      <c r="N119" s="97" t="s">
        <v>66</v>
      </c>
      <c r="O119" s="97" t="s">
        <v>2309</v>
      </c>
      <c r="P119" s="97" t="s">
        <v>80</v>
      </c>
      <c r="Q119" s="97">
        <v>1118663469</v>
      </c>
      <c r="R119" s="97" t="s">
        <v>9</v>
      </c>
      <c r="S119" s="97" t="s">
        <v>66</v>
      </c>
      <c r="T119" s="97" t="s">
        <v>66</v>
      </c>
      <c r="U119" s="97">
        <v>3133818513</v>
      </c>
      <c r="V119" s="97" t="s">
        <v>66</v>
      </c>
      <c r="W119" s="97" t="s">
        <v>214</v>
      </c>
      <c r="X119" s="97" t="s">
        <v>243</v>
      </c>
      <c r="Y119" s="97" t="s">
        <v>2311</v>
      </c>
      <c r="Z119" s="97" t="s">
        <v>66</v>
      </c>
      <c r="AA119" s="97" t="s">
        <v>1413</v>
      </c>
      <c r="AB119" s="97" t="s">
        <v>1413</v>
      </c>
      <c r="AC119" s="97" t="s">
        <v>1386</v>
      </c>
      <c r="AD119" s="97" t="s">
        <v>1377</v>
      </c>
      <c r="AE119" s="97" t="s">
        <v>1420</v>
      </c>
      <c r="AF119" s="97" t="s">
        <v>1577</v>
      </c>
      <c r="AG119" s="97" t="s">
        <v>66</v>
      </c>
      <c r="AH119" s="97" t="s">
        <v>1389</v>
      </c>
      <c r="AI119" s="98">
        <f>IF(D119="","",IF(AND($I119="RS"),WORKDAY.INTL($D119,3,1,Datos!$R$3:$R$18),IF(AND($I119="RP"),WORKDAY.INTL($D119,2,1,Datos!$R$3:$R$18),IF(AND($I119="RV"),WORKDAY.INTL($D119,1,1,Datos!$R$3:$R$18),IF(AND($I119="Pg"),WORKDAY.INTL($D119,15,1,Datos!$R$3:$R$18),IF(AND($I119="Ps"),WORKDAY.INTL($D119,10,1,Datos!$R$3:$R$18),WORKDAY.INTL($D119,15,1,Datos!$R$3:$R$18)-1))))))</f>
        <v>46167</v>
      </c>
      <c r="AJ119" s="97" t="str">
        <f>IF(D119="","",IF(AND($I119="RS"),(($AI119-$D119)*24)&amp;" Horas",IF(AND($I119="RP"),(($AI119-$D119)*24)&amp;" Horas",IF(AND($I119="RV"),(($AI119-$D119)*24)&amp;" Horas",IF(AND($I119="Pg"),NETWORKDAYS.INTL($D119,$AI119,1,Datos!$R$3:$R$18)-1&amp;" Días",IF(AND($I119="Ps"),NETWORKDAYS.INTL($D119,$AI119,1,Datos!$R$3:$R$18)-1&amp;" Días",(NETWORKDAYS.INTL($D119,$AI119,1,Datos!$R$3:$R$18)&amp;" Días")))))))</f>
        <v>15 Días</v>
      </c>
      <c r="AK119" s="98">
        <v>46147</v>
      </c>
      <c r="AL119" s="98"/>
      <c r="AM119" s="98"/>
      <c r="AN119" s="98"/>
      <c r="AO119" s="98"/>
      <c r="AP119" s="109" t="str">
        <f ca="1">IF(D119="","",IF(AND($AZ119&lt;&gt;""),"YA SE DIO SOLUCIÓN","Falta  "&amp;(NETWORKDAYS.INTL(TODAY(),$AI119,1,Datos!$R$3:$R$18)-1&amp;" días")))</f>
        <v>YA SE DIO SOLUCIÓN</v>
      </c>
      <c r="AQ119" s="98">
        <v>46153</v>
      </c>
      <c r="AR119" s="98"/>
      <c r="AS119" s="97" t="s">
        <v>1283</v>
      </c>
      <c r="AT119" s="97" t="s">
        <v>2312</v>
      </c>
      <c r="AU119" s="97" t="s">
        <v>1284</v>
      </c>
      <c r="AV119" s="97" t="s">
        <v>1389</v>
      </c>
      <c r="AW119" s="97" t="s">
        <v>1389</v>
      </c>
      <c r="AX119" s="114" t="s">
        <v>168</v>
      </c>
      <c r="AY119" s="120">
        <v>3668</v>
      </c>
      <c r="AZ119" s="98">
        <v>46153</v>
      </c>
      <c r="BA119" s="110" t="str">
        <f t="shared" ref="BA119" si="244">+IF(D119="","",IF(AND($AZ119=""),"EN TRAMITE",IF(AND($AZ119&lt;=$AI119),"CON RESPUESTA","VENCIDA")))</f>
        <v>CON RESPUESTA</v>
      </c>
      <c r="BB119" s="111">
        <f>IF($AQ119="","",IF(AND($I119="RS"),($AQ119-$AK119),IF(AND($I119="RP"),($AQ119-$AK119),IF(AND($I119="RV"),($AQ119-$AK119),(NETWORKDAYS.INTL($AK119,$AQ119,1,Datos!$R$3:$R$18))))))</f>
        <v>5</v>
      </c>
      <c r="BC119" s="112" t="str">
        <f t="shared" si="1"/>
        <v>A TIEMPO</v>
      </c>
      <c r="BD119" s="111">
        <f>IF($AZ119="","",IF(AND($I119="RS"),($AZ119-$D119),IF(AND($I119="RP"),($AZ119-$D119),IF(AND($I119="RV"),($AZ119-$D119),(NETWORKDAYS.INTL($D119,$AZ119,1,Datos!$R$3:$R$18))))))</f>
        <v>5</v>
      </c>
      <c r="BE119" s="112" t="str">
        <f t="shared" si="2"/>
        <v>A TIEMPO</v>
      </c>
    </row>
    <row r="120" spans="1:57" ht="21" customHeight="1" x14ac:dyDescent="0.3">
      <c r="A120" s="97">
        <v>220</v>
      </c>
      <c r="B120" s="97">
        <v>3583</v>
      </c>
      <c r="C120" s="98">
        <v>46147</v>
      </c>
      <c r="D120" s="98">
        <v>46147</v>
      </c>
      <c r="E120" s="97" t="s">
        <v>1574</v>
      </c>
      <c r="F120" s="97" t="s">
        <v>2276</v>
      </c>
      <c r="G120" s="97" t="s">
        <v>114</v>
      </c>
      <c r="H120" s="97" t="s">
        <v>1374</v>
      </c>
      <c r="I120" s="97" t="s">
        <v>1368</v>
      </c>
      <c r="J120" s="97" t="s">
        <v>2303</v>
      </c>
      <c r="K120" s="97" t="s">
        <v>80</v>
      </c>
      <c r="L120" s="97">
        <v>1118530339</v>
      </c>
      <c r="M120" s="97">
        <v>3233995306</v>
      </c>
      <c r="N120" s="97" t="s">
        <v>2304</v>
      </c>
      <c r="O120" s="97" t="s">
        <v>2305</v>
      </c>
      <c r="P120" s="97" t="s">
        <v>80</v>
      </c>
      <c r="Q120" s="97">
        <v>4295273</v>
      </c>
      <c r="R120" s="97" t="s">
        <v>10</v>
      </c>
      <c r="S120" s="97" t="s">
        <v>66</v>
      </c>
      <c r="T120" s="97" t="s">
        <v>2306</v>
      </c>
      <c r="U120" s="97" t="s">
        <v>66</v>
      </c>
      <c r="V120" s="97" t="s">
        <v>66</v>
      </c>
      <c r="W120" s="97" t="s">
        <v>1272</v>
      </c>
      <c r="X120" s="97"/>
      <c r="Y120" s="97" t="s">
        <v>2307</v>
      </c>
      <c r="Z120" s="97" t="s">
        <v>66</v>
      </c>
      <c r="AA120" s="97" t="s">
        <v>1530</v>
      </c>
      <c r="AB120" s="97" t="s">
        <v>1413</v>
      </c>
      <c r="AC120" s="97" t="s">
        <v>1386</v>
      </c>
      <c r="AD120" s="97" t="s">
        <v>1377</v>
      </c>
      <c r="AE120" s="97" t="s">
        <v>140</v>
      </c>
      <c r="AF120" s="97" t="s">
        <v>1434</v>
      </c>
      <c r="AG120" s="97" t="s">
        <v>66</v>
      </c>
      <c r="AH120" s="97" t="s">
        <v>1394</v>
      </c>
      <c r="AI120" s="98">
        <f>IF(D120="","",IF(AND($I120="RS"),WORKDAY.INTL($D120,3,1,Datos!$R$3:$R$18),IF(AND($I120="RP"),WORKDAY.INTL($D120,2,1,Datos!$R$3:$R$18),IF(AND($I120="RV"),WORKDAY.INTL($D120,1,1,Datos!$R$3:$R$18),IF(AND($I120="Pg"),WORKDAY.INTL($D120,15,1,Datos!$R$3:$R$18),IF(AND($I120="Ps"),WORKDAY.INTL($D120,10,1,Datos!$R$3:$R$18),WORKDAY.INTL($D120,15,1,Datos!$R$3:$R$18)-1))))))</f>
        <v>46167</v>
      </c>
      <c r="AJ120" s="97" t="str">
        <f>IF(D120="","",IF(AND($I120="RS"),(($AI120-$D120)*24)&amp;" Horas",IF(AND($I120="RP"),(($AI120-$D120)*24)&amp;" Horas",IF(AND($I120="RV"),(($AI120-$D120)*24)&amp;" Horas",IF(AND($I120="Pg"),NETWORKDAYS.INTL($D120,$AI120,1,Datos!$R$3:$R$18)-1&amp;" Días",IF(AND($I120="Ps"),NETWORKDAYS.INTL($D120,$AI120,1,Datos!$R$3:$R$18)-1&amp;" Días",(NETWORKDAYS.INTL($D120,$AI120,1,Datos!$R$3:$R$18)&amp;" Días")))))))</f>
        <v>15 Días</v>
      </c>
      <c r="AK120" s="98">
        <v>46147</v>
      </c>
      <c r="AL120" s="98">
        <v>46154</v>
      </c>
      <c r="AM120" s="98">
        <v>46156</v>
      </c>
      <c r="AN120" s="98">
        <v>46162</v>
      </c>
      <c r="AO120" s="98"/>
      <c r="AP120" s="109" t="str">
        <f ca="1">IF(D120="","",IF(AND($AZ120&lt;&gt;""),"YA SE DIO SOLUCIÓN","Falta  "&amp;(NETWORKDAYS.INTL(TODAY(),$AI120,1,Datos!$R$3:$R$18)-1&amp;" días")))</f>
        <v>YA SE DIO SOLUCIÓN</v>
      </c>
      <c r="AQ120" s="98">
        <v>46163</v>
      </c>
      <c r="AR120" s="98"/>
      <c r="AS120" s="97" t="s">
        <v>1283</v>
      </c>
      <c r="AT120" s="97" t="s">
        <v>2308</v>
      </c>
      <c r="AU120" s="97" t="s">
        <v>1284</v>
      </c>
      <c r="AV120" s="97" t="s">
        <v>1389</v>
      </c>
      <c r="AW120" s="97" t="s">
        <v>1389</v>
      </c>
      <c r="AX120" s="114" t="s">
        <v>3</v>
      </c>
      <c r="AY120" s="120">
        <v>4035</v>
      </c>
      <c r="AZ120" s="98">
        <v>46163</v>
      </c>
      <c r="BA120" s="110" t="str">
        <f t="shared" ref="BA120" si="245">+IF(D120="","",IF(AND($AZ120=""),"EN TRAMITE",IF(AND($AZ120&lt;=$AI120),"CON RESPUESTA","VENCIDA")))</f>
        <v>CON RESPUESTA</v>
      </c>
      <c r="BB120" s="111">
        <f>IF($AQ120="","",IF(AND($I120="RS"),($AQ120-$AK120),IF(AND($I120="RP"),($AQ120-$AK120),IF(AND($I120="RV"),($AQ120-$AK120),(NETWORKDAYS.INTL($AK120,$AQ120,1,Datos!$R$3:$R$18))))))</f>
        <v>13</v>
      </c>
      <c r="BC120" s="112" t="str">
        <f t="shared" si="1"/>
        <v>FUERA DE TIEMPO</v>
      </c>
      <c r="BD120" s="111">
        <f>IF($AZ120="","",IF(AND($I120="RS"),($AZ120-$D120),IF(AND($I120="RP"),($AZ120-$D120),IF(AND($I120="RV"),($AZ120-$D120),(NETWORKDAYS.INTL($D120,$AZ120,1,Datos!$R$3:$R$18))))))</f>
        <v>13</v>
      </c>
      <c r="BE120" s="112" t="str">
        <f t="shared" si="2"/>
        <v>A TIEMPO</v>
      </c>
    </row>
    <row r="121" spans="1:57" ht="21" customHeight="1" x14ac:dyDescent="0.3">
      <c r="A121" s="97">
        <v>219</v>
      </c>
      <c r="B121" s="97">
        <v>3582</v>
      </c>
      <c r="C121" s="98">
        <v>46147</v>
      </c>
      <c r="D121" s="98">
        <v>46147</v>
      </c>
      <c r="E121" s="97" t="s">
        <v>1574</v>
      </c>
      <c r="F121" s="97" t="s">
        <v>2276</v>
      </c>
      <c r="G121" s="97" t="s">
        <v>114</v>
      </c>
      <c r="H121" s="97" t="s">
        <v>1374</v>
      </c>
      <c r="I121" s="97" t="s">
        <v>1368</v>
      </c>
      <c r="J121" s="97" t="s">
        <v>2287</v>
      </c>
      <c r="K121" s="97" t="s">
        <v>80</v>
      </c>
      <c r="L121" s="97">
        <v>1118563099</v>
      </c>
      <c r="M121" s="97">
        <v>3025973688</v>
      </c>
      <c r="N121" s="97" t="s">
        <v>2290</v>
      </c>
      <c r="O121" s="97" t="s">
        <v>2287</v>
      </c>
      <c r="P121" s="97" t="s">
        <v>80</v>
      </c>
      <c r="Q121" s="97">
        <v>1118563099</v>
      </c>
      <c r="R121" s="97" t="s">
        <v>4</v>
      </c>
      <c r="S121" s="97" t="s">
        <v>66</v>
      </c>
      <c r="T121" s="97" t="s">
        <v>2301</v>
      </c>
      <c r="U121" s="97">
        <v>3025973688</v>
      </c>
      <c r="V121" s="97" t="s">
        <v>2290</v>
      </c>
      <c r="W121" s="97" t="s">
        <v>214</v>
      </c>
      <c r="X121" s="97" t="s">
        <v>243</v>
      </c>
      <c r="Y121" s="97" t="s">
        <v>2302</v>
      </c>
      <c r="Z121" s="97" t="s">
        <v>66</v>
      </c>
      <c r="AA121" s="97" t="s">
        <v>1413</v>
      </c>
      <c r="AB121" s="97" t="s">
        <v>1413</v>
      </c>
      <c r="AC121" s="97" t="s">
        <v>1382</v>
      </c>
      <c r="AD121" s="97" t="s">
        <v>1377</v>
      </c>
      <c r="AE121" s="97" t="s">
        <v>1421</v>
      </c>
      <c r="AF121" s="97" t="s">
        <v>1434</v>
      </c>
      <c r="AG121" s="97" t="s">
        <v>66</v>
      </c>
      <c r="AH121" s="97" t="s">
        <v>1390</v>
      </c>
      <c r="AI121" s="98">
        <f>IF(D121="","",IF(AND($I121="RS"),WORKDAY.INTL($D121,3,1,Datos!$R$3:$R$18),IF(AND($I121="RP"),WORKDAY.INTL($D121,2,1,Datos!$R$3:$R$18),IF(AND($I121="RV"),WORKDAY.INTL($D121,1,1,Datos!$R$3:$R$18),IF(AND($I121="Pg"),WORKDAY.INTL($D121,15,1,Datos!$R$3:$R$18),IF(AND($I121="Ps"),WORKDAY.INTL($D121,10,1,Datos!$R$3:$R$18),WORKDAY.INTL($D121,15,1,Datos!$R$3:$R$18)-1))))))</f>
        <v>46167</v>
      </c>
      <c r="AJ121" s="97" t="str">
        <f>IF(D121="","",IF(AND($I121="RS"),(($AI121-$D121)*24)&amp;" Horas",IF(AND($I121="RP"),(($AI121-$D121)*24)&amp;" Horas",IF(AND($I121="RV"),(($AI121-$D121)*24)&amp;" Horas",IF(AND($I121="Pg"),NETWORKDAYS.INTL($D121,$AI121,1,Datos!$R$3:$R$18)-1&amp;" Días",IF(AND($I121="Ps"),NETWORKDAYS.INTL($D121,$AI121,1,Datos!$R$3:$R$18)-1&amp;" Días",(NETWORKDAYS.INTL($D121,$AI121,1,Datos!$R$3:$R$18)&amp;" Días")))))))</f>
        <v>15 Días</v>
      </c>
      <c r="AK121" s="98">
        <v>46147</v>
      </c>
      <c r="AL121" s="98">
        <v>46154</v>
      </c>
      <c r="AM121" s="98">
        <v>46156</v>
      </c>
      <c r="AN121" s="98">
        <v>46162</v>
      </c>
      <c r="AO121" s="98"/>
      <c r="AP121" s="109" t="str">
        <f ca="1">IF(D121="","",IF(AND($AZ121&lt;&gt;""),"YA SE DIO SOLUCIÓN","Falta  "&amp;(NETWORKDAYS.INTL(TODAY(),$AI121,1,Datos!$R$3:$R$18)-1&amp;" días")))</f>
        <v>YA SE DIO SOLUCIÓN</v>
      </c>
      <c r="AQ121" s="98">
        <v>46163</v>
      </c>
      <c r="AR121" s="98"/>
      <c r="AS121" s="97" t="s">
        <v>1283</v>
      </c>
      <c r="AT121" s="97" t="s">
        <v>2300</v>
      </c>
      <c r="AU121" s="97" t="s">
        <v>1284</v>
      </c>
      <c r="AV121" s="97" t="s">
        <v>1389</v>
      </c>
      <c r="AW121" s="97" t="s">
        <v>1389</v>
      </c>
      <c r="AX121" s="114" t="s">
        <v>168</v>
      </c>
      <c r="AY121" s="120">
        <v>4038</v>
      </c>
      <c r="AZ121" s="98">
        <v>46163</v>
      </c>
      <c r="BA121" s="110" t="str">
        <f t="shared" ref="BA121" si="246">+IF(D121="","",IF(AND($AZ121=""),"EN TRAMITE",IF(AND($AZ121&lt;=$AI121),"CON RESPUESTA","VENCIDA")))</f>
        <v>CON RESPUESTA</v>
      </c>
      <c r="BB121" s="111">
        <f>IF($AQ121="","",IF(AND($I121="RS"),($AQ121-$AK121),IF(AND($I121="RP"),($AQ121-$AK121),IF(AND($I121="RV"),($AQ121-$AK121),(NETWORKDAYS.INTL($AK121,$AQ121,1,Datos!$R$3:$R$18))))))</f>
        <v>13</v>
      </c>
      <c r="BC121" s="112" t="str">
        <f t="shared" si="1"/>
        <v>FUERA DE TIEMPO</v>
      </c>
      <c r="BD121" s="111">
        <f>IF($AZ121="","",IF(AND($I121="RS"),($AZ121-$D121),IF(AND($I121="RP"),($AZ121-$D121),IF(AND($I121="RV"),($AZ121-$D121),(NETWORKDAYS.INTL($D121,$AZ121,1,Datos!$R$3:$R$18))))))</f>
        <v>13</v>
      </c>
      <c r="BE121" s="112" t="str">
        <f t="shared" si="2"/>
        <v>A TIEMPO</v>
      </c>
    </row>
    <row r="122" spans="1:57" ht="21" customHeight="1" x14ac:dyDescent="0.3">
      <c r="A122" s="97">
        <v>218</v>
      </c>
      <c r="B122" s="97">
        <v>3581</v>
      </c>
      <c r="C122" s="98">
        <v>46147</v>
      </c>
      <c r="D122" s="98">
        <v>46147</v>
      </c>
      <c r="E122" s="97" t="s">
        <v>1574</v>
      </c>
      <c r="F122" s="97" t="s">
        <v>2276</v>
      </c>
      <c r="G122" s="97" t="s">
        <v>125</v>
      </c>
      <c r="H122" s="97" t="s">
        <v>1374</v>
      </c>
      <c r="I122" s="97" t="s">
        <v>1368</v>
      </c>
      <c r="J122" s="97" t="s">
        <v>2295</v>
      </c>
      <c r="K122" s="97" t="s">
        <v>80</v>
      </c>
      <c r="L122" s="97">
        <v>43693996</v>
      </c>
      <c r="M122" s="97">
        <v>3144847394</v>
      </c>
      <c r="N122" s="97" t="s">
        <v>2296</v>
      </c>
      <c r="O122" s="97" t="s">
        <v>2295</v>
      </c>
      <c r="P122" s="97" t="s">
        <v>80</v>
      </c>
      <c r="Q122" s="97">
        <v>43693996</v>
      </c>
      <c r="R122" s="97" t="s">
        <v>4</v>
      </c>
      <c r="S122" s="97" t="s">
        <v>66</v>
      </c>
      <c r="T122" s="97" t="s">
        <v>2297</v>
      </c>
      <c r="U122" s="97">
        <v>3144847394</v>
      </c>
      <c r="V122" s="97" t="s">
        <v>2296</v>
      </c>
      <c r="W122" s="97" t="s">
        <v>214</v>
      </c>
      <c r="X122" s="97" t="s">
        <v>515</v>
      </c>
      <c r="Y122" s="97" t="s">
        <v>2298</v>
      </c>
      <c r="Z122" s="97" t="s">
        <v>66</v>
      </c>
      <c r="AA122" s="97" t="s">
        <v>1413</v>
      </c>
      <c r="AB122" s="97" t="s">
        <v>1413</v>
      </c>
      <c r="AC122" s="97" t="s">
        <v>1389</v>
      </c>
      <c r="AD122" s="97" t="s">
        <v>1377</v>
      </c>
      <c r="AE122" s="97" t="s">
        <v>133</v>
      </c>
      <c r="AF122" s="97" t="s">
        <v>1723</v>
      </c>
      <c r="AG122" s="97" t="s">
        <v>66</v>
      </c>
      <c r="AH122" s="97" t="s">
        <v>1399</v>
      </c>
      <c r="AI122" s="98">
        <f>IF(D122="","",IF(AND($I122="RS"),WORKDAY.INTL($D122,3,1,Datos!$R$3:$R$18),IF(AND($I122="RP"),WORKDAY.INTL($D122,2,1,Datos!$R$3:$R$18),IF(AND($I122="RV"),WORKDAY.INTL($D122,1,1,Datos!$R$3:$R$18),IF(AND($I122="Pg"),WORKDAY.INTL($D122,15,1,Datos!$R$3:$R$18),IF(AND($I122="Ps"),WORKDAY.INTL($D122,10,1,Datos!$R$3:$R$18),WORKDAY.INTL($D122,15,1,Datos!$R$3:$R$18)-1))))))</f>
        <v>46167</v>
      </c>
      <c r="AJ122" s="97" t="str">
        <f>IF(D122="","",IF(AND($I122="RS"),(($AI122-$D122)*24)&amp;" Horas",IF(AND($I122="RP"),(($AI122-$D122)*24)&amp;" Horas",IF(AND($I122="RV"),(($AI122-$D122)*24)&amp;" Horas",IF(AND($I122="Pg"),NETWORKDAYS.INTL($D122,$AI122,1,Datos!$R$3:$R$18)-1&amp;" Días",IF(AND($I122="Ps"),NETWORKDAYS.INTL($D122,$AI122,1,Datos!$R$3:$R$18)-1&amp;" Días",(NETWORKDAYS.INTL($D122,$AI122,1,Datos!$R$3:$R$18)&amp;" Días")))))))</f>
        <v>15 Días</v>
      </c>
      <c r="AK122" s="98">
        <v>46147</v>
      </c>
      <c r="AL122" s="98"/>
      <c r="AM122" s="98"/>
      <c r="AN122" s="98"/>
      <c r="AO122" s="98"/>
      <c r="AP122" s="109" t="str">
        <f ca="1">IF(D122="","",IF(AND($AZ122&lt;&gt;""),"YA SE DIO SOLUCIÓN","Falta  "&amp;(NETWORKDAYS.INTL(TODAY(),$AI122,1,Datos!$R$3:$R$18)-1&amp;" días")))</f>
        <v>YA SE DIO SOLUCIÓN</v>
      </c>
      <c r="AQ122" s="98">
        <v>46153</v>
      </c>
      <c r="AR122" s="98"/>
      <c r="AS122" s="97" t="s">
        <v>1283</v>
      </c>
      <c r="AT122" s="97" t="s">
        <v>2299</v>
      </c>
      <c r="AU122" s="97" t="s">
        <v>1284</v>
      </c>
      <c r="AV122" s="97" t="s">
        <v>1389</v>
      </c>
      <c r="AW122" s="97" t="s">
        <v>1389</v>
      </c>
      <c r="AX122" s="114" t="s">
        <v>3</v>
      </c>
      <c r="AY122" s="120">
        <v>3669</v>
      </c>
      <c r="AZ122" s="98">
        <v>46153</v>
      </c>
      <c r="BA122" s="110" t="str">
        <f t="shared" ref="BA122" si="247">+IF(D122="","",IF(AND($AZ122=""),"EN TRAMITE",IF(AND($AZ122&lt;=$AI122),"CON RESPUESTA","VENCIDA")))</f>
        <v>CON RESPUESTA</v>
      </c>
      <c r="BB122" s="111">
        <f>IF($AQ122="","",IF(AND($I122="RS"),($AQ122-$AK122),IF(AND($I122="RP"),($AQ122-$AK122),IF(AND($I122="RV"),($AQ122-$AK122),(NETWORKDAYS.INTL($AK122,$AQ122,1,Datos!$R$3:$R$18))))))</f>
        <v>5</v>
      </c>
      <c r="BC122" s="112" t="str">
        <f t="shared" si="1"/>
        <v>A TIEMPO</v>
      </c>
      <c r="BD122" s="111">
        <f>IF($AZ122="","",IF(AND($I122="RS"),($AZ122-$D122),IF(AND($I122="RP"),($AZ122-$D122),IF(AND($I122="RV"),($AZ122-$D122),(NETWORKDAYS.INTL($D122,$AZ122,1,Datos!$R$3:$R$18))))))</f>
        <v>5</v>
      </c>
      <c r="BE122" s="112" t="str">
        <f t="shared" si="2"/>
        <v>A TIEMPO</v>
      </c>
    </row>
    <row r="123" spans="1:57" ht="21" customHeight="1" x14ac:dyDescent="0.3">
      <c r="A123" s="97">
        <v>217</v>
      </c>
      <c r="B123" s="97">
        <v>3580</v>
      </c>
      <c r="C123" s="98">
        <v>46147</v>
      </c>
      <c r="D123" s="98">
        <v>46147</v>
      </c>
      <c r="E123" s="97" t="s">
        <v>1574</v>
      </c>
      <c r="F123" s="97" t="s">
        <v>2276</v>
      </c>
      <c r="G123" s="97" t="s">
        <v>148</v>
      </c>
      <c r="H123" s="97" t="s">
        <v>1374</v>
      </c>
      <c r="I123" s="97" t="s">
        <v>1368</v>
      </c>
      <c r="J123" s="97" t="s">
        <v>2291</v>
      </c>
      <c r="K123" s="97" t="s">
        <v>80</v>
      </c>
      <c r="L123" s="97">
        <v>1026551803</v>
      </c>
      <c r="M123" s="97">
        <v>322805507</v>
      </c>
      <c r="N123" s="97" t="s">
        <v>66</v>
      </c>
      <c r="O123" s="97" t="s">
        <v>2291</v>
      </c>
      <c r="P123" s="97" t="s">
        <v>80</v>
      </c>
      <c r="Q123" s="97">
        <v>1026551803</v>
      </c>
      <c r="R123" s="97" t="s">
        <v>4</v>
      </c>
      <c r="S123" s="97" t="s">
        <v>66</v>
      </c>
      <c r="T123" s="97" t="s">
        <v>2292</v>
      </c>
      <c r="U123" s="97">
        <v>3228055907</v>
      </c>
      <c r="V123" s="97" t="s">
        <v>66</v>
      </c>
      <c r="W123" s="97" t="s">
        <v>214</v>
      </c>
      <c r="X123" s="97" t="s">
        <v>243</v>
      </c>
      <c r="Y123" s="97" t="s">
        <v>2293</v>
      </c>
      <c r="Z123" s="97" t="s">
        <v>66</v>
      </c>
      <c r="AA123" s="97" t="s">
        <v>1413</v>
      </c>
      <c r="AB123" s="97" t="s">
        <v>1413</v>
      </c>
      <c r="AC123" s="97" t="s">
        <v>1389</v>
      </c>
      <c r="AD123" s="97" t="s">
        <v>1377</v>
      </c>
      <c r="AE123" s="97" t="s">
        <v>139</v>
      </c>
      <c r="AF123" s="97" t="s">
        <v>1443</v>
      </c>
      <c r="AG123" s="97" t="s">
        <v>66</v>
      </c>
      <c r="AH123" s="97" t="s">
        <v>1389</v>
      </c>
      <c r="AI123" s="98">
        <f>IF(D123="","",IF(AND($I123="RS"),WORKDAY.INTL($D123,3,1,Datos!$R$3:$R$18),IF(AND($I123="RP"),WORKDAY.INTL($D123,2,1,Datos!$R$3:$R$18),IF(AND($I123="RV"),WORKDAY.INTL($D123,1,1,Datos!$R$3:$R$18),IF(AND($I123="Pg"),WORKDAY.INTL($D123,15,1,Datos!$R$3:$R$18),IF(AND($I123="Ps"),WORKDAY.INTL($D123,10,1,Datos!$R$3:$R$18),WORKDAY.INTL($D123,15,1,Datos!$R$3:$R$18)-1))))))</f>
        <v>46167</v>
      </c>
      <c r="AJ123" s="97" t="str">
        <f>IF(D123="","",IF(AND($I123="RS"),(($AI123-$D123)*24)&amp;" Horas",IF(AND($I123="RP"),(($AI123-$D123)*24)&amp;" Horas",IF(AND($I123="RV"),(($AI123-$D123)*24)&amp;" Horas",IF(AND($I123="Pg"),NETWORKDAYS.INTL($D123,$AI123,1,Datos!$R$3:$R$18)-1&amp;" Días",IF(AND($I123="Ps"),NETWORKDAYS.INTL($D123,$AI123,1,Datos!$R$3:$R$18)-1&amp;" Días",(NETWORKDAYS.INTL($D123,$AI123,1,Datos!$R$3:$R$18)&amp;" Días")))))))</f>
        <v>15 Días</v>
      </c>
      <c r="AK123" s="98">
        <v>46147</v>
      </c>
      <c r="AL123" s="98"/>
      <c r="AM123" s="98"/>
      <c r="AN123" s="98"/>
      <c r="AO123" s="98"/>
      <c r="AP123" s="109" t="str">
        <f ca="1">IF(D123="","",IF(AND($AZ123&lt;&gt;""),"YA SE DIO SOLUCIÓN","Falta  "&amp;(NETWORKDAYS.INTL(TODAY(),$AI123,1,Datos!$R$3:$R$18)-1&amp;" días")))</f>
        <v>YA SE DIO SOLUCIÓN</v>
      </c>
      <c r="AQ123" s="98">
        <v>46154</v>
      </c>
      <c r="AR123" s="98"/>
      <c r="AS123" s="97" t="s">
        <v>1283</v>
      </c>
      <c r="AT123" s="97" t="s">
        <v>2294</v>
      </c>
      <c r="AU123" s="97" t="s">
        <v>1284</v>
      </c>
      <c r="AV123" s="97" t="s">
        <v>1389</v>
      </c>
      <c r="AW123" s="97" t="s">
        <v>1389</v>
      </c>
      <c r="AX123" s="114" t="s">
        <v>168</v>
      </c>
      <c r="AY123" s="120">
        <v>3693</v>
      </c>
      <c r="AZ123" s="98">
        <v>46154</v>
      </c>
      <c r="BA123" s="110" t="str">
        <f t="shared" ref="BA123" si="248">+IF(D123="","",IF(AND($AZ123=""),"EN TRAMITE",IF(AND($AZ123&lt;=$AI123),"CON RESPUESTA","VENCIDA")))</f>
        <v>CON RESPUESTA</v>
      </c>
      <c r="BB123" s="111">
        <f>IF($AQ123="","",IF(AND($I123="RS"),($AQ123-$AK123),IF(AND($I123="RP"),($AQ123-$AK123),IF(AND($I123="RV"),($AQ123-$AK123),(NETWORKDAYS.INTL($AK123,$AQ123,1,Datos!$R$3:$R$18))))))</f>
        <v>6</v>
      </c>
      <c r="BC123" s="112" t="str">
        <f t="shared" si="1"/>
        <v>A TIEMPO</v>
      </c>
      <c r="BD123" s="111">
        <f>IF($AZ123="","",IF(AND($I123="RS"),($AZ123-$D123),IF(AND($I123="RP"),($AZ123-$D123),IF(AND($I123="RV"),($AZ123-$D123),(NETWORKDAYS.INTL($D123,$AZ123,1,Datos!$R$3:$R$18))))))</f>
        <v>6</v>
      </c>
      <c r="BE123" s="112" t="str">
        <f t="shared" si="2"/>
        <v>A TIEMPO</v>
      </c>
    </row>
    <row r="124" spans="1:57" ht="21" customHeight="1" x14ac:dyDescent="0.3">
      <c r="A124" s="97">
        <v>216</v>
      </c>
      <c r="B124" s="97">
        <v>3579</v>
      </c>
      <c r="C124" s="98">
        <v>46147</v>
      </c>
      <c r="D124" s="98">
        <v>46147</v>
      </c>
      <c r="E124" s="97" t="s">
        <v>1574</v>
      </c>
      <c r="F124" s="97" t="s">
        <v>2276</v>
      </c>
      <c r="G124" s="97" t="s">
        <v>114</v>
      </c>
      <c r="H124" s="97" t="s">
        <v>1374</v>
      </c>
      <c r="I124" s="97" t="s">
        <v>1368</v>
      </c>
      <c r="J124" s="97" t="s">
        <v>2287</v>
      </c>
      <c r="K124" s="97" t="s">
        <v>80</v>
      </c>
      <c r="L124" s="97">
        <v>1118563099</v>
      </c>
      <c r="M124" s="97">
        <v>3025973688</v>
      </c>
      <c r="N124" s="97" t="s">
        <v>2290</v>
      </c>
      <c r="O124" s="97" t="s">
        <v>2287</v>
      </c>
      <c r="P124" s="97" t="s">
        <v>80</v>
      </c>
      <c r="Q124" s="97">
        <v>1118563099</v>
      </c>
      <c r="R124" s="97" t="s">
        <v>4</v>
      </c>
      <c r="S124" s="97" t="s">
        <v>66</v>
      </c>
      <c r="T124" s="97" t="s">
        <v>2288</v>
      </c>
      <c r="U124" s="97">
        <v>3025973688</v>
      </c>
      <c r="V124" s="97" t="s">
        <v>2289</v>
      </c>
      <c r="W124" s="97" t="s">
        <v>214</v>
      </c>
      <c r="X124" s="97" t="s">
        <v>243</v>
      </c>
      <c r="Y124" s="97" t="s">
        <v>2218</v>
      </c>
      <c r="Z124" s="97" t="s">
        <v>66</v>
      </c>
      <c r="AA124" s="97" t="s">
        <v>1413</v>
      </c>
      <c r="AB124" s="97" t="s">
        <v>1413</v>
      </c>
      <c r="AC124" s="97" t="s">
        <v>1382</v>
      </c>
      <c r="AD124" s="97" t="s">
        <v>1377</v>
      </c>
      <c r="AE124" s="97" t="s">
        <v>1421</v>
      </c>
      <c r="AF124" s="97" t="s">
        <v>1434</v>
      </c>
      <c r="AG124" s="97" t="s">
        <v>66</v>
      </c>
      <c r="AH124" s="97" t="s">
        <v>1390</v>
      </c>
      <c r="AI124" s="98">
        <f>IF(D124="","",IF(AND($I124="RS"),WORKDAY.INTL($D124,3,1,Datos!$R$3:$R$18),IF(AND($I124="RP"),WORKDAY.INTL($D124,2,1,Datos!$R$3:$R$18),IF(AND($I124="RV"),WORKDAY.INTL($D124,1,1,Datos!$R$3:$R$18),IF(AND($I124="Pg"),WORKDAY.INTL($D124,15,1,Datos!$R$3:$R$18),IF(AND($I124="Ps"),WORKDAY.INTL($D124,10,1,Datos!$R$3:$R$18),WORKDAY.INTL($D124,15,1,Datos!$R$3:$R$18)-1))))))</f>
        <v>46167</v>
      </c>
      <c r="AJ124" s="97" t="str">
        <f>IF(D124="","",IF(AND($I124="RS"),(($AI124-$D124)*24)&amp;" Horas",IF(AND($I124="RP"),(($AI124-$D124)*24)&amp;" Horas",IF(AND($I124="RV"),(($AI124-$D124)*24)&amp;" Horas",IF(AND($I124="Pg"),NETWORKDAYS.INTL($D124,$AI124,1,Datos!$R$3:$R$18)-1&amp;" Días",IF(AND($I124="Ps"),NETWORKDAYS.INTL($D124,$AI124,1,Datos!$R$3:$R$18)-1&amp;" Días",(NETWORKDAYS.INTL($D124,$AI124,1,Datos!$R$3:$R$18)&amp;" Días")))))))</f>
        <v>15 Días</v>
      </c>
      <c r="AK124" s="98">
        <v>46147</v>
      </c>
      <c r="AL124" s="98">
        <v>46154</v>
      </c>
      <c r="AM124" s="98">
        <v>46156</v>
      </c>
      <c r="AN124" s="98">
        <v>46162</v>
      </c>
      <c r="AO124" s="98"/>
      <c r="AP124" s="109" t="str">
        <f ca="1">IF(D124="","",IF(AND($AZ124&lt;&gt;""),"YA SE DIO SOLUCIÓN","Falta  "&amp;(NETWORKDAYS.INTL(TODAY(),$AI124,1,Datos!$R$3:$R$18)-1&amp;" días")))</f>
        <v>YA SE DIO SOLUCIÓN</v>
      </c>
      <c r="AQ124" s="98">
        <v>46163</v>
      </c>
      <c r="AR124" s="98"/>
      <c r="AS124" s="97" t="s">
        <v>1283</v>
      </c>
      <c r="AT124" s="97" t="s">
        <v>2300</v>
      </c>
      <c r="AU124" s="97" t="s">
        <v>1284</v>
      </c>
      <c r="AV124" s="97" t="s">
        <v>1389</v>
      </c>
      <c r="AW124" s="97" t="s">
        <v>1389</v>
      </c>
      <c r="AX124" s="114" t="s">
        <v>168</v>
      </c>
      <c r="AY124" s="120">
        <v>4038</v>
      </c>
      <c r="AZ124" s="98">
        <v>46163</v>
      </c>
      <c r="BA124" s="110" t="str">
        <f t="shared" ref="BA124" si="249">+IF(D124="","",IF(AND($AZ124=""),"EN TRAMITE",IF(AND($AZ124&lt;=$AI124),"CON RESPUESTA","VENCIDA")))</f>
        <v>CON RESPUESTA</v>
      </c>
      <c r="BB124" s="111">
        <f>IF($AQ124="","",IF(AND($I124="RS"),($AQ124-$AK124),IF(AND($I124="RP"),($AQ124-$AK124),IF(AND($I124="RV"),($AQ124-$AK124),(NETWORKDAYS.INTL($AK124,$AQ124,1,Datos!$R$3:$R$18))))))</f>
        <v>13</v>
      </c>
      <c r="BC124" s="112" t="str">
        <f t="shared" si="1"/>
        <v>FUERA DE TIEMPO</v>
      </c>
      <c r="BD124" s="111">
        <f>IF($AZ124="","",IF(AND($I124="RS"),($AZ124-$D124),IF(AND($I124="RP"),($AZ124-$D124),IF(AND($I124="RV"),($AZ124-$D124),(NETWORKDAYS.INTL($D124,$AZ124,1,Datos!$R$3:$R$18))))))</f>
        <v>13</v>
      </c>
      <c r="BE124" s="112" t="str">
        <f t="shared" si="2"/>
        <v>A TIEMPO</v>
      </c>
    </row>
    <row r="125" spans="1:57" ht="21" customHeight="1" x14ac:dyDescent="0.3">
      <c r="A125" s="97">
        <v>215</v>
      </c>
      <c r="B125" s="97">
        <v>3523</v>
      </c>
      <c r="C125" s="98">
        <v>46146</v>
      </c>
      <c r="D125" s="98">
        <v>46146</v>
      </c>
      <c r="E125" s="97" t="s">
        <v>1574</v>
      </c>
      <c r="F125" s="97" t="s">
        <v>2276</v>
      </c>
      <c r="G125" s="97" t="s">
        <v>111</v>
      </c>
      <c r="H125" s="97" t="s">
        <v>1374</v>
      </c>
      <c r="I125" s="97" t="s">
        <v>1368</v>
      </c>
      <c r="J125" s="97" t="s">
        <v>2284</v>
      </c>
      <c r="K125" s="97" t="s">
        <v>80</v>
      </c>
      <c r="L125" s="97">
        <v>1118568417</v>
      </c>
      <c r="M125" s="97">
        <v>3102297116</v>
      </c>
      <c r="N125" s="97" t="s">
        <v>2285</v>
      </c>
      <c r="O125" s="97" t="s">
        <v>66</v>
      </c>
      <c r="P125" s="97" t="s">
        <v>66</v>
      </c>
      <c r="Q125" s="97" t="s">
        <v>66</v>
      </c>
      <c r="R125" s="97" t="s">
        <v>66</v>
      </c>
      <c r="S125" s="97" t="s">
        <v>66</v>
      </c>
      <c r="T125" s="97" t="s">
        <v>66</v>
      </c>
      <c r="U125" s="97" t="s">
        <v>66</v>
      </c>
      <c r="V125" s="97" t="s">
        <v>66</v>
      </c>
      <c r="W125" s="97" t="s">
        <v>214</v>
      </c>
      <c r="X125" s="97" t="s">
        <v>243</v>
      </c>
      <c r="Y125" s="97" t="s">
        <v>2286</v>
      </c>
      <c r="Z125" s="97" t="s">
        <v>66</v>
      </c>
      <c r="AA125" s="97" t="s">
        <v>1413</v>
      </c>
      <c r="AB125" s="97" t="s">
        <v>1413</v>
      </c>
      <c r="AC125" s="97" t="s">
        <v>1389</v>
      </c>
      <c r="AD125" s="97" t="s">
        <v>1379</v>
      </c>
      <c r="AE125" s="97" t="s">
        <v>1421</v>
      </c>
      <c r="AF125" s="97" t="s">
        <v>1434</v>
      </c>
      <c r="AG125" s="97" t="s">
        <v>66</v>
      </c>
      <c r="AH125" s="97" t="s">
        <v>1390</v>
      </c>
      <c r="AI125" s="98">
        <f>IF(D125="","",IF(AND($I125="RS"),WORKDAY.INTL($D125,3,1,Datos!$R$3:$R$18),IF(AND($I125="RP"),WORKDAY.INTL($D125,2,1,Datos!$R$3:$R$18),IF(AND($I125="RV"),WORKDAY.INTL($D125,1,1,Datos!$R$3:$R$18),IF(AND($I125="Pg"),WORKDAY.INTL($D125,15,1,Datos!$R$3:$R$18),IF(AND($I125="Ps"),WORKDAY.INTL($D125,10,1,Datos!$R$3:$R$18),WORKDAY.INTL($D125,15,1,Datos!$R$3:$R$18)-1))))))</f>
        <v>46166</v>
      </c>
      <c r="AJ125" s="97" t="str">
        <f>IF(D125="","",IF(AND($I125="RS"),(($AI125-$D125)*24)&amp;" Horas",IF(AND($I125="RP"),(($AI125-$D125)*24)&amp;" Horas",IF(AND($I125="RV"),(($AI125-$D125)*24)&amp;" Horas",IF(AND($I125="Pg"),NETWORKDAYS.INTL($D125,$AI125,1,Datos!$R$3:$R$18)-1&amp;" Días",IF(AND($I125="Ps"),NETWORKDAYS.INTL($D125,$AI125,1,Datos!$R$3:$R$18)-1&amp;" Días",(NETWORKDAYS.INTL($D125,$AI125,1,Datos!$R$3:$R$18)&amp;" Días")))))))</f>
        <v>15 Días</v>
      </c>
      <c r="AK125" s="98">
        <v>46146</v>
      </c>
      <c r="AL125" s="98">
        <v>46154</v>
      </c>
      <c r="AM125" s="98">
        <v>46156</v>
      </c>
      <c r="AN125" s="98">
        <v>46162</v>
      </c>
      <c r="AO125" s="98"/>
      <c r="AP125" s="109" t="str">
        <f ca="1">IF(D125="","",IF(AND($AZ125&lt;&gt;""),"YA SE DIO SOLUCIÓN","Falta  "&amp;(NETWORKDAYS.INTL(TODAY(),$AI125,1,Datos!$R$3:$R$18)-1&amp;" días")))</f>
        <v>YA SE DIO SOLUCIÓN</v>
      </c>
      <c r="AQ125" s="98">
        <v>46163</v>
      </c>
      <c r="AR125" s="98"/>
      <c r="AS125" s="97" t="s">
        <v>1283</v>
      </c>
      <c r="AT125" s="97" t="s">
        <v>2300</v>
      </c>
      <c r="AU125" s="97" t="s">
        <v>1284</v>
      </c>
      <c r="AV125" s="97" t="s">
        <v>1389</v>
      </c>
      <c r="AW125" s="97" t="s">
        <v>1389</v>
      </c>
      <c r="AX125" s="114" t="s">
        <v>3</v>
      </c>
      <c r="AY125" s="120">
        <v>4040</v>
      </c>
      <c r="AZ125" s="98">
        <v>46163</v>
      </c>
      <c r="BA125" s="110" t="str">
        <f t="shared" ref="BA125" si="250">+IF(D125="","",IF(AND($AZ125=""),"EN TRAMITE",IF(AND($AZ125&lt;=$AI125),"CON RESPUESTA","VENCIDA")))</f>
        <v>CON RESPUESTA</v>
      </c>
      <c r="BB125" s="111">
        <f>IF($AQ125="","",IF(AND($I125="RS"),($AQ125-$AK125),IF(AND($I125="RP"),($AQ125-$AK125),IF(AND($I125="RV"),($AQ125-$AK125),(NETWORKDAYS.INTL($AK125,$AQ125,1,Datos!$R$3:$R$18))))))</f>
        <v>14</v>
      </c>
      <c r="BC125" s="112" t="str">
        <f t="shared" si="1"/>
        <v>FUERA DE TIEMPO</v>
      </c>
      <c r="BD125" s="111">
        <f>IF($AZ125="","",IF(AND($I125="RS"),($AZ125-$D125),IF(AND($I125="RP"),($AZ125-$D125),IF(AND($I125="RV"),($AZ125-$D125),(NETWORKDAYS.INTL($D125,$AZ125,1,Datos!$R$3:$R$18))))))</f>
        <v>14</v>
      </c>
      <c r="BE125" s="112" t="str">
        <f t="shared" si="2"/>
        <v>A TIEMPO</v>
      </c>
    </row>
    <row r="126" spans="1:57" ht="21" customHeight="1" x14ac:dyDescent="0.3">
      <c r="A126" s="97">
        <v>214</v>
      </c>
      <c r="B126" s="97">
        <v>3522</v>
      </c>
      <c r="C126" s="98">
        <v>46146</v>
      </c>
      <c r="D126" s="98">
        <v>46146</v>
      </c>
      <c r="E126" s="97" t="s">
        <v>1574</v>
      </c>
      <c r="F126" s="97" t="s">
        <v>2276</v>
      </c>
      <c r="G126" s="97" t="s">
        <v>117</v>
      </c>
      <c r="H126" s="97" t="s">
        <v>1374</v>
      </c>
      <c r="I126" s="97" t="s">
        <v>1368</v>
      </c>
      <c r="J126" s="97" t="s">
        <v>2278</v>
      </c>
      <c r="K126" s="97" t="s">
        <v>66</v>
      </c>
      <c r="L126" s="97" t="s">
        <v>66</v>
      </c>
      <c r="M126" s="97">
        <v>18000511414</v>
      </c>
      <c r="N126" s="97" t="s">
        <v>2279</v>
      </c>
      <c r="O126" s="97" t="s">
        <v>2277</v>
      </c>
      <c r="P126" s="97" t="s">
        <v>80</v>
      </c>
      <c r="Q126" s="97">
        <v>1116863502</v>
      </c>
      <c r="R126" s="97" t="s">
        <v>16</v>
      </c>
      <c r="S126" s="97" t="s">
        <v>66</v>
      </c>
      <c r="T126" s="97" t="s">
        <v>66</v>
      </c>
      <c r="U126" s="97" t="s">
        <v>66</v>
      </c>
      <c r="V126" s="97" t="s">
        <v>66</v>
      </c>
      <c r="W126" s="97" t="s">
        <v>1272</v>
      </c>
      <c r="X126" s="97"/>
      <c r="Y126" s="97" t="s">
        <v>2281</v>
      </c>
      <c r="Z126" s="97" t="s">
        <v>66</v>
      </c>
      <c r="AA126" s="97" t="s">
        <v>1413</v>
      </c>
      <c r="AB126" s="97" t="s">
        <v>1413</v>
      </c>
      <c r="AC126" s="97" t="s">
        <v>1383</v>
      </c>
      <c r="AD126" s="97" t="s">
        <v>1379</v>
      </c>
      <c r="AE126" s="97" t="s">
        <v>1448</v>
      </c>
      <c r="AF126" s="97" t="s">
        <v>2282</v>
      </c>
      <c r="AG126" s="97" t="s">
        <v>66</v>
      </c>
      <c r="AH126" s="97" t="s">
        <v>1389</v>
      </c>
      <c r="AI126" s="98">
        <f>IF(D126="","",IF(AND($I126="RS"),WORKDAY.INTL($D126,3,1,Datos!$R$3:$R$18),IF(AND($I126="RP"),WORKDAY.INTL($D126,2,1,Datos!$R$3:$R$18),IF(AND($I126="RV"),WORKDAY.INTL($D126,1,1,Datos!$R$3:$R$18),IF(AND($I126="Pg"),WORKDAY.INTL($D126,15,1,Datos!$R$3:$R$18),IF(AND($I126="Ps"),WORKDAY.INTL($D126,10,1,Datos!$R$3:$R$18),WORKDAY.INTL($D126,15,1,Datos!$R$3:$R$18)-1))))))</f>
        <v>46166</v>
      </c>
      <c r="AJ126" s="97" t="str">
        <f>IF(D126="","",IF(AND($I126="RS"),(($AI126-$D126)*24)&amp;" Horas",IF(AND($I126="RP"),(($AI126-$D126)*24)&amp;" Horas",IF(AND($I126="RV"),(($AI126-$D126)*24)&amp;" Horas",IF(AND($I126="Pg"),NETWORKDAYS.INTL($D126,$AI126,1,Datos!$R$3:$R$18)-1&amp;" Días",IF(AND($I126="Ps"),NETWORKDAYS.INTL($D126,$AI126,1,Datos!$R$3:$R$18)-1&amp;" Días",(NETWORKDAYS.INTL($D126,$AI126,1,Datos!$R$3:$R$18)&amp;" Días")))))))</f>
        <v>15 Días</v>
      </c>
      <c r="AK126" s="98">
        <v>46146</v>
      </c>
      <c r="AL126" s="98">
        <v>46154</v>
      </c>
      <c r="AM126" s="98"/>
      <c r="AN126" s="98"/>
      <c r="AO126" s="98"/>
      <c r="AP126" s="109" t="str">
        <f ca="1">IF(D126="","",IF(AND($AZ126&lt;&gt;""),"YA SE DIO SOLUCIÓN","Falta  "&amp;(NETWORKDAYS.INTL(TODAY(),$AI126,1,Datos!$R$3:$R$18)-1&amp;" días")))</f>
        <v>YA SE DIO SOLUCIÓN</v>
      </c>
      <c r="AQ126" s="98">
        <v>46156</v>
      </c>
      <c r="AR126" s="98"/>
      <c r="AS126" s="97" t="s">
        <v>1283</v>
      </c>
      <c r="AT126" s="97" t="s">
        <v>2283</v>
      </c>
      <c r="AU126" s="97" t="s">
        <v>1284</v>
      </c>
      <c r="AV126" s="97" t="s">
        <v>1389</v>
      </c>
      <c r="AW126" s="97" t="s">
        <v>1389</v>
      </c>
      <c r="AX126" s="114" t="s">
        <v>3</v>
      </c>
      <c r="AY126" s="120">
        <v>3804</v>
      </c>
      <c r="AZ126" s="98">
        <v>46156</v>
      </c>
      <c r="BA126" s="110" t="str">
        <f t="shared" ref="BA126" si="251">+IF(D126="","",IF(AND($AZ126=""),"EN TRAMITE",IF(AND($AZ126&lt;=$AI126),"CON RESPUESTA","VENCIDA")))</f>
        <v>CON RESPUESTA</v>
      </c>
      <c r="BB126" s="111">
        <f>IF($AQ126="","",IF(AND($I126="RS"),($AQ126-$AK126),IF(AND($I126="RP"),($AQ126-$AK126),IF(AND($I126="RV"),($AQ126-$AK126),(NETWORKDAYS.INTL($AK126,$AQ126,1,Datos!$R$3:$R$18))))))</f>
        <v>9</v>
      </c>
      <c r="BC126" s="112" t="str">
        <f t="shared" si="1"/>
        <v>A TIEMPO</v>
      </c>
      <c r="BD126" s="111">
        <f>IF($AZ126="","",IF(AND($I126="RS"),($AZ126-$D126),IF(AND($I126="RP"),($AZ126-$D126),IF(AND($I126="RV"),($AZ126-$D126),(NETWORKDAYS.INTL($D126,$AZ126,1,Datos!$R$3:$R$18))))))</f>
        <v>9</v>
      </c>
      <c r="BE126" s="112" t="str">
        <f t="shared" si="2"/>
        <v>A TIEMPO</v>
      </c>
    </row>
    <row r="127" spans="1:57" ht="21" customHeight="1" x14ac:dyDescent="0.3">
      <c r="A127" s="97">
        <v>213</v>
      </c>
      <c r="B127" s="97">
        <v>3517</v>
      </c>
      <c r="C127" s="98">
        <v>46146</v>
      </c>
      <c r="D127" s="98">
        <v>46146</v>
      </c>
      <c r="E127" s="97" t="s">
        <v>1574</v>
      </c>
      <c r="F127" s="97" t="s">
        <v>2276</v>
      </c>
      <c r="G127" s="97" t="s">
        <v>111</v>
      </c>
      <c r="H127" s="97" t="s">
        <v>1374</v>
      </c>
      <c r="I127" s="97" t="s">
        <v>1368</v>
      </c>
      <c r="J127" s="97" t="s">
        <v>1430</v>
      </c>
      <c r="K127" s="97" t="s">
        <v>66</v>
      </c>
      <c r="L127" s="97" t="s">
        <v>66</v>
      </c>
      <c r="M127" s="97" t="s">
        <v>66</v>
      </c>
      <c r="N127" s="97" t="s">
        <v>66</v>
      </c>
      <c r="O127" s="97" t="s">
        <v>66</v>
      </c>
      <c r="P127" s="97" t="s">
        <v>66</v>
      </c>
      <c r="Q127" s="97" t="s">
        <v>66</v>
      </c>
      <c r="R127" s="97" t="s">
        <v>66</v>
      </c>
      <c r="S127" s="97" t="s">
        <v>66</v>
      </c>
      <c r="T127" s="97" t="s">
        <v>66</v>
      </c>
      <c r="U127" s="97" t="s">
        <v>66</v>
      </c>
      <c r="V127" s="97" t="s">
        <v>66</v>
      </c>
      <c r="W127" s="97" t="s">
        <v>1272</v>
      </c>
      <c r="X127" s="97"/>
      <c r="Y127" s="97" t="s">
        <v>2275</v>
      </c>
      <c r="Z127" s="97" t="s">
        <v>66</v>
      </c>
      <c r="AA127" s="97" t="s">
        <v>1413</v>
      </c>
      <c r="AB127" s="97" t="s">
        <v>1413</v>
      </c>
      <c r="AC127" s="97" t="s">
        <v>1386</v>
      </c>
      <c r="AD127" s="97" t="s">
        <v>1379</v>
      </c>
      <c r="AE127" s="97" t="s">
        <v>1421</v>
      </c>
      <c r="AF127" s="97" t="s">
        <v>1434</v>
      </c>
      <c r="AG127" s="97" t="s">
        <v>66</v>
      </c>
      <c r="AH127" s="97" t="s">
        <v>1389</v>
      </c>
      <c r="AI127" s="98">
        <f>IF(D127="","",IF(AND($I127="RS"),WORKDAY.INTL($D127,3,1,Datos!$R$3:$R$18),IF(AND($I127="RP"),WORKDAY.INTL($D127,2,1,Datos!$R$3:$R$18),IF(AND($I127="RV"),WORKDAY.INTL($D127,1,1,Datos!$R$3:$R$18),IF(AND($I127="Pg"),WORKDAY.INTL($D127,15,1,Datos!$R$3:$R$18),IF(AND($I127="Ps"),WORKDAY.INTL($D127,10,1,Datos!$R$3:$R$18),WORKDAY.INTL($D127,15,1,Datos!$R$3:$R$18)-1))))))</f>
        <v>46166</v>
      </c>
      <c r="AJ127" s="97" t="str">
        <f>IF(D127="","",IF(AND($I127="RS"),(($AI127-$D127)*24)&amp;" Horas",IF(AND($I127="RP"),(($AI127-$D127)*24)&amp;" Horas",IF(AND($I127="RV"),(($AI127-$D127)*24)&amp;" Horas",IF(AND($I127="Pg"),NETWORKDAYS.INTL($D127,$AI127,1,Datos!$R$3:$R$18)-1&amp;" Días",IF(AND($I127="Ps"),NETWORKDAYS.INTL($D127,$AI127,1,Datos!$R$3:$R$18)-1&amp;" Días",(NETWORKDAYS.INTL($D127,$AI127,1,Datos!$R$3:$R$18)&amp;" Días")))))))</f>
        <v>15 Días</v>
      </c>
      <c r="AK127" s="98">
        <v>46146</v>
      </c>
      <c r="AL127" s="98">
        <v>46154</v>
      </c>
      <c r="AM127" s="98">
        <v>46156</v>
      </c>
      <c r="AN127" s="98">
        <v>46162</v>
      </c>
      <c r="AO127" s="98"/>
      <c r="AP127" s="109" t="str">
        <f ca="1">IF(D127="","",IF(AND($AZ127&lt;&gt;""),"YA SE DIO SOLUCIÓN","Falta  "&amp;(NETWORKDAYS.INTL(TODAY(),$AI127,1,Datos!$R$3:$R$18)-1&amp;" días")))</f>
        <v>YA SE DIO SOLUCIÓN</v>
      </c>
      <c r="AQ127" s="98">
        <v>46163</v>
      </c>
      <c r="AR127" s="98"/>
      <c r="AS127" s="97" t="s">
        <v>1283</v>
      </c>
      <c r="AT127" s="97" t="s">
        <v>2300</v>
      </c>
      <c r="AU127" s="97" t="s">
        <v>1284</v>
      </c>
      <c r="AV127" s="97" t="s">
        <v>1389</v>
      </c>
      <c r="AW127" s="97" t="s">
        <v>1389</v>
      </c>
      <c r="AX127" s="114" t="s">
        <v>3</v>
      </c>
      <c r="AY127" s="120">
        <v>4034</v>
      </c>
      <c r="AZ127" s="98">
        <v>46163</v>
      </c>
      <c r="BA127" s="110" t="str">
        <f t="shared" ref="BA127" si="252">+IF(D127="","",IF(AND($AZ127=""),"EN TRAMITE",IF(AND($AZ127&lt;=$AI127),"CON RESPUESTA","VENCIDA")))</f>
        <v>CON RESPUESTA</v>
      </c>
      <c r="BB127" s="111">
        <f>IF($AQ127="","",IF(AND($I127="RS"),($AQ127-$AK127),IF(AND($I127="RP"),($AQ127-$AK127),IF(AND($I127="RV"),($AQ127-$AK127),(NETWORKDAYS.INTL($AK127,$AQ127,1,Datos!$R$3:$R$18))))))</f>
        <v>14</v>
      </c>
      <c r="BC127" s="112" t="str">
        <f t="shared" si="1"/>
        <v>FUERA DE TIEMPO</v>
      </c>
      <c r="BD127" s="111">
        <f>IF($AZ127="","",IF(AND($I127="RS"),($AZ127-$D127),IF(AND($I127="RP"),($AZ127-$D127),IF(AND($I127="RV"),($AZ127-$D127),(NETWORKDAYS.INTL($D127,$AZ127,1,Datos!$R$3:$R$18))))))</f>
        <v>14</v>
      </c>
      <c r="BE127" s="112" t="str">
        <f t="shared" si="2"/>
        <v>A TIEMPO</v>
      </c>
    </row>
    <row r="128" spans="1:57" ht="21" customHeight="1" x14ac:dyDescent="0.3">
      <c r="A128" s="97">
        <v>212</v>
      </c>
      <c r="B128" s="97">
        <v>3487</v>
      </c>
      <c r="C128" s="98">
        <v>46142</v>
      </c>
      <c r="D128" s="98">
        <v>46142</v>
      </c>
      <c r="E128" s="97" t="s">
        <v>1574</v>
      </c>
      <c r="F128" s="97" t="s">
        <v>2107</v>
      </c>
      <c r="G128" s="97" t="s">
        <v>124</v>
      </c>
      <c r="H128" s="97" t="s">
        <v>1374</v>
      </c>
      <c r="I128" s="97" t="s">
        <v>1368</v>
      </c>
      <c r="J128" s="97" t="s">
        <v>2255</v>
      </c>
      <c r="K128" s="97" t="s">
        <v>80</v>
      </c>
      <c r="L128" s="97">
        <v>1067906126</v>
      </c>
      <c r="M128" s="97">
        <v>3204096745</v>
      </c>
      <c r="N128" s="97" t="s">
        <v>2254</v>
      </c>
      <c r="O128" s="97" t="s">
        <v>2256</v>
      </c>
      <c r="P128" s="97" t="s">
        <v>80</v>
      </c>
      <c r="Q128" s="97">
        <v>1067906126</v>
      </c>
      <c r="R128" s="97" t="s">
        <v>97</v>
      </c>
      <c r="S128" s="97" t="s">
        <v>1404</v>
      </c>
      <c r="T128" s="97" t="s">
        <v>2257</v>
      </c>
      <c r="U128" s="97">
        <v>3204096745</v>
      </c>
      <c r="V128" s="97" t="s">
        <v>2254</v>
      </c>
      <c r="W128" s="97" t="s">
        <v>218</v>
      </c>
      <c r="X128" s="97" t="s">
        <v>1111</v>
      </c>
      <c r="Y128" s="97" t="s">
        <v>2280</v>
      </c>
      <c r="Z128" s="97" t="s">
        <v>66</v>
      </c>
      <c r="AA128" s="97" t="s">
        <v>1413</v>
      </c>
      <c r="AB128" s="97" t="s">
        <v>1413</v>
      </c>
      <c r="AC128" s="97" t="s">
        <v>1381</v>
      </c>
      <c r="AD128" s="97" t="s">
        <v>1379</v>
      </c>
      <c r="AE128" s="97" t="s">
        <v>1448</v>
      </c>
      <c r="AF128" s="97" t="s">
        <v>1443</v>
      </c>
      <c r="AG128" s="97" t="s">
        <v>66</v>
      </c>
      <c r="AH128" s="97" t="s">
        <v>1389</v>
      </c>
      <c r="AI128" s="98">
        <f>IF(D128="","",IF(AND($I128="RS"),WORKDAY.INTL($D128,3,1,Datos!$R$3:$R$18),IF(AND($I128="RP"),WORKDAY.INTL($D128,2,1,Datos!$R$3:$R$18),IF(AND($I128="RV"),WORKDAY.INTL($D128,1,1,Datos!$R$3:$R$18),IF(AND($I128="Pg"),WORKDAY.INTL($D128,15,1,Datos!$R$3:$R$18),IF(AND($I128="Ps"),WORKDAY.INTL($D128,10,1,Datos!$R$3:$R$18),WORKDAY.INTL($D128,15,1,Datos!$R$3:$R$18)-1))))))</f>
        <v>46162</v>
      </c>
      <c r="AJ128" s="97" t="str">
        <f>IF(D128="","",IF(AND($I128="RS"),(($AI128-$D128)*24)&amp;" Horas",IF(AND($I128="RP"),(($AI128-$D128)*24)&amp;" Horas",IF(AND($I128="RV"),(($AI128-$D128)*24)&amp;" Horas",IF(AND($I128="Pg"),NETWORKDAYS.INTL($D128,$AI128,1,Datos!$R$3:$R$18)-1&amp;" Días",IF(AND($I128="Ps"),NETWORKDAYS.INTL($D128,$AI128,1,Datos!$R$3:$R$18)-1&amp;" Días",(NETWORKDAYS.INTL($D128,$AI128,1,Datos!$R$3:$R$18)&amp;" Días")))))))</f>
        <v>15 Días</v>
      </c>
      <c r="AK128" s="98">
        <v>46142</v>
      </c>
      <c r="AL128" s="98">
        <v>46149</v>
      </c>
      <c r="AM128" s="98"/>
      <c r="AN128" s="98"/>
      <c r="AO128" s="98"/>
      <c r="AP128" s="109" t="str">
        <f ca="1">IF(D128="","",IF(AND($AZ128&lt;&gt;""),"YA SE DIO SOLUCIÓN","Falta  "&amp;(NETWORKDAYS.INTL(TODAY(),$AI128,1,Datos!$R$3:$R$18)-1&amp;" días")))</f>
        <v>YA SE DIO SOLUCIÓN</v>
      </c>
      <c r="AQ128" s="98">
        <v>46154</v>
      </c>
      <c r="AR128" s="98"/>
      <c r="AS128" s="97" t="s">
        <v>1283</v>
      </c>
      <c r="AT128" s="97" t="s">
        <v>2274</v>
      </c>
      <c r="AU128" s="97" t="s">
        <v>1284</v>
      </c>
      <c r="AV128" s="97" t="s">
        <v>1389</v>
      </c>
      <c r="AW128" s="97" t="s">
        <v>1389</v>
      </c>
      <c r="AX128" s="114" t="s">
        <v>3</v>
      </c>
      <c r="AY128" s="120">
        <v>3692</v>
      </c>
      <c r="AZ128" s="98">
        <v>46154</v>
      </c>
      <c r="BA128" s="110" t="str">
        <f t="shared" ref="BA128" si="253">+IF(D128="","",IF(AND($AZ128=""),"EN TRAMITE",IF(AND($AZ128&lt;=$AI128),"CON RESPUESTA","VENCIDA")))</f>
        <v>CON RESPUESTA</v>
      </c>
      <c r="BB128" s="111">
        <f>IF($AQ128="","",IF(AND($I128="RS"),($AQ128-$AK128),IF(AND($I128="RP"),($AQ128-$AK128),IF(AND($I128="RV"),($AQ128-$AK128),(NETWORKDAYS.INTL($AK128,$AQ128,1,Datos!$R$3:$R$18))))))</f>
        <v>9</v>
      </c>
      <c r="BC128" s="112" t="str">
        <f t="shared" si="1"/>
        <v>A TIEMPO</v>
      </c>
      <c r="BD128" s="111">
        <f>IF($AZ128="","",IF(AND($I128="RS"),($AZ128-$D128),IF(AND($I128="RP"),($AZ128-$D128),IF(AND($I128="RV"),($AZ128-$D128),(NETWORKDAYS.INTL($D128,$AZ128,1,Datos!$R$3:$R$18))))))</f>
        <v>9</v>
      </c>
      <c r="BE128" s="112" t="str">
        <f t="shared" si="2"/>
        <v>A TIEMPO</v>
      </c>
    </row>
    <row r="129" spans="1:57" ht="21" customHeight="1" x14ac:dyDescent="0.3">
      <c r="A129" s="97">
        <v>211</v>
      </c>
      <c r="B129" s="97">
        <v>3424</v>
      </c>
      <c r="C129" s="98">
        <v>46140</v>
      </c>
      <c r="D129" s="98">
        <v>46140</v>
      </c>
      <c r="E129" s="97" t="s">
        <v>1574</v>
      </c>
      <c r="F129" s="97" t="s">
        <v>2107</v>
      </c>
      <c r="G129" s="97" t="s">
        <v>148</v>
      </c>
      <c r="H129" s="97" t="s">
        <v>1374</v>
      </c>
      <c r="I129" s="97" t="s">
        <v>1368</v>
      </c>
      <c r="J129" s="97" t="s">
        <v>2248</v>
      </c>
      <c r="K129" s="97" t="s">
        <v>80</v>
      </c>
      <c r="L129" s="97">
        <v>46373515</v>
      </c>
      <c r="M129" s="97">
        <v>3118219140</v>
      </c>
      <c r="N129" s="97" t="s">
        <v>2249</v>
      </c>
      <c r="O129" s="97" t="s">
        <v>2250</v>
      </c>
      <c r="P129" s="97" t="s">
        <v>66</v>
      </c>
      <c r="Q129" s="97" t="s">
        <v>66</v>
      </c>
      <c r="R129" s="97" t="s">
        <v>98</v>
      </c>
      <c r="S129" s="97" t="s">
        <v>1404</v>
      </c>
      <c r="T129" s="97" t="s">
        <v>2251</v>
      </c>
      <c r="U129" s="97">
        <v>3118219140</v>
      </c>
      <c r="V129" s="97" t="s">
        <v>2249</v>
      </c>
      <c r="W129" s="97" t="s">
        <v>214</v>
      </c>
      <c r="X129" s="97" t="s">
        <v>243</v>
      </c>
      <c r="Y129" s="97" t="s">
        <v>2252</v>
      </c>
      <c r="Z129" s="97" t="s">
        <v>66</v>
      </c>
      <c r="AA129" s="97" t="s">
        <v>1413</v>
      </c>
      <c r="AB129" s="97" t="s">
        <v>1413</v>
      </c>
      <c r="AC129" s="97" t="s">
        <v>1382</v>
      </c>
      <c r="AD129" s="97" t="s">
        <v>1377</v>
      </c>
      <c r="AE129" s="97" t="s">
        <v>1448</v>
      </c>
      <c r="AF129" s="97" t="s">
        <v>1443</v>
      </c>
      <c r="AG129" s="97" t="s">
        <v>2253</v>
      </c>
      <c r="AH129" s="97" t="s">
        <v>1393</v>
      </c>
      <c r="AI129" s="98">
        <f>IF(D129="","",IF(AND($I129="RS"),WORKDAY.INTL($D129,3,1,Datos!$R$3:$R$18),IF(AND($I129="RP"),WORKDAY.INTL($D129,2,1,Datos!$R$3:$R$18),IF(AND($I129="RV"),WORKDAY.INTL($D129,1,1,Datos!$R$3:$R$18),IF(AND($I129="Pg"),WORKDAY.INTL($D129,15,1,Datos!$R$3:$R$18),IF(AND($I129="Ps"),WORKDAY.INTL($D129,10,1,Datos!$R$3:$R$18),WORKDAY.INTL($D129,15,1,Datos!$R$3:$R$18)-1))))))</f>
        <v>46160</v>
      </c>
      <c r="AJ129" s="97" t="str">
        <f>IF(D129="","",IF(AND($I129="RS"),(($AI129-$D129)*24)&amp;" Horas",IF(AND($I129="RP"),(($AI129-$D129)*24)&amp;" Horas",IF(AND($I129="RV"),(($AI129-$D129)*24)&amp;" Horas",IF(AND($I129="Pg"),NETWORKDAYS.INTL($D129,$AI129,1,Datos!$R$3:$R$18)-1&amp;" Días",IF(AND($I129="Ps"),NETWORKDAYS.INTL($D129,$AI129,1,Datos!$R$3:$R$18)-1&amp;" Días",(NETWORKDAYS.INTL($D129,$AI129,1,Datos!$R$3:$R$18)&amp;" Días")))))))</f>
        <v>15 Días</v>
      </c>
      <c r="AK129" s="98">
        <v>46140</v>
      </c>
      <c r="AL129" s="98">
        <v>46149</v>
      </c>
      <c r="AM129" s="98"/>
      <c r="AN129" s="98"/>
      <c r="AO129" s="98"/>
      <c r="AP129" s="109" t="str">
        <f ca="1">IF(D129="","",IF(AND($AZ129&lt;&gt;""),"YA SE DIO SOLUCIÓN","Falta  "&amp;(NETWORKDAYS.INTL(TODAY(),$AI129,1,Datos!$R$3:$R$18)-1&amp;" días")))</f>
        <v>YA SE DIO SOLUCIÓN</v>
      </c>
      <c r="AQ129" s="98">
        <v>46154</v>
      </c>
      <c r="AR129" s="98"/>
      <c r="AS129" s="97" t="s">
        <v>1284</v>
      </c>
      <c r="AT129" s="97" t="s">
        <v>1389</v>
      </c>
      <c r="AU129" s="97" t="s">
        <v>1283</v>
      </c>
      <c r="AV129" s="97" t="s">
        <v>2273</v>
      </c>
      <c r="AW129" s="97" t="s">
        <v>1443</v>
      </c>
      <c r="AX129" s="114" t="s">
        <v>3</v>
      </c>
      <c r="AY129" s="120">
        <v>3697</v>
      </c>
      <c r="AZ129" s="98">
        <v>46154</v>
      </c>
      <c r="BA129" s="110" t="str">
        <f t="shared" ref="BA129" si="254">+IF(D129="","",IF(AND($AZ129=""),"EN TRAMITE",IF(AND($AZ129&lt;=$AI129),"CON RESPUESTA","VENCIDA")))</f>
        <v>CON RESPUESTA</v>
      </c>
      <c r="BB129" s="111">
        <f>IF($AQ129="","",IF(AND($I129="RS"),($AQ129-$AK129),IF(AND($I129="RP"),($AQ129-$AK129),IF(AND($I129="RV"),($AQ129-$AK129),(NETWORKDAYS.INTL($AK129,$AQ129,1,Datos!$R$3:$R$18))))))</f>
        <v>11</v>
      </c>
      <c r="BC129" s="112" t="str">
        <f t="shared" si="1"/>
        <v>A TIEMPO</v>
      </c>
      <c r="BD129" s="111">
        <f>IF($AZ129="","",IF(AND($I129="RS"),($AZ129-$D129),IF(AND($I129="RP"),($AZ129-$D129),IF(AND($I129="RV"),($AZ129-$D129),(NETWORKDAYS.INTL($D129,$AZ129,1,Datos!$R$3:$R$18))))))</f>
        <v>11</v>
      </c>
      <c r="BE129" s="112" t="str">
        <f t="shared" si="2"/>
        <v>A TIEMPO</v>
      </c>
    </row>
    <row r="130" spans="1:57" ht="21" customHeight="1" x14ac:dyDescent="0.3">
      <c r="A130" s="97">
        <v>210</v>
      </c>
      <c r="B130" s="97">
        <v>3423</v>
      </c>
      <c r="C130" s="98">
        <v>46140</v>
      </c>
      <c r="D130" s="98">
        <v>46140</v>
      </c>
      <c r="E130" s="97" t="s">
        <v>1574</v>
      </c>
      <c r="F130" s="97" t="s">
        <v>2107</v>
      </c>
      <c r="G130" s="97" t="s">
        <v>148</v>
      </c>
      <c r="H130" s="97" t="s">
        <v>1374</v>
      </c>
      <c r="I130" s="97" t="s">
        <v>1368</v>
      </c>
      <c r="J130" s="97" t="s">
        <v>2246</v>
      </c>
      <c r="K130" s="97" t="s">
        <v>80</v>
      </c>
      <c r="L130" s="97">
        <v>1007417126</v>
      </c>
      <c r="M130" s="97">
        <v>3023021318</v>
      </c>
      <c r="N130" s="97" t="s">
        <v>66</v>
      </c>
      <c r="O130" s="97" t="s">
        <v>2246</v>
      </c>
      <c r="P130" s="97" t="s">
        <v>80</v>
      </c>
      <c r="Q130" s="97">
        <v>1007417126</v>
      </c>
      <c r="R130" s="97" t="s">
        <v>4</v>
      </c>
      <c r="S130" s="97" t="s">
        <v>1401</v>
      </c>
      <c r="T130" s="97" t="s">
        <v>2247</v>
      </c>
      <c r="U130" s="97">
        <v>3023021318</v>
      </c>
      <c r="V130" s="97" t="s">
        <v>66</v>
      </c>
      <c r="W130" s="97" t="s">
        <v>214</v>
      </c>
      <c r="X130" s="97" t="s">
        <v>243</v>
      </c>
      <c r="Y130" s="97" t="s">
        <v>2241</v>
      </c>
      <c r="Z130" s="97" t="s">
        <v>66</v>
      </c>
      <c r="AA130" s="97" t="s">
        <v>1413</v>
      </c>
      <c r="AB130" s="97" t="s">
        <v>1413</v>
      </c>
      <c r="AC130" s="97" t="s">
        <v>1386</v>
      </c>
      <c r="AD130" s="97" t="s">
        <v>1377</v>
      </c>
      <c r="AE130" s="97" t="s">
        <v>1448</v>
      </c>
      <c r="AF130" s="97" t="s">
        <v>1443</v>
      </c>
      <c r="AG130" s="97" t="s">
        <v>66</v>
      </c>
      <c r="AH130" s="97" t="s">
        <v>1389</v>
      </c>
      <c r="AI130" s="98">
        <f>IF(D130="","",IF(AND($I130="RS"),WORKDAY.INTL($D130,3,1,Datos!$R$3:$R$18),IF(AND($I130="RP"),WORKDAY.INTL($D130,2,1,Datos!$R$3:$R$18),IF(AND($I130="RV"),WORKDAY.INTL($D130,1,1,Datos!$R$3:$R$18),IF(AND($I130="Pg"),WORKDAY.INTL($D130,15,1,Datos!$R$3:$R$18),IF(AND($I130="Ps"),WORKDAY.INTL($D130,10,1,Datos!$R$3:$R$18),WORKDAY.INTL($D130,15,1,Datos!$R$3:$R$18)-1))))))</f>
        <v>46160</v>
      </c>
      <c r="AJ130" s="97" t="str">
        <f>IF(D130="","",IF(AND($I130="RS"),(($AI130-$D130)*24)&amp;" Horas",IF(AND($I130="RP"),(($AI130-$D130)*24)&amp;" Horas",IF(AND($I130="RV"),(($AI130-$D130)*24)&amp;" Horas",IF(AND($I130="Pg"),NETWORKDAYS.INTL($D130,$AI130,1,Datos!$R$3:$R$18)-1&amp;" Días",IF(AND($I130="Ps"),NETWORKDAYS.INTL($D130,$AI130,1,Datos!$R$3:$R$18)-1&amp;" Días",(NETWORKDAYS.INTL($D130,$AI130,1,Datos!$R$3:$R$18)&amp;" Días")))))))</f>
        <v>15 Días</v>
      </c>
      <c r="AK130" s="98">
        <v>46140</v>
      </c>
      <c r="AL130" s="98"/>
      <c r="AM130" s="98"/>
      <c r="AN130" s="98"/>
      <c r="AO130" s="98"/>
      <c r="AP130" s="109" t="str">
        <f ca="1">IF(D130="","",IF(AND($AZ130&lt;&gt;""),"YA SE DIO SOLUCIÓN","Falta  "&amp;(NETWORKDAYS.INTL(TODAY(),$AI130,1,Datos!$R$3:$R$18)-1&amp;" días")))</f>
        <v>YA SE DIO SOLUCIÓN</v>
      </c>
      <c r="AQ130" s="98">
        <v>46148</v>
      </c>
      <c r="AR130" s="98"/>
      <c r="AS130" s="97" t="s">
        <v>1283</v>
      </c>
      <c r="AT130" s="97" t="s">
        <v>1861</v>
      </c>
      <c r="AU130" s="97" t="s">
        <v>1284</v>
      </c>
      <c r="AV130" s="97" t="s">
        <v>1389</v>
      </c>
      <c r="AW130" s="97" t="s">
        <v>1389</v>
      </c>
      <c r="AX130" s="114" t="s">
        <v>168</v>
      </c>
      <c r="AY130" s="120">
        <v>3558</v>
      </c>
      <c r="AZ130" s="98">
        <v>46148</v>
      </c>
      <c r="BA130" s="110" t="str">
        <f t="shared" ref="BA130" si="255">+IF(D130="","",IF(AND($AZ130=""),"EN TRAMITE",IF(AND($AZ130&lt;=$AI130),"CON RESPUESTA","VENCIDA")))</f>
        <v>CON RESPUESTA</v>
      </c>
      <c r="BB130" s="111">
        <f>IF($AQ130="","",IF(AND($I130="RS"),($AQ130-$AK130),IF(AND($I130="RP"),($AQ130-$AK130),IF(AND($I130="RV"),($AQ130-$AK130),(NETWORKDAYS.INTL($AK130,$AQ130,1,Datos!$R$3:$R$18))))))</f>
        <v>7</v>
      </c>
      <c r="BC130" s="112" t="str">
        <f t="shared" si="1"/>
        <v>A TIEMPO</v>
      </c>
      <c r="BD130" s="111">
        <f>IF($AZ130="","",IF(AND($I130="RS"),($AZ130-$D130),IF(AND($I130="RP"),($AZ130-$D130),IF(AND($I130="RV"),($AZ130-$D130),(NETWORKDAYS.INTL($D130,$AZ130,1,Datos!$R$3:$R$18))))))</f>
        <v>7</v>
      </c>
      <c r="BE130" s="112" t="str">
        <f t="shared" si="2"/>
        <v>A TIEMPO</v>
      </c>
    </row>
    <row r="131" spans="1:57" ht="21" customHeight="1" x14ac:dyDescent="0.3">
      <c r="A131" s="97">
        <v>209</v>
      </c>
      <c r="B131" s="97">
        <v>3422</v>
      </c>
      <c r="C131" s="98">
        <v>46140</v>
      </c>
      <c r="D131" s="98">
        <v>46140</v>
      </c>
      <c r="E131" s="97" t="s">
        <v>1574</v>
      </c>
      <c r="F131" s="97" t="s">
        <v>2107</v>
      </c>
      <c r="G131" s="97" t="s">
        <v>148</v>
      </c>
      <c r="H131" s="97" t="s">
        <v>1374</v>
      </c>
      <c r="I131" s="97" t="s">
        <v>1368</v>
      </c>
      <c r="J131" s="97" t="s">
        <v>2242</v>
      </c>
      <c r="K131" s="97" t="s">
        <v>80</v>
      </c>
      <c r="L131" s="97">
        <v>23827543</v>
      </c>
      <c r="M131" s="97">
        <v>3208065959</v>
      </c>
      <c r="N131" s="97" t="s">
        <v>66</v>
      </c>
      <c r="O131" s="97" t="s">
        <v>2242</v>
      </c>
      <c r="P131" s="97" t="s">
        <v>80</v>
      </c>
      <c r="Q131" s="97">
        <v>23827543</v>
      </c>
      <c r="R131" s="97" t="s">
        <v>10</v>
      </c>
      <c r="S131" s="97" t="s">
        <v>66</v>
      </c>
      <c r="T131" s="97" t="s">
        <v>2243</v>
      </c>
      <c r="U131" s="97">
        <v>3208065959</v>
      </c>
      <c r="V131" s="97" t="s">
        <v>66</v>
      </c>
      <c r="W131" s="97" t="s">
        <v>1272</v>
      </c>
      <c r="X131" s="97"/>
      <c r="Y131" s="97" t="s">
        <v>2244</v>
      </c>
      <c r="Z131" s="97" t="s">
        <v>66</v>
      </c>
      <c r="AA131" s="97" t="s">
        <v>1413</v>
      </c>
      <c r="AB131" s="97" t="s">
        <v>1413</v>
      </c>
      <c r="AC131" s="97" t="s">
        <v>1389</v>
      </c>
      <c r="AD131" s="97" t="s">
        <v>1377</v>
      </c>
      <c r="AE131" s="97" t="s">
        <v>146</v>
      </c>
      <c r="AF131" s="97" t="s">
        <v>2245</v>
      </c>
      <c r="AG131" s="97" t="s">
        <v>66</v>
      </c>
      <c r="AH131" s="97" t="s">
        <v>1389</v>
      </c>
      <c r="AI131" s="98">
        <f>IF(D131="","",IF(AND($I131="RS"),WORKDAY.INTL($D131,3,1,Datos!$R$3:$R$18),IF(AND($I131="RP"),WORKDAY.INTL($D131,2,1,Datos!$R$3:$R$18),IF(AND($I131="RV"),WORKDAY.INTL($D131,1,1,Datos!$R$3:$R$18),IF(AND($I131="Pg"),WORKDAY.INTL($D131,15,1,Datos!$R$3:$R$18),IF(AND($I131="Ps"),WORKDAY.INTL($D131,10,1,Datos!$R$3:$R$18),WORKDAY.INTL($D131,15,1,Datos!$R$3:$R$18)-1))))))</f>
        <v>46160</v>
      </c>
      <c r="AJ131" s="97" t="str">
        <f>IF(D131="","",IF(AND($I131="RS"),(($AI131-$D131)*24)&amp;" Horas",IF(AND($I131="RP"),(($AI131-$D131)*24)&amp;" Horas",IF(AND($I131="RV"),(($AI131-$D131)*24)&amp;" Horas",IF(AND($I131="Pg"),NETWORKDAYS.INTL($D131,$AI131,1,Datos!$R$3:$R$18)-1&amp;" Días",IF(AND($I131="Ps"),NETWORKDAYS.INTL($D131,$AI131,1,Datos!$R$3:$R$18)-1&amp;" Días",(NETWORKDAYS.INTL($D131,$AI131,1,Datos!$R$3:$R$18)&amp;" Días")))))))</f>
        <v>15 Días</v>
      </c>
      <c r="AK131" s="98">
        <v>46140</v>
      </c>
      <c r="AL131" s="98">
        <v>46119</v>
      </c>
      <c r="AM131" s="98"/>
      <c r="AN131" s="98"/>
      <c r="AO131" s="98"/>
      <c r="AP131" s="109" t="str">
        <f ca="1">IF(D131="","",IF(AND($AZ131&lt;&gt;""),"YA SE DIO SOLUCIÓN","Falta  "&amp;(NETWORKDAYS.INTL(TODAY(),$AI131,1,Datos!$R$3:$R$18)-1&amp;" días")))</f>
        <v>YA SE DIO SOLUCIÓN</v>
      </c>
      <c r="AQ131" s="98">
        <v>46149</v>
      </c>
      <c r="AR131" s="98"/>
      <c r="AS131" s="97" t="s">
        <v>1283</v>
      </c>
      <c r="AT131" s="97" t="s">
        <v>2272</v>
      </c>
      <c r="AU131" s="97" t="s">
        <v>1284</v>
      </c>
      <c r="AV131" s="97" t="s">
        <v>1389</v>
      </c>
      <c r="AW131" s="97" t="s">
        <v>1389</v>
      </c>
      <c r="AX131" s="114" t="s">
        <v>6</v>
      </c>
      <c r="AY131" s="120">
        <v>3613</v>
      </c>
      <c r="AZ131" s="98">
        <v>46149</v>
      </c>
      <c r="BA131" s="110" t="str">
        <f t="shared" ref="BA131" si="256">+IF(D131="","",IF(AND($AZ131=""),"EN TRAMITE",IF(AND($AZ131&lt;=$AI131),"CON RESPUESTA","VENCIDA")))</f>
        <v>CON RESPUESTA</v>
      </c>
      <c r="BB131" s="111">
        <f>IF($AQ131="","",IF(AND($I131="RS"),($AQ131-$AK131),IF(AND($I131="RP"),($AQ131-$AK131),IF(AND($I131="RV"),($AQ131-$AK131),(NETWORKDAYS.INTL($AK131,$AQ131,1,Datos!$R$3:$R$18))))))</f>
        <v>8</v>
      </c>
      <c r="BC131" s="112" t="str">
        <f t="shared" si="1"/>
        <v>A TIEMPO</v>
      </c>
      <c r="BD131" s="111">
        <f>IF($AZ131="","",IF(AND($I131="RS"),($AZ131-$D131),IF(AND($I131="RP"),($AZ131-$D131),IF(AND($I131="RV"),($AZ131-$D131),(NETWORKDAYS.INTL($D131,$AZ131,1,Datos!$R$3:$R$18))))))</f>
        <v>8</v>
      </c>
      <c r="BE131" s="112" t="str">
        <f t="shared" si="2"/>
        <v>A TIEMPO</v>
      </c>
    </row>
    <row r="132" spans="1:57" ht="21" customHeight="1" x14ac:dyDescent="0.3">
      <c r="A132" s="97">
        <v>208</v>
      </c>
      <c r="B132" s="97">
        <v>3421</v>
      </c>
      <c r="C132" s="98">
        <v>46140</v>
      </c>
      <c r="D132" s="98">
        <v>46140</v>
      </c>
      <c r="E132" s="97" t="s">
        <v>1574</v>
      </c>
      <c r="F132" s="97" t="s">
        <v>2107</v>
      </c>
      <c r="G132" s="97" t="s">
        <v>148</v>
      </c>
      <c r="H132" s="97" t="s">
        <v>1374</v>
      </c>
      <c r="I132" s="97" t="s">
        <v>1368</v>
      </c>
      <c r="J132" s="97" t="s">
        <v>2238</v>
      </c>
      <c r="K132" s="97" t="s">
        <v>80</v>
      </c>
      <c r="L132" s="97">
        <v>1118528989</v>
      </c>
      <c r="M132" s="97">
        <v>3222819757</v>
      </c>
      <c r="N132" s="97" t="s">
        <v>2239</v>
      </c>
      <c r="O132" s="97" t="s">
        <v>2238</v>
      </c>
      <c r="P132" s="97" t="s">
        <v>80</v>
      </c>
      <c r="Q132" s="97">
        <v>1118528989</v>
      </c>
      <c r="R132" s="97" t="s">
        <v>4</v>
      </c>
      <c r="S132" s="97" t="s">
        <v>66</v>
      </c>
      <c r="T132" s="97" t="s">
        <v>2240</v>
      </c>
      <c r="U132" s="97">
        <v>3222819757</v>
      </c>
      <c r="V132" s="97" t="s">
        <v>2239</v>
      </c>
      <c r="W132" s="97" t="s">
        <v>214</v>
      </c>
      <c r="X132" s="97" t="s">
        <v>243</v>
      </c>
      <c r="Y132" s="97" t="s">
        <v>2241</v>
      </c>
      <c r="Z132" s="97" t="s">
        <v>66</v>
      </c>
      <c r="AA132" s="97" t="s">
        <v>1413</v>
      </c>
      <c r="AB132" s="97" t="s">
        <v>1413</v>
      </c>
      <c r="AC132" s="97" t="s">
        <v>1386</v>
      </c>
      <c r="AD132" s="97" t="s">
        <v>1377</v>
      </c>
      <c r="AE132" s="97" t="s">
        <v>1448</v>
      </c>
      <c r="AF132" s="97" t="s">
        <v>1443</v>
      </c>
      <c r="AG132" s="97" t="s">
        <v>66</v>
      </c>
      <c r="AH132" s="97" t="s">
        <v>1393</v>
      </c>
      <c r="AI132" s="98">
        <f>IF(D132="","",IF(AND($I132="RS"),WORKDAY.INTL($D132,3,1,Datos!$R$3:$R$18),IF(AND($I132="RP"),WORKDAY.INTL($D132,2,1,Datos!$R$3:$R$18),IF(AND($I132="RV"),WORKDAY.INTL($D132,1,1,Datos!$R$3:$R$18),IF(AND($I132="Pg"),WORKDAY.INTL($D132,15,1,Datos!$R$3:$R$18),IF(AND($I132="Ps"),WORKDAY.INTL($D132,10,1,Datos!$R$3:$R$18),WORKDAY.INTL($D132,15,1,Datos!$R$3:$R$18)-1))))))</f>
        <v>46160</v>
      </c>
      <c r="AJ132" s="97" t="str">
        <f>IF(D132="","",IF(AND($I132="RS"),(($AI132-$D132)*24)&amp;" Horas",IF(AND($I132="RP"),(($AI132-$D132)*24)&amp;" Horas",IF(AND($I132="RV"),(($AI132-$D132)*24)&amp;" Horas",IF(AND($I132="Pg"),NETWORKDAYS.INTL($D132,$AI132,1,Datos!$R$3:$R$18)-1&amp;" Días",IF(AND($I132="Ps"),NETWORKDAYS.INTL($D132,$AI132,1,Datos!$R$3:$R$18)-1&amp;" Días",(NETWORKDAYS.INTL($D132,$AI132,1,Datos!$R$3:$R$18)&amp;" Días")))))))</f>
        <v>15 Días</v>
      </c>
      <c r="AK132" s="98">
        <v>46140</v>
      </c>
      <c r="AL132" s="98"/>
      <c r="AM132" s="98"/>
      <c r="AN132" s="98"/>
      <c r="AO132" s="98"/>
      <c r="AP132" s="109" t="str">
        <f ca="1">IF(D132="","",IF(AND($AZ132&lt;&gt;""),"YA SE DIO SOLUCIÓN","Falta  "&amp;(NETWORKDAYS.INTL(TODAY(),$AI132,1,Datos!$R$3:$R$18)-1&amp;" días")))</f>
        <v>YA SE DIO SOLUCIÓN</v>
      </c>
      <c r="AQ132" s="98">
        <v>46148</v>
      </c>
      <c r="AR132" s="98"/>
      <c r="AS132" s="97" t="s">
        <v>1283</v>
      </c>
      <c r="AT132" s="97" t="s">
        <v>1861</v>
      </c>
      <c r="AU132" s="97" t="s">
        <v>1284</v>
      </c>
      <c r="AV132" s="97" t="s">
        <v>1389</v>
      </c>
      <c r="AW132" s="97" t="s">
        <v>1389</v>
      </c>
      <c r="AX132" s="114" t="s">
        <v>3</v>
      </c>
      <c r="AY132" s="120">
        <v>3559</v>
      </c>
      <c r="AZ132" s="98">
        <v>46148</v>
      </c>
      <c r="BA132" s="110" t="str">
        <f t="shared" ref="BA132" si="257">+IF(D132="","",IF(AND($AZ132=""),"EN TRAMITE",IF(AND($AZ132&lt;=$AI132),"CON RESPUESTA","VENCIDA")))</f>
        <v>CON RESPUESTA</v>
      </c>
      <c r="BB132" s="111">
        <f>IF($AQ132="","",IF(AND($I132="RS"),($AQ132-$AK132),IF(AND($I132="RP"),($AQ132-$AK132),IF(AND($I132="RV"),($AQ132-$AK132),(NETWORKDAYS.INTL($AK132,$AQ132,1,Datos!$R$3:$R$18))))))</f>
        <v>7</v>
      </c>
      <c r="BC132" s="112" t="str">
        <f t="shared" si="1"/>
        <v>A TIEMPO</v>
      </c>
      <c r="BD132" s="111">
        <f>IF($AZ132="","",IF(AND($I132="RS"),($AZ132-$D132),IF(AND($I132="RP"),($AZ132-$D132),IF(AND($I132="RV"),($AZ132-$D132),(NETWORKDAYS.INTL($D132,$AZ132,1,Datos!$R$3:$R$18))))))</f>
        <v>7</v>
      </c>
      <c r="BE132" s="112" t="str">
        <f t="shared" si="2"/>
        <v>A TIEMPO</v>
      </c>
    </row>
    <row r="133" spans="1:57" ht="21" customHeight="1" x14ac:dyDescent="0.3">
      <c r="A133" s="97">
        <v>207</v>
      </c>
      <c r="B133" s="97">
        <v>3420</v>
      </c>
      <c r="C133" s="98">
        <v>46140</v>
      </c>
      <c r="D133" s="98">
        <v>46140</v>
      </c>
      <c r="E133" s="97" t="s">
        <v>1574</v>
      </c>
      <c r="F133" s="97" t="s">
        <v>2107</v>
      </c>
      <c r="G133" s="97" t="s">
        <v>140</v>
      </c>
      <c r="H133" s="97" t="s">
        <v>1374</v>
      </c>
      <c r="I133" s="97" t="s">
        <v>1368</v>
      </c>
      <c r="J133" s="97" t="s">
        <v>2235</v>
      </c>
      <c r="K133" s="97" t="s">
        <v>80</v>
      </c>
      <c r="L133" s="97">
        <v>1006568057</v>
      </c>
      <c r="M133" s="97">
        <v>3128115117</v>
      </c>
      <c r="N133" s="97" t="s">
        <v>2236</v>
      </c>
      <c r="O133" s="97" t="s">
        <v>2235</v>
      </c>
      <c r="P133" s="97" t="s">
        <v>80</v>
      </c>
      <c r="Q133" s="97">
        <v>1006568057</v>
      </c>
      <c r="R133" s="97" t="s">
        <v>4</v>
      </c>
      <c r="S133" s="97" t="s">
        <v>1401</v>
      </c>
      <c r="T133" s="97" t="s">
        <v>2237</v>
      </c>
      <c r="U133" s="97">
        <v>3128115117</v>
      </c>
      <c r="V133" s="97" t="s">
        <v>2236</v>
      </c>
      <c r="W133" s="97" t="s">
        <v>214</v>
      </c>
      <c r="X133" s="97" t="s">
        <v>491</v>
      </c>
      <c r="Y133" s="97" t="s">
        <v>1472</v>
      </c>
      <c r="Z133" s="97" t="s">
        <v>66</v>
      </c>
      <c r="AA133" s="97" t="s">
        <v>1413</v>
      </c>
      <c r="AB133" s="97" t="s">
        <v>1413</v>
      </c>
      <c r="AC133" s="97" t="s">
        <v>1389</v>
      </c>
      <c r="AD133" s="97" t="s">
        <v>1377</v>
      </c>
      <c r="AE133" s="97" t="s">
        <v>1421</v>
      </c>
      <c r="AF133" s="97" t="s">
        <v>1434</v>
      </c>
      <c r="AG133" s="97" t="s">
        <v>66</v>
      </c>
      <c r="AH133" s="97" t="s">
        <v>1389</v>
      </c>
      <c r="AI133" s="98">
        <f>IF(D133="","",IF(AND($I133="RS"),WORKDAY.INTL($D133,3,1,Datos!$R$3:$R$18),IF(AND($I133="RP"),WORKDAY.INTL($D133,2,1,Datos!$R$3:$R$18),IF(AND($I133="RV"),WORKDAY.INTL($D133,1,1,Datos!$R$3:$R$18),IF(AND($I133="Pg"),WORKDAY.INTL($D133,15,1,Datos!$R$3:$R$18),IF(AND($I133="Ps"),WORKDAY.INTL($D133,10,1,Datos!$R$3:$R$18),WORKDAY.INTL($D133,15,1,Datos!$R$3:$R$18)-1))))))</f>
        <v>46160</v>
      </c>
      <c r="AJ133" s="97" t="str">
        <f>IF(D133="","",IF(AND($I133="RS"),(($AI133-$D133)*24)&amp;" Horas",IF(AND($I133="RP"),(($AI133-$D133)*24)&amp;" Horas",IF(AND($I133="RV"),(($AI133-$D133)*24)&amp;" Horas",IF(AND($I133="Pg"),NETWORKDAYS.INTL($D133,$AI133,1,Datos!$R$3:$R$18)-1&amp;" Días",IF(AND($I133="Ps"),NETWORKDAYS.INTL($D133,$AI133,1,Datos!$R$3:$R$18)-1&amp;" Días",(NETWORKDAYS.INTL($D133,$AI133,1,Datos!$R$3:$R$18)&amp;" Días")))))))</f>
        <v>15 Días</v>
      </c>
      <c r="AK133" s="98">
        <v>46140</v>
      </c>
      <c r="AL133" s="98">
        <v>46149</v>
      </c>
      <c r="AM133" s="98"/>
      <c r="AN133" s="98"/>
      <c r="AO133" s="98"/>
      <c r="AP133" s="109" t="str">
        <f ca="1">IF(D133="","",IF(AND($AZ133&lt;&gt;""),"YA SE DIO SOLUCIÓN","Falta  "&amp;(NETWORKDAYS.INTL(TODAY(),$AI133,1,Datos!$R$3:$R$18)-1&amp;" días")))</f>
        <v>YA SE DIO SOLUCIÓN</v>
      </c>
      <c r="AQ133" s="98">
        <v>46153</v>
      </c>
      <c r="AR133" s="98"/>
      <c r="AS133" s="97" t="s">
        <v>1283</v>
      </c>
      <c r="AT133" s="97" t="s">
        <v>2270</v>
      </c>
      <c r="AU133" s="97" t="s">
        <v>1284</v>
      </c>
      <c r="AV133" s="97" t="s">
        <v>1389</v>
      </c>
      <c r="AW133" s="97" t="s">
        <v>1389</v>
      </c>
      <c r="AX133" s="114" t="s">
        <v>3</v>
      </c>
      <c r="AY133" s="120">
        <v>3667</v>
      </c>
      <c r="AZ133" s="98">
        <v>46153</v>
      </c>
      <c r="BA133" s="110" t="str">
        <f t="shared" ref="BA133" si="258">+IF(D133="","",IF(AND($AZ133=""),"EN TRAMITE",IF(AND($AZ133&lt;=$AI133),"CON RESPUESTA","VENCIDA")))</f>
        <v>CON RESPUESTA</v>
      </c>
      <c r="BB133" s="111">
        <f>IF($AQ133="","",IF(AND($I133="RS"),($AQ133-$AK133),IF(AND($I133="RP"),($AQ133-$AK133),IF(AND($I133="RV"),($AQ133-$AK133),(NETWORKDAYS.INTL($AK133,$AQ133,1,Datos!$R$3:$R$18))))))</f>
        <v>10</v>
      </c>
      <c r="BC133" s="112" t="str">
        <f t="shared" si="1"/>
        <v>A TIEMPO</v>
      </c>
      <c r="BD133" s="111">
        <f>IF($AZ133="","",IF(AND($I133="RS"),($AZ133-$D133),IF(AND($I133="RP"),($AZ133-$D133),IF(AND($I133="RV"),($AZ133-$D133),(NETWORKDAYS.INTL($D133,$AZ133,1,Datos!$R$3:$R$18))))))</f>
        <v>10</v>
      </c>
      <c r="BE133" s="112" t="str">
        <f t="shared" si="2"/>
        <v>A TIEMPO</v>
      </c>
    </row>
    <row r="134" spans="1:57" ht="21" customHeight="1" x14ac:dyDescent="0.3">
      <c r="A134" s="97">
        <v>206</v>
      </c>
      <c r="B134" s="97">
        <v>3419</v>
      </c>
      <c r="C134" s="98">
        <v>46140</v>
      </c>
      <c r="D134" s="98">
        <v>46140</v>
      </c>
      <c r="E134" s="97" t="s">
        <v>1574</v>
      </c>
      <c r="F134" s="97" t="s">
        <v>2107</v>
      </c>
      <c r="G134" s="97" t="s">
        <v>124</v>
      </c>
      <c r="H134" s="97" t="s">
        <v>1374</v>
      </c>
      <c r="I134" s="97" t="s">
        <v>1368</v>
      </c>
      <c r="J134" s="97" t="s">
        <v>2232</v>
      </c>
      <c r="K134" s="97" t="s">
        <v>80</v>
      </c>
      <c r="L134" s="97">
        <v>1193402574</v>
      </c>
      <c r="M134" s="97">
        <v>3213209537</v>
      </c>
      <c r="N134" s="97" t="s">
        <v>2233</v>
      </c>
      <c r="O134" s="97" t="s">
        <v>2232</v>
      </c>
      <c r="P134" s="97" t="s">
        <v>80</v>
      </c>
      <c r="Q134" s="97">
        <v>1193402574</v>
      </c>
      <c r="R134" s="97" t="s">
        <v>97</v>
      </c>
      <c r="S134" s="97" t="s">
        <v>1404</v>
      </c>
      <c r="T134" s="97" t="s">
        <v>66</v>
      </c>
      <c r="U134" s="97">
        <v>3213209537</v>
      </c>
      <c r="V134" s="97" t="s">
        <v>2233</v>
      </c>
      <c r="W134" s="97" t="s">
        <v>1272</v>
      </c>
      <c r="X134" s="97"/>
      <c r="Y134" s="97" t="s">
        <v>2234</v>
      </c>
      <c r="Z134" s="97" t="s">
        <v>66</v>
      </c>
      <c r="AA134" s="97" t="s">
        <v>1413</v>
      </c>
      <c r="AB134" s="97" t="s">
        <v>1413</v>
      </c>
      <c r="AC134" s="97" t="s">
        <v>1388</v>
      </c>
      <c r="AD134" s="97" t="s">
        <v>1377</v>
      </c>
      <c r="AE134" s="97" t="s">
        <v>131</v>
      </c>
      <c r="AF134" s="97" t="s">
        <v>1531</v>
      </c>
      <c r="AG134" s="97" t="s">
        <v>66</v>
      </c>
      <c r="AH134" s="97" t="s">
        <v>1389</v>
      </c>
      <c r="AI134" s="98">
        <f>IF(D134="","",IF(AND($I134="RS"),WORKDAY.INTL($D134,3,1,Datos!$R$3:$R$18),IF(AND($I134="RP"),WORKDAY.INTL($D134,2,1,Datos!$R$3:$R$18),IF(AND($I134="RV"),WORKDAY.INTL($D134,1,1,Datos!$R$3:$R$18),IF(AND($I134="Pg"),WORKDAY.INTL($D134,15,1,Datos!$R$3:$R$18),IF(AND($I134="Ps"),WORKDAY.INTL($D134,10,1,Datos!$R$3:$R$18),WORKDAY.INTL($D134,15,1,Datos!$R$3:$R$18)-1))))))</f>
        <v>46160</v>
      </c>
      <c r="AJ134" s="97" t="str">
        <f>IF(D134="","",IF(AND($I134="RS"),(($AI134-$D134)*24)&amp;" Horas",IF(AND($I134="RP"),(($AI134-$D134)*24)&amp;" Horas",IF(AND($I134="RV"),(($AI134-$D134)*24)&amp;" Horas",IF(AND($I134="Pg"),NETWORKDAYS.INTL($D134,$AI134,1,Datos!$R$3:$R$18)-1&amp;" Días",IF(AND($I134="Ps"),NETWORKDAYS.INTL($D134,$AI134,1,Datos!$R$3:$R$18)-1&amp;" Días",(NETWORKDAYS.INTL($D134,$AI134,1,Datos!$R$3:$R$18)&amp;" Días")))))))</f>
        <v>15 Días</v>
      </c>
      <c r="AK134" s="98">
        <v>46140</v>
      </c>
      <c r="AL134" s="98"/>
      <c r="AM134" s="98"/>
      <c r="AN134" s="98"/>
      <c r="AO134" s="98"/>
      <c r="AP134" s="109" t="str">
        <f ca="1">IF(D134="","",IF(AND($AZ134&lt;&gt;""),"YA SE DIO SOLUCIÓN","Falta  "&amp;(NETWORKDAYS.INTL(TODAY(),$AI134,1,Datos!$R$3:$R$18)-1&amp;" días")))</f>
        <v>YA SE DIO SOLUCIÓN</v>
      </c>
      <c r="AQ134" s="98">
        <v>46141</v>
      </c>
      <c r="AR134" s="98"/>
      <c r="AS134" s="97" t="s">
        <v>1283</v>
      </c>
      <c r="AT134" s="97" t="s">
        <v>2268</v>
      </c>
      <c r="AU134" s="97" t="s">
        <v>1284</v>
      </c>
      <c r="AV134" s="97" t="s">
        <v>1389</v>
      </c>
      <c r="AW134" s="97" t="s">
        <v>1389</v>
      </c>
      <c r="AX134" s="114" t="s">
        <v>168</v>
      </c>
      <c r="AY134" s="120">
        <v>3412</v>
      </c>
      <c r="AZ134" s="98">
        <v>46141</v>
      </c>
      <c r="BA134" s="110" t="str">
        <f t="shared" ref="BA134" si="259">+IF(D134="","",IF(AND($AZ134=""),"EN TRAMITE",IF(AND($AZ134&lt;=$AI134),"CON RESPUESTA","VENCIDA")))</f>
        <v>CON RESPUESTA</v>
      </c>
      <c r="BB134" s="111">
        <f>IF($AQ134="","",IF(AND($I134="RS"),($AQ134-$AK134),IF(AND($I134="RP"),($AQ134-$AK134),IF(AND($I134="RV"),($AQ134-$AK134),(NETWORKDAYS.INTL($AK134,$AQ134,1,Datos!$R$3:$R$18))))))</f>
        <v>2</v>
      </c>
      <c r="BC134" s="112" t="str">
        <f t="shared" si="1"/>
        <v>A TIEMPO</v>
      </c>
      <c r="BD134" s="111">
        <f>IF($AZ134="","",IF(AND($I134="RS"),($AZ134-$D134),IF(AND($I134="RP"),($AZ134-$D134),IF(AND($I134="RV"),($AZ134-$D134),(NETWORKDAYS.INTL($D134,$AZ134,1,Datos!$R$3:$R$18))))))</f>
        <v>2</v>
      </c>
      <c r="BE134" s="112" t="str">
        <f t="shared" si="2"/>
        <v>A TIEMPO</v>
      </c>
    </row>
    <row r="135" spans="1:57" ht="21" customHeight="1" x14ac:dyDescent="0.3">
      <c r="A135" s="97">
        <v>205</v>
      </c>
      <c r="B135" s="97">
        <v>3418</v>
      </c>
      <c r="C135" s="98">
        <v>46140</v>
      </c>
      <c r="D135" s="98">
        <v>46140</v>
      </c>
      <c r="E135" s="97" t="s">
        <v>1574</v>
      </c>
      <c r="F135" s="97" t="s">
        <v>2107</v>
      </c>
      <c r="G135" s="97" t="s">
        <v>117</v>
      </c>
      <c r="H135" s="97" t="s">
        <v>1374</v>
      </c>
      <c r="I135" s="97" t="s">
        <v>1368</v>
      </c>
      <c r="J135" s="97" t="s">
        <v>2229</v>
      </c>
      <c r="K135" s="97" t="s">
        <v>66</v>
      </c>
      <c r="L135" s="97" t="s">
        <v>66</v>
      </c>
      <c r="M135" s="97" t="s">
        <v>66</v>
      </c>
      <c r="N135" s="97" t="s">
        <v>66</v>
      </c>
      <c r="O135" s="97" t="s">
        <v>2230</v>
      </c>
      <c r="P135" s="97" t="s">
        <v>80</v>
      </c>
      <c r="Q135" s="97">
        <v>63348276</v>
      </c>
      <c r="R135" s="97" t="s">
        <v>4</v>
      </c>
      <c r="S135" s="97" t="s">
        <v>66</v>
      </c>
      <c r="T135" s="97" t="s">
        <v>2231</v>
      </c>
      <c r="U135" s="97">
        <v>3132893220</v>
      </c>
      <c r="V135" s="97" t="s">
        <v>66</v>
      </c>
      <c r="W135" s="97" t="s">
        <v>1272</v>
      </c>
      <c r="X135" s="97"/>
      <c r="Y135" s="97" t="s">
        <v>2218</v>
      </c>
      <c r="Z135" s="97" t="s">
        <v>66</v>
      </c>
      <c r="AA135" s="97" t="s">
        <v>1413</v>
      </c>
      <c r="AB135" s="97" t="s">
        <v>1413</v>
      </c>
      <c r="AC135" s="97" t="s">
        <v>1382</v>
      </c>
      <c r="AD135" s="97" t="s">
        <v>1377</v>
      </c>
      <c r="AE135" s="97" t="s">
        <v>1421</v>
      </c>
      <c r="AF135" s="97" t="s">
        <v>1434</v>
      </c>
      <c r="AG135" s="97" t="s">
        <v>1611</v>
      </c>
      <c r="AH135" s="97" t="s">
        <v>1390</v>
      </c>
      <c r="AI135" s="98">
        <f>IF(D135="","",IF(AND($I135="RS"),WORKDAY.INTL($D135,3,1,Datos!$R$3:$R$18),IF(AND($I135="RP"),WORKDAY.INTL($D135,2,1,Datos!$R$3:$R$18),IF(AND($I135="RV"),WORKDAY.INTL($D135,1,1,Datos!$R$3:$R$18),IF(AND($I135="Pg"),WORKDAY.INTL($D135,15,1,Datos!$R$3:$R$18),IF(AND($I135="Ps"),WORKDAY.INTL($D135,10,1,Datos!$R$3:$R$18),WORKDAY.INTL($D135,15,1,Datos!$R$3:$R$18)-1))))))</f>
        <v>46160</v>
      </c>
      <c r="AJ135" s="97" t="str">
        <f>IF(D135="","",IF(AND($I135="RS"),(($AI135-$D135)*24)&amp;" Horas",IF(AND($I135="RP"),(($AI135-$D135)*24)&amp;" Horas",IF(AND($I135="RV"),(($AI135-$D135)*24)&amp;" Horas",IF(AND($I135="Pg"),NETWORKDAYS.INTL($D135,$AI135,1,Datos!$R$3:$R$18)-1&amp;" Días",IF(AND($I135="Ps"),NETWORKDAYS.INTL($D135,$AI135,1,Datos!$R$3:$R$18)-1&amp;" Días",(NETWORKDAYS.INTL($D135,$AI135,1,Datos!$R$3:$R$18)&amp;" Días")))))))</f>
        <v>15 Días</v>
      </c>
      <c r="AK135" s="98">
        <v>46140</v>
      </c>
      <c r="AL135" s="98">
        <v>46149</v>
      </c>
      <c r="AM135" s="98"/>
      <c r="AN135" s="98"/>
      <c r="AO135" s="98"/>
      <c r="AP135" s="109" t="str">
        <f ca="1">IF(D135="","",IF(AND($AZ135&lt;&gt;""),"YA SE DIO SOLUCIÓN","Falta  "&amp;(NETWORKDAYS.INTL(TODAY(),$AI135,1,Datos!$R$3:$R$18)-1&amp;" días")))</f>
        <v>YA SE DIO SOLUCIÓN</v>
      </c>
      <c r="AQ135" s="98">
        <v>46153</v>
      </c>
      <c r="AR135" s="98"/>
      <c r="AS135" s="97" t="s">
        <v>1283</v>
      </c>
      <c r="AT135" s="97" t="s">
        <v>2270</v>
      </c>
      <c r="AU135" s="97" t="s">
        <v>1284</v>
      </c>
      <c r="AV135" s="97" t="s">
        <v>1389</v>
      </c>
      <c r="AW135" s="97" t="s">
        <v>1389</v>
      </c>
      <c r="AX135" s="114" t="s">
        <v>168</v>
      </c>
      <c r="AY135" s="120">
        <v>3666</v>
      </c>
      <c r="AZ135" s="98">
        <v>46153</v>
      </c>
      <c r="BA135" s="110" t="str">
        <f t="shared" ref="BA135" si="260">+IF(D135="","",IF(AND($AZ135=""),"EN TRAMITE",IF(AND($AZ135&lt;=$AI135),"CON RESPUESTA","VENCIDA")))</f>
        <v>CON RESPUESTA</v>
      </c>
      <c r="BB135" s="111">
        <f>IF($AQ135="","",IF(AND($I135="RS"),($AQ135-$AK135),IF(AND($I135="RP"),($AQ135-$AK135),IF(AND($I135="RV"),($AQ135-$AK135),(NETWORKDAYS.INTL($AK135,$AQ135,1,Datos!$R$3:$R$18))))))</f>
        <v>10</v>
      </c>
      <c r="BC135" s="112" t="str">
        <f t="shared" si="1"/>
        <v>A TIEMPO</v>
      </c>
      <c r="BD135" s="111">
        <f>IF($AZ135="","",IF(AND($I135="RS"),($AZ135-$D135),IF(AND($I135="RP"),($AZ135-$D135),IF(AND($I135="RV"),($AZ135-$D135),(NETWORKDAYS.INTL($D135,$AZ135,1,Datos!$R$3:$R$18))))))</f>
        <v>10</v>
      </c>
      <c r="BE135" s="112" t="str">
        <f t="shared" si="2"/>
        <v>A TIEMPO</v>
      </c>
    </row>
    <row r="136" spans="1:57" ht="21" customHeight="1" x14ac:dyDescent="0.3">
      <c r="A136" s="97">
        <v>204</v>
      </c>
      <c r="B136" s="97">
        <v>3417</v>
      </c>
      <c r="C136" s="98">
        <v>46140</v>
      </c>
      <c r="D136" s="98">
        <v>46140</v>
      </c>
      <c r="E136" s="97" t="s">
        <v>1574</v>
      </c>
      <c r="F136" s="97" t="s">
        <v>2107</v>
      </c>
      <c r="G136" s="97" t="s">
        <v>117</v>
      </c>
      <c r="H136" s="97" t="s">
        <v>1374</v>
      </c>
      <c r="I136" s="97" t="s">
        <v>1368</v>
      </c>
      <c r="J136" s="97" t="s">
        <v>2225</v>
      </c>
      <c r="K136" s="97" t="s">
        <v>66</v>
      </c>
      <c r="L136" s="97" t="s">
        <v>66</v>
      </c>
      <c r="M136" s="97" t="s">
        <v>66</v>
      </c>
      <c r="N136" s="97" t="s">
        <v>2226</v>
      </c>
      <c r="O136" s="97" t="s">
        <v>2227</v>
      </c>
      <c r="P136" s="97" t="s">
        <v>80</v>
      </c>
      <c r="Q136" s="97">
        <v>23725218</v>
      </c>
      <c r="R136" s="97" t="s">
        <v>11</v>
      </c>
      <c r="S136" s="97" t="s">
        <v>66</v>
      </c>
      <c r="T136" s="97" t="s">
        <v>2228</v>
      </c>
      <c r="U136" s="97" t="s">
        <v>66</v>
      </c>
      <c r="V136" s="97" t="s">
        <v>2226</v>
      </c>
      <c r="W136" s="97" t="s">
        <v>214</v>
      </c>
      <c r="X136" s="97" t="s">
        <v>1054</v>
      </c>
      <c r="Y136" s="97" t="s">
        <v>1472</v>
      </c>
      <c r="Z136" s="97" t="s">
        <v>66</v>
      </c>
      <c r="AA136" s="97" t="s">
        <v>1413</v>
      </c>
      <c r="AB136" s="97" t="s">
        <v>1413</v>
      </c>
      <c r="AC136" s="97" t="s">
        <v>1382</v>
      </c>
      <c r="AD136" s="97" t="s">
        <v>1377</v>
      </c>
      <c r="AE136" s="97" t="s">
        <v>1421</v>
      </c>
      <c r="AF136" s="97" t="s">
        <v>1434</v>
      </c>
      <c r="AG136" s="97" t="s">
        <v>66</v>
      </c>
      <c r="AH136" s="97" t="s">
        <v>1389</v>
      </c>
      <c r="AI136" s="98">
        <f>IF(D136="","",IF(AND($I136="RS"),WORKDAY.INTL($D136,3,1,Datos!$R$3:$R$18),IF(AND($I136="RP"),WORKDAY.INTL($D136,2,1,Datos!$R$3:$R$18),IF(AND($I136="RV"),WORKDAY.INTL($D136,1,1,Datos!$R$3:$R$18),IF(AND($I136="Pg"),WORKDAY.INTL($D136,15,1,Datos!$R$3:$R$18),IF(AND($I136="Ps"),WORKDAY.INTL($D136,10,1,Datos!$R$3:$R$18),WORKDAY.INTL($D136,15,1,Datos!$R$3:$R$18)-1))))))</f>
        <v>46160</v>
      </c>
      <c r="AJ136" s="97" t="str">
        <f>IF(D136="","",IF(AND($I136="RS"),(($AI136-$D136)*24)&amp;" Horas",IF(AND($I136="RP"),(($AI136-$D136)*24)&amp;" Horas",IF(AND($I136="RV"),(($AI136-$D136)*24)&amp;" Horas",IF(AND($I136="Pg"),NETWORKDAYS.INTL($D136,$AI136,1,Datos!$R$3:$R$18)-1&amp;" Días",IF(AND($I136="Ps"),NETWORKDAYS.INTL($D136,$AI136,1,Datos!$R$3:$R$18)-1&amp;" Días",(NETWORKDAYS.INTL($D136,$AI136,1,Datos!$R$3:$R$18)&amp;" Días")))))))</f>
        <v>15 Días</v>
      </c>
      <c r="AK136" s="98">
        <v>46140</v>
      </c>
      <c r="AL136" s="98">
        <v>46149</v>
      </c>
      <c r="AM136" s="98"/>
      <c r="AN136" s="98"/>
      <c r="AO136" s="98"/>
      <c r="AP136" s="109" t="str">
        <f ca="1">IF(D136="","",IF(AND($AZ136&lt;&gt;""),"YA SE DIO SOLUCIÓN","Falta  "&amp;(NETWORKDAYS.INTL(TODAY(),$AI136,1,Datos!$R$3:$R$18)-1&amp;" días")))</f>
        <v>YA SE DIO SOLUCIÓN</v>
      </c>
      <c r="AQ136" s="98">
        <v>46153</v>
      </c>
      <c r="AR136" s="98"/>
      <c r="AS136" s="97" t="s">
        <v>1283</v>
      </c>
      <c r="AT136" s="97" t="s">
        <v>2270</v>
      </c>
      <c r="AU136" s="97" t="s">
        <v>1284</v>
      </c>
      <c r="AV136" s="97" t="s">
        <v>1389</v>
      </c>
      <c r="AW136" s="97" t="s">
        <v>1389</v>
      </c>
      <c r="AX136" s="114" t="s">
        <v>3</v>
      </c>
      <c r="AY136" s="120">
        <v>3665</v>
      </c>
      <c r="AZ136" s="98">
        <v>46153</v>
      </c>
      <c r="BA136" s="110" t="str">
        <f t="shared" ref="BA136" si="261">+IF(D136="","",IF(AND($AZ136=""),"EN TRAMITE",IF(AND($AZ136&lt;=$AI136),"CON RESPUESTA","VENCIDA")))</f>
        <v>CON RESPUESTA</v>
      </c>
      <c r="BB136" s="111">
        <f>IF($AQ136="","",IF(AND($I136="RS"),($AQ136-$AK136),IF(AND($I136="RP"),($AQ136-$AK136),IF(AND($I136="RV"),($AQ136-$AK136),(NETWORKDAYS.INTL($AK136,$AQ136,1,Datos!$R$3:$R$18))))))</f>
        <v>10</v>
      </c>
      <c r="BC136" s="112" t="str">
        <f t="shared" si="1"/>
        <v>A TIEMPO</v>
      </c>
      <c r="BD136" s="111">
        <f>IF($AZ136="","",IF(AND($I136="RS"),($AZ136-$D136),IF(AND($I136="RP"),($AZ136-$D136),IF(AND($I136="RV"),($AZ136-$D136),(NETWORKDAYS.INTL($D136,$AZ136,1,Datos!$R$3:$R$18))))))</f>
        <v>10</v>
      </c>
      <c r="BE136" s="112" t="str">
        <f t="shared" si="2"/>
        <v>A TIEMPO</v>
      </c>
    </row>
    <row r="137" spans="1:57" ht="21" customHeight="1" x14ac:dyDescent="0.3">
      <c r="A137" s="97">
        <v>203</v>
      </c>
      <c r="B137" s="97">
        <v>3367</v>
      </c>
      <c r="C137" s="98">
        <v>46139</v>
      </c>
      <c r="D137" s="98">
        <v>46139</v>
      </c>
      <c r="E137" s="97" t="s">
        <v>1574</v>
      </c>
      <c r="F137" s="97" t="s">
        <v>2107</v>
      </c>
      <c r="G137" s="97" t="s">
        <v>113</v>
      </c>
      <c r="H137" s="97" t="s">
        <v>1374</v>
      </c>
      <c r="I137" s="97" t="s">
        <v>1368</v>
      </c>
      <c r="J137" s="97" t="s">
        <v>2222</v>
      </c>
      <c r="K137" s="97" t="s">
        <v>66</v>
      </c>
      <c r="L137" s="97" t="s">
        <v>66</v>
      </c>
      <c r="M137" s="97" t="s">
        <v>66</v>
      </c>
      <c r="N137" s="97" t="s">
        <v>1496</v>
      </c>
      <c r="O137" s="97" t="s">
        <v>2223</v>
      </c>
      <c r="P137" s="97" t="s">
        <v>81</v>
      </c>
      <c r="Q137" s="97">
        <v>1222137432</v>
      </c>
      <c r="R137" s="97" t="s">
        <v>4</v>
      </c>
      <c r="S137" s="97" t="s">
        <v>66</v>
      </c>
      <c r="T137" s="97" t="s">
        <v>66</v>
      </c>
      <c r="U137" s="97">
        <v>3208536034</v>
      </c>
      <c r="V137" s="97" t="s">
        <v>66</v>
      </c>
      <c r="W137" s="97" t="s">
        <v>1272</v>
      </c>
      <c r="X137" s="97"/>
      <c r="Y137" s="97" t="s">
        <v>2224</v>
      </c>
      <c r="Z137" s="97" t="s">
        <v>66</v>
      </c>
      <c r="AA137" s="97" t="s">
        <v>1413</v>
      </c>
      <c r="AB137" s="97" t="s">
        <v>1413</v>
      </c>
      <c r="AC137" s="97" t="s">
        <v>1388</v>
      </c>
      <c r="AD137" s="97" t="s">
        <v>1463</v>
      </c>
      <c r="AE137" s="97" t="s">
        <v>140</v>
      </c>
      <c r="AF137" s="97" t="s">
        <v>1446</v>
      </c>
      <c r="AG137" s="97" t="s">
        <v>66</v>
      </c>
      <c r="AH137" s="97" t="s">
        <v>1389</v>
      </c>
      <c r="AI137" s="98">
        <f>IF(D137="","",IF(AND($I137="RS"),WORKDAY.INTL($D137,3,1,Datos!$R$3:$R$18),IF(AND($I137="RP"),WORKDAY.INTL($D137,2,1,Datos!$R$3:$R$18),IF(AND($I137="RV"),WORKDAY.INTL($D137,1,1,Datos!$R$3:$R$18),IF(AND($I137="Pg"),WORKDAY.INTL($D137,15,1,Datos!$R$3:$R$18),IF(AND($I137="Ps"),WORKDAY.INTL($D137,10,1,Datos!$R$3:$R$18),WORKDAY.INTL($D137,15,1,Datos!$R$3:$R$18)-1))))))</f>
        <v>46159</v>
      </c>
      <c r="AJ137" s="97" t="str">
        <f>IF(D137="","",IF(AND($I137="RS"),(($AI137-$D137)*24)&amp;" Horas",IF(AND($I137="RP"),(($AI137-$D137)*24)&amp;" Horas",IF(AND($I137="RV"),(($AI137-$D137)*24)&amp;" Horas",IF(AND($I137="Pg"),NETWORKDAYS.INTL($D137,$AI137,1,Datos!$R$3:$R$18)-1&amp;" Días",IF(AND($I137="Ps"),NETWORKDAYS.INTL($D137,$AI137,1,Datos!$R$3:$R$18)-1&amp;" Días",(NETWORKDAYS.INTL($D137,$AI137,1,Datos!$R$3:$R$18)&amp;" Días")))))))</f>
        <v>15 Días</v>
      </c>
      <c r="AK137" s="98">
        <v>46139</v>
      </c>
      <c r="AL137" s="98"/>
      <c r="AM137" s="98"/>
      <c r="AN137" s="98"/>
      <c r="AO137" s="98"/>
      <c r="AP137" s="109" t="str">
        <f ca="1">IF(D137="","",IF(AND($AZ137&lt;&gt;""),"YA SE DIO SOLUCIÓN","Falta  "&amp;(NETWORKDAYS.INTL(TODAY(),$AI137,1,Datos!$R$3:$R$18)-1&amp;" días")))</f>
        <v>YA SE DIO SOLUCIÓN</v>
      </c>
      <c r="AQ137" s="98">
        <v>46142</v>
      </c>
      <c r="AR137" s="98"/>
      <c r="AS137" s="97" t="s">
        <v>1283</v>
      </c>
      <c r="AT137" s="97" t="s">
        <v>1838</v>
      </c>
      <c r="AU137" s="97" t="s">
        <v>1284</v>
      </c>
      <c r="AV137" s="97" t="s">
        <v>1389</v>
      </c>
      <c r="AW137" s="97" t="s">
        <v>1389</v>
      </c>
      <c r="AX137" s="114" t="s">
        <v>3</v>
      </c>
      <c r="AY137" s="120">
        <v>3455</v>
      </c>
      <c r="AZ137" s="98">
        <v>46142</v>
      </c>
      <c r="BA137" s="110" t="str">
        <f t="shared" ref="BA137" si="262">+IF(D137="","",IF(AND($AZ137=""),"EN TRAMITE",IF(AND($AZ137&lt;=$AI137),"CON RESPUESTA","VENCIDA")))</f>
        <v>CON RESPUESTA</v>
      </c>
      <c r="BB137" s="111">
        <f>IF($AQ137="","",IF(AND($I137="RS"),($AQ137-$AK137),IF(AND($I137="RP"),($AQ137-$AK137),IF(AND($I137="RV"),($AQ137-$AK137),(NETWORKDAYS.INTL($AK137,$AQ137,1,Datos!$R$3:$R$18))))))</f>
        <v>4</v>
      </c>
      <c r="BC137" s="112" t="str">
        <f t="shared" si="1"/>
        <v>A TIEMPO</v>
      </c>
      <c r="BD137" s="111">
        <f>IF($AZ137="","",IF(AND($I137="RS"),($AZ137-$D137),IF(AND($I137="RP"),($AZ137-$D137),IF(AND($I137="RV"),($AZ137-$D137),(NETWORKDAYS.INTL($D137,$AZ137,1,Datos!$R$3:$R$18))))))</f>
        <v>4</v>
      </c>
      <c r="BE137" s="112" t="str">
        <f t="shared" si="2"/>
        <v>A TIEMPO</v>
      </c>
    </row>
    <row r="138" spans="1:57" ht="21" customHeight="1" x14ac:dyDescent="0.3">
      <c r="A138" s="97">
        <v>202</v>
      </c>
      <c r="B138" s="97">
        <v>3338</v>
      </c>
      <c r="C138" s="98">
        <v>46139</v>
      </c>
      <c r="D138" s="98">
        <v>46139</v>
      </c>
      <c r="E138" s="97" t="s">
        <v>1574</v>
      </c>
      <c r="F138" s="97" t="s">
        <v>2107</v>
      </c>
      <c r="G138" s="97" t="s">
        <v>125</v>
      </c>
      <c r="H138" s="97" t="s">
        <v>1375</v>
      </c>
      <c r="I138" s="97" t="s">
        <v>196</v>
      </c>
      <c r="J138" s="97" t="s">
        <v>2220</v>
      </c>
      <c r="K138" s="97" t="s">
        <v>80</v>
      </c>
      <c r="L138" s="97">
        <v>1116554567</v>
      </c>
      <c r="M138" s="97">
        <v>3102721320</v>
      </c>
      <c r="N138" s="97" t="s">
        <v>2221</v>
      </c>
      <c r="O138" s="97" t="s">
        <v>2220</v>
      </c>
      <c r="P138" s="97" t="s">
        <v>80</v>
      </c>
      <c r="Q138" s="97">
        <v>1116554567</v>
      </c>
      <c r="R138" s="97" t="s">
        <v>98</v>
      </c>
      <c r="S138" s="97" t="s">
        <v>1404</v>
      </c>
      <c r="T138" s="97" t="s">
        <v>66</v>
      </c>
      <c r="U138" s="97">
        <v>3102721320</v>
      </c>
      <c r="V138" s="97" t="s">
        <v>2221</v>
      </c>
      <c r="W138" s="97" t="s">
        <v>214</v>
      </c>
      <c r="X138" s="97" t="s">
        <v>265</v>
      </c>
      <c r="Y138" s="97" t="s">
        <v>2195</v>
      </c>
      <c r="Z138" s="97" t="s">
        <v>66</v>
      </c>
      <c r="AA138" s="97" t="s">
        <v>1413</v>
      </c>
      <c r="AB138" s="97" t="s">
        <v>1413</v>
      </c>
      <c r="AC138" s="97" t="s">
        <v>1387</v>
      </c>
      <c r="AD138" s="97" t="s">
        <v>1463</v>
      </c>
      <c r="AE138" s="97" t="s">
        <v>139</v>
      </c>
      <c r="AF138" s="97" t="s">
        <v>1429</v>
      </c>
      <c r="AG138" s="97" t="s">
        <v>66</v>
      </c>
      <c r="AH138" s="97" t="s">
        <v>1389</v>
      </c>
      <c r="AI138" s="98">
        <f>IF(D138="","",IF(AND($I138="RS"),WORKDAY.INTL($D138,3,1,Datos!$R$3:$R$18),IF(AND($I138="RP"),WORKDAY.INTL($D138,2,1,Datos!$R$3:$R$18),IF(AND($I138="RV"),WORKDAY.INTL($D138,1,1,Datos!$R$3:$R$18),IF(AND($I138="Pg"),WORKDAY.INTL($D138,15,1,Datos!$R$3:$R$18),IF(AND($I138="Ps"),WORKDAY.INTL($D138,10,1,Datos!$R$3:$R$18),WORKDAY.INTL($D138,15,1,Datos!$R$3:$R$18)-1))))))</f>
        <v>46142</v>
      </c>
      <c r="AJ138" s="97" t="str">
        <f>IF(D138="","",IF(AND($I138="RS"),(($AI138-$D138)*24)&amp;" Horas",IF(AND($I138="RP"),(($AI138-$D138)*24)&amp;" Horas",IF(AND($I138="RV"),(($AI138-$D138)*24)&amp;" Horas",IF(AND($I138="Pg"),NETWORKDAYS.INTL($D138,$AI138,1,Datos!$R$3:$R$18)-1&amp;" Días",IF(AND($I138="Ps"),NETWORKDAYS.INTL($D138,$AI138,1,Datos!$R$3:$R$18)-1&amp;" Días",(NETWORKDAYS.INTL($D138,$AI138,1,Datos!$R$3:$R$18)&amp;" Días")))))))</f>
        <v>72 Horas</v>
      </c>
      <c r="AK138" s="98">
        <v>46139</v>
      </c>
      <c r="AL138" s="98">
        <v>46141</v>
      </c>
      <c r="AM138" s="98">
        <v>46146</v>
      </c>
      <c r="AN138" s="98"/>
      <c r="AO138" s="98"/>
      <c r="AP138" s="109" t="str">
        <f ca="1">IF(D138="","",IF(AND($AZ138&lt;&gt;""),"YA SE DIO SOLUCIÓN","Falta  "&amp;(NETWORKDAYS.INTL(TODAY(),$AI138,1,Datos!$R$3:$R$18)-1&amp;" días")))</f>
        <v>YA SE DIO SOLUCIÓN</v>
      </c>
      <c r="AQ138" s="98">
        <v>46148</v>
      </c>
      <c r="AR138" s="98"/>
      <c r="AS138" s="97" t="s">
        <v>1283</v>
      </c>
      <c r="AT138" s="97" t="s">
        <v>2269</v>
      </c>
      <c r="AU138" s="97" t="s">
        <v>1284</v>
      </c>
      <c r="AV138" s="97" t="s">
        <v>1389</v>
      </c>
      <c r="AW138" s="97" t="s">
        <v>1389</v>
      </c>
      <c r="AX138" s="114" t="s">
        <v>3</v>
      </c>
      <c r="AY138" s="120">
        <v>3550</v>
      </c>
      <c r="AZ138" s="98">
        <v>46139</v>
      </c>
      <c r="BA138" s="110" t="str">
        <f t="shared" ref="BA138" si="263">+IF(D138="","",IF(AND($AZ138=""),"EN TRAMITE",IF(AND($AZ138&lt;=$AI138),"CON RESPUESTA","VENCIDA")))</f>
        <v>CON RESPUESTA</v>
      </c>
      <c r="BB138" s="111">
        <f>IF($AQ138="","",IF(AND($I138="RS"),($AQ138-$AK138),IF(AND($I138="RP"),($AQ138-$AK138),IF(AND($I138="RV"),($AQ138-$AK138),(NETWORKDAYS.INTL($AK138,$AQ138,1,Datos!$R$3:$R$18))))))</f>
        <v>9</v>
      </c>
      <c r="BC138" s="112" t="str">
        <f t="shared" si="1"/>
        <v>FUERA DE TIEMPO</v>
      </c>
      <c r="BD138" s="111">
        <f>IF($AZ138="","",IF(AND($I138="RS"),($AZ138-$D138),IF(AND($I138="RP"),($AZ138-$D138),IF(AND($I138="RV"),($AZ138-$D138),(NETWORKDAYS.INTL($D138,$AZ138,1,Datos!$R$3:$R$18))))))</f>
        <v>0</v>
      </c>
      <c r="BE138" s="112" t="str">
        <f t="shared" si="2"/>
        <v>A TIEMPO</v>
      </c>
    </row>
    <row r="139" spans="1:57" ht="21" customHeight="1" x14ac:dyDescent="0.3">
      <c r="A139" s="97">
        <v>201</v>
      </c>
      <c r="B139" s="97">
        <v>3334</v>
      </c>
      <c r="C139" s="98">
        <v>46139</v>
      </c>
      <c r="D139" s="98">
        <v>46139</v>
      </c>
      <c r="E139" s="97" t="s">
        <v>1574</v>
      </c>
      <c r="F139" s="97" t="s">
        <v>2107</v>
      </c>
      <c r="G139" s="97" t="s">
        <v>122</v>
      </c>
      <c r="H139" s="97" t="s">
        <v>1374</v>
      </c>
      <c r="I139" s="97" t="s">
        <v>1368</v>
      </c>
      <c r="J139" s="97" t="s">
        <v>1430</v>
      </c>
      <c r="K139" s="97" t="s">
        <v>66</v>
      </c>
      <c r="L139" s="97" t="s">
        <v>66</v>
      </c>
      <c r="M139" s="97" t="s">
        <v>66</v>
      </c>
      <c r="N139" s="97" t="s">
        <v>66</v>
      </c>
      <c r="O139" s="97" t="s">
        <v>1430</v>
      </c>
      <c r="P139" s="97" t="s">
        <v>66</v>
      </c>
      <c r="Q139" s="97" t="s">
        <v>66</v>
      </c>
      <c r="R139" s="97" t="s">
        <v>66</v>
      </c>
      <c r="S139" s="97" t="s">
        <v>66</v>
      </c>
      <c r="T139" s="97" t="s">
        <v>66</v>
      </c>
      <c r="U139" s="97" t="s">
        <v>66</v>
      </c>
      <c r="V139" s="97" t="s">
        <v>66</v>
      </c>
      <c r="W139" s="97" t="s">
        <v>1272</v>
      </c>
      <c r="X139" s="97"/>
      <c r="Y139" s="97" t="s">
        <v>2218</v>
      </c>
      <c r="Z139" s="97" t="s">
        <v>66</v>
      </c>
      <c r="AA139" s="97" t="s">
        <v>1413</v>
      </c>
      <c r="AB139" s="97" t="s">
        <v>1413</v>
      </c>
      <c r="AC139" s="97" t="s">
        <v>1382</v>
      </c>
      <c r="AD139" s="97" t="s">
        <v>1379</v>
      </c>
      <c r="AE139" s="97" t="s">
        <v>140</v>
      </c>
      <c r="AF139" s="97" t="s">
        <v>1446</v>
      </c>
      <c r="AG139" s="97" t="s">
        <v>2219</v>
      </c>
      <c r="AH139" s="97" t="s">
        <v>1392</v>
      </c>
      <c r="AI139" s="98">
        <f>IF(D139="","",IF(AND($I139="RS"),WORKDAY.INTL($D139,3,1,Datos!$R$3:$R$18),IF(AND($I139="RP"),WORKDAY.INTL($D139,2,1,Datos!$R$3:$R$18),IF(AND($I139="RV"),WORKDAY.INTL($D139,1,1,Datos!$R$3:$R$18),IF(AND($I139="Pg"),WORKDAY.INTL($D139,15,1,Datos!$R$3:$R$18),IF(AND($I139="Ps"),WORKDAY.INTL($D139,10,1,Datos!$R$3:$R$18),WORKDAY.INTL($D139,15,1,Datos!$R$3:$R$18)-1))))))</f>
        <v>46159</v>
      </c>
      <c r="AJ139" s="97" t="str">
        <f>IF(D139="","",IF(AND($I139="RS"),(($AI139-$D139)*24)&amp;" Horas",IF(AND($I139="RP"),(($AI139-$D139)*24)&amp;" Horas",IF(AND($I139="RV"),(($AI139-$D139)*24)&amp;" Horas",IF(AND($I139="Pg"),NETWORKDAYS.INTL($D139,$AI139,1,Datos!$R$3:$R$18)-1&amp;" Días",IF(AND($I139="Ps"),NETWORKDAYS.INTL($D139,$AI139,1,Datos!$R$3:$R$18)-1&amp;" Días",(NETWORKDAYS.INTL($D139,$AI139,1,Datos!$R$3:$R$18)&amp;" Días")))))))</f>
        <v>15 Días</v>
      </c>
      <c r="AK139" s="98">
        <v>46139</v>
      </c>
      <c r="AL139" s="98"/>
      <c r="AM139" s="98"/>
      <c r="AN139" s="98"/>
      <c r="AO139" s="98"/>
      <c r="AP139" s="109" t="str">
        <f ca="1">IF(D139="","",IF(AND($AZ139&lt;&gt;""),"YA SE DIO SOLUCIÓN","Falta  "&amp;(NETWORKDAYS.INTL(TODAY(),$AI139,1,Datos!$R$3:$R$18)-1&amp;" días")))</f>
        <v>YA SE DIO SOLUCIÓN</v>
      </c>
      <c r="AQ139" s="98">
        <v>46142</v>
      </c>
      <c r="AR139" s="98"/>
      <c r="AS139" s="97" t="s">
        <v>1283</v>
      </c>
      <c r="AT139" s="97" t="s">
        <v>1838</v>
      </c>
      <c r="AU139" s="97" t="s">
        <v>1284</v>
      </c>
      <c r="AV139" s="97" t="s">
        <v>1389</v>
      </c>
      <c r="AW139" s="97" t="s">
        <v>1389</v>
      </c>
      <c r="AX139" s="114" t="s">
        <v>6</v>
      </c>
      <c r="AY139" s="120">
        <v>3454</v>
      </c>
      <c r="AZ139" s="98">
        <v>46142</v>
      </c>
      <c r="BA139" s="110" t="str">
        <f t="shared" ref="BA139" si="264">+IF(D139="","",IF(AND($AZ139=""),"EN TRAMITE",IF(AND($AZ139&lt;=$AI139),"CON RESPUESTA","VENCIDA")))</f>
        <v>CON RESPUESTA</v>
      </c>
      <c r="BB139" s="111">
        <f>IF($AQ139="","",IF(AND($I139="RS"),($AQ139-$AK139),IF(AND($I139="RP"),($AQ139-$AK139),IF(AND($I139="RV"),($AQ139-$AK139),(NETWORKDAYS.INTL($AK139,$AQ139,1,Datos!$R$3:$R$18))))))</f>
        <v>4</v>
      </c>
      <c r="BC139" s="112" t="str">
        <f t="shared" si="1"/>
        <v>A TIEMPO</v>
      </c>
      <c r="BD139" s="111">
        <f>IF($AZ139="","",IF(AND($I139="RS"),($AZ139-$D139),IF(AND($I139="RP"),($AZ139-$D139),IF(AND($I139="RV"),($AZ139-$D139),(NETWORKDAYS.INTL($D139,$AZ139,1,Datos!$R$3:$R$18))))))</f>
        <v>4</v>
      </c>
      <c r="BE139" s="112" t="str">
        <f t="shared" si="2"/>
        <v>A TIEMPO</v>
      </c>
    </row>
    <row r="140" spans="1:57" ht="21" customHeight="1" x14ac:dyDescent="0.3">
      <c r="A140" s="97">
        <v>200</v>
      </c>
      <c r="B140" s="97">
        <v>3293</v>
      </c>
      <c r="C140" s="98">
        <v>46135</v>
      </c>
      <c r="D140" s="98">
        <v>46135</v>
      </c>
      <c r="E140" s="97" t="s">
        <v>1574</v>
      </c>
      <c r="F140" s="97" t="s">
        <v>2107</v>
      </c>
      <c r="G140" s="97" t="s">
        <v>140</v>
      </c>
      <c r="H140" s="97" t="s">
        <v>1375</v>
      </c>
      <c r="I140" s="97" t="s">
        <v>196</v>
      </c>
      <c r="J140" s="97" t="s">
        <v>2213</v>
      </c>
      <c r="K140" s="97" t="s">
        <v>80</v>
      </c>
      <c r="L140" s="97">
        <v>1082883077</v>
      </c>
      <c r="M140" s="97">
        <v>3208008203</v>
      </c>
      <c r="N140" s="97" t="s">
        <v>2214</v>
      </c>
      <c r="O140" s="97" t="s">
        <v>2205</v>
      </c>
      <c r="P140" s="97" t="s">
        <v>80</v>
      </c>
      <c r="Q140" s="97">
        <v>17340431</v>
      </c>
      <c r="R140" s="97" t="s">
        <v>98</v>
      </c>
      <c r="S140" s="97" t="s">
        <v>1404</v>
      </c>
      <c r="T140" s="97" t="s">
        <v>2215</v>
      </c>
      <c r="U140" s="97">
        <v>3208008203</v>
      </c>
      <c r="V140" s="97" t="s">
        <v>2216</v>
      </c>
      <c r="W140" s="97" t="s">
        <v>1272</v>
      </c>
      <c r="X140" s="97"/>
      <c r="Y140" s="97" t="s">
        <v>2206</v>
      </c>
      <c r="Z140" s="97" t="s">
        <v>66</v>
      </c>
      <c r="AA140" s="97" t="s">
        <v>1413</v>
      </c>
      <c r="AB140" s="97" t="s">
        <v>1413</v>
      </c>
      <c r="AC140" s="97" t="s">
        <v>1382</v>
      </c>
      <c r="AD140" s="97" t="s">
        <v>1463</v>
      </c>
      <c r="AE140" s="97" t="s">
        <v>1448</v>
      </c>
      <c r="AF140" s="97" t="s">
        <v>1443</v>
      </c>
      <c r="AG140" s="97" t="s">
        <v>2207</v>
      </c>
      <c r="AH140" s="97" t="s">
        <v>1393</v>
      </c>
      <c r="AI140" s="98">
        <f>IF(D140="","",IF(AND($I140="RS"),WORKDAY.INTL($D140,3,1,Datos!$R$3:$R$18),IF(AND($I140="RP"),WORKDAY.INTL($D140,2,1,Datos!$R$3:$R$18),IF(AND($I140="RV"),WORKDAY.INTL($D140,1,1,Datos!$R$3:$R$18),IF(AND($I140="Pg"),WORKDAY.INTL($D140,15,1,Datos!$R$3:$R$18),IF(AND($I140="Ps"),WORKDAY.INTL($D140,10,1,Datos!$R$3:$R$18),WORKDAY.INTL($D140,15,1,Datos!$R$3:$R$18)-1))))))</f>
        <v>46140</v>
      </c>
      <c r="AJ140" s="97" t="str">
        <f>IF(D140="","",IF(AND($I140="RS"),(($AI140-$D140)*24)&amp;" Horas",IF(AND($I140="RP"),(($AI140-$D140)*24)&amp;" Horas",IF(AND($I140="RV"),(($AI140-$D140)*24)&amp;" Horas",IF(AND($I140="Pg"),NETWORKDAYS.INTL($D140,$AI140,1,Datos!$R$3:$R$18)-1&amp;" Días",IF(AND($I140="Ps"),NETWORKDAYS.INTL($D140,$AI140,1,Datos!$R$3:$R$18)-1&amp;" Días",(NETWORKDAYS.INTL($D140,$AI140,1,Datos!$R$3:$R$18)&amp;" Días")))))))</f>
        <v>120 Horas</v>
      </c>
      <c r="AK140" s="98">
        <v>46135</v>
      </c>
      <c r="AL140" s="98"/>
      <c r="AM140" s="98"/>
      <c r="AN140" s="98"/>
      <c r="AO140" s="98"/>
      <c r="AP140" s="109" t="str">
        <f ca="1">IF(D140="","",IF(AND($AZ140&lt;&gt;""),"YA SE DIO SOLUCIÓN","Falta  "&amp;(NETWORKDAYS.INTL(TODAY(),$AI140,1,Datos!$R$3:$R$18)-1&amp;" días")))</f>
        <v>YA SE DIO SOLUCIÓN</v>
      </c>
      <c r="AQ140" s="98">
        <v>46140</v>
      </c>
      <c r="AR140" s="98"/>
      <c r="AS140" s="97" t="s">
        <v>1283</v>
      </c>
      <c r="AT140" s="97" t="s">
        <v>1838</v>
      </c>
      <c r="AU140" s="97" t="s">
        <v>1284</v>
      </c>
      <c r="AV140" s="97" t="s">
        <v>1389</v>
      </c>
      <c r="AW140" s="97" t="s">
        <v>1389</v>
      </c>
      <c r="AX140" s="114" t="s">
        <v>3</v>
      </c>
      <c r="AY140" s="120">
        <v>3346</v>
      </c>
      <c r="AZ140" s="98">
        <v>46140</v>
      </c>
      <c r="BA140" s="110" t="str">
        <f t="shared" ref="BA140" si="265">+IF(D140="","",IF(AND($AZ140=""),"EN TRAMITE",IF(AND($AZ140&lt;=$AI140),"CON RESPUESTA","VENCIDA")))</f>
        <v>CON RESPUESTA</v>
      </c>
      <c r="BB140" s="111">
        <f>IF($AQ140="","",IF(AND($I140="RS"),($AQ140-$AK140),IF(AND($I140="RP"),($AQ140-$AK140),IF(AND($I140="RV"),($AQ140-$AK140),(NETWORKDAYS.INTL($AK140,$AQ140,1,Datos!$R$3:$R$18))))))</f>
        <v>5</v>
      </c>
      <c r="BC140" s="112" t="str">
        <f t="shared" si="1"/>
        <v>FUERA DE TIEMPO</v>
      </c>
      <c r="BD140" s="111">
        <f>IF($AZ140="","",IF(AND($I140="RS"),($AZ140-$D140),IF(AND($I140="RP"),($AZ140-$D140),IF(AND($I140="RV"),($AZ140-$D140),(NETWORKDAYS.INTL($D140,$AZ140,1,Datos!$R$3:$R$18))))))</f>
        <v>5</v>
      </c>
      <c r="BE140" s="112" t="str">
        <f t="shared" si="2"/>
        <v>FUERA DE TIEMPO</v>
      </c>
    </row>
    <row r="141" spans="1:57" ht="21" customHeight="1" x14ac:dyDescent="0.3">
      <c r="A141" s="97">
        <v>199</v>
      </c>
      <c r="B141" s="97">
        <v>3244</v>
      </c>
      <c r="C141" s="98">
        <v>46134</v>
      </c>
      <c r="D141" s="98">
        <v>46134</v>
      </c>
      <c r="E141" s="97" t="s">
        <v>1574</v>
      </c>
      <c r="F141" s="97" t="s">
        <v>2107</v>
      </c>
      <c r="G141" s="97" t="s">
        <v>122</v>
      </c>
      <c r="H141" s="97" t="s">
        <v>1374</v>
      </c>
      <c r="I141" s="97" t="s">
        <v>1368</v>
      </c>
      <c r="J141" s="97" t="s">
        <v>2208</v>
      </c>
      <c r="K141" s="97" t="s">
        <v>66</v>
      </c>
      <c r="L141" s="97" t="s">
        <v>66</v>
      </c>
      <c r="M141" s="97" t="s">
        <v>66</v>
      </c>
      <c r="N141" s="97" t="s">
        <v>66</v>
      </c>
      <c r="O141" s="97" t="s">
        <v>2209</v>
      </c>
      <c r="P141" s="97" t="s">
        <v>80</v>
      </c>
      <c r="Q141" s="97">
        <v>1610412026</v>
      </c>
      <c r="R141" s="97" t="s">
        <v>11</v>
      </c>
      <c r="S141" s="97" t="s">
        <v>66</v>
      </c>
      <c r="T141" s="97" t="s">
        <v>2210</v>
      </c>
      <c r="U141" s="97">
        <v>3123679557</v>
      </c>
      <c r="V141" s="97" t="s">
        <v>2211</v>
      </c>
      <c r="W141" s="97" t="s">
        <v>214</v>
      </c>
      <c r="X141" s="97" t="s">
        <v>1054</v>
      </c>
      <c r="Y141" s="97" t="s">
        <v>2212</v>
      </c>
      <c r="Z141" s="97" t="s">
        <v>66</v>
      </c>
      <c r="AA141" s="97" t="s">
        <v>1413</v>
      </c>
      <c r="AB141" s="97" t="s">
        <v>1413</v>
      </c>
      <c r="AC141" s="97" t="s">
        <v>1383</v>
      </c>
      <c r="AD141" s="97" t="s">
        <v>1380</v>
      </c>
      <c r="AE141" s="97" t="s">
        <v>1421</v>
      </c>
      <c r="AF141" s="97" t="s">
        <v>1434</v>
      </c>
      <c r="AG141" s="97" t="s">
        <v>66</v>
      </c>
      <c r="AH141" s="97" t="s">
        <v>1389</v>
      </c>
      <c r="AI141" s="98">
        <f>IF(D141="","",IF(AND($I141="RS"),WORKDAY.INTL($D141,3,1,Datos!$R$3:$R$18),IF(AND($I141="RP"),WORKDAY.INTL($D141,2,1,Datos!$R$3:$R$18),IF(AND($I141="RV"),WORKDAY.INTL($D141,1,1,Datos!$R$3:$R$18),IF(AND($I141="Pg"),WORKDAY.INTL($D141,15,1,Datos!$R$3:$R$18),IF(AND($I141="Ps"),WORKDAY.INTL($D141,10,1,Datos!$R$3:$R$18),WORKDAY.INTL($D141,15,1,Datos!$R$3:$R$18)-1))))))</f>
        <v>46154</v>
      </c>
      <c r="AJ141" s="97" t="str">
        <f>IF(D141="","",IF(AND($I141="RS"),(($AI141-$D141)*24)&amp;" Horas",IF(AND($I141="RP"),(($AI141-$D141)*24)&amp;" Horas",IF(AND($I141="RV"),(($AI141-$D141)*24)&amp;" Horas",IF(AND($I141="Pg"),NETWORKDAYS.INTL($D141,$AI141,1,Datos!$R$3:$R$18)-1&amp;" Días",IF(AND($I141="Ps"),NETWORKDAYS.INTL($D141,$AI141,1,Datos!$R$3:$R$18)-1&amp;" Días",(NETWORKDAYS.INTL($D141,$AI141,1,Datos!$R$3:$R$18)&amp;" Días")))))))</f>
        <v>15 Días</v>
      </c>
      <c r="AK141" s="98">
        <v>46134</v>
      </c>
      <c r="AL141" s="98">
        <v>46141</v>
      </c>
      <c r="AM141" s="98">
        <v>46146</v>
      </c>
      <c r="AN141" s="98"/>
      <c r="AO141" s="98"/>
      <c r="AP141" s="109" t="str">
        <f ca="1">IF(D141="","",IF(AND($AZ141&lt;&gt;""),"YA SE DIO SOLUCIÓN","Falta  "&amp;(NETWORKDAYS.INTL(TODAY(),$AI141,1,Datos!$R$3:$R$18)-1&amp;" días")))</f>
        <v>YA SE DIO SOLUCIÓN</v>
      </c>
      <c r="AQ141" s="98">
        <v>46153</v>
      </c>
      <c r="AR141" s="98"/>
      <c r="AS141" s="97" t="s">
        <v>1283</v>
      </c>
      <c r="AT141" s="97" t="s">
        <v>1838</v>
      </c>
      <c r="AU141" s="97" t="s">
        <v>1284</v>
      </c>
      <c r="AV141" s="97" t="s">
        <v>1389</v>
      </c>
      <c r="AW141" s="97" t="s">
        <v>1389</v>
      </c>
      <c r="AX141" s="114" t="s">
        <v>3</v>
      </c>
      <c r="AY141" s="120">
        <v>3664</v>
      </c>
      <c r="AZ141" s="98">
        <v>46153</v>
      </c>
      <c r="BA141" s="110" t="str">
        <f t="shared" ref="BA141" si="266">+IF(D141="","",IF(AND($AZ141=""),"EN TRAMITE",IF(AND($AZ141&lt;=$AI141),"CON RESPUESTA","VENCIDA")))</f>
        <v>CON RESPUESTA</v>
      </c>
      <c r="BB141" s="111">
        <f>IF($AQ141="","",IF(AND($I141="RS"),($AQ141-$AK141),IF(AND($I141="RP"),($AQ141-$AK141),IF(AND($I141="RV"),($AQ141-$AK141),(NETWORKDAYS.INTL($AK141,$AQ141,1,Datos!$R$3:$R$18))))))</f>
        <v>14</v>
      </c>
      <c r="BC141" s="112" t="str">
        <f t="shared" si="1"/>
        <v>FUERA DE TIEMPO</v>
      </c>
      <c r="BD141" s="111">
        <f>IF($AZ141="","",IF(AND($I141="RS"),($AZ141-$D141),IF(AND($I141="RP"),($AZ141-$D141),IF(AND($I141="RV"),($AZ141-$D141),(NETWORKDAYS.INTL($D141,$AZ141,1,Datos!$R$3:$R$18))))))</f>
        <v>14</v>
      </c>
      <c r="BE141" s="112" t="str">
        <f t="shared" si="2"/>
        <v>A TIEMPO</v>
      </c>
    </row>
    <row r="142" spans="1:57" ht="21" customHeight="1" x14ac:dyDescent="0.3">
      <c r="A142" s="97">
        <v>198</v>
      </c>
      <c r="B142" s="97">
        <v>3197</v>
      </c>
      <c r="C142" s="98">
        <v>46133</v>
      </c>
      <c r="D142" s="98">
        <v>46133</v>
      </c>
      <c r="E142" s="97" t="s">
        <v>1574</v>
      </c>
      <c r="F142" s="97" t="s">
        <v>2107</v>
      </c>
      <c r="G142" s="97" t="s">
        <v>140</v>
      </c>
      <c r="H142" s="97" t="s">
        <v>1375</v>
      </c>
      <c r="I142" s="97" t="s">
        <v>196</v>
      </c>
      <c r="J142" s="97" t="s">
        <v>2014</v>
      </c>
      <c r="K142" s="97" t="s">
        <v>80</v>
      </c>
      <c r="L142" s="97">
        <v>1082883077</v>
      </c>
      <c r="M142" s="97">
        <v>3208008203</v>
      </c>
      <c r="N142" s="97" t="s">
        <v>2204</v>
      </c>
      <c r="O142" s="97" t="s">
        <v>2205</v>
      </c>
      <c r="P142" s="97" t="s">
        <v>80</v>
      </c>
      <c r="Q142" s="97">
        <v>17340431</v>
      </c>
      <c r="R142" s="97" t="s">
        <v>98</v>
      </c>
      <c r="S142" s="97" t="s">
        <v>66</v>
      </c>
      <c r="T142" s="97" t="s">
        <v>66</v>
      </c>
      <c r="U142" s="97" t="s">
        <v>1696</v>
      </c>
      <c r="V142" s="97" t="s">
        <v>66</v>
      </c>
      <c r="W142" s="97" t="s">
        <v>214</v>
      </c>
      <c r="X142" s="97" t="s">
        <v>243</v>
      </c>
      <c r="Y142" s="97" t="s">
        <v>2206</v>
      </c>
      <c r="Z142" s="97" t="s">
        <v>66</v>
      </c>
      <c r="AA142" s="97" t="s">
        <v>1413</v>
      </c>
      <c r="AB142" s="97" t="s">
        <v>1413</v>
      </c>
      <c r="AC142" s="97" t="s">
        <v>1382</v>
      </c>
      <c r="AD142" s="97" t="s">
        <v>1463</v>
      </c>
      <c r="AE142" s="97" t="s">
        <v>1448</v>
      </c>
      <c r="AF142" s="97" t="s">
        <v>1443</v>
      </c>
      <c r="AG142" s="97" t="s">
        <v>2207</v>
      </c>
      <c r="AH142" s="97" t="s">
        <v>1393</v>
      </c>
      <c r="AI142" s="98">
        <f>IF(D142="","",IF(AND($I142="RS"),WORKDAY.INTL($D142,3,1,Datos!$R$3:$R$18),IF(AND($I142="RP"),WORKDAY.INTL($D142,2,1,Datos!$R$3:$R$18),IF(AND($I142="RV"),WORKDAY.INTL($D142,1,1,Datos!$R$3:$R$18),IF(AND($I142="Pg"),WORKDAY.INTL($D142,15,1,Datos!$R$3:$R$18),IF(AND($I142="Ps"),WORKDAY.INTL($D142,10,1,Datos!$R$3:$R$18),WORKDAY.INTL($D142,15,1,Datos!$R$3:$R$18)-1))))))</f>
        <v>46136</v>
      </c>
      <c r="AJ142" s="97" t="str">
        <f>IF(D142="","",IF(AND($I142="RS"),(($AI142-$D142)*24)&amp;" Horas",IF(AND($I142="RP"),(($AI142-$D142)*24)&amp;" Horas",IF(AND($I142="RV"),(($AI142-$D142)*24)&amp;" Horas",IF(AND($I142="Pg"),NETWORKDAYS.INTL($D142,$AI142,1,Datos!$R$3:$R$18)-1&amp;" Días",IF(AND($I142="Ps"),NETWORKDAYS.INTL($D142,$AI142,1,Datos!$R$3:$R$18)-1&amp;" Días",(NETWORKDAYS.INTL($D142,$AI142,1,Datos!$R$3:$R$18)&amp;" Días")))))))</f>
        <v>72 Horas</v>
      </c>
      <c r="AK142" s="98">
        <v>46133</v>
      </c>
      <c r="AL142" s="98">
        <v>46140</v>
      </c>
      <c r="AM142" s="98"/>
      <c r="AN142" s="98"/>
      <c r="AO142" s="98"/>
      <c r="AP142" s="109" t="str">
        <f ca="1">IF(D142="","",IF(AND($AZ142&lt;&gt;""),"YA SE DIO SOLUCIÓN","Falta  "&amp;(NETWORKDAYS.INTL(TODAY(),$AI142,1,Datos!$R$3:$R$18)-1&amp;" días")))</f>
        <v>YA SE DIO SOLUCIÓN</v>
      </c>
      <c r="AQ142" s="98">
        <v>46140</v>
      </c>
      <c r="AR142" s="98"/>
      <c r="AS142" s="97" t="s">
        <v>1283</v>
      </c>
      <c r="AT142" s="97" t="s">
        <v>1838</v>
      </c>
      <c r="AU142" s="97" t="s">
        <v>1284</v>
      </c>
      <c r="AV142" s="97" t="s">
        <v>1389</v>
      </c>
      <c r="AW142" s="97" t="s">
        <v>1389</v>
      </c>
      <c r="AX142" s="114" t="s">
        <v>3</v>
      </c>
      <c r="AY142" s="120">
        <v>3346</v>
      </c>
      <c r="AZ142" s="98">
        <v>46140</v>
      </c>
      <c r="BA142" s="110" t="str">
        <f t="shared" ref="BA142" si="267">+IF(D142="","",IF(AND($AZ142=""),"EN TRAMITE",IF(AND($AZ142&lt;=$AI142),"CON RESPUESTA","VENCIDA")))</f>
        <v>VENCIDA</v>
      </c>
      <c r="BB142" s="111">
        <f>IF($AQ142="","",IF(AND($I142="RS"),($AQ142-$AK142),IF(AND($I142="RP"),($AQ142-$AK142),IF(AND($I142="RV"),($AQ142-$AK142),(NETWORKDAYS.INTL($AK142,$AQ142,1,Datos!$R$3:$R$18))))))</f>
        <v>7</v>
      </c>
      <c r="BC142" s="112" t="str">
        <f t="shared" si="1"/>
        <v>FUERA DE TIEMPO</v>
      </c>
      <c r="BD142" s="111">
        <f>IF($AZ142="","",IF(AND($I142="RS"),($AZ142-$D142),IF(AND($I142="RP"),($AZ142-$D142),IF(AND($I142="RV"),($AZ142-$D142),(NETWORKDAYS.INTL($D142,$AZ142,1,Datos!$R$3:$R$18))))))</f>
        <v>7</v>
      </c>
      <c r="BE142" s="112" t="str">
        <f t="shared" si="2"/>
        <v>FUERA DE TIEMPO</v>
      </c>
    </row>
    <row r="143" spans="1:57" ht="21" customHeight="1" x14ac:dyDescent="0.3">
      <c r="A143" s="97">
        <v>197</v>
      </c>
      <c r="B143" s="97">
        <v>3170</v>
      </c>
      <c r="C143" s="98">
        <v>46132</v>
      </c>
      <c r="D143" s="98">
        <v>46132</v>
      </c>
      <c r="E143" s="97" t="s">
        <v>1574</v>
      </c>
      <c r="F143" s="97" t="s">
        <v>2107</v>
      </c>
      <c r="G143" s="97" t="s">
        <v>140</v>
      </c>
      <c r="H143" s="97" t="s">
        <v>1374</v>
      </c>
      <c r="I143" s="97" t="s">
        <v>1368</v>
      </c>
      <c r="J143" s="97" t="s">
        <v>2200</v>
      </c>
      <c r="K143" s="97" t="s">
        <v>80</v>
      </c>
      <c r="L143" s="97">
        <v>1014250342</v>
      </c>
      <c r="M143" s="97">
        <v>3125204938</v>
      </c>
      <c r="N143" s="97" t="s">
        <v>2201</v>
      </c>
      <c r="O143" s="97" t="s">
        <v>2200</v>
      </c>
      <c r="P143" s="97" t="s">
        <v>80</v>
      </c>
      <c r="Q143" s="97">
        <v>1014250342</v>
      </c>
      <c r="R143" s="97" t="s">
        <v>10</v>
      </c>
      <c r="S143" s="97" t="s">
        <v>66</v>
      </c>
      <c r="T143" s="97" t="s">
        <v>2202</v>
      </c>
      <c r="U143" s="97">
        <v>3125204938</v>
      </c>
      <c r="V143" s="97" t="s">
        <v>2201</v>
      </c>
      <c r="W143" s="97" t="s">
        <v>214</v>
      </c>
      <c r="X143" s="97" t="s">
        <v>243</v>
      </c>
      <c r="Y143" s="97" t="s">
        <v>2203</v>
      </c>
      <c r="Z143" s="97" t="s">
        <v>66</v>
      </c>
      <c r="AA143" s="97" t="s">
        <v>1413</v>
      </c>
      <c r="AB143" s="97" t="s">
        <v>1413</v>
      </c>
      <c r="AC143" s="97" t="s">
        <v>1384</v>
      </c>
      <c r="AD143" s="97" t="s">
        <v>1377</v>
      </c>
      <c r="AE143" s="97" t="s">
        <v>160</v>
      </c>
      <c r="AF143" s="97" t="s">
        <v>1735</v>
      </c>
      <c r="AG143" s="97" t="s">
        <v>66</v>
      </c>
      <c r="AH143" s="97" t="s">
        <v>1389</v>
      </c>
      <c r="AI143" s="98">
        <f>IF(D143="","",IF(AND($I143="RS"),WORKDAY.INTL($D143,3,1,Datos!$R$3:$R$18),IF(AND($I143="RP"),WORKDAY.INTL($D143,2,1,Datos!$R$3:$R$18),IF(AND($I143="RV"),WORKDAY.INTL($D143,1,1,Datos!$R$3:$R$18),IF(AND($I143="Pg"),WORKDAY.INTL($D143,15,1,Datos!$R$3:$R$18),IF(AND($I143="Ps"),WORKDAY.INTL($D143,10,1,Datos!$R$3:$R$18),WORKDAY.INTL($D143,15,1,Datos!$R$3:$R$18)-1))))))</f>
        <v>46152</v>
      </c>
      <c r="AJ143" s="97" t="str">
        <f>IF(D143="","",IF(AND($I143="RS"),(($AI143-$D143)*24)&amp;" Horas",IF(AND($I143="RP"),(($AI143-$D143)*24)&amp;" Horas",IF(AND($I143="RV"),(($AI143-$D143)*24)&amp;" Horas",IF(AND($I143="Pg"),NETWORKDAYS.INTL($D143,$AI143,1,Datos!$R$3:$R$18)-1&amp;" Días",IF(AND($I143="Ps"),NETWORKDAYS.INTL($D143,$AI143,1,Datos!$R$3:$R$18)-1&amp;" Días",(NETWORKDAYS.INTL($D143,$AI143,1,Datos!$R$3:$R$18)&amp;" Días")))))))</f>
        <v>15 Días</v>
      </c>
      <c r="AK143" s="98">
        <v>46132</v>
      </c>
      <c r="AL143" s="98">
        <v>46139</v>
      </c>
      <c r="AM143" s="98"/>
      <c r="AN143" s="98"/>
      <c r="AO143" s="98"/>
      <c r="AP143" s="109" t="str">
        <f ca="1">IF(D143="","",IF(AND($AZ143&lt;&gt;""),"YA SE DIO SOLUCIÓN","Falta  "&amp;(NETWORKDAYS.INTL(TODAY(),$AI143,1,Datos!$R$3:$R$18)-1&amp;" días")))</f>
        <v>YA SE DIO SOLUCIÓN</v>
      </c>
      <c r="AQ143" s="98">
        <v>46142</v>
      </c>
      <c r="AR143" s="98"/>
      <c r="AS143" s="97" t="s">
        <v>1283</v>
      </c>
      <c r="AT143" s="97" t="s">
        <v>2271</v>
      </c>
      <c r="AU143" s="97" t="s">
        <v>1284</v>
      </c>
      <c r="AV143" s="97" t="s">
        <v>1389</v>
      </c>
      <c r="AW143" s="97" t="s">
        <v>1389</v>
      </c>
      <c r="AX143" s="114" t="s">
        <v>3</v>
      </c>
      <c r="AY143" s="120">
        <v>3464</v>
      </c>
      <c r="AZ143" s="98">
        <v>46142</v>
      </c>
      <c r="BA143" s="110" t="str">
        <f t="shared" ref="BA143" si="268">+IF(D143="","",IF(AND($AZ143=""),"EN TRAMITE",IF(AND($AZ143&lt;=$AI143),"CON RESPUESTA","VENCIDA")))</f>
        <v>CON RESPUESTA</v>
      </c>
      <c r="BB143" s="111">
        <f>IF($AQ143="","",IF(AND($I143="RS"),($AQ143-$AK143),IF(AND($I143="RP"),($AQ143-$AK143),IF(AND($I143="RV"),($AQ143-$AK143),(NETWORKDAYS.INTL($AK143,$AQ143,1,Datos!$R$3:$R$18))))))</f>
        <v>9</v>
      </c>
      <c r="BC143" s="112" t="str">
        <f t="shared" si="1"/>
        <v>A TIEMPO</v>
      </c>
      <c r="BD143" s="111">
        <f>IF($AZ143="","",IF(AND($I143="RS"),($AZ143-$D143),IF(AND($I143="RP"),($AZ143-$D143),IF(AND($I143="RV"),($AZ143-$D143),(NETWORKDAYS.INTL($D143,$AZ143,1,Datos!$R$3:$R$18))))))</f>
        <v>9</v>
      </c>
      <c r="BE143" s="112" t="str">
        <f t="shared" si="2"/>
        <v>A TIEMPO</v>
      </c>
    </row>
    <row r="144" spans="1:57" ht="21" customHeight="1" x14ac:dyDescent="0.3">
      <c r="A144" s="97">
        <v>196</v>
      </c>
      <c r="B144" s="97">
        <v>3128</v>
      </c>
      <c r="C144" s="98">
        <v>46129</v>
      </c>
      <c r="D144" s="98">
        <v>46129</v>
      </c>
      <c r="E144" s="97" t="s">
        <v>1574</v>
      </c>
      <c r="F144" s="97" t="s">
        <v>2107</v>
      </c>
      <c r="G144" s="97" t="s">
        <v>140</v>
      </c>
      <c r="H144" s="97" t="s">
        <v>1374</v>
      </c>
      <c r="I144" s="97" t="s">
        <v>1368</v>
      </c>
      <c r="J144" s="97" t="s">
        <v>2196</v>
      </c>
      <c r="K144" s="97" t="s">
        <v>80</v>
      </c>
      <c r="L144" s="97">
        <v>1006824437</v>
      </c>
      <c r="M144" s="97">
        <v>3228366321</v>
      </c>
      <c r="N144" s="97" t="s">
        <v>2197</v>
      </c>
      <c r="O144" s="97" t="s">
        <v>2196</v>
      </c>
      <c r="P144" s="97" t="s">
        <v>80</v>
      </c>
      <c r="Q144" s="97">
        <v>1006824437</v>
      </c>
      <c r="R144" s="97" t="s">
        <v>4</v>
      </c>
      <c r="S144" s="97" t="s">
        <v>66</v>
      </c>
      <c r="T144" s="97" t="s">
        <v>2198</v>
      </c>
      <c r="U144" s="97">
        <v>3228366321</v>
      </c>
      <c r="V144" s="97" t="s">
        <v>2197</v>
      </c>
      <c r="W144" s="97" t="s">
        <v>214</v>
      </c>
      <c r="X144" s="97" t="s">
        <v>243</v>
      </c>
      <c r="Y144" s="97" t="s">
        <v>2199</v>
      </c>
      <c r="Z144" s="97" t="s">
        <v>66</v>
      </c>
      <c r="AA144" s="97" t="s">
        <v>1413</v>
      </c>
      <c r="AB144" s="97" t="s">
        <v>1413</v>
      </c>
      <c r="AC144" s="97" t="s">
        <v>1386</v>
      </c>
      <c r="AD144" s="97" t="s">
        <v>1380</v>
      </c>
      <c r="AE144" s="97" t="s">
        <v>1448</v>
      </c>
      <c r="AF144" s="97" t="s">
        <v>1443</v>
      </c>
      <c r="AG144" s="97" t="s">
        <v>66</v>
      </c>
      <c r="AH144" s="97" t="s">
        <v>1389</v>
      </c>
      <c r="AI144" s="98">
        <f>IF(D144="","",IF(AND($I144="RS"),WORKDAY.INTL($D144,3,1,Datos!$R$3:$R$18),IF(AND($I144="RP"),WORKDAY.INTL($D144,2,1,Datos!$R$3:$R$18),IF(AND($I144="RV"),WORKDAY.INTL($D144,1,1,Datos!$R$3:$R$18),IF(AND($I144="Pg"),WORKDAY.INTL($D144,15,1,Datos!$R$3:$R$18),IF(AND($I144="Ps"),WORKDAY.INTL($D144,10,1,Datos!$R$3:$R$18),WORKDAY.INTL($D144,15,1,Datos!$R$3:$R$18)-1))))))</f>
        <v>46149</v>
      </c>
      <c r="AJ144" s="97" t="str">
        <f>IF(D144="","",IF(AND($I144="RS"),(($AI144-$D144)*24)&amp;" Horas",IF(AND($I144="RP"),(($AI144-$D144)*24)&amp;" Horas",IF(AND($I144="RV"),(($AI144-$D144)*24)&amp;" Horas",IF(AND($I144="Pg"),NETWORKDAYS.INTL($D144,$AI144,1,Datos!$R$3:$R$18)-1&amp;" Días",IF(AND($I144="Ps"),NETWORKDAYS.INTL($D144,$AI144,1,Datos!$R$3:$R$18)-1&amp;" Días",(NETWORKDAYS.INTL($D144,$AI144,1,Datos!$R$3:$R$18)&amp;" Días")))))))</f>
        <v>15 Días</v>
      </c>
      <c r="AK144" s="98">
        <v>46129</v>
      </c>
      <c r="AL144" s="98">
        <v>46139</v>
      </c>
      <c r="AM144" s="98">
        <v>46141</v>
      </c>
      <c r="AN144" s="98"/>
      <c r="AO144" s="98"/>
      <c r="AP144" s="109" t="str">
        <f ca="1">IF(D144="","",IF(AND($AZ144&lt;&gt;""),"YA SE DIO SOLUCIÓN","Falta  "&amp;(NETWORKDAYS.INTL(TODAY(),$AI144,1,Datos!$R$3:$R$18)-1&amp;" días")))</f>
        <v>YA SE DIO SOLUCIÓN</v>
      </c>
      <c r="AQ144" s="98">
        <v>46146</v>
      </c>
      <c r="AR144" s="98"/>
      <c r="AS144" s="97" t="s">
        <v>1283</v>
      </c>
      <c r="AT144" s="97" t="s">
        <v>1838</v>
      </c>
      <c r="AU144" s="97" t="s">
        <v>1284</v>
      </c>
      <c r="AV144" s="97" t="s">
        <v>1389</v>
      </c>
      <c r="AW144" s="97" t="s">
        <v>1389</v>
      </c>
      <c r="AX144" s="114" t="s">
        <v>168</v>
      </c>
      <c r="AY144" s="120">
        <v>3502</v>
      </c>
      <c r="AZ144" s="98">
        <v>46146</v>
      </c>
      <c r="BA144" s="110" t="str">
        <f t="shared" ref="BA144" si="269">+IF(D144="","",IF(AND($AZ144=""),"EN TRAMITE",IF(AND($AZ144&lt;=$AI144),"CON RESPUESTA","VENCIDA")))</f>
        <v>CON RESPUESTA</v>
      </c>
      <c r="BB144" s="111">
        <f>IF($AQ144="","",IF(AND($I144="RS"),($AQ144-$AK144),IF(AND($I144="RP"),($AQ144-$AK144),IF(AND($I144="RV"),($AQ144-$AK144),(NETWORKDAYS.INTL($AK144,$AQ144,1,Datos!$R$3:$R$18))))))</f>
        <v>12</v>
      </c>
      <c r="BC144" s="112" t="str">
        <f t="shared" si="1"/>
        <v>A TIEMPO</v>
      </c>
      <c r="BD144" s="111">
        <f>IF($AZ144="","",IF(AND($I144="RS"),($AZ144-$D144),IF(AND($I144="RP"),($AZ144-$D144),IF(AND($I144="RV"),($AZ144-$D144),(NETWORKDAYS.INTL($D144,$AZ144,1,Datos!$R$3:$R$18))))))</f>
        <v>12</v>
      </c>
      <c r="BE144" s="112" t="str">
        <f t="shared" si="2"/>
        <v>A TIEMPO</v>
      </c>
    </row>
    <row r="145" spans="1:57" ht="21" customHeight="1" x14ac:dyDescent="0.3">
      <c r="A145" s="97">
        <v>195</v>
      </c>
      <c r="B145" s="97">
        <v>3119</v>
      </c>
      <c r="C145" s="98">
        <v>46129</v>
      </c>
      <c r="D145" s="98">
        <v>46129</v>
      </c>
      <c r="E145" s="97" t="s">
        <v>1574</v>
      </c>
      <c r="F145" s="97" t="s">
        <v>2107</v>
      </c>
      <c r="G145" s="97" t="s">
        <v>124</v>
      </c>
      <c r="H145" s="97" t="s">
        <v>1374</v>
      </c>
      <c r="I145" s="97" t="s">
        <v>1368</v>
      </c>
      <c r="J145" s="97" t="s">
        <v>2192</v>
      </c>
      <c r="K145" s="97" t="s">
        <v>80</v>
      </c>
      <c r="L145" s="97">
        <v>47431004</v>
      </c>
      <c r="M145" s="97" t="s">
        <v>66</v>
      </c>
      <c r="N145" s="97" t="s">
        <v>2193</v>
      </c>
      <c r="O145" s="97" t="s">
        <v>2192</v>
      </c>
      <c r="P145" s="97" t="s">
        <v>80</v>
      </c>
      <c r="Q145" s="97">
        <v>47431004</v>
      </c>
      <c r="R145" s="97" t="s">
        <v>4</v>
      </c>
      <c r="S145" s="97" t="s">
        <v>66</v>
      </c>
      <c r="T145" s="97" t="s">
        <v>2194</v>
      </c>
      <c r="U145" s="97" t="s">
        <v>66</v>
      </c>
      <c r="V145" s="97" t="s">
        <v>2193</v>
      </c>
      <c r="W145" s="97" t="s">
        <v>214</v>
      </c>
      <c r="X145" s="97" t="s">
        <v>265</v>
      </c>
      <c r="Y145" s="97" t="s">
        <v>2195</v>
      </c>
      <c r="Z145" s="97" t="s">
        <v>66</v>
      </c>
      <c r="AA145" s="97" t="s">
        <v>1413</v>
      </c>
      <c r="AB145" s="97" t="s">
        <v>1413</v>
      </c>
      <c r="AC145" s="97" t="s">
        <v>1387</v>
      </c>
      <c r="AD145" s="97" t="s">
        <v>1380</v>
      </c>
      <c r="AE145" s="97" t="s">
        <v>131</v>
      </c>
      <c r="AF145" s="97" t="s">
        <v>1531</v>
      </c>
      <c r="AG145" s="97" t="s">
        <v>66</v>
      </c>
      <c r="AH145" s="97" t="s">
        <v>1389</v>
      </c>
      <c r="AI145" s="98">
        <f>IF(D145="","",IF(AND($I145="RS"),WORKDAY.INTL($D145,3,1,Datos!$R$3:$R$18),IF(AND($I145="RP"),WORKDAY.INTL($D145,2,1,Datos!$R$3:$R$18),IF(AND($I145="RV"),WORKDAY.INTL($D145,1,1,Datos!$R$3:$R$18),IF(AND($I145="Pg"),WORKDAY.INTL($D145,15,1,Datos!$R$3:$R$18),IF(AND($I145="Ps"),WORKDAY.INTL($D145,10,1,Datos!$R$3:$R$18),WORKDAY.INTL($D145,15,1,Datos!$R$3:$R$18)-1))))))</f>
        <v>46149</v>
      </c>
      <c r="AJ145" s="97" t="str">
        <f>IF(D145="","",IF(AND($I145="RS"),(($AI145-$D145)*24)&amp;" Horas",IF(AND($I145="RP"),(($AI145-$D145)*24)&amp;" Horas",IF(AND($I145="RV"),(($AI145-$D145)*24)&amp;" Horas",IF(AND($I145="Pg"),NETWORKDAYS.INTL($D145,$AI145,1,Datos!$R$3:$R$18)-1&amp;" Días",IF(AND($I145="Ps"),NETWORKDAYS.INTL($D145,$AI145,1,Datos!$R$3:$R$18)-1&amp;" Días",(NETWORKDAYS.INTL($D145,$AI145,1,Datos!$R$3:$R$18)&amp;" Días")))))))</f>
        <v>15 Días</v>
      </c>
      <c r="AK145" s="98">
        <v>46129</v>
      </c>
      <c r="AL145" s="98">
        <v>46139</v>
      </c>
      <c r="AM145" s="98">
        <v>46141</v>
      </c>
      <c r="AN145" s="98">
        <v>46142</v>
      </c>
      <c r="AO145" s="98">
        <v>46146</v>
      </c>
      <c r="AP145" s="109" t="str">
        <f ca="1">IF(D145="","",IF(AND($AZ145&lt;&gt;""),"YA SE DIO SOLUCIÓN","Falta  "&amp;(NETWORKDAYS.INTL(TODAY(),$AI145,1,Datos!$R$3:$R$18)-1&amp;" días")))</f>
        <v>YA SE DIO SOLUCIÓN</v>
      </c>
      <c r="AQ145" s="98">
        <v>46148</v>
      </c>
      <c r="AR145" s="98"/>
      <c r="AS145" s="97" t="s">
        <v>1283</v>
      </c>
      <c r="AT145" s="97" t="s">
        <v>2268</v>
      </c>
      <c r="AU145" s="97" t="s">
        <v>1284</v>
      </c>
      <c r="AV145" s="97" t="s">
        <v>1389</v>
      </c>
      <c r="AW145" s="97" t="s">
        <v>1389</v>
      </c>
      <c r="AX145" s="114" t="s">
        <v>3</v>
      </c>
      <c r="AY145" s="120">
        <v>3082</v>
      </c>
      <c r="AZ145" s="98">
        <v>46148</v>
      </c>
      <c r="BA145" s="110" t="str">
        <f t="shared" ref="BA145" si="270">+IF(D145="","",IF(AND($AZ145=""),"EN TRAMITE",IF(AND($AZ145&lt;=$AI145),"CON RESPUESTA","VENCIDA")))</f>
        <v>CON RESPUESTA</v>
      </c>
      <c r="BB145" s="111">
        <f>IF($AQ145="","",IF(AND($I145="RS"),($AQ145-$AK145),IF(AND($I145="RP"),($AQ145-$AK145),IF(AND($I145="RV"),($AQ145-$AK145),(NETWORKDAYS.INTL($AK145,$AQ145,1,Datos!$R$3:$R$18))))))</f>
        <v>14</v>
      </c>
      <c r="BC145" s="112" t="str">
        <f t="shared" si="1"/>
        <v>FUERA DE TIEMPO</v>
      </c>
      <c r="BD145" s="111">
        <f>IF($AZ145="","",IF(AND($I145="RS"),($AZ145-$D145),IF(AND($I145="RP"),($AZ145-$D145),IF(AND($I145="RV"),($AZ145-$D145),(NETWORKDAYS.INTL($D145,$AZ145,1,Datos!$R$3:$R$18))))))</f>
        <v>14</v>
      </c>
      <c r="BE145" s="112" t="str">
        <f t="shared" si="2"/>
        <v>A TIEMPO</v>
      </c>
    </row>
    <row r="146" spans="1:57" ht="21" customHeight="1" x14ac:dyDescent="0.3">
      <c r="A146" s="97">
        <v>194</v>
      </c>
      <c r="B146" s="97">
        <v>3103</v>
      </c>
      <c r="C146" s="98">
        <v>46129</v>
      </c>
      <c r="D146" s="98">
        <v>46129</v>
      </c>
      <c r="E146" s="97" t="s">
        <v>1574</v>
      </c>
      <c r="F146" s="97" t="s">
        <v>2107</v>
      </c>
      <c r="G146" s="97" t="s">
        <v>113</v>
      </c>
      <c r="H146" s="97" t="s">
        <v>1374</v>
      </c>
      <c r="I146" s="97" t="s">
        <v>1368</v>
      </c>
      <c r="J146" s="97" t="s">
        <v>2187</v>
      </c>
      <c r="K146" s="97" t="s">
        <v>80</v>
      </c>
      <c r="L146" s="97">
        <v>1122920855</v>
      </c>
      <c r="M146" s="97">
        <v>3223332470</v>
      </c>
      <c r="N146" s="97" t="s">
        <v>66</v>
      </c>
      <c r="O146" s="97" t="s">
        <v>2188</v>
      </c>
      <c r="P146" s="97" t="s">
        <v>66</v>
      </c>
      <c r="Q146" s="97" t="s">
        <v>66</v>
      </c>
      <c r="R146" s="97" t="s">
        <v>66</v>
      </c>
      <c r="S146" s="97" t="s">
        <v>66</v>
      </c>
      <c r="T146" s="97" t="s">
        <v>2189</v>
      </c>
      <c r="U146" s="97">
        <v>3223332470</v>
      </c>
      <c r="V146" s="97" t="s">
        <v>66</v>
      </c>
      <c r="W146" s="97" t="s">
        <v>214</v>
      </c>
      <c r="X146" s="97" t="s">
        <v>243</v>
      </c>
      <c r="Y146" s="97" t="s">
        <v>2190</v>
      </c>
      <c r="Z146" s="97" t="s">
        <v>66</v>
      </c>
      <c r="AA146" s="97" t="s">
        <v>1413</v>
      </c>
      <c r="AB146" s="97" t="s">
        <v>1413</v>
      </c>
      <c r="AC146" s="97" t="s">
        <v>1382</v>
      </c>
      <c r="AD146" s="97" t="s">
        <v>1380</v>
      </c>
      <c r="AE146" s="97" t="s">
        <v>1421</v>
      </c>
      <c r="AF146" s="97" t="s">
        <v>1434</v>
      </c>
      <c r="AG146" s="97" t="s">
        <v>2191</v>
      </c>
      <c r="AH146" s="97" t="s">
        <v>1390</v>
      </c>
      <c r="AI146" s="98">
        <f>IF(D146="","",IF(AND($I146="RS"),WORKDAY.INTL($D146,3,1,Datos!$R$3:$R$18),IF(AND($I146="RP"),WORKDAY.INTL($D146,2,1,Datos!$R$3:$R$18),IF(AND($I146="RV"),WORKDAY.INTL($D146,1,1,Datos!$R$3:$R$18),IF(AND($I146="Pg"),WORKDAY.INTL($D146,15,1,Datos!$R$3:$R$18),IF(AND($I146="Ps"),WORKDAY.INTL($D146,10,1,Datos!$R$3:$R$18),WORKDAY.INTL($D146,15,1,Datos!$R$3:$R$18)-1))))))</f>
        <v>46149</v>
      </c>
      <c r="AJ146" s="97" t="str">
        <f>IF(D146="","",IF(AND($I146="RS"),(($AI146-$D146)*24)&amp;" Horas",IF(AND($I146="RP"),(($AI146-$D146)*24)&amp;" Horas",IF(AND($I146="RV"),(($AI146-$D146)*24)&amp;" Horas",IF(AND($I146="Pg"),NETWORKDAYS.INTL($D146,$AI146,1,Datos!$R$3:$R$18)-1&amp;" Días",IF(AND($I146="Ps"),NETWORKDAYS.INTL($D146,$AI146,1,Datos!$R$3:$R$18)-1&amp;" Días",(NETWORKDAYS.INTL($D146,$AI146,1,Datos!$R$3:$R$18)&amp;" Días")))))))</f>
        <v>15 Días</v>
      </c>
      <c r="AK146" s="98">
        <v>46129</v>
      </c>
      <c r="AL146" s="98">
        <v>46139</v>
      </c>
      <c r="AM146" s="98">
        <v>46141</v>
      </c>
      <c r="AN146" s="98">
        <v>46142</v>
      </c>
      <c r="AO146" s="98"/>
      <c r="AP146" s="109" t="str">
        <f ca="1">IF(D146="","",IF(AND($AZ146&lt;&gt;""),"YA SE DIO SOLUCIÓN","Falta  "&amp;(NETWORKDAYS.INTL(TODAY(),$AI146,1,Datos!$R$3:$R$18)-1&amp;" días")))</f>
        <v>YA SE DIO SOLUCIÓN</v>
      </c>
      <c r="AQ146" s="98">
        <v>46147</v>
      </c>
      <c r="AR146" s="98"/>
      <c r="AS146" s="97" t="s">
        <v>1283</v>
      </c>
      <c r="AT146" s="97" t="s">
        <v>1838</v>
      </c>
      <c r="AU146" s="97" t="s">
        <v>1284</v>
      </c>
      <c r="AV146" s="97" t="s">
        <v>1389</v>
      </c>
      <c r="AW146" s="97" t="s">
        <v>1389</v>
      </c>
      <c r="AX146" s="114" t="s">
        <v>168</v>
      </c>
      <c r="AY146" s="120">
        <v>3522</v>
      </c>
      <c r="AZ146" s="98">
        <v>46147</v>
      </c>
      <c r="BA146" s="110" t="str">
        <f t="shared" ref="BA146" si="271">+IF(D146="","",IF(AND($AZ146=""),"EN TRAMITE",IF(AND($AZ146&lt;=$AI146),"CON RESPUESTA","VENCIDA")))</f>
        <v>CON RESPUESTA</v>
      </c>
      <c r="BB146" s="111">
        <f>IF($AQ146="","",IF(AND($I146="RS"),($AQ146-$AK146),IF(AND($I146="RP"),($AQ146-$AK146),IF(AND($I146="RV"),($AQ146-$AK146),(NETWORKDAYS.INTL($AK146,$AQ146,1,Datos!$R$3:$R$18))))))</f>
        <v>13</v>
      </c>
      <c r="BC146" s="112" t="str">
        <f t="shared" si="1"/>
        <v>FUERA DE TIEMPO</v>
      </c>
      <c r="BD146" s="111">
        <f>IF($AZ146="","",IF(AND($I146="RS"),($AZ146-$D146),IF(AND($I146="RP"),($AZ146-$D146),IF(AND($I146="RV"),($AZ146-$D146),(NETWORKDAYS.INTL($D146,$AZ146,1,Datos!$R$3:$R$18))))))</f>
        <v>13</v>
      </c>
      <c r="BE146" s="112" t="str">
        <f t="shared" si="2"/>
        <v>A TIEMPO</v>
      </c>
    </row>
    <row r="147" spans="1:57" ht="21" customHeight="1" x14ac:dyDescent="0.3">
      <c r="A147" s="97">
        <v>193</v>
      </c>
      <c r="B147" s="97">
        <v>3072</v>
      </c>
      <c r="C147" s="98">
        <v>46128</v>
      </c>
      <c r="D147" s="98">
        <v>46128</v>
      </c>
      <c r="E147" s="97" t="s">
        <v>1574</v>
      </c>
      <c r="F147" s="97" t="s">
        <v>2107</v>
      </c>
      <c r="G147" s="97" t="s">
        <v>135</v>
      </c>
      <c r="H147" s="97" t="s">
        <v>1374</v>
      </c>
      <c r="I147" s="97" t="s">
        <v>1368</v>
      </c>
      <c r="J147" s="97" t="s">
        <v>2185</v>
      </c>
      <c r="K147" s="97" t="s">
        <v>80</v>
      </c>
      <c r="L147" s="97">
        <v>32936908</v>
      </c>
      <c r="M147" s="97">
        <v>3187636889</v>
      </c>
      <c r="N147" s="97" t="s">
        <v>2151</v>
      </c>
      <c r="O147" s="97" t="s">
        <v>2185</v>
      </c>
      <c r="P147" s="97" t="s">
        <v>80</v>
      </c>
      <c r="Q147" s="97">
        <v>32936908</v>
      </c>
      <c r="R147" s="97" t="s">
        <v>10</v>
      </c>
      <c r="S147" s="97" t="s">
        <v>66</v>
      </c>
      <c r="T147" s="97" t="s">
        <v>2186</v>
      </c>
      <c r="U147" s="97">
        <v>3187636889</v>
      </c>
      <c r="V147" s="97" t="s">
        <v>2151</v>
      </c>
      <c r="W147" s="97" t="s">
        <v>1272</v>
      </c>
      <c r="X147" s="97"/>
      <c r="Y147" s="97" t="s">
        <v>1442</v>
      </c>
      <c r="Z147" s="97" t="s">
        <v>66</v>
      </c>
      <c r="AA147" s="97" t="s">
        <v>1413</v>
      </c>
      <c r="AB147" s="97" t="s">
        <v>1413</v>
      </c>
      <c r="AC147" s="97" t="s">
        <v>1382</v>
      </c>
      <c r="AD147" s="97" t="s">
        <v>1377</v>
      </c>
      <c r="AE147" s="97" t="s">
        <v>160</v>
      </c>
      <c r="AF147" s="97" t="s">
        <v>1964</v>
      </c>
      <c r="AG147" s="97" t="s">
        <v>66</v>
      </c>
      <c r="AH147" s="97" t="s">
        <v>1399</v>
      </c>
      <c r="AI147" s="98">
        <f>IF(D147="","",IF(AND($I147="RS"),WORKDAY.INTL($D147,3,1,Datos!$R$3:$R$18),IF(AND($I147="RP"),WORKDAY.INTL($D147,2,1,Datos!$R$3:$R$18),IF(AND($I147="RV"),WORKDAY.INTL($D147,1,1,Datos!$R$3:$R$18),IF(AND($I147="Pg"),WORKDAY.INTL($D147,15,1,Datos!$R$3:$R$18),IF(AND($I147="Ps"),WORKDAY.INTL($D147,10,1,Datos!$R$3:$R$18),WORKDAY.INTL($D147,15,1,Datos!$R$3:$R$18)-1))))))</f>
        <v>46148</v>
      </c>
      <c r="AJ147" s="97" t="str">
        <f>IF(D147="","",IF(AND($I147="RS"),(($AI147-$D147)*24)&amp;" Horas",IF(AND($I147="RP"),(($AI147-$D147)*24)&amp;" Horas",IF(AND($I147="RV"),(($AI147-$D147)*24)&amp;" Horas",IF(AND($I147="Pg"),NETWORKDAYS.INTL($D147,$AI147,1,Datos!$R$3:$R$18)-1&amp;" Días",IF(AND($I147="Ps"),NETWORKDAYS.INTL($D147,$AI147,1,Datos!$R$3:$R$18)-1&amp;" Días",(NETWORKDAYS.INTL($D147,$AI147,1,Datos!$R$3:$R$18)&amp;" Días")))))))</f>
        <v>15 Días</v>
      </c>
      <c r="AK147" s="98">
        <v>46128</v>
      </c>
      <c r="AL147" s="98"/>
      <c r="AM147" s="98"/>
      <c r="AN147" s="98"/>
      <c r="AO147" s="98"/>
      <c r="AP147" s="109" t="str">
        <f ca="1">IF(D147="","",IF(AND($AZ147&lt;&gt;""),"YA SE DIO SOLUCIÓN","Falta  "&amp;(NETWORKDAYS.INTL(TODAY(),$AI147,1,Datos!$R$3:$R$18)-1&amp;" días")))</f>
        <v>YA SE DIO SOLUCIÓN</v>
      </c>
      <c r="AQ147" s="98">
        <v>46132</v>
      </c>
      <c r="AR147" s="98"/>
      <c r="AS147" s="97" t="s">
        <v>1284</v>
      </c>
      <c r="AT147" s="97" t="s">
        <v>1389</v>
      </c>
      <c r="AU147" s="97" t="s">
        <v>1283</v>
      </c>
      <c r="AV147" s="97" t="s">
        <v>2263</v>
      </c>
      <c r="AW147" s="97" t="s">
        <v>1817</v>
      </c>
      <c r="AX147" s="114" t="s">
        <v>3</v>
      </c>
      <c r="AY147" s="120">
        <v>3046</v>
      </c>
      <c r="AZ147" s="98">
        <v>46132</v>
      </c>
      <c r="BA147" s="110" t="str">
        <f t="shared" ref="BA147" si="272">+IF(D147="","",IF(AND($AZ147=""),"EN TRAMITE",IF(AND($AZ147&lt;=$AI147),"CON RESPUESTA","VENCIDA")))</f>
        <v>CON RESPUESTA</v>
      </c>
      <c r="BB147" s="111">
        <f>IF($AQ147="","",IF(AND($I147="RS"),($AQ147-$AK147),IF(AND($I147="RP"),($AQ147-$AK147),IF(AND($I147="RV"),($AQ147-$AK147),(NETWORKDAYS.INTL($AK147,$AQ147,1,Datos!$R$3:$R$18))))))</f>
        <v>3</v>
      </c>
      <c r="BC147" s="112" t="str">
        <f t="shared" si="1"/>
        <v>A TIEMPO</v>
      </c>
      <c r="BD147" s="111">
        <f>IF($AZ147="","",IF(AND($I147="RS"),($AZ147-$D147),IF(AND($I147="RP"),($AZ147-$D147),IF(AND($I147="RV"),($AZ147-$D147),(NETWORKDAYS.INTL($D147,$AZ147,1,Datos!$R$3:$R$18))))))</f>
        <v>3</v>
      </c>
      <c r="BE147" s="112" t="str">
        <f t="shared" si="2"/>
        <v>A TIEMPO</v>
      </c>
    </row>
    <row r="148" spans="1:57" ht="21" customHeight="1" x14ac:dyDescent="0.3">
      <c r="A148" s="97">
        <v>192</v>
      </c>
      <c r="B148" s="97">
        <v>3071</v>
      </c>
      <c r="C148" s="98">
        <v>46128</v>
      </c>
      <c r="D148" s="98">
        <v>46128</v>
      </c>
      <c r="E148" s="97" t="s">
        <v>1574</v>
      </c>
      <c r="F148" s="97" t="s">
        <v>2107</v>
      </c>
      <c r="G148" s="97" t="s">
        <v>118</v>
      </c>
      <c r="H148" s="97" t="s">
        <v>1374</v>
      </c>
      <c r="I148" s="97" t="s">
        <v>1368</v>
      </c>
      <c r="J148" s="97" t="s">
        <v>2183</v>
      </c>
      <c r="K148" s="97" t="s">
        <v>80</v>
      </c>
      <c r="L148" s="97">
        <v>17546687</v>
      </c>
      <c r="M148" s="97" t="s">
        <v>66</v>
      </c>
      <c r="N148" s="97" t="s">
        <v>66</v>
      </c>
      <c r="O148" s="97" t="s">
        <v>2183</v>
      </c>
      <c r="P148" s="97" t="s">
        <v>80</v>
      </c>
      <c r="Q148" s="97">
        <v>17546687</v>
      </c>
      <c r="R148" s="97" t="s">
        <v>66</v>
      </c>
      <c r="S148" s="97" t="s">
        <v>66</v>
      </c>
      <c r="T148" s="97" t="s">
        <v>66</v>
      </c>
      <c r="U148" s="97" t="s">
        <v>66</v>
      </c>
      <c r="V148" s="97" t="s">
        <v>66</v>
      </c>
      <c r="W148" s="97" t="s">
        <v>1272</v>
      </c>
      <c r="X148" s="97"/>
      <c r="Y148" s="97" t="s">
        <v>2184</v>
      </c>
      <c r="Z148" s="97" t="s">
        <v>66</v>
      </c>
      <c r="AA148" s="97" t="s">
        <v>1413</v>
      </c>
      <c r="AB148" s="97" t="s">
        <v>1413</v>
      </c>
      <c r="AC148" s="97" t="s">
        <v>1386</v>
      </c>
      <c r="AD148" s="97" t="s">
        <v>1377</v>
      </c>
      <c r="AE148" s="97" t="s">
        <v>1448</v>
      </c>
      <c r="AF148" s="97" t="s">
        <v>1443</v>
      </c>
      <c r="AG148" s="97" t="s">
        <v>66</v>
      </c>
      <c r="AH148" s="97" t="s">
        <v>1389</v>
      </c>
      <c r="AI148" s="98">
        <f>IF(D148="","",IF(AND($I148="RS"),WORKDAY.INTL($D148,3,1,Datos!$R$3:$R$18),IF(AND($I148="RP"),WORKDAY.INTL($D148,2,1,Datos!$R$3:$R$18),IF(AND($I148="RV"),WORKDAY.INTL($D148,1,1,Datos!$R$3:$R$18),IF(AND($I148="Pg"),WORKDAY.INTL($D148,15,1,Datos!$R$3:$R$18),IF(AND($I148="Ps"),WORKDAY.INTL($D148,10,1,Datos!$R$3:$R$18),WORKDAY.INTL($D148,15,1,Datos!$R$3:$R$18)-1))))))</f>
        <v>46148</v>
      </c>
      <c r="AJ148" s="97" t="str">
        <f>IF(D148="","",IF(AND($I148="RS"),(($AI148-$D148)*24)&amp;" Horas",IF(AND($I148="RP"),(($AI148-$D148)*24)&amp;" Horas",IF(AND($I148="RV"),(($AI148-$D148)*24)&amp;" Horas",IF(AND($I148="Pg"),NETWORKDAYS.INTL($D148,$AI148,1,Datos!$R$3:$R$18)-1&amp;" Días",IF(AND($I148="Ps"),NETWORKDAYS.INTL($D148,$AI148,1,Datos!$R$3:$R$18)-1&amp;" Días",(NETWORKDAYS.INTL($D148,$AI148,1,Datos!$R$3:$R$18)&amp;" Días")))))))</f>
        <v>15 Días</v>
      </c>
      <c r="AK148" s="98">
        <v>46128</v>
      </c>
      <c r="AL148" s="98">
        <v>46139</v>
      </c>
      <c r="AM148" s="98"/>
      <c r="AN148" s="98"/>
      <c r="AO148" s="98"/>
      <c r="AP148" s="109" t="str">
        <f ca="1">IF(D148="","",IF(AND($AZ148&lt;&gt;""),"YA SE DIO SOLUCIÓN","Falta  "&amp;(NETWORKDAYS.INTL(TODAY(),$AI148,1,Datos!$R$3:$R$18)-1&amp;" días")))</f>
        <v>YA SE DIO SOLUCIÓN</v>
      </c>
      <c r="AQ148" s="98">
        <v>46140</v>
      </c>
      <c r="AR148" s="98"/>
      <c r="AS148" s="97" t="s">
        <v>1283</v>
      </c>
      <c r="AT148" s="97" t="s">
        <v>1838</v>
      </c>
      <c r="AU148" s="97" t="s">
        <v>1284</v>
      </c>
      <c r="AV148" s="97" t="s">
        <v>1389</v>
      </c>
      <c r="AW148" s="97" t="s">
        <v>1389</v>
      </c>
      <c r="AX148" s="114" t="s">
        <v>6</v>
      </c>
      <c r="AY148" s="120">
        <v>3354</v>
      </c>
      <c r="AZ148" s="98">
        <v>46140</v>
      </c>
      <c r="BA148" s="110" t="str">
        <f t="shared" ref="BA148" si="273">+IF(D148="","",IF(AND($AZ148=""),"EN TRAMITE",IF(AND($AZ148&lt;=$AI148),"CON RESPUESTA","VENCIDA")))</f>
        <v>CON RESPUESTA</v>
      </c>
      <c r="BB148" s="111">
        <f>IF($AQ148="","",IF(AND($I148="RS"),($AQ148-$AK148),IF(AND($I148="RP"),($AQ148-$AK148),IF(AND($I148="RV"),($AQ148-$AK148),(NETWORKDAYS.INTL($AK148,$AQ148,1,Datos!$R$3:$R$18))))))</f>
        <v>9</v>
      </c>
      <c r="BC148" s="112" t="str">
        <f t="shared" si="1"/>
        <v>A TIEMPO</v>
      </c>
      <c r="BD148" s="111">
        <f>IF($AZ148="","",IF(AND($I148="RS"),($AZ148-$D148),IF(AND($I148="RP"),($AZ148-$D148),IF(AND($I148="RV"),($AZ148-$D148),(NETWORKDAYS.INTL($D148,$AZ148,1,Datos!$R$3:$R$18))))))</f>
        <v>9</v>
      </c>
      <c r="BE148" s="112" t="str">
        <f t="shared" si="2"/>
        <v>A TIEMPO</v>
      </c>
    </row>
    <row r="149" spans="1:57" ht="21" customHeight="1" x14ac:dyDescent="0.3">
      <c r="A149" s="97">
        <v>191</v>
      </c>
      <c r="B149" s="97">
        <v>3070</v>
      </c>
      <c r="C149" s="98">
        <v>46128</v>
      </c>
      <c r="D149" s="98">
        <v>46128</v>
      </c>
      <c r="E149" s="97" t="s">
        <v>1574</v>
      </c>
      <c r="F149" s="97" t="s">
        <v>2107</v>
      </c>
      <c r="G149" s="97" t="s">
        <v>112</v>
      </c>
      <c r="H149" s="97" t="s">
        <v>1374</v>
      </c>
      <c r="I149" s="97" t="s">
        <v>1368</v>
      </c>
      <c r="J149" s="97" t="s">
        <v>2181</v>
      </c>
      <c r="K149" s="97" t="s">
        <v>80</v>
      </c>
      <c r="L149" s="97">
        <v>1116547541</v>
      </c>
      <c r="M149" s="97" t="s">
        <v>66</v>
      </c>
      <c r="N149" s="97" t="s">
        <v>2182</v>
      </c>
      <c r="O149" s="97" t="s">
        <v>2181</v>
      </c>
      <c r="P149" s="97" t="s">
        <v>80</v>
      </c>
      <c r="Q149" s="97">
        <v>1116547541</v>
      </c>
      <c r="R149" s="97" t="s">
        <v>4</v>
      </c>
      <c r="S149" s="97" t="s">
        <v>66</v>
      </c>
      <c r="T149" s="97" t="s">
        <v>66</v>
      </c>
      <c r="U149" s="97" t="s">
        <v>66</v>
      </c>
      <c r="V149" s="97" t="s">
        <v>2182</v>
      </c>
      <c r="W149" s="97" t="s">
        <v>214</v>
      </c>
      <c r="X149" s="97" t="s">
        <v>515</v>
      </c>
      <c r="Y149" s="97" t="s">
        <v>1472</v>
      </c>
      <c r="Z149" s="97" t="s">
        <v>66</v>
      </c>
      <c r="AA149" s="97" t="s">
        <v>1413</v>
      </c>
      <c r="AB149" s="97" t="s">
        <v>1413</v>
      </c>
      <c r="AC149" s="97" t="s">
        <v>1388</v>
      </c>
      <c r="AD149" s="97" t="s">
        <v>1377</v>
      </c>
      <c r="AE149" s="97" t="s">
        <v>1448</v>
      </c>
      <c r="AF149" s="97" t="s">
        <v>1443</v>
      </c>
      <c r="AG149" s="97" t="s">
        <v>66</v>
      </c>
      <c r="AH149" s="97" t="s">
        <v>1389</v>
      </c>
      <c r="AI149" s="98">
        <f>IF(D149="","",IF(AND($I149="RS"),WORKDAY.INTL($D149,3,1,Datos!$R$3:$R$18),IF(AND($I149="RP"),WORKDAY.INTL($D149,2,1,Datos!$R$3:$R$18),IF(AND($I149="RV"),WORKDAY.INTL($D149,1,1,Datos!$R$3:$R$18),IF(AND($I149="Pg"),WORKDAY.INTL($D149,15,1,Datos!$R$3:$R$18),IF(AND($I149="Ps"),WORKDAY.INTL($D149,10,1,Datos!$R$3:$R$18),WORKDAY.INTL($D149,15,1,Datos!$R$3:$R$18)-1))))))</f>
        <v>46148</v>
      </c>
      <c r="AJ149" s="97" t="str">
        <f>IF(D149="","",IF(AND($I149="RS"),(($AI149-$D149)*24)&amp;" Horas",IF(AND($I149="RP"),(($AI149-$D149)*24)&amp;" Horas",IF(AND($I149="RV"),(($AI149-$D149)*24)&amp;" Horas",IF(AND($I149="Pg"),NETWORKDAYS.INTL($D149,$AI149,1,Datos!$R$3:$R$18)-1&amp;" Días",IF(AND($I149="Ps"),NETWORKDAYS.INTL($D149,$AI149,1,Datos!$R$3:$R$18)-1&amp;" Días",(NETWORKDAYS.INTL($D149,$AI149,1,Datos!$R$3:$R$18)&amp;" Días")))))))</f>
        <v>15 Días</v>
      </c>
      <c r="AK149" s="98">
        <v>46128</v>
      </c>
      <c r="AL149" s="98">
        <v>46139</v>
      </c>
      <c r="AM149" s="98"/>
      <c r="AN149" s="98"/>
      <c r="AO149" s="98"/>
      <c r="AP149" s="109" t="str">
        <f ca="1">IF(D149="","",IF(AND($AZ149&lt;&gt;""),"YA SE DIO SOLUCIÓN","Falta  "&amp;(NETWORKDAYS.INTL(TODAY(),$AI149,1,Datos!$R$3:$R$18)-1&amp;" días")))</f>
        <v>YA SE DIO SOLUCIÓN</v>
      </c>
      <c r="AQ149" s="98">
        <v>46140</v>
      </c>
      <c r="AR149" s="98"/>
      <c r="AS149" s="97" t="s">
        <v>1283</v>
      </c>
      <c r="AT149" s="97" t="s">
        <v>1838</v>
      </c>
      <c r="AU149" s="97" t="s">
        <v>1284</v>
      </c>
      <c r="AV149" s="97" t="s">
        <v>1389</v>
      </c>
      <c r="AW149" s="97" t="s">
        <v>1389</v>
      </c>
      <c r="AX149" s="114" t="s">
        <v>3</v>
      </c>
      <c r="AY149" s="120">
        <v>3356</v>
      </c>
      <c r="AZ149" s="98">
        <v>46140</v>
      </c>
      <c r="BA149" s="110" t="str">
        <f t="shared" ref="BA149" si="274">+IF(D149="","",IF(AND($AZ149=""),"EN TRAMITE",IF(AND($AZ149&lt;=$AI149),"CON RESPUESTA","VENCIDA")))</f>
        <v>CON RESPUESTA</v>
      </c>
      <c r="BB149" s="111">
        <f>IF($AQ149="","",IF(AND($I149="RS"),($AQ149-$AK149),IF(AND($I149="RP"),($AQ149-$AK149),IF(AND($I149="RV"),($AQ149-$AK149),(NETWORKDAYS.INTL($AK149,$AQ149,1,Datos!$R$3:$R$18))))))</f>
        <v>9</v>
      </c>
      <c r="BC149" s="112" t="str">
        <f t="shared" si="1"/>
        <v>A TIEMPO</v>
      </c>
      <c r="BD149" s="111">
        <f>IF($AZ149="","",IF(AND($I149="RS"),($AZ149-$D149),IF(AND($I149="RP"),($AZ149-$D149),IF(AND($I149="RV"),($AZ149-$D149),(NETWORKDAYS.INTL($D149,$AZ149,1,Datos!$R$3:$R$18))))))</f>
        <v>9</v>
      </c>
      <c r="BE149" s="112" t="str">
        <f t="shared" si="2"/>
        <v>A TIEMPO</v>
      </c>
    </row>
    <row r="150" spans="1:57" ht="21" customHeight="1" x14ac:dyDescent="0.3">
      <c r="A150" s="97">
        <v>190</v>
      </c>
      <c r="B150" s="97">
        <v>3069</v>
      </c>
      <c r="C150" s="98">
        <v>46128</v>
      </c>
      <c r="D150" s="98">
        <v>46128</v>
      </c>
      <c r="E150" s="97" t="s">
        <v>1574</v>
      </c>
      <c r="F150" s="97" t="s">
        <v>2107</v>
      </c>
      <c r="G150" s="97" t="s">
        <v>112</v>
      </c>
      <c r="H150" s="97" t="s">
        <v>1374</v>
      </c>
      <c r="I150" s="97" t="s">
        <v>1368</v>
      </c>
      <c r="J150" s="97" t="s">
        <v>2179</v>
      </c>
      <c r="K150" s="97" t="s">
        <v>80</v>
      </c>
      <c r="L150" s="97">
        <v>1098806504</v>
      </c>
      <c r="M150" s="97">
        <v>3188302592</v>
      </c>
      <c r="N150" s="97" t="s">
        <v>2180</v>
      </c>
      <c r="O150" s="97" t="s">
        <v>2179</v>
      </c>
      <c r="P150" s="97" t="s">
        <v>80</v>
      </c>
      <c r="Q150" s="97">
        <v>1098806504</v>
      </c>
      <c r="R150" s="97" t="s">
        <v>45</v>
      </c>
      <c r="S150" s="97" t="s">
        <v>66</v>
      </c>
      <c r="T150" s="97" t="s">
        <v>66</v>
      </c>
      <c r="U150" s="97">
        <v>3188302592</v>
      </c>
      <c r="V150" s="97" t="s">
        <v>2180</v>
      </c>
      <c r="W150" s="97" t="s">
        <v>214</v>
      </c>
      <c r="X150" s="97" t="s">
        <v>303</v>
      </c>
      <c r="Y150" s="97" t="s">
        <v>1472</v>
      </c>
      <c r="Z150" s="97" t="s">
        <v>66</v>
      </c>
      <c r="AA150" s="97" t="s">
        <v>1413</v>
      </c>
      <c r="AB150" s="97" t="s">
        <v>1413</v>
      </c>
      <c r="AC150" s="97" t="s">
        <v>1388</v>
      </c>
      <c r="AD150" s="97" t="s">
        <v>1377</v>
      </c>
      <c r="AE150" s="97" t="s">
        <v>1448</v>
      </c>
      <c r="AF150" s="97" t="s">
        <v>1443</v>
      </c>
      <c r="AG150" s="97" t="s">
        <v>66</v>
      </c>
      <c r="AH150" s="97" t="s">
        <v>1389</v>
      </c>
      <c r="AI150" s="98">
        <f>IF(D150="","",IF(AND($I150="RS"),WORKDAY.INTL($D150,3,1,Datos!$R$3:$R$18),IF(AND($I150="RP"),WORKDAY.INTL($D150,2,1,Datos!$R$3:$R$18),IF(AND($I150="RV"),WORKDAY.INTL($D150,1,1,Datos!$R$3:$R$18),IF(AND($I150="Pg"),WORKDAY.INTL($D150,15,1,Datos!$R$3:$R$18),IF(AND($I150="Ps"),WORKDAY.INTL($D150,10,1,Datos!$R$3:$R$18),WORKDAY.INTL($D150,15,1,Datos!$R$3:$R$18)-1))))))</f>
        <v>46148</v>
      </c>
      <c r="AJ150" s="97" t="str">
        <f>IF(D150="","",IF(AND($I150="RS"),(($AI150-$D150)*24)&amp;" Horas",IF(AND($I150="RP"),(($AI150-$D150)*24)&amp;" Horas",IF(AND($I150="RV"),(($AI150-$D150)*24)&amp;" Horas",IF(AND($I150="Pg"),NETWORKDAYS.INTL($D150,$AI150,1,Datos!$R$3:$R$18)-1&amp;" Días",IF(AND($I150="Ps"),NETWORKDAYS.INTL($D150,$AI150,1,Datos!$R$3:$R$18)-1&amp;" Días",(NETWORKDAYS.INTL($D150,$AI150,1,Datos!$R$3:$R$18)&amp;" Días")))))))</f>
        <v>15 Días</v>
      </c>
      <c r="AK150" s="98">
        <v>46128</v>
      </c>
      <c r="AL150" s="98">
        <v>46139</v>
      </c>
      <c r="AM150" s="98"/>
      <c r="AN150" s="98"/>
      <c r="AO150" s="98"/>
      <c r="AP150" s="109" t="str">
        <f ca="1">IF(D150="","",IF(AND($AZ150&lt;&gt;""),"YA SE DIO SOLUCIÓN","Falta  "&amp;(NETWORKDAYS.INTL(TODAY(),$AI150,1,Datos!$R$3:$R$18)-1&amp;" días")))</f>
        <v>YA SE DIO SOLUCIÓN</v>
      </c>
      <c r="AQ150" s="98">
        <v>46140</v>
      </c>
      <c r="AR150" s="98"/>
      <c r="AS150" s="97" t="s">
        <v>1283</v>
      </c>
      <c r="AT150" s="97" t="s">
        <v>1838</v>
      </c>
      <c r="AU150" s="97" t="s">
        <v>1284</v>
      </c>
      <c r="AV150" s="97" t="s">
        <v>1389</v>
      </c>
      <c r="AW150" s="97" t="s">
        <v>1389</v>
      </c>
      <c r="AX150" s="114" t="s">
        <v>3</v>
      </c>
      <c r="AY150" s="120">
        <v>3355</v>
      </c>
      <c r="AZ150" s="98">
        <v>46140</v>
      </c>
      <c r="BA150" s="110" t="str">
        <f t="shared" ref="BA150" si="275">+IF(D150="","",IF(AND($AZ150=""),"EN TRAMITE",IF(AND($AZ150&lt;=$AI150),"CON RESPUESTA","VENCIDA")))</f>
        <v>CON RESPUESTA</v>
      </c>
      <c r="BB150" s="111">
        <f>IF($AQ150="","",IF(AND($I150="RS"),($AQ150-$AK150),IF(AND($I150="RP"),($AQ150-$AK150),IF(AND($I150="RV"),($AQ150-$AK150),(NETWORKDAYS.INTL($AK150,$AQ150,1,Datos!$R$3:$R$18))))))</f>
        <v>9</v>
      </c>
      <c r="BC150" s="112" t="str">
        <f t="shared" si="1"/>
        <v>A TIEMPO</v>
      </c>
      <c r="BD150" s="111">
        <f>IF($AZ150="","",IF(AND($I150="RS"),($AZ150-$D150),IF(AND($I150="RP"),($AZ150-$D150),IF(AND($I150="RV"),($AZ150-$D150),(NETWORKDAYS.INTL($D150,$AZ150,1,Datos!$R$3:$R$18))))))</f>
        <v>9</v>
      </c>
      <c r="BE150" s="112" t="str">
        <f t="shared" si="2"/>
        <v>A TIEMPO</v>
      </c>
    </row>
    <row r="151" spans="1:57" ht="21" customHeight="1" x14ac:dyDescent="0.3">
      <c r="A151" s="97">
        <v>189</v>
      </c>
      <c r="B151" s="97">
        <v>3068</v>
      </c>
      <c r="C151" s="98">
        <v>46128</v>
      </c>
      <c r="D151" s="98">
        <v>46128</v>
      </c>
      <c r="E151" s="97" t="s">
        <v>1574</v>
      </c>
      <c r="F151" s="97" t="s">
        <v>2107</v>
      </c>
      <c r="G151" s="97" t="s">
        <v>118</v>
      </c>
      <c r="H151" s="97" t="s">
        <v>1374</v>
      </c>
      <c r="I151" s="97" t="s">
        <v>1368</v>
      </c>
      <c r="J151" s="97" t="s">
        <v>2174</v>
      </c>
      <c r="K151" s="97" t="s">
        <v>66</v>
      </c>
      <c r="L151" s="97" t="s">
        <v>66</v>
      </c>
      <c r="M151" s="97">
        <v>3115975195</v>
      </c>
      <c r="N151" s="97" t="s">
        <v>2175</v>
      </c>
      <c r="O151" s="97" t="s">
        <v>2176</v>
      </c>
      <c r="P151" s="97" t="s">
        <v>80</v>
      </c>
      <c r="Q151" s="97">
        <v>1118545689</v>
      </c>
      <c r="R151" s="97" t="s">
        <v>66</v>
      </c>
      <c r="S151" s="97" t="s">
        <v>66</v>
      </c>
      <c r="T151" s="97" t="s">
        <v>2177</v>
      </c>
      <c r="U151" s="97">
        <v>3115975195</v>
      </c>
      <c r="V151" s="97" t="s">
        <v>2175</v>
      </c>
      <c r="W151" s="97" t="s">
        <v>214</v>
      </c>
      <c r="X151" s="97" t="s">
        <v>243</v>
      </c>
      <c r="Y151" s="97" t="s">
        <v>1442</v>
      </c>
      <c r="Z151" s="97" t="s">
        <v>66</v>
      </c>
      <c r="AA151" s="97" t="s">
        <v>1413</v>
      </c>
      <c r="AB151" s="97" t="s">
        <v>1413</v>
      </c>
      <c r="AC151" s="97" t="s">
        <v>1382</v>
      </c>
      <c r="AD151" s="97" t="s">
        <v>1377</v>
      </c>
      <c r="AE151" s="97" t="s">
        <v>1448</v>
      </c>
      <c r="AF151" s="97" t="s">
        <v>1443</v>
      </c>
      <c r="AG151" s="97" t="s">
        <v>2178</v>
      </c>
      <c r="AH151" s="97" t="s">
        <v>1393</v>
      </c>
      <c r="AI151" s="98">
        <f>IF(D151="","",IF(AND($I151="RS"),WORKDAY.INTL($D151,3,1,Datos!$R$3:$R$18),IF(AND($I151="RP"),WORKDAY.INTL($D151,2,1,Datos!$R$3:$R$18),IF(AND($I151="RV"),WORKDAY.INTL($D151,1,1,Datos!$R$3:$R$18),IF(AND($I151="Pg"),WORKDAY.INTL($D151,15,1,Datos!$R$3:$R$18),IF(AND($I151="Ps"),WORKDAY.INTL($D151,10,1,Datos!$R$3:$R$18),WORKDAY.INTL($D151,15,1,Datos!$R$3:$R$18)-1))))))</f>
        <v>46148</v>
      </c>
      <c r="AJ151" s="97" t="str">
        <f>IF(D151="","",IF(AND($I151="RS"),(($AI151-$D151)*24)&amp;" Horas",IF(AND($I151="RP"),(($AI151-$D151)*24)&amp;" Horas",IF(AND($I151="RV"),(($AI151-$D151)*24)&amp;" Horas",IF(AND($I151="Pg"),NETWORKDAYS.INTL($D151,$AI151,1,Datos!$R$3:$R$18)-1&amp;" Días",IF(AND($I151="Ps"),NETWORKDAYS.INTL($D151,$AI151,1,Datos!$R$3:$R$18)-1&amp;" Días",(NETWORKDAYS.INTL($D151,$AI151,1,Datos!$R$3:$R$18)&amp;" Días")))))))</f>
        <v>15 Días</v>
      </c>
      <c r="AK151" s="98">
        <v>46128</v>
      </c>
      <c r="AL151" s="98">
        <v>46139</v>
      </c>
      <c r="AM151" s="98"/>
      <c r="AN151" s="98"/>
      <c r="AO151" s="98"/>
      <c r="AP151" s="109" t="str">
        <f ca="1">IF(D151="","",IF(AND($AZ151&lt;&gt;""),"YA SE DIO SOLUCIÓN","Falta  "&amp;(NETWORKDAYS.INTL(TODAY(),$AI151,1,Datos!$R$3:$R$18)-1&amp;" días")))</f>
        <v>YA SE DIO SOLUCIÓN</v>
      </c>
      <c r="AQ151" s="98">
        <v>46140</v>
      </c>
      <c r="AR151" s="98"/>
      <c r="AS151" s="97" t="s">
        <v>1283</v>
      </c>
      <c r="AT151" s="97" t="s">
        <v>1861</v>
      </c>
      <c r="AU151" s="97" t="s">
        <v>1284</v>
      </c>
      <c r="AV151" s="97" t="s">
        <v>1389</v>
      </c>
      <c r="AW151" s="97" t="s">
        <v>1389</v>
      </c>
      <c r="AX151" s="114" t="s">
        <v>3</v>
      </c>
      <c r="AY151" s="120">
        <v>3350</v>
      </c>
      <c r="AZ151" s="98">
        <v>46140</v>
      </c>
      <c r="BA151" s="110" t="str">
        <f t="shared" ref="BA151" si="276">+IF(D151="","",IF(AND($AZ151=""),"EN TRAMITE",IF(AND($AZ151&lt;=$AI151),"CON RESPUESTA","VENCIDA")))</f>
        <v>CON RESPUESTA</v>
      </c>
      <c r="BB151" s="111">
        <f>IF($AQ151="","",IF(AND($I151="RS"),($AQ151-$AK151),IF(AND($I151="RP"),($AQ151-$AK151),IF(AND($I151="RV"),($AQ151-$AK151),(NETWORKDAYS.INTL($AK151,$AQ151,1,Datos!$R$3:$R$18))))))</f>
        <v>9</v>
      </c>
      <c r="BC151" s="112" t="str">
        <f t="shared" si="1"/>
        <v>A TIEMPO</v>
      </c>
      <c r="BD151" s="111">
        <f>IF($AZ151="","",IF(AND($I151="RS"),($AZ151-$D151),IF(AND($I151="RP"),($AZ151-$D151),IF(AND($I151="RV"),($AZ151-$D151),(NETWORKDAYS.INTL($D151,$AZ151,1,Datos!$R$3:$R$18))))))</f>
        <v>9</v>
      </c>
      <c r="BE151" s="112" t="str">
        <f t="shared" si="2"/>
        <v>A TIEMPO</v>
      </c>
    </row>
    <row r="152" spans="1:57" ht="21" customHeight="1" x14ac:dyDescent="0.3">
      <c r="A152" s="97">
        <v>188</v>
      </c>
      <c r="B152" s="97">
        <v>3067</v>
      </c>
      <c r="C152" s="98">
        <v>46129</v>
      </c>
      <c r="D152" s="98">
        <v>46129</v>
      </c>
      <c r="E152" s="97" t="s">
        <v>1574</v>
      </c>
      <c r="F152" s="97" t="s">
        <v>2107</v>
      </c>
      <c r="G152" s="97" t="s">
        <v>125</v>
      </c>
      <c r="H152" s="97" t="s">
        <v>1374</v>
      </c>
      <c r="I152" s="97" t="s">
        <v>1368</v>
      </c>
      <c r="J152" s="97" t="s">
        <v>2171</v>
      </c>
      <c r="K152" s="97" t="s">
        <v>80</v>
      </c>
      <c r="L152" s="97">
        <v>1116542635</v>
      </c>
      <c r="M152" s="97">
        <v>3102606271</v>
      </c>
      <c r="N152" s="97" t="s">
        <v>66</v>
      </c>
      <c r="O152" s="97" t="s">
        <v>2171</v>
      </c>
      <c r="P152" s="97" t="s">
        <v>80</v>
      </c>
      <c r="Q152" s="97">
        <v>1116542635</v>
      </c>
      <c r="R152" s="97" t="s">
        <v>4</v>
      </c>
      <c r="S152" s="97" t="s">
        <v>66</v>
      </c>
      <c r="T152" s="97" t="s">
        <v>2172</v>
      </c>
      <c r="U152" s="97">
        <v>3102606271</v>
      </c>
      <c r="V152" s="97" t="s">
        <v>66</v>
      </c>
      <c r="W152" s="97" t="s">
        <v>214</v>
      </c>
      <c r="X152" s="97" t="s">
        <v>243</v>
      </c>
      <c r="Y152" s="97" t="s">
        <v>2144</v>
      </c>
      <c r="Z152" s="97" t="s">
        <v>66</v>
      </c>
      <c r="AA152" s="97" t="s">
        <v>1413</v>
      </c>
      <c r="AB152" s="97" t="s">
        <v>1413</v>
      </c>
      <c r="AC152" s="97" t="s">
        <v>1386</v>
      </c>
      <c r="AD152" s="97" t="s">
        <v>1377</v>
      </c>
      <c r="AE152" s="97" t="s">
        <v>139</v>
      </c>
      <c r="AF152" s="97" t="s">
        <v>1429</v>
      </c>
      <c r="AG152" s="97" t="s">
        <v>2173</v>
      </c>
      <c r="AH152" s="97" t="s">
        <v>1399</v>
      </c>
      <c r="AI152" s="98">
        <f>IF(D152="","",IF(AND($I152="RS"),WORKDAY.INTL($D152,3,1,Datos!$R$3:$R$18),IF(AND($I152="RP"),WORKDAY.INTL($D152,2,1,Datos!$R$3:$R$18),IF(AND($I152="RV"),WORKDAY.INTL($D152,1,1,Datos!$R$3:$R$18),IF(AND($I152="Pg"),WORKDAY.INTL($D152,15,1,Datos!$R$3:$R$18),IF(AND($I152="Ps"),WORKDAY.INTL($D152,10,1,Datos!$R$3:$R$18),WORKDAY.INTL($D152,15,1,Datos!$R$3:$R$18)-1))))))</f>
        <v>46149</v>
      </c>
      <c r="AJ152" s="97" t="str">
        <f>IF(D152="","",IF(AND($I152="RS"),(($AI152-$D152)*24)&amp;" Horas",IF(AND($I152="RP"),(($AI152-$D152)*24)&amp;" Horas",IF(AND($I152="RV"),(($AI152-$D152)*24)&amp;" Horas",IF(AND($I152="Pg"),NETWORKDAYS.INTL($D152,$AI152,1,Datos!$R$3:$R$18)-1&amp;" Días",IF(AND($I152="Ps"),NETWORKDAYS.INTL($D152,$AI152,1,Datos!$R$3:$R$18)-1&amp;" Días",(NETWORKDAYS.INTL($D152,$AI152,1,Datos!$R$3:$R$18)&amp;" Días")))))))</f>
        <v>15 Días</v>
      </c>
      <c r="AK152" s="98">
        <v>46128</v>
      </c>
      <c r="AL152" s="98"/>
      <c r="AM152" s="98"/>
      <c r="AN152" s="98"/>
      <c r="AO152" s="98"/>
      <c r="AP152" s="109" t="str">
        <f ca="1">IF(D152="","",IF(AND($AZ152&lt;&gt;""),"YA SE DIO SOLUCIÓN","Falta  "&amp;(NETWORKDAYS.INTL(TODAY(),$AI152,1,Datos!$R$3:$R$18)-1&amp;" días")))</f>
        <v>YA SE DIO SOLUCIÓN</v>
      </c>
      <c r="AQ152" s="98">
        <v>46133</v>
      </c>
      <c r="AR152" s="98"/>
      <c r="AS152" s="97" t="s">
        <v>1283</v>
      </c>
      <c r="AT152" s="97" t="s">
        <v>1838</v>
      </c>
      <c r="AU152" s="97" t="s">
        <v>1284</v>
      </c>
      <c r="AV152" s="97" t="s">
        <v>1389</v>
      </c>
      <c r="AW152" s="97" t="s">
        <v>1389</v>
      </c>
      <c r="AX152" s="114" t="s">
        <v>168</v>
      </c>
      <c r="AY152" s="120">
        <v>3093</v>
      </c>
      <c r="AZ152" s="98">
        <v>46133</v>
      </c>
      <c r="BA152" s="110" t="str">
        <f t="shared" ref="BA152" si="277">+IF(D152="","",IF(AND($AZ152=""),"EN TRAMITE",IF(AND($AZ152&lt;=$AI152),"CON RESPUESTA","VENCIDA")))</f>
        <v>CON RESPUESTA</v>
      </c>
      <c r="BB152" s="111">
        <f>IF($AQ152="","",IF(AND($I152="RS"),($AQ152-$AK152),IF(AND($I152="RP"),($AQ152-$AK152),IF(AND($I152="RV"),($AQ152-$AK152),(NETWORKDAYS.INTL($AK152,$AQ152,1,Datos!$R$3:$R$18))))))</f>
        <v>4</v>
      </c>
      <c r="BC152" s="112" t="str">
        <f t="shared" si="1"/>
        <v>A TIEMPO</v>
      </c>
      <c r="BD152" s="111">
        <f>IF($AZ152="","",IF(AND($I152="RS"),($AZ152-$D152),IF(AND($I152="RP"),($AZ152-$D152),IF(AND($I152="RV"),($AZ152-$D152),(NETWORKDAYS.INTL($D152,$AZ152,1,Datos!$R$3:$R$18))))))</f>
        <v>3</v>
      </c>
      <c r="BE152" s="112" t="str">
        <f t="shared" si="2"/>
        <v>A TIEMPO</v>
      </c>
    </row>
    <row r="153" spans="1:57" ht="21" customHeight="1" x14ac:dyDescent="0.3">
      <c r="A153" s="97">
        <v>187</v>
      </c>
      <c r="B153" s="97">
        <v>3066</v>
      </c>
      <c r="C153" s="98">
        <v>46128</v>
      </c>
      <c r="D153" s="98">
        <v>46128</v>
      </c>
      <c r="E153" s="97" t="s">
        <v>1574</v>
      </c>
      <c r="F153" s="97" t="s">
        <v>2107</v>
      </c>
      <c r="G153" s="97" t="s">
        <v>128</v>
      </c>
      <c r="H153" s="97" t="s">
        <v>1373</v>
      </c>
      <c r="I153" s="97" t="s">
        <v>1366</v>
      </c>
      <c r="J153" s="97" t="s">
        <v>2167</v>
      </c>
      <c r="K153" s="97" t="s">
        <v>80</v>
      </c>
      <c r="L153" s="97">
        <v>47442277</v>
      </c>
      <c r="M153" s="97">
        <v>3208153216</v>
      </c>
      <c r="N153" s="97" t="s">
        <v>2170</v>
      </c>
      <c r="O153" s="97" t="s">
        <v>2167</v>
      </c>
      <c r="P153" s="97" t="s">
        <v>80</v>
      </c>
      <c r="Q153" s="97">
        <v>47442277</v>
      </c>
      <c r="R153" s="97" t="s">
        <v>4</v>
      </c>
      <c r="S153" s="97" t="s">
        <v>66</v>
      </c>
      <c r="T153" s="97" t="s">
        <v>2168</v>
      </c>
      <c r="U153" s="97">
        <v>3208153216</v>
      </c>
      <c r="V153" s="97" t="s">
        <v>2170</v>
      </c>
      <c r="W153" s="97" t="s">
        <v>214</v>
      </c>
      <c r="X153" s="97" t="s">
        <v>243</v>
      </c>
      <c r="Y153" s="97" t="s">
        <v>2169</v>
      </c>
      <c r="Z153" s="97" t="s">
        <v>66</v>
      </c>
      <c r="AA153" s="97" t="s">
        <v>1413</v>
      </c>
      <c r="AB153" s="97" t="s">
        <v>1413</v>
      </c>
      <c r="AC153" s="97" t="s">
        <v>1381</v>
      </c>
      <c r="AD153" s="97" t="s">
        <v>1377</v>
      </c>
      <c r="AE153" s="97" t="s">
        <v>1420</v>
      </c>
      <c r="AF153" s="97" t="s">
        <v>1519</v>
      </c>
      <c r="AG153" s="97" t="s">
        <v>66</v>
      </c>
      <c r="AH153" s="97" t="s">
        <v>1389</v>
      </c>
      <c r="AI153" s="98">
        <f>IF(D153="","",IF(AND($I153="RS"),WORKDAY.INTL($D153,3,1,Datos!$R$3:$R$18),IF(AND($I153="RP"),WORKDAY.INTL($D153,2,1,Datos!$R$3:$R$18),IF(AND($I153="RV"),WORKDAY.INTL($D153,1,1,Datos!$R$3:$R$18),IF(AND($I153="Pg"),WORKDAY.INTL($D153,15,1,Datos!$R$3:$R$18),IF(AND($I153="Ps"),WORKDAY.INTL($D153,10,1,Datos!$R$3:$R$18),WORKDAY.INTL($D153,15,1,Datos!$R$3:$R$18)-1))))))</f>
        <v>46142</v>
      </c>
      <c r="AJ153" s="97" t="str">
        <f>IF(D153="","",IF(AND($I153="RS"),(($AI153-$D153)*24)&amp;" Horas",IF(AND($I153="RP"),(($AI153-$D153)*24)&amp;" Horas",IF(AND($I153="RV"),(($AI153-$D153)*24)&amp;" Horas",IF(AND($I153="Pg"),NETWORKDAYS.INTL($D153,$AI153,1,Datos!$R$3:$R$18)-1&amp;" Días",IF(AND($I153="Ps"),NETWORKDAYS.INTL($D153,$AI153,1,Datos!$R$3:$R$18)-1&amp;" Días",(NETWORKDAYS.INTL($D153,$AI153,1,Datos!$R$3:$R$18)&amp;" Días")))))))</f>
        <v>10 Días</v>
      </c>
      <c r="AK153" s="98">
        <v>46128</v>
      </c>
      <c r="AL153" s="98"/>
      <c r="AM153" s="98"/>
      <c r="AN153" s="98"/>
      <c r="AO153" s="98"/>
      <c r="AP153" s="109" t="str">
        <f ca="1">IF(D153="","",IF(AND($AZ153&lt;&gt;""),"YA SE DIO SOLUCIÓN","Falta  "&amp;(NETWORKDAYS.INTL(TODAY(),$AI153,1,Datos!$R$3:$R$18)-1&amp;" días")))</f>
        <v>YA SE DIO SOLUCIÓN</v>
      </c>
      <c r="AQ153" s="98">
        <v>46133</v>
      </c>
      <c r="AR153" s="98"/>
      <c r="AS153" s="97" t="s">
        <v>1283</v>
      </c>
      <c r="AT153" s="97" t="s">
        <v>2267</v>
      </c>
      <c r="AU153" s="97" t="s">
        <v>1284</v>
      </c>
      <c r="AV153" s="97" t="s">
        <v>1389</v>
      </c>
      <c r="AW153" s="97" t="s">
        <v>1389</v>
      </c>
      <c r="AX153" s="114" t="s">
        <v>168</v>
      </c>
      <c r="AY153" s="120">
        <v>3106</v>
      </c>
      <c r="AZ153" s="98">
        <v>46134</v>
      </c>
      <c r="BA153" s="110" t="str">
        <f t="shared" ref="BA153" si="278">+IF(D153="","",IF(AND($AZ153=""),"EN TRAMITE",IF(AND($AZ153&lt;=$AI153),"CON RESPUESTA","VENCIDA")))</f>
        <v>CON RESPUESTA</v>
      </c>
      <c r="BB153" s="111">
        <f>IF($AQ153="","",IF(AND($I153="RS"),($AQ153-$AK153),IF(AND($I153="RP"),($AQ153-$AK153),IF(AND($I153="RV"),($AQ153-$AK153),(NETWORKDAYS.INTL($AK153,$AQ153,1,Datos!$R$3:$R$18))))))</f>
        <v>4</v>
      </c>
      <c r="BC153" s="112" t="str">
        <f t="shared" si="1"/>
        <v>A TIEMPO</v>
      </c>
      <c r="BD153" s="111">
        <f>IF($AZ153="","",IF(AND($I153="RS"),($AZ153-$D153),IF(AND($I153="RP"),($AZ153-$D153),IF(AND($I153="RV"),($AZ153-$D153),(NETWORKDAYS.INTL($D153,$AZ153,1,Datos!$R$3:$R$18))))))</f>
        <v>5</v>
      </c>
      <c r="BE153" s="112" t="str">
        <f t="shared" si="2"/>
        <v>A TIEMPO</v>
      </c>
    </row>
    <row r="154" spans="1:57" ht="21" customHeight="1" x14ac:dyDescent="0.3">
      <c r="A154" s="97">
        <v>186</v>
      </c>
      <c r="B154" s="97">
        <v>3065</v>
      </c>
      <c r="C154" s="98">
        <v>46128</v>
      </c>
      <c r="D154" s="98">
        <v>46128</v>
      </c>
      <c r="E154" s="97" t="s">
        <v>1574</v>
      </c>
      <c r="F154" s="97" t="s">
        <v>2107</v>
      </c>
      <c r="G154" s="97" t="s">
        <v>128</v>
      </c>
      <c r="H154" s="97" t="s">
        <v>1373</v>
      </c>
      <c r="I154" s="97" t="s">
        <v>1366</v>
      </c>
      <c r="J154" s="97" t="s">
        <v>2167</v>
      </c>
      <c r="K154" s="97" t="s">
        <v>80</v>
      </c>
      <c r="L154" s="97">
        <v>47442277</v>
      </c>
      <c r="M154" s="97">
        <v>3208153216</v>
      </c>
      <c r="N154" s="97" t="s">
        <v>66</v>
      </c>
      <c r="O154" s="97" t="s">
        <v>2167</v>
      </c>
      <c r="P154" s="97" t="s">
        <v>80</v>
      </c>
      <c r="Q154" s="97">
        <v>47442277</v>
      </c>
      <c r="R154" s="97" t="s">
        <v>4</v>
      </c>
      <c r="S154" s="97" t="s">
        <v>66</v>
      </c>
      <c r="T154" s="97" t="s">
        <v>2168</v>
      </c>
      <c r="U154" s="97">
        <v>3208153216</v>
      </c>
      <c r="V154" s="97" t="s">
        <v>66</v>
      </c>
      <c r="W154" s="97" t="s">
        <v>214</v>
      </c>
      <c r="X154" s="97" t="s">
        <v>243</v>
      </c>
      <c r="Y154" s="97" t="s">
        <v>2169</v>
      </c>
      <c r="Z154" s="97" t="s">
        <v>66</v>
      </c>
      <c r="AA154" s="97" t="s">
        <v>1413</v>
      </c>
      <c r="AB154" s="97" t="s">
        <v>1413</v>
      </c>
      <c r="AC154" s="97" t="s">
        <v>1386</v>
      </c>
      <c r="AD154" s="97" t="s">
        <v>1377</v>
      </c>
      <c r="AE154" s="97" t="s">
        <v>1420</v>
      </c>
      <c r="AF154" s="97" t="s">
        <v>1519</v>
      </c>
      <c r="AG154" s="97" t="s">
        <v>66</v>
      </c>
      <c r="AH154" s="97" t="s">
        <v>1389</v>
      </c>
      <c r="AI154" s="98">
        <f>IF(D154="","",IF(AND($I154="RS"),WORKDAY.INTL($D154,3,1,Datos!$R$3:$R$18),IF(AND($I154="RP"),WORKDAY.INTL($D154,2,1,Datos!$R$3:$R$18),IF(AND($I154="RV"),WORKDAY.INTL($D154,1,1,Datos!$R$3:$R$18),IF(AND($I154="Pg"),WORKDAY.INTL($D154,15,1,Datos!$R$3:$R$18),IF(AND($I154="Ps"),WORKDAY.INTL($D154,10,1,Datos!$R$3:$R$18),WORKDAY.INTL($D154,15,1,Datos!$R$3:$R$18)-1))))))</f>
        <v>46142</v>
      </c>
      <c r="AJ154" s="97" t="str">
        <f>IF(D154="","",IF(AND($I154="RS"),(($AI154-$D154)*24)&amp;" Horas",IF(AND($I154="RP"),(($AI154-$D154)*24)&amp;" Horas",IF(AND($I154="RV"),(($AI154-$D154)*24)&amp;" Horas",IF(AND($I154="Pg"),NETWORKDAYS.INTL($D154,$AI154,1,Datos!$R$3:$R$18)-1&amp;" Días",IF(AND($I154="Ps"),NETWORKDAYS.INTL($D154,$AI154,1,Datos!$R$3:$R$18)-1&amp;" Días",(NETWORKDAYS.INTL($D154,$AI154,1,Datos!$R$3:$R$18)&amp;" Días")))))))</f>
        <v>10 Días</v>
      </c>
      <c r="AK154" s="98">
        <v>46128</v>
      </c>
      <c r="AL154" s="98"/>
      <c r="AM154" s="98"/>
      <c r="AN154" s="98"/>
      <c r="AO154" s="98"/>
      <c r="AP154" s="109" t="str">
        <f ca="1">IF(D154="","",IF(AND($AZ154&lt;&gt;""),"YA SE DIO SOLUCIÓN","Falta  "&amp;(NETWORKDAYS.INTL(TODAY(),$AI154,1,Datos!$R$3:$R$18)-1&amp;" días")))</f>
        <v>YA SE DIO SOLUCIÓN</v>
      </c>
      <c r="AQ154" s="98">
        <v>46133</v>
      </c>
      <c r="AR154" s="98"/>
      <c r="AS154" s="97" t="s">
        <v>1283</v>
      </c>
      <c r="AT154" s="97" t="s">
        <v>2267</v>
      </c>
      <c r="AU154" s="97" t="s">
        <v>1284</v>
      </c>
      <c r="AV154" s="97" t="s">
        <v>1389</v>
      </c>
      <c r="AW154" s="97" t="s">
        <v>1389</v>
      </c>
      <c r="AX154" s="114" t="s">
        <v>168</v>
      </c>
      <c r="AY154" s="120">
        <v>3106</v>
      </c>
      <c r="AZ154" s="98">
        <v>46134</v>
      </c>
      <c r="BA154" s="110" t="str">
        <f t="shared" ref="BA154" si="279">+IF(D154="","",IF(AND($AZ154=""),"EN TRAMITE",IF(AND($AZ154&lt;=$AI154),"CON RESPUESTA","VENCIDA")))</f>
        <v>CON RESPUESTA</v>
      </c>
      <c r="BB154" s="111">
        <f>IF($AQ154="","",IF(AND($I154="RS"),($AQ154-$AK154),IF(AND($I154="RP"),($AQ154-$AK154),IF(AND($I154="RV"),($AQ154-$AK154),(NETWORKDAYS.INTL($AK154,$AQ154,1,Datos!$R$3:$R$18))))))</f>
        <v>4</v>
      </c>
      <c r="BC154" s="112" t="str">
        <f t="shared" si="1"/>
        <v>A TIEMPO</v>
      </c>
      <c r="BD154" s="111">
        <f>IF($AZ154="","",IF(AND($I154="RS"),($AZ154-$D154),IF(AND($I154="RP"),($AZ154-$D154),IF(AND($I154="RV"),($AZ154-$D154),(NETWORKDAYS.INTL($D154,$AZ154,1,Datos!$R$3:$R$18))))))</f>
        <v>5</v>
      </c>
      <c r="BE154" s="112" t="str">
        <f t="shared" si="2"/>
        <v>A TIEMPO</v>
      </c>
    </row>
    <row r="155" spans="1:57" ht="21" customHeight="1" x14ac:dyDescent="0.3">
      <c r="A155" s="97">
        <v>185</v>
      </c>
      <c r="B155" s="97">
        <v>3038</v>
      </c>
      <c r="C155" s="98">
        <v>46127</v>
      </c>
      <c r="D155" s="98">
        <v>46127</v>
      </c>
      <c r="E155" s="97" t="s">
        <v>1574</v>
      </c>
      <c r="F155" s="97" t="s">
        <v>2107</v>
      </c>
      <c r="G155" s="97" t="s">
        <v>153</v>
      </c>
      <c r="H155" s="97" t="s">
        <v>1373</v>
      </c>
      <c r="I155" s="97" t="s">
        <v>1366</v>
      </c>
      <c r="J155" s="97" t="s">
        <v>2163</v>
      </c>
      <c r="K155" s="97" t="s">
        <v>66</v>
      </c>
      <c r="L155" s="97" t="s">
        <v>66</v>
      </c>
      <c r="M155" s="97">
        <v>3202234559</v>
      </c>
      <c r="N155" s="97" t="s">
        <v>2164</v>
      </c>
      <c r="O155" s="97" t="s">
        <v>2162</v>
      </c>
      <c r="P155" s="97" t="s">
        <v>80</v>
      </c>
      <c r="Q155" s="97">
        <v>74301005</v>
      </c>
      <c r="R155" s="97" t="s">
        <v>11</v>
      </c>
      <c r="S155" s="97" t="s">
        <v>66</v>
      </c>
      <c r="T155" s="97" t="s">
        <v>2165</v>
      </c>
      <c r="U155" s="97">
        <v>3202234559</v>
      </c>
      <c r="V155" s="97" t="s">
        <v>2164</v>
      </c>
      <c r="W155" s="97" t="s">
        <v>214</v>
      </c>
      <c r="X155" s="97" t="s">
        <v>265</v>
      </c>
      <c r="Y155" s="97" t="s">
        <v>2166</v>
      </c>
      <c r="Z155" s="97" t="s">
        <v>66</v>
      </c>
      <c r="AA155" s="97" t="s">
        <v>1413</v>
      </c>
      <c r="AB155" s="97" t="s">
        <v>1413</v>
      </c>
      <c r="AC155" s="97" t="s">
        <v>1388</v>
      </c>
      <c r="AD155" s="97" t="s">
        <v>1380</v>
      </c>
      <c r="AE155" s="97" t="s">
        <v>1420</v>
      </c>
      <c r="AF155" s="97" t="s">
        <v>1519</v>
      </c>
      <c r="AG155" s="97" t="s">
        <v>66</v>
      </c>
      <c r="AH155" s="97" t="s">
        <v>1389</v>
      </c>
      <c r="AI155" s="98">
        <f>IF(D155="","",IF(AND($I155="RS"),WORKDAY.INTL($D155,3,1,Datos!$R$3:$R$18),IF(AND($I155="RP"),WORKDAY.INTL($D155,2,1,Datos!$R$3:$R$18),IF(AND($I155="RV"),WORKDAY.INTL($D155,1,1,Datos!$R$3:$R$18),IF(AND($I155="Pg"),WORKDAY.INTL($D155,15,1,Datos!$R$3:$R$18),IF(AND($I155="Ps"),WORKDAY.INTL($D155,10,1,Datos!$R$3:$R$18),WORKDAY.INTL($D155,15,1,Datos!$R$3:$R$18)-1))))))</f>
        <v>46141</v>
      </c>
      <c r="AJ155" s="97" t="str">
        <f>IF(D155="","",IF(AND($I155="RS"),(($AI155-$D155)*24)&amp;" Horas",IF(AND($I155="RP"),(($AI155-$D155)*24)&amp;" Horas",IF(AND($I155="RV"),(($AI155-$D155)*24)&amp;" Horas",IF(AND($I155="Pg"),NETWORKDAYS.INTL($D155,$AI155,1,Datos!$R$3:$R$18)-1&amp;" Días",IF(AND($I155="Ps"),NETWORKDAYS.INTL($D155,$AI155,1,Datos!$R$3:$R$18)-1&amp;" Días",(NETWORKDAYS.INTL($D155,$AI155,1,Datos!$R$3:$R$18)&amp;" Días")))))))</f>
        <v>10 Días</v>
      </c>
      <c r="AK155" s="98">
        <v>46127</v>
      </c>
      <c r="AL155" s="98"/>
      <c r="AM155" s="98"/>
      <c r="AN155" s="98"/>
      <c r="AO155" s="98"/>
      <c r="AP155" s="109" t="str">
        <f ca="1">IF(D155="","",IF(AND($AZ155&lt;&gt;""),"YA SE DIO SOLUCIÓN","Falta  "&amp;(NETWORKDAYS.INTL(TODAY(),$AI155,1,Datos!$R$3:$R$18)-1&amp;" días")))</f>
        <v>YA SE DIO SOLUCIÓN</v>
      </c>
      <c r="AQ155" s="98">
        <v>46133</v>
      </c>
      <c r="AR155" s="98"/>
      <c r="AS155" s="97" t="s">
        <v>1283</v>
      </c>
      <c r="AT155" s="97" t="s">
        <v>2266</v>
      </c>
      <c r="AU155" s="97" t="s">
        <v>1284</v>
      </c>
      <c r="AV155" s="97" t="s">
        <v>1389</v>
      </c>
      <c r="AW155" s="97" t="s">
        <v>1389</v>
      </c>
      <c r="AX155" s="114" t="s">
        <v>3</v>
      </c>
      <c r="AY155" s="120">
        <v>3105</v>
      </c>
      <c r="AZ155" s="98">
        <v>46133</v>
      </c>
      <c r="BA155" s="110" t="str">
        <f t="shared" ref="BA155" si="280">+IF(D155="","",IF(AND($AZ155=""),"EN TRAMITE",IF(AND($AZ155&lt;=$AI155),"CON RESPUESTA","VENCIDA")))</f>
        <v>CON RESPUESTA</v>
      </c>
      <c r="BB155" s="111">
        <f>IF($AQ155="","",IF(AND($I155="RS"),($AQ155-$AK155),IF(AND($I155="RP"),($AQ155-$AK155),IF(AND($I155="RV"),($AQ155-$AK155),(NETWORKDAYS.INTL($AK155,$AQ155,1,Datos!$R$3:$R$18))))))</f>
        <v>5</v>
      </c>
      <c r="BC155" s="112" t="str">
        <f t="shared" si="1"/>
        <v>A TIEMPO</v>
      </c>
      <c r="BD155" s="111">
        <f>IF($AZ155="","",IF(AND($I155="RS"),($AZ155-$D155),IF(AND($I155="RP"),($AZ155-$D155),IF(AND($I155="RV"),($AZ155-$D155),(NETWORKDAYS.INTL($D155,$AZ155,1,Datos!$R$3:$R$18))))))</f>
        <v>5</v>
      </c>
      <c r="BE155" s="112" t="str">
        <f t="shared" si="2"/>
        <v>A TIEMPO</v>
      </c>
    </row>
    <row r="156" spans="1:57" ht="21" customHeight="1" x14ac:dyDescent="0.3">
      <c r="A156" s="97">
        <v>184</v>
      </c>
      <c r="B156" s="97">
        <v>3008</v>
      </c>
      <c r="C156" s="98">
        <v>46127</v>
      </c>
      <c r="D156" s="98">
        <v>46127</v>
      </c>
      <c r="E156" s="97" t="s">
        <v>1574</v>
      </c>
      <c r="F156" s="97" t="s">
        <v>2107</v>
      </c>
      <c r="G156" s="97" t="s">
        <v>122</v>
      </c>
      <c r="H156" s="97" t="s">
        <v>1374</v>
      </c>
      <c r="I156" s="97" t="s">
        <v>1368</v>
      </c>
      <c r="J156" s="97" t="s">
        <v>1430</v>
      </c>
      <c r="K156" s="97" t="s">
        <v>66</v>
      </c>
      <c r="L156" s="97" t="s">
        <v>66</v>
      </c>
      <c r="M156" s="97" t="s">
        <v>66</v>
      </c>
      <c r="N156" s="97" t="s">
        <v>66</v>
      </c>
      <c r="O156" s="97" t="s">
        <v>1430</v>
      </c>
      <c r="P156" s="97" t="s">
        <v>66</v>
      </c>
      <c r="Q156" s="97" t="s">
        <v>66</v>
      </c>
      <c r="R156" s="97" t="s">
        <v>66</v>
      </c>
      <c r="S156" s="97" t="s">
        <v>66</v>
      </c>
      <c r="T156" s="97" t="s">
        <v>66</v>
      </c>
      <c r="U156" s="97" t="s">
        <v>66</v>
      </c>
      <c r="V156" s="97" t="s">
        <v>66</v>
      </c>
      <c r="W156" s="97" t="s">
        <v>1272</v>
      </c>
      <c r="X156" s="97"/>
      <c r="Y156" s="97" t="s">
        <v>2217</v>
      </c>
      <c r="Z156" s="97" t="s">
        <v>66</v>
      </c>
      <c r="AA156" s="97" t="s">
        <v>1413</v>
      </c>
      <c r="AB156" s="97" t="s">
        <v>1413</v>
      </c>
      <c r="AC156" s="97" t="s">
        <v>1382</v>
      </c>
      <c r="AD156" s="97" t="s">
        <v>1379</v>
      </c>
      <c r="AE156" s="97" t="s">
        <v>1448</v>
      </c>
      <c r="AF156" s="97" t="s">
        <v>1443</v>
      </c>
      <c r="AG156" s="97" t="s">
        <v>1606</v>
      </c>
      <c r="AH156" s="97" t="s">
        <v>1393</v>
      </c>
      <c r="AI156" s="98">
        <f>IF(D156="","",IF(AND($I156="RS"),WORKDAY.INTL($D156,3,1,Datos!$R$3:$R$18),IF(AND($I156="RP"),WORKDAY.INTL($D156,2,1,Datos!$R$3:$R$18),IF(AND($I156="RV"),WORKDAY.INTL($D156,1,1,Datos!$R$3:$R$18),IF(AND($I156="Pg"),WORKDAY.INTL($D156,15,1,Datos!$R$3:$R$18),IF(AND($I156="Ps"),WORKDAY.INTL($D156,10,1,Datos!$R$3:$R$18),WORKDAY.INTL($D156,15,1,Datos!$R$3:$R$18)-1))))))</f>
        <v>46147</v>
      </c>
      <c r="AJ156" s="97" t="str">
        <f>IF(D156="","",IF(AND($I156="RS"),(($AI156-$D156)*24)&amp;" Horas",IF(AND($I156="RP"),(($AI156-$D156)*24)&amp;" Horas",IF(AND($I156="RV"),(($AI156-$D156)*24)&amp;" Horas",IF(AND($I156="Pg"),NETWORKDAYS.INTL($D156,$AI156,1,Datos!$R$3:$R$18)-1&amp;" Días",IF(AND($I156="Ps"),NETWORKDAYS.INTL($D156,$AI156,1,Datos!$R$3:$R$18)-1&amp;" Días",(NETWORKDAYS.INTL($D156,$AI156,1,Datos!$R$3:$R$18)&amp;" Días")))))))</f>
        <v>15 Días</v>
      </c>
      <c r="AK156" s="98">
        <v>46127</v>
      </c>
      <c r="AL156" s="98">
        <v>46135</v>
      </c>
      <c r="AM156" s="98">
        <v>46139</v>
      </c>
      <c r="AN156" s="98"/>
      <c r="AO156" s="98"/>
      <c r="AP156" s="109" t="str">
        <f ca="1">IF(D156="","",IF(AND($AZ156&lt;&gt;""),"YA SE DIO SOLUCIÓN","Falta  "&amp;(NETWORKDAYS.INTL(TODAY(),$AI156,1,Datos!$R$3:$R$18)-1&amp;" días")))</f>
        <v>YA SE DIO SOLUCIÓN</v>
      </c>
      <c r="AQ156" s="98">
        <v>46140</v>
      </c>
      <c r="AR156" s="98"/>
      <c r="AS156" s="97" t="s">
        <v>1283</v>
      </c>
      <c r="AT156" s="97" t="s">
        <v>1861</v>
      </c>
      <c r="AU156" s="97" t="s">
        <v>1284</v>
      </c>
      <c r="AV156" s="97" t="s">
        <v>1389</v>
      </c>
      <c r="AW156" s="97" t="s">
        <v>1389</v>
      </c>
      <c r="AX156" s="114" t="s">
        <v>6</v>
      </c>
      <c r="AY156" s="120">
        <v>3351</v>
      </c>
      <c r="AZ156" s="98">
        <v>46140</v>
      </c>
      <c r="BA156" s="110" t="str">
        <f t="shared" ref="BA156" si="281">+IF(D156="","",IF(AND($AZ156=""),"EN TRAMITE",IF(AND($AZ156&lt;=$AI156),"CON RESPUESTA","VENCIDA")))</f>
        <v>CON RESPUESTA</v>
      </c>
      <c r="BB156" s="111">
        <f>IF($AQ156="","",IF(AND($I156="RS"),($AQ156-$AK156),IF(AND($I156="RP"),($AQ156-$AK156),IF(AND($I156="RV"),($AQ156-$AK156),(NETWORKDAYS.INTL($AK156,$AQ156,1,Datos!$R$3:$R$18))))))</f>
        <v>10</v>
      </c>
      <c r="BC156" s="112" t="str">
        <f t="shared" si="1"/>
        <v>A TIEMPO</v>
      </c>
      <c r="BD156" s="111">
        <f>IF($AZ156="","",IF(AND($I156="RS"),($AZ156-$D156),IF(AND($I156="RP"),($AZ156-$D156),IF(AND($I156="RV"),($AZ156-$D156),(NETWORKDAYS.INTL($D156,$AZ156,1,Datos!$R$3:$R$18))))))</f>
        <v>10</v>
      </c>
      <c r="BE156" s="112" t="str">
        <f t="shared" si="2"/>
        <v>A TIEMPO</v>
      </c>
    </row>
    <row r="157" spans="1:57" ht="21" customHeight="1" x14ac:dyDescent="0.3">
      <c r="A157" s="97">
        <v>183</v>
      </c>
      <c r="B157" s="97">
        <v>2891</v>
      </c>
      <c r="C157" s="98">
        <v>46122</v>
      </c>
      <c r="D157" s="98">
        <v>46122</v>
      </c>
      <c r="E157" s="97" t="s">
        <v>1574</v>
      </c>
      <c r="F157" s="97" t="s">
        <v>2107</v>
      </c>
      <c r="G157" s="97" t="s">
        <v>118</v>
      </c>
      <c r="H157" s="97" t="s">
        <v>1374</v>
      </c>
      <c r="I157" s="97" t="s">
        <v>1368</v>
      </c>
      <c r="J157" s="97" t="s">
        <v>2157</v>
      </c>
      <c r="K157" s="97" t="s">
        <v>80</v>
      </c>
      <c r="L157" s="97">
        <v>17129662</v>
      </c>
      <c r="M157" s="97">
        <v>3193179368</v>
      </c>
      <c r="N157" s="97" t="s">
        <v>2158</v>
      </c>
      <c r="O157" s="97" t="s">
        <v>2159</v>
      </c>
      <c r="P157" s="97" t="s">
        <v>80</v>
      </c>
      <c r="Q157" s="97">
        <v>39790329</v>
      </c>
      <c r="R157" s="97" t="s">
        <v>66</v>
      </c>
      <c r="S157" s="97" t="s">
        <v>66</v>
      </c>
      <c r="T157" s="97" t="s">
        <v>66</v>
      </c>
      <c r="U157" s="97">
        <v>3193179368</v>
      </c>
      <c r="V157" s="97" t="s">
        <v>2158</v>
      </c>
      <c r="W157" s="97" t="s">
        <v>1272</v>
      </c>
      <c r="X157" s="97"/>
      <c r="Y157" s="97" t="s">
        <v>2160</v>
      </c>
      <c r="Z157" s="97" t="s">
        <v>66</v>
      </c>
      <c r="AA157" s="97" t="s">
        <v>1413</v>
      </c>
      <c r="AB157" s="97" t="s">
        <v>1413</v>
      </c>
      <c r="AC157" s="97" t="s">
        <v>1382</v>
      </c>
      <c r="AD157" s="97" t="s">
        <v>1463</v>
      </c>
      <c r="AE157" s="97" t="s">
        <v>1448</v>
      </c>
      <c r="AF157" s="97" t="s">
        <v>1443</v>
      </c>
      <c r="AG157" s="97" t="s">
        <v>2161</v>
      </c>
      <c r="AH157" s="97" t="s">
        <v>1393</v>
      </c>
      <c r="AI157" s="98">
        <f>IF(D157="","",IF(AND($I157="RS"),WORKDAY.INTL($D157,3,1,Datos!$R$3:$R$18),IF(AND($I157="RP"),WORKDAY.INTL($D157,2,1,Datos!$R$3:$R$18),IF(AND($I157="RV"),WORKDAY.INTL($D157,1,1,Datos!$R$3:$R$18),IF(AND($I157="Pg"),WORKDAY.INTL($D157,15,1,Datos!$R$3:$R$18),IF(AND($I157="Ps"),WORKDAY.INTL($D157,10,1,Datos!$R$3:$R$18),WORKDAY.INTL($D157,15,1,Datos!$R$3:$R$18)-1))))))</f>
        <v>46142</v>
      </c>
      <c r="AJ157" s="97" t="str">
        <f>IF(D157="","",IF(AND($I157="RS"),(($AI157-$D157)*24)&amp;" Horas",IF(AND($I157="RP"),(($AI157-$D157)*24)&amp;" Horas",IF(AND($I157="RV"),(($AI157-$D157)*24)&amp;" Horas",IF(AND($I157="Pg"),NETWORKDAYS.INTL($D157,$AI157,1,Datos!$R$3:$R$18)-1&amp;" Días",IF(AND($I157="Ps"),NETWORKDAYS.INTL($D157,$AI157,1,Datos!$R$3:$R$18)-1&amp;" Días",(NETWORKDAYS.INTL($D157,$AI157,1,Datos!$R$3:$R$18)&amp;" Días")))))))</f>
        <v>15 Días</v>
      </c>
      <c r="AK157" s="98">
        <v>46122</v>
      </c>
      <c r="AL157" s="98"/>
      <c r="AM157" s="98"/>
      <c r="AN157" s="98"/>
      <c r="AO157" s="98"/>
      <c r="AP157" s="109" t="str">
        <f ca="1">IF(D157="","",IF(AND($AZ157&lt;&gt;""),"YA SE DIO SOLUCIÓN","Falta  "&amp;(NETWORKDAYS.INTL(TODAY(),$AI157,1,Datos!$R$3:$R$18)-1&amp;" días")))</f>
        <v>YA SE DIO SOLUCIÓN</v>
      </c>
      <c r="AQ157" s="98">
        <v>46126</v>
      </c>
      <c r="AR157" s="98"/>
      <c r="AS157" s="97" t="s">
        <v>1283</v>
      </c>
      <c r="AT157" s="97" t="s">
        <v>2265</v>
      </c>
      <c r="AU157" s="97" t="s">
        <v>1284</v>
      </c>
      <c r="AV157" s="97" t="s">
        <v>1389</v>
      </c>
      <c r="AW157" s="97" t="s">
        <v>1389</v>
      </c>
      <c r="AX157" s="114" t="s">
        <v>3</v>
      </c>
      <c r="AY157" s="120">
        <v>2927</v>
      </c>
      <c r="AZ157" s="98">
        <v>46126</v>
      </c>
      <c r="BA157" s="110" t="str">
        <f t="shared" ref="BA157" si="282">+IF(D157="","",IF(AND($AZ157=""),"EN TRAMITE",IF(AND($AZ157&lt;=$AI157),"CON RESPUESTA","VENCIDA")))</f>
        <v>CON RESPUESTA</v>
      </c>
      <c r="BB157" s="111">
        <f>IF($AQ157="","",IF(AND($I157="RS"),($AQ157-$AK157),IF(AND($I157="RP"),($AQ157-$AK157),IF(AND($I157="RV"),($AQ157-$AK157),(NETWORKDAYS.INTL($AK157,$AQ157,1,Datos!$R$3:$R$18))))))</f>
        <v>3</v>
      </c>
      <c r="BC157" s="112" t="str">
        <f t="shared" si="1"/>
        <v>A TIEMPO</v>
      </c>
      <c r="BD157" s="111">
        <f>IF($AZ157="","",IF(AND($I157="RS"),($AZ157-$D157),IF(AND($I157="RP"),($AZ157-$D157),IF(AND($I157="RV"),($AZ157-$D157),(NETWORKDAYS.INTL($D157,$AZ157,1,Datos!$R$3:$R$18))))))</f>
        <v>3</v>
      </c>
      <c r="BE157" s="112" t="str">
        <f t="shared" si="2"/>
        <v>A TIEMPO</v>
      </c>
    </row>
    <row r="158" spans="1:57" ht="21" customHeight="1" x14ac:dyDescent="0.3">
      <c r="A158" s="97">
        <v>182</v>
      </c>
      <c r="B158" s="97">
        <v>2832</v>
      </c>
      <c r="C158" s="98">
        <v>46121</v>
      </c>
      <c r="D158" s="98">
        <v>46121</v>
      </c>
      <c r="E158" s="97" t="s">
        <v>1574</v>
      </c>
      <c r="F158" s="97" t="s">
        <v>2107</v>
      </c>
      <c r="G158" s="97" t="s">
        <v>125</v>
      </c>
      <c r="H158" s="97" t="s">
        <v>1374</v>
      </c>
      <c r="I158" s="97" t="s">
        <v>1368</v>
      </c>
      <c r="J158" s="97" t="s">
        <v>1994</v>
      </c>
      <c r="K158" s="97" t="s">
        <v>66</v>
      </c>
      <c r="L158" s="97" t="s">
        <v>66</v>
      </c>
      <c r="M158" s="97">
        <v>3177220444</v>
      </c>
      <c r="N158" s="97" t="s">
        <v>2156</v>
      </c>
      <c r="O158" s="97" t="s">
        <v>1995</v>
      </c>
      <c r="P158" s="97" t="s">
        <v>81</v>
      </c>
      <c r="Q158" s="97">
        <v>1118207551</v>
      </c>
      <c r="R158" s="97" t="s">
        <v>4</v>
      </c>
      <c r="S158" s="97" t="s">
        <v>66</v>
      </c>
      <c r="T158" s="97" t="s">
        <v>66</v>
      </c>
      <c r="U158" s="97">
        <v>3177220444</v>
      </c>
      <c r="V158" s="97" t="s">
        <v>2156</v>
      </c>
      <c r="W158" s="97" t="s">
        <v>214</v>
      </c>
      <c r="X158" s="97" t="s">
        <v>495</v>
      </c>
      <c r="Y158" s="97" t="s">
        <v>1998</v>
      </c>
      <c r="Z158" s="97" t="s">
        <v>66</v>
      </c>
      <c r="AA158" s="97" t="s">
        <v>1413</v>
      </c>
      <c r="AB158" s="97" t="s">
        <v>1413</v>
      </c>
      <c r="AC158" s="97" t="s">
        <v>1388</v>
      </c>
      <c r="AD158" s="97" t="s">
        <v>1463</v>
      </c>
      <c r="AE158" s="97" t="s">
        <v>1448</v>
      </c>
      <c r="AF158" s="97" t="s">
        <v>1443</v>
      </c>
      <c r="AG158" s="97" t="s">
        <v>66</v>
      </c>
      <c r="AH158" s="97" t="s">
        <v>1393</v>
      </c>
      <c r="AI158" s="98">
        <f>IF(D158="","",IF(AND($I158="RS"),WORKDAY.INTL($D158,3,1,Datos!$R$3:$R$18),IF(AND($I158="RP"),WORKDAY.INTL($D158,2,1,Datos!$R$3:$R$18),IF(AND($I158="RV"),WORKDAY.INTL($D158,1,1,Datos!$R$3:$R$18),IF(AND($I158="Pg"),WORKDAY.INTL($D158,15,1,Datos!$R$3:$R$18),IF(AND($I158="Ps"),WORKDAY.INTL($D158,10,1,Datos!$R$3:$R$18),WORKDAY.INTL($D158,15,1,Datos!$R$3:$R$18)-1))))))</f>
        <v>46141</v>
      </c>
      <c r="AJ158" s="97" t="str">
        <f>IF(D158="","",IF(AND($I158="RS"),(($AI158-$D158)*24)&amp;" Horas",IF(AND($I158="RP"),(($AI158-$D158)*24)&amp;" Horas",IF(AND($I158="RV"),(($AI158-$D158)*24)&amp;" Horas",IF(AND($I158="Pg"),NETWORKDAYS.INTL($D158,$AI158,1,Datos!$R$3:$R$18)-1&amp;" Días",IF(AND($I158="Ps"),NETWORKDAYS.INTL($D158,$AI158,1,Datos!$R$3:$R$18)-1&amp;" Días",(NETWORKDAYS.INTL($D158,$AI158,1,Datos!$R$3:$R$18)&amp;" Días")))))))</f>
        <v>15 Días</v>
      </c>
      <c r="AK158" s="98">
        <v>46121</v>
      </c>
      <c r="AL158" s="98">
        <v>46129</v>
      </c>
      <c r="AM158" s="98"/>
      <c r="AN158" s="98"/>
      <c r="AO158" s="98"/>
      <c r="AP158" s="109" t="str">
        <f ca="1">IF(D158="","",IF(AND($AZ158&lt;&gt;""),"YA SE DIO SOLUCIÓN","Falta  "&amp;(NETWORKDAYS.INTL(TODAY(),$AI158,1,Datos!$R$3:$R$18)-1&amp;" días")))</f>
        <v>YA SE DIO SOLUCIÓN</v>
      </c>
      <c r="AQ158" s="98">
        <v>46129</v>
      </c>
      <c r="AR158" s="98"/>
      <c r="AS158" s="97" t="s">
        <v>1283</v>
      </c>
      <c r="AT158" s="97" t="s">
        <v>2264</v>
      </c>
      <c r="AU158" s="97" t="s">
        <v>1284</v>
      </c>
      <c r="AV158" s="97" t="s">
        <v>1389</v>
      </c>
      <c r="AW158" s="97" t="s">
        <v>1389</v>
      </c>
      <c r="AX158" s="114" t="s">
        <v>3</v>
      </c>
      <c r="AY158" s="120">
        <v>3023</v>
      </c>
      <c r="AZ158" s="98">
        <v>46132</v>
      </c>
      <c r="BA158" s="110" t="str">
        <f t="shared" ref="BA158" si="283">+IF(D158="","",IF(AND($AZ158=""),"EN TRAMITE",IF(AND($AZ158&lt;=$AI158),"CON RESPUESTA","VENCIDA")))</f>
        <v>CON RESPUESTA</v>
      </c>
      <c r="BB158" s="111">
        <f>IF($AQ158="","",IF(AND($I158="RS"),($AQ158-$AK158),IF(AND($I158="RP"),($AQ158-$AK158),IF(AND($I158="RV"),($AQ158-$AK158),(NETWORKDAYS.INTL($AK158,$AQ158,1,Datos!$R$3:$R$18))))))</f>
        <v>7</v>
      </c>
      <c r="BC158" s="112" t="str">
        <f t="shared" si="1"/>
        <v>A TIEMPO</v>
      </c>
      <c r="BD158" s="111">
        <f>IF($AZ158="","",IF(AND($I158="RS"),($AZ158-$D158),IF(AND($I158="RP"),($AZ158-$D158),IF(AND($I158="RV"),($AZ158-$D158),(NETWORKDAYS.INTL($D158,$AZ158,1,Datos!$R$3:$R$18))))))</f>
        <v>8</v>
      </c>
      <c r="BE158" s="112" t="str">
        <f t="shared" si="2"/>
        <v>A TIEMPO</v>
      </c>
    </row>
    <row r="159" spans="1:57" ht="21" customHeight="1" x14ac:dyDescent="0.3">
      <c r="A159" s="97">
        <v>181</v>
      </c>
      <c r="B159" s="97">
        <v>2817</v>
      </c>
      <c r="C159" s="98">
        <v>46120</v>
      </c>
      <c r="D159" s="98">
        <v>46120</v>
      </c>
      <c r="E159" s="97" t="s">
        <v>1574</v>
      </c>
      <c r="F159" s="97" t="s">
        <v>2107</v>
      </c>
      <c r="G159" s="97" t="s">
        <v>125</v>
      </c>
      <c r="H159" s="97" t="s">
        <v>1374</v>
      </c>
      <c r="I159" s="97" t="s">
        <v>1368</v>
      </c>
      <c r="J159" s="97" t="s">
        <v>2152</v>
      </c>
      <c r="K159" s="97" t="s">
        <v>80</v>
      </c>
      <c r="L159" s="97">
        <v>1118650062</v>
      </c>
      <c r="M159" s="97">
        <v>3125786952</v>
      </c>
      <c r="N159" s="97" t="s">
        <v>2153</v>
      </c>
      <c r="O159" s="97" t="s">
        <v>2154</v>
      </c>
      <c r="P159" s="97" t="s">
        <v>82</v>
      </c>
      <c r="Q159" s="97">
        <v>1222115723</v>
      </c>
      <c r="R159" s="97" t="s">
        <v>4</v>
      </c>
      <c r="S159" s="97" t="s">
        <v>1402</v>
      </c>
      <c r="T159" s="97" t="s">
        <v>66</v>
      </c>
      <c r="U159" s="97">
        <v>3125786952</v>
      </c>
      <c r="V159" s="97" t="s">
        <v>2153</v>
      </c>
      <c r="W159" s="97" t="s">
        <v>214</v>
      </c>
      <c r="X159" s="97" t="s">
        <v>303</v>
      </c>
      <c r="Y159" s="97" t="s">
        <v>2155</v>
      </c>
      <c r="Z159" s="97" t="s">
        <v>66</v>
      </c>
      <c r="AA159" s="97" t="s">
        <v>1413</v>
      </c>
      <c r="AB159" s="97" t="s">
        <v>1413</v>
      </c>
      <c r="AC159" s="97" t="s">
        <v>1387</v>
      </c>
      <c r="AD159" s="97" t="s">
        <v>1463</v>
      </c>
      <c r="AE159" s="97" t="s">
        <v>139</v>
      </c>
      <c r="AF159" s="97" t="s">
        <v>1429</v>
      </c>
      <c r="AG159" s="97" t="s">
        <v>66</v>
      </c>
      <c r="AH159" s="97" t="s">
        <v>1389</v>
      </c>
      <c r="AI159" s="98">
        <f>IF(D159="","",IF(AND($I159="RS"),WORKDAY.INTL($D159,3,1,Datos!$R$3:$R$18),IF(AND($I159="RP"),WORKDAY.INTL($D159,2,1,Datos!$R$3:$R$18),IF(AND($I159="RV"),WORKDAY.INTL($D159,1,1,Datos!$R$3:$R$18),IF(AND($I159="Pg"),WORKDAY.INTL($D159,15,1,Datos!$R$3:$R$18),IF(AND($I159="Ps"),WORKDAY.INTL($D159,10,1,Datos!$R$3:$R$18),WORKDAY.INTL($D159,15,1,Datos!$R$3:$R$18)-1))))))</f>
        <v>46140</v>
      </c>
      <c r="AJ159" s="97" t="str">
        <f>IF(D159="","",IF(AND($I159="RS"),(($AI159-$D159)*24)&amp;" Horas",IF(AND($I159="RP"),(($AI159-$D159)*24)&amp;" Horas",IF(AND($I159="RV"),(($AI159-$D159)*24)&amp;" Horas",IF(AND($I159="Pg"),NETWORKDAYS.INTL($D159,$AI159,1,Datos!$R$3:$R$18)-1&amp;" Días",IF(AND($I159="Ps"),NETWORKDAYS.INTL($D159,$AI159,1,Datos!$R$3:$R$18)-1&amp;" Días",(NETWORKDAYS.INTL($D159,$AI159,1,Datos!$R$3:$R$18)&amp;" Días")))))))</f>
        <v>15 Días</v>
      </c>
      <c r="AK159" s="98">
        <v>46120</v>
      </c>
      <c r="AL159" s="98"/>
      <c r="AM159" s="98"/>
      <c r="AN159" s="98"/>
      <c r="AO159" s="98"/>
      <c r="AP159" s="109" t="str">
        <f ca="1">IF(D159="","",IF(AND($AZ159&lt;&gt;""),"YA SE DIO SOLUCIÓN","Falta  "&amp;(NETWORKDAYS.INTL(TODAY(),$AI159,1,Datos!$R$3:$R$18)-1&amp;" días")))</f>
        <v>YA SE DIO SOLUCIÓN</v>
      </c>
      <c r="AQ159" s="98">
        <v>46126</v>
      </c>
      <c r="AR159" s="98"/>
      <c r="AS159" s="97" t="s">
        <v>1284</v>
      </c>
      <c r="AT159" s="97" t="s">
        <v>1389</v>
      </c>
      <c r="AU159" s="97" t="s">
        <v>1283</v>
      </c>
      <c r="AV159" s="97" t="s">
        <v>2126</v>
      </c>
      <c r="AW159" s="97" t="s">
        <v>1429</v>
      </c>
      <c r="AX159" s="114" t="s">
        <v>3</v>
      </c>
      <c r="AY159" s="120">
        <v>2904</v>
      </c>
      <c r="AZ159" s="98">
        <v>46126</v>
      </c>
      <c r="BA159" s="110" t="str">
        <f t="shared" ref="BA159" si="284">+IF(D159="","",IF(AND($AZ159=""),"EN TRAMITE",IF(AND($AZ159&lt;=$AI159),"CON RESPUESTA","VENCIDA")))</f>
        <v>CON RESPUESTA</v>
      </c>
      <c r="BB159" s="111">
        <f>IF($AQ159="","",IF(AND($I159="RS"),($AQ159-$AK159),IF(AND($I159="RP"),($AQ159-$AK159),IF(AND($I159="RV"),($AQ159-$AK159),(NETWORKDAYS.INTL($AK159,$AQ159,1,Datos!$R$3:$R$18))))))</f>
        <v>5</v>
      </c>
      <c r="BC159" s="112" t="str">
        <f t="shared" si="1"/>
        <v>A TIEMPO</v>
      </c>
      <c r="BD159" s="111">
        <f>IF($AZ159="","",IF(AND($I159="RS"),($AZ159-$D159),IF(AND($I159="RP"),($AZ159-$D159),IF(AND($I159="RV"),($AZ159-$D159),(NETWORKDAYS.INTL($D159,$AZ159,1,Datos!$R$3:$R$18))))))</f>
        <v>5</v>
      </c>
      <c r="BE159" s="112" t="str">
        <f t="shared" si="2"/>
        <v>A TIEMPO</v>
      </c>
    </row>
    <row r="160" spans="1:57" ht="21" customHeight="1" x14ac:dyDescent="0.3">
      <c r="A160" s="97">
        <v>180</v>
      </c>
      <c r="B160" s="97">
        <v>2801</v>
      </c>
      <c r="C160" s="98">
        <v>46120</v>
      </c>
      <c r="D160" s="98">
        <v>46120</v>
      </c>
      <c r="E160" s="97" t="s">
        <v>1574</v>
      </c>
      <c r="F160" s="97" t="s">
        <v>2107</v>
      </c>
      <c r="G160" s="97" t="s">
        <v>135</v>
      </c>
      <c r="H160" s="97" t="s">
        <v>1374</v>
      </c>
      <c r="I160" s="97" t="s">
        <v>1368</v>
      </c>
      <c r="J160" s="97" t="s">
        <v>2148</v>
      </c>
      <c r="K160" s="97" t="s">
        <v>66</v>
      </c>
      <c r="L160" s="97" t="s">
        <v>66</v>
      </c>
      <c r="M160" s="97">
        <v>3024165005</v>
      </c>
      <c r="N160" s="97" t="s">
        <v>1461</v>
      </c>
      <c r="O160" s="97" t="s">
        <v>2149</v>
      </c>
      <c r="P160" s="97" t="s">
        <v>80</v>
      </c>
      <c r="Q160" s="97">
        <v>32936908</v>
      </c>
      <c r="R160" s="97" t="s">
        <v>11</v>
      </c>
      <c r="S160" s="97" t="s">
        <v>1402</v>
      </c>
      <c r="T160" s="97" t="s">
        <v>2150</v>
      </c>
      <c r="U160" s="97">
        <v>3187636899</v>
      </c>
      <c r="V160" s="97" t="s">
        <v>2151</v>
      </c>
      <c r="W160" s="97" t="s">
        <v>1272</v>
      </c>
      <c r="X160" s="97"/>
      <c r="Y160" s="97" t="s">
        <v>2144</v>
      </c>
      <c r="Z160" s="97" t="s">
        <v>66</v>
      </c>
      <c r="AA160" s="97" t="s">
        <v>1413</v>
      </c>
      <c r="AB160" s="97" t="s">
        <v>1413</v>
      </c>
      <c r="AC160" s="97" t="s">
        <v>1382</v>
      </c>
      <c r="AD160" s="97" t="s">
        <v>1463</v>
      </c>
      <c r="AE160" s="97" t="s">
        <v>160</v>
      </c>
      <c r="AF160" s="97" t="s">
        <v>1964</v>
      </c>
      <c r="AG160" s="97" t="s">
        <v>66</v>
      </c>
      <c r="AH160" s="97" t="s">
        <v>1399</v>
      </c>
      <c r="AI160" s="98">
        <f>IF(D160="","",IF(AND($I160="RS"),WORKDAY.INTL($D160,3,1,Datos!$R$3:$R$18),IF(AND($I160="RP"),WORKDAY.INTL($D160,2,1,Datos!$R$3:$R$18),IF(AND($I160="RV"),WORKDAY.INTL($D160,1,1,Datos!$R$3:$R$18),IF(AND($I160="Pg"),WORKDAY.INTL($D160,15,1,Datos!$R$3:$R$18),IF(AND($I160="Ps"),WORKDAY.INTL($D160,10,1,Datos!$R$3:$R$18),WORKDAY.INTL($D160,15,1,Datos!$R$3:$R$18)-1))))))</f>
        <v>46140</v>
      </c>
      <c r="AJ160" s="97" t="str">
        <f>IF(D160="","",IF(AND($I160="RS"),(($AI160-$D160)*24)&amp;" Horas",IF(AND($I160="RP"),(($AI160-$D160)*24)&amp;" Horas",IF(AND($I160="RV"),(($AI160-$D160)*24)&amp;" Horas",IF(AND($I160="Pg"),NETWORKDAYS.INTL($D160,$AI160,1,Datos!$R$3:$R$18)-1&amp;" Días",IF(AND($I160="Ps"),NETWORKDAYS.INTL($D160,$AI160,1,Datos!$R$3:$R$18)-1&amp;" Días",(NETWORKDAYS.INTL($D160,$AI160,1,Datos!$R$3:$R$18)&amp;" Días")))))))</f>
        <v>15 Días</v>
      </c>
      <c r="AK160" s="98">
        <v>46120</v>
      </c>
      <c r="AL160" s="98">
        <v>46129</v>
      </c>
      <c r="AM160" s="98"/>
      <c r="AN160" s="98"/>
      <c r="AO160" s="98"/>
      <c r="AP160" s="109" t="str">
        <f ca="1">IF(D160="","",IF(AND($AZ160&lt;&gt;""),"YA SE DIO SOLUCIÓN","Falta  "&amp;(NETWORKDAYS.INTL(TODAY(),$AI160,1,Datos!$R$3:$R$18)-1&amp;" días")))</f>
        <v>YA SE DIO SOLUCIÓN</v>
      </c>
      <c r="AQ160" s="98">
        <v>46132</v>
      </c>
      <c r="AR160" s="98"/>
      <c r="AS160" s="97" t="s">
        <v>1284</v>
      </c>
      <c r="AT160" s="97" t="s">
        <v>1389</v>
      </c>
      <c r="AU160" s="97" t="s">
        <v>1283</v>
      </c>
      <c r="AV160" s="97" t="s">
        <v>2263</v>
      </c>
      <c r="AW160" s="97" t="s">
        <v>1817</v>
      </c>
      <c r="AX160" s="114" t="s">
        <v>3</v>
      </c>
      <c r="AY160" s="120">
        <v>3046</v>
      </c>
      <c r="AZ160" s="98">
        <v>46132</v>
      </c>
      <c r="BA160" s="110" t="str">
        <f t="shared" ref="BA160" si="285">+IF(D160="","",IF(AND($AZ160=""),"EN TRAMITE",IF(AND($AZ160&lt;=$AI160),"CON RESPUESTA","VENCIDA")))</f>
        <v>CON RESPUESTA</v>
      </c>
      <c r="BB160" s="111">
        <f>IF($AQ160="","",IF(AND($I160="RS"),($AQ160-$AK160),IF(AND($I160="RP"),($AQ160-$AK160),IF(AND($I160="RV"),($AQ160-$AK160),(NETWORKDAYS.INTL($AK160,$AQ160,1,Datos!$R$3:$R$18))))))</f>
        <v>9</v>
      </c>
      <c r="BC160" s="112" t="str">
        <f t="shared" si="1"/>
        <v>A TIEMPO</v>
      </c>
      <c r="BD160" s="111">
        <f>IF($AZ160="","",IF(AND($I160="RS"),($AZ160-$D160),IF(AND($I160="RP"),($AZ160-$D160),IF(AND($I160="RV"),($AZ160-$D160),(NETWORKDAYS.INTL($D160,$AZ160,1,Datos!$R$3:$R$18))))))</f>
        <v>9</v>
      </c>
      <c r="BE160" s="112" t="str">
        <f t="shared" si="2"/>
        <v>A TIEMPO</v>
      </c>
    </row>
    <row r="161" spans="1:57" ht="21" customHeight="1" x14ac:dyDescent="0.3">
      <c r="A161" s="97">
        <v>179</v>
      </c>
      <c r="B161" s="97">
        <v>2796</v>
      </c>
      <c r="C161" s="98">
        <v>46120</v>
      </c>
      <c r="D161" s="98">
        <v>46120</v>
      </c>
      <c r="E161" s="97" t="s">
        <v>1574</v>
      </c>
      <c r="F161" s="97" t="s">
        <v>2107</v>
      </c>
      <c r="G161" s="97" t="s">
        <v>125</v>
      </c>
      <c r="H161" s="97" t="s">
        <v>1374</v>
      </c>
      <c r="I161" s="97" t="s">
        <v>1368</v>
      </c>
      <c r="J161" s="97" t="s">
        <v>2145</v>
      </c>
      <c r="K161" s="97" t="s">
        <v>80</v>
      </c>
      <c r="L161" s="97">
        <v>68297549</v>
      </c>
      <c r="M161" s="97" t="s">
        <v>66</v>
      </c>
      <c r="N161" s="97" t="s">
        <v>2146</v>
      </c>
      <c r="O161" s="97" t="s">
        <v>2145</v>
      </c>
      <c r="P161" s="97" t="s">
        <v>80</v>
      </c>
      <c r="Q161" s="97">
        <v>68297549</v>
      </c>
      <c r="R161" s="97" t="s">
        <v>97</v>
      </c>
      <c r="S161" s="97" t="s">
        <v>1404</v>
      </c>
      <c r="T161" s="97" t="s">
        <v>66</v>
      </c>
      <c r="U161" s="97" t="s">
        <v>66</v>
      </c>
      <c r="V161" s="97" t="s">
        <v>2146</v>
      </c>
      <c r="W161" s="97" t="s">
        <v>1272</v>
      </c>
      <c r="X161" s="97"/>
      <c r="Y161" s="97" t="s">
        <v>2147</v>
      </c>
      <c r="Z161" s="97" t="s">
        <v>66</v>
      </c>
      <c r="AA161" s="97" t="s">
        <v>1413</v>
      </c>
      <c r="AB161" s="97" t="s">
        <v>1413</v>
      </c>
      <c r="AC161" s="97" t="s">
        <v>1387</v>
      </c>
      <c r="AD161" s="97" t="s">
        <v>1379</v>
      </c>
      <c r="AE161" s="97" t="s">
        <v>139</v>
      </c>
      <c r="AF161" s="97" t="s">
        <v>1429</v>
      </c>
      <c r="AG161" s="97" t="s">
        <v>66</v>
      </c>
      <c r="AH161" s="97" t="s">
        <v>1389</v>
      </c>
      <c r="AI161" s="98">
        <f>IF(D161="","",IF(AND($I161="RS"),WORKDAY.INTL($D161,3,1,Datos!$R$3:$R$18),IF(AND($I161="RP"),WORKDAY.INTL($D161,2,1,Datos!$R$3:$R$18),IF(AND($I161="RV"),WORKDAY.INTL($D161,1,1,Datos!$R$3:$R$18),IF(AND($I161="Pg"),WORKDAY.INTL($D161,15,1,Datos!$R$3:$R$18),IF(AND($I161="Ps"),WORKDAY.INTL($D161,10,1,Datos!$R$3:$R$18),WORKDAY.INTL($D161,15,1,Datos!$R$3:$R$18)-1))))))</f>
        <v>46140</v>
      </c>
      <c r="AJ161" s="97" t="str">
        <f>IF(D161="","",IF(AND($I161="RS"),(($AI161-$D161)*24)&amp;" Horas",IF(AND($I161="RP"),(($AI161-$D161)*24)&amp;" Horas",IF(AND($I161="RV"),(($AI161-$D161)*24)&amp;" Horas",IF(AND($I161="Pg"),NETWORKDAYS.INTL($D161,$AI161,1,Datos!$R$3:$R$18)-1&amp;" Días",IF(AND($I161="Ps"),NETWORKDAYS.INTL($D161,$AI161,1,Datos!$R$3:$R$18)-1&amp;" Días",(NETWORKDAYS.INTL($D161,$AI161,1,Datos!$R$3:$R$18)&amp;" Días")))))))</f>
        <v>15 Días</v>
      </c>
      <c r="AK161" s="98">
        <v>46120</v>
      </c>
      <c r="AL161" s="98"/>
      <c r="AM161" s="98"/>
      <c r="AN161" s="98"/>
      <c r="AO161" s="98"/>
      <c r="AP161" s="109" t="str">
        <f ca="1">IF(D161="","",IF(AND($AZ161&lt;&gt;""),"YA SE DIO SOLUCIÓN","Falta  "&amp;(NETWORKDAYS.INTL(TODAY(),$AI161,1,Datos!$R$3:$R$18)-1&amp;" días")))</f>
        <v>YA SE DIO SOLUCIÓN</v>
      </c>
      <c r="AQ161" s="98">
        <v>46126</v>
      </c>
      <c r="AR161" s="98"/>
      <c r="AS161" s="97" t="s">
        <v>1283</v>
      </c>
      <c r="AT161" s="97" t="s">
        <v>2261</v>
      </c>
      <c r="AU161" s="97" t="s">
        <v>1284</v>
      </c>
      <c r="AV161" s="97" t="s">
        <v>1389</v>
      </c>
      <c r="AW161" s="97" t="s">
        <v>1389</v>
      </c>
      <c r="AX161" s="114" t="s">
        <v>3</v>
      </c>
      <c r="AY161" s="120">
        <v>2905</v>
      </c>
      <c r="AZ161" s="98">
        <v>46126</v>
      </c>
      <c r="BA161" s="110" t="str">
        <f t="shared" ref="BA161" si="286">+IF(D161="","",IF(AND($AZ161=""),"EN TRAMITE",IF(AND($AZ161&lt;=$AI161),"CON RESPUESTA","VENCIDA")))</f>
        <v>CON RESPUESTA</v>
      </c>
      <c r="BB161" s="111">
        <f>IF($AQ161="","",IF(AND($I161="RS"),($AQ161-$AK161),IF(AND($I161="RP"),($AQ161-$AK161),IF(AND($I161="RV"),($AQ161-$AK161),(NETWORKDAYS.INTL($AK161,$AQ161,1,Datos!$R$3:$R$18))))))</f>
        <v>5</v>
      </c>
      <c r="BC161" s="112" t="str">
        <f t="shared" si="1"/>
        <v>A TIEMPO</v>
      </c>
      <c r="BD161" s="111">
        <f>IF($AZ161="","",IF(AND($I161="RS"),($AZ161-$D161),IF(AND($I161="RP"),($AZ161-$D161),IF(AND($I161="RV"),($AZ161-$D161),(NETWORKDAYS.INTL($D161,$AZ161,1,Datos!$R$3:$R$18))))))</f>
        <v>5</v>
      </c>
      <c r="BE161" s="112" t="str">
        <f t="shared" si="2"/>
        <v>A TIEMPO</v>
      </c>
    </row>
    <row r="162" spans="1:57" ht="21" customHeight="1" x14ac:dyDescent="0.3">
      <c r="A162" s="97">
        <v>178</v>
      </c>
      <c r="B162" s="97">
        <v>2766</v>
      </c>
      <c r="C162" s="98">
        <v>46119</v>
      </c>
      <c r="D162" s="98">
        <v>46119</v>
      </c>
      <c r="E162" s="97" t="s">
        <v>1574</v>
      </c>
      <c r="F162" s="97" t="s">
        <v>2107</v>
      </c>
      <c r="G162" s="97" t="s">
        <v>155</v>
      </c>
      <c r="H162" s="97" t="s">
        <v>1374</v>
      </c>
      <c r="I162" s="97" t="s">
        <v>1368</v>
      </c>
      <c r="J162" s="97" t="s">
        <v>2141</v>
      </c>
      <c r="K162" s="97" t="s">
        <v>80</v>
      </c>
      <c r="L162" s="97">
        <v>1118572736</v>
      </c>
      <c r="M162" s="97">
        <v>3045391179</v>
      </c>
      <c r="N162" s="97" t="s">
        <v>2142</v>
      </c>
      <c r="O162" s="97" t="s">
        <v>2141</v>
      </c>
      <c r="P162" s="97" t="s">
        <v>80</v>
      </c>
      <c r="Q162" s="97">
        <v>1118572736</v>
      </c>
      <c r="R162" s="97" t="s">
        <v>4</v>
      </c>
      <c r="S162" s="97" t="s">
        <v>66</v>
      </c>
      <c r="T162" s="97" t="s">
        <v>2143</v>
      </c>
      <c r="U162" s="97">
        <v>3045391179</v>
      </c>
      <c r="V162" s="97" t="s">
        <v>2142</v>
      </c>
      <c r="W162" s="97" t="s">
        <v>214</v>
      </c>
      <c r="X162" s="97" t="s">
        <v>243</v>
      </c>
      <c r="Y162" s="97" t="s">
        <v>2144</v>
      </c>
      <c r="Z162" s="97" t="s">
        <v>66</v>
      </c>
      <c r="AA162" s="97" t="s">
        <v>1413</v>
      </c>
      <c r="AB162" s="97" t="s">
        <v>1413</v>
      </c>
      <c r="AC162" s="97" t="s">
        <v>1388</v>
      </c>
      <c r="AD162" s="97" t="s">
        <v>1377</v>
      </c>
      <c r="AE162" s="97" t="s">
        <v>1421</v>
      </c>
      <c r="AF162" s="97" t="s">
        <v>1434</v>
      </c>
      <c r="AG162" s="97" t="s">
        <v>66</v>
      </c>
      <c r="AH162" s="97" t="s">
        <v>1389</v>
      </c>
      <c r="AI162" s="98">
        <f>IF(D162="","",IF(AND($I162="RS"),WORKDAY.INTL($D162,3,1,Datos!$R$3:$R$18),IF(AND($I162="RP"),WORKDAY.INTL($D162,2,1,Datos!$R$3:$R$18),IF(AND($I162="RV"),WORKDAY.INTL($D162,1,1,Datos!$R$3:$R$18),IF(AND($I162="Pg"),WORKDAY.INTL($D162,15,1,Datos!$R$3:$R$18),IF(AND($I162="Ps"),WORKDAY.INTL($D162,10,1,Datos!$R$3:$R$18),WORKDAY.INTL($D162,15,1,Datos!$R$3:$R$18)-1))))))</f>
        <v>46139</v>
      </c>
      <c r="AJ162" s="97" t="str">
        <f>IF(D162="","",IF(AND($I162="RS"),(($AI162-$D162)*24)&amp;" Horas",IF(AND($I162="RP"),(($AI162-$D162)*24)&amp;" Horas",IF(AND($I162="RV"),(($AI162-$D162)*24)&amp;" Horas",IF(AND($I162="Pg"),NETWORKDAYS.INTL($D162,$AI162,1,Datos!$R$3:$R$18)-1&amp;" Días",IF(AND($I162="Ps"),NETWORKDAYS.INTL($D162,$AI162,1,Datos!$R$3:$R$18)-1&amp;" Días",(NETWORKDAYS.INTL($D162,$AI162,1,Datos!$R$3:$R$18)&amp;" Días")))))))</f>
        <v>15 Días</v>
      </c>
      <c r="AK162" s="98">
        <v>46119</v>
      </c>
      <c r="AL162" s="98">
        <v>46121</v>
      </c>
      <c r="AM162" s="98">
        <v>46129</v>
      </c>
      <c r="AN162" s="98">
        <v>46132</v>
      </c>
      <c r="AO162" s="98">
        <v>46135</v>
      </c>
      <c r="AP162" s="109" t="str">
        <f ca="1">IF(D162="","",IF(AND($AZ162&lt;&gt;""),"YA SE DIO SOLUCIÓN","Falta  "&amp;(NETWORKDAYS.INTL(TODAY(),$AI162,1,Datos!$R$3:$R$18)-1&amp;" días")))</f>
        <v>YA SE DIO SOLUCIÓN</v>
      </c>
      <c r="AQ162" s="98">
        <v>46139</v>
      </c>
      <c r="AR162" s="98"/>
      <c r="AS162" s="97" t="s">
        <v>1283</v>
      </c>
      <c r="AT162" s="97" t="s">
        <v>2259</v>
      </c>
      <c r="AU162" s="97" t="s">
        <v>1284</v>
      </c>
      <c r="AV162" s="97" t="s">
        <v>1389</v>
      </c>
      <c r="AW162" s="97" t="s">
        <v>1389</v>
      </c>
      <c r="AX162" s="114" t="s">
        <v>3</v>
      </c>
      <c r="AY162" s="120">
        <v>3299</v>
      </c>
      <c r="AZ162" s="98">
        <v>46139</v>
      </c>
      <c r="BA162" s="110" t="str">
        <f t="shared" ref="BA162" si="287">+IF(D162="","",IF(AND($AZ162=""),"EN TRAMITE",IF(AND($AZ162&lt;=$AI162),"CON RESPUESTA","VENCIDA")))</f>
        <v>CON RESPUESTA</v>
      </c>
      <c r="BB162" s="111">
        <f>IF($AQ162="","",IF(AND($I162="RS"),($AQ162-$AK162),IF(AND($I162="RP"),($AQ162-$AK162),IF(AND($I162="RV"),($AQ162-$AK162),(NETWORKDAYS.INTL($AK162,$AQ162,1,Datos!$R$3:$R$18))))))</f>
        <v>15</v>
      </c>
      <c r="BC162" s="112" t="str">
        <f t="shared" si="1"/>
        <v>FUERA DE TIEMPO</v>
      </c>
      <c r="BD162" s="111">
        <f>IF($AZ162="","",IF(AND($I162="RS"),($AZ162-$D162),IF(AND($I162="RP"),($AZ162-$D162),IF(AND($I162="RV"),($AZ162-$D162),(NETWORKDAYS.INTL($D162,$AZ162,1,Datos!$R$3:$R$18))))))</f>
        <v>15</v>
      </c>
      <c r="BE162" s="112" t="str">
        <f t="shared" si="2"/>
        <v>A TIEMPO</v>
      </c>
    </row>
    <row r="163" spans="1:57" ht="21" customHeight="1" x14ac:dyDescent="0.3">
      <c r="A163" s="97">
        <v>177</v>
      </c>
      <c r="B163" s="97">
        <v>2744</v>
      </c>
      <c r="C163" s="98">
        <v>46119</v>
      </c>
      <c r="D163" s="98">
        <v>46119</v>
      </c>
      <c r="E163" s="97" t="s">
        <v>1574</v>
      </c>
      <c r="F163" s="97" t="s">
        <v>2107</v>
      </c>
      <c r="G163" s="97" t="s">
        <v>128</v>
      </c>
      <c r="H163" s="97" t="s">
        <v>1374</v>
      </c>
      <c r="I163" s="97" t="s">
        <v>1368</v>
      </c>
      <c r="J163" s="97" t="s">
        <v>2136</v>
      </c>
      <c r="K163" s="97" t="s">
        <v>80</v>
      </c>
      <c r="L163" s="97">
        <v>1118556307</v>
      </c>
      <c r="M163" s="97">
        <v>3184315582</v>
      </c>
      <c r="N163" s="97" t="s">
        <v>2137</v>
      </c>
      <c r="O163" s="97" t="s">
        <v>2138</v>
      </c>
      <c r="P163" s="97" t="s">
        <v>80</v>
      </c>
      <c r="Q163" s="97">
        <v>70091401</v>
      </c>
      <c r="R163" s="97" t="s">
        <v>4</v>
      </c>
      <c r="S163" s="97" t="s">
        <v>1402</v>
      </c>
      <c r="T163" s="97" t="s">
        <v>2139</v>
      </c>
      <c r="U163" s="97">
        <v>3184315582</v>
      </c>
      <c r="V163" s="97" t="s">
        <v>2137</v>
      </c>
      <c r="W163" s="97" t="s">
        <v>1272</v>
      </c>
      <c r="X163" s="97"/>
      <c r="Y163" s="97" t="s">
        <v>2140</v>
      </c>
      <c r="Z163" s="97" t="s">
        <v>66</v>
      </c>
      <c r="AA163" s="97" t="s">
        <v>1413</v>
      </c>
      <c r="AB163" s="97" t="s">
        <v>1413</v>
      </c>
      <c r="AC163" s="97" t="s">
        <v>1387</v>
      </c>
      <c r="AD163" s="97" t="s">
        <v>1463</v>
      </c>
      <c r="AE163" s="97" t="s">
        <v>131</v>
      </c>
      <c r="AF163" s="97" t="s">
        <v>1531</v>
      </c>
      <c r="AG163" s="97" t="s">
        <v>66</v>
      </c>
      <c r="AH163" s="97" t="s">
        <v>1389</v>
      </c>
      <c r="AI163" s="98">
        <f>IF(D163="","",IF(AND($I163="RS"),WORKDAY.INTL($D163,3,1,Datos!$R$3:$R$18),IF(AND($I163="RP"),WORKDAY.INTL($D163,2,1,Datos!$R$3:$R$18),IF(AND($I163="RV"),WORKDAY.INTL($D163,1,1,Datos!$R$3:$R$18),IF(AND($I163="Pg"),WORKDAY.INTL($D163,15,1,Datos!$R$3:$R$18),IF(AND($I163="Ps"),WORKDAY.INTL($D163,10,1,Datos!$R$3:$R$18),WORKDAY.INTL($D163,15,1,Datos!$R$3:$R$18)-1))))))</f>
        <v>46139</v>
      </c>
      <c r="AJ163" s="97" t="str">
        <f>IF(D163="","",IF(AND($I163="RS"),(($AI163-$D163)*24)&amp;" Horas",IF(AND($I163="RP"),(($AI163-$D163)*24)&amp;" Horas",IF(AND($I163="RV"),(($AI163-$D163)*24)&amp;" Horas",IF(AND($I163="Pg"),NETWORKDAYS.INTL($D163,$AI163,1,Datos!$R$3:$R$18)-1&amp;" Días",IF(AND($I163="Ps"),NETWORKDAYS.INTL($D163,$AI163,1,Datos!$R$3:$R$18)-1&amp;" Días",(NETWORKDAYS.INTL($D163,$AI163,1,Datos!$R$3:$R$18)&amp;" Días")))))))</f>
        <v>15 Días</v>
      </c>
      <c r="AK163" s="98">
        <v>46119</v>
      </c>
      <c r="AL163" s="98">
        <v>46129</v>
      </c>
      <c r="AM163" s="98">
        <v>46132</v>
      </c>
      <c r="AN163" s="98">
        <v>46135</v>
      </c>
      <c r="AO163" s="97"/>
      <c r="AP163" s="109" t="str">
        <f ca="1">IF(D163="","",IF(AND($AZ163&lt;&gt;""),"YA SE DIO SOLUCIÓN","Falta  "&amp;(NETWORKDAYS.INTL(TODAY(),$AI163,1,Datos!$R$3:$R$18)-1&amp;" días")))</f>
        <v>YA SE DIO SOLUCIÓN</v>
      </c>
      <c r="AQ163" s="98">
        <v>46139</v>
      </c>
      <c r="AR163" s="98"/>
      <c r="AS163" s="97" t="s">
        <v>1283</v>
      </c>
      <c r="AT163" s="97" t="s">
        <v>2260</v>
      </c>
      <c r="AU163" s="97" t="s">
        <v>1284</v>
      </c>
      <c r="AV163" s="97" t="s">
        <v>1389</v>
      </c>
      <c r="AW163" s="97" t="s">
        <v>1389</v>
      </c>
      <c r="AX163" s="114" t="s">
        <v>3</v>
      </c>
      <c r="AY163" s="120">
        <v>3326</v>
      </c>
      <c r="AZ163" s="98">
        <v>46139</v>
      </c>
      <c r="BA163" s="110" t="str">
        <f t="shared" ref="BA163" si="288">+IF(D163="","",IF(AND($AZ163=""),"EN TRAMITE",IF(AND($AZ163&lt;=$AI163),"CON RESPUESTA","VENCIDA")))</f>
        <v>CON RESPUESTA</v>
      </c>
      <c r="BB163" s="111">
        <f>IF($AQ163="","",IF(AND($I163="RS"),($AQ163-$AK163),IF(AND($I163="RP"),($AQ163-$AK163),IF(AND($I163="RV"),($AQ163-$AK163),(NETWORKDAYS.INTL($AK163,$AQ163,1,Datos!$R$3:$R$18))))))</f>
        <v>15</v>
      </c>
      <c r="BC163" s="112" t="str">
        <f t="shared" si="1"/>
        <v>FUERA DE TIEMPO</v>
      </c>
      <c r="BD163" s="111">
        <f>IF($AZ163="","",IF(AND($I163="RS"),($AZ163-$D163),IF(AND($I163="RP"),($AZ163-$D163),IF(AND($I163="RV"),($AZ163-$D163),(NETWORKDAYS.INTL($D163,$AZ163,1,Datos!$R$3:$R$18))))))</f>
        <v>15</v>
      </c>
      <c r="BE163" s="112" t="str">
        <f t="shared" si="2"/>
        <v>A TIEMPO</v>
      </c>
    </row>
    <row r="164" spans="1:57" ht="21" customHeight="1" x14ac:dyDescent="0.3">
      <c r="A164" s="97">
        <v>176</v>
      </c>
      <c r="B164" s="97">
        <v>2732</v>
      </c>
      <c r="C164" s="98">
        <v>46118</v>
      </c>
      <c r="D164" s="98">
        <v>46118</v>
      </c>
      <c r="E164" s="97" t="s">
        <v>1574</v>
      </c>
      <c r="F164" s="97" t="s">
        <v>2107</v>
      </c>
      <c r="G164" s="97" t="s">
        <v>115</v>
      </c>
      <c r="H164" s="97" t="s">
        <v>1374</v>
      </c>
      <c r="I164" s="97" t="s">
        <v>1368</v>
      </c>
      <c r="J164" s="97" t="s">
        <v>2132</v>
      </c>
      <c r="K164" s="97" t="s">
        <v>66</v>
      </c>
      <c r="L164" s="97" t="s">
        <v>66</v>
      </c>
      <c r="M164" s="97" t="s">
        <v>66</v>
      </c>
      <c r="N164" s="97" t="s">
        <v>66</v>
      </c>
      <c r="O164" s="97" t="s">
        <v>2133</v>
      </c>
      <c r="P164" s="97" t="s">
        <v>80</v>
      </c>
      <c r="Q164" s="97">
        <v>1120499735</v>
      </c>
      <c r="R164" s="97" t="s">
        <v>16</v>
      </c>
      <c r="S164" s="97" t="s">
        <v>66</v>
      </c>
      <c r="T164" s="97" t="s">
        <v>66</v>
      </c>
      <c r="U164" s="97">
        <v>3162232852</v>
      </c>
      <c r="V164" s="97" t="s">
        <v>2134</v>
      </c>
      <c r="W164" s="97" t="s">
        <v>214</v>
      </c>
      <c r="X164" s="97" t="s">
        <v>265</v>
      </c>
      <c r="Y164" s="97" t="s">
        <v>1472</v>
      </c>
      <c r="Z164" s="97" t="s">
        <v>66</v>
      </c>
      <c r="AA164" s="97" t="s">
        <v>1413</v>
      </c>
      <c r="AB164" s="97" t="s">
        <v>1413</v>
      </c>
      <c r="AC164" s="97" t="s">
        <v>1388</v>
      </c>
      <c r="AD164" s="97" t="s">
        <v>1377</v>
      </c>
      <c r="AE164" s="97" t="s">
        <v>133</v>
      </c>
      <c r="AF164" s="97" t="s">
        <v>1723</v>
      </c>
      <c r="AG164" s="97" t="s">
        <v>66</v>
      </c>
      <c r="AH164" s="97" t="s">
        <v>1389</v>
      </c>
      <c r="AI164" s="98">
        <f>IF(D164="","",IF(AND($I164="RS"),WORKDAY.INTL($D164,3,1,Datos!$R$3:$R$18),IF(AND($I164="RP"),WORKDAY.INTL($D164,2,1,Datos!$R$3:$R$18),IF(AND($I164="RV"),WORKDAY.INTL($D164,1,1,Datos!$R$3:$R$18),IF(AND($I164="Pg"),WORKDAY.INTL($D164,15,1,Datos!$R$3:$R$18),IF(AND($I164="Ps"),WORKDAY.INTL($D164,10,1,Datos!$R$3:$R$18),WORKDAY.INTL($D164,15,1,Datos!$R$3:$R$18)-1))))))</f>
        <v>46138</v>
      </c>
      <c r="AJ164" s="97" t="str">
        <f>IF(D164="","",IF(AND($I164="RS"),(($AI164-$D164)*24)&amp;" Horas",IF(AND($I164="RP"),(($AI164-$D164)*24)&amp;" Horas",IF(AND($I164="RV"),(($AI164-$D164)*24)&amp;" Horas",IF(AND($I164="Pg"),NETWORKDAYS.INTL($D164,$AI164,1,Datos!$R$3:$R$18)-1&amp;" Días",IF(AND($I164="Ps"),NETWORKDAYS.INTL($D164,$AI164,1,Datos!$R$3:$R$18)-1&amp;" Días",(NETWORKDAYS.INTL($D164,$AI164,1,Datos!$R$3:$R$18)&amp;" Días")))))))</f>
        <v>15 Días</v>
      </c>
      <c r="AK164" s="98">
        <v>46118</v>
      </c>
      <c r="AL164" s="98">
        <v>46121</v>
      </c>
      <c r="AM164" s="98">
        <v>46129</v>
      </c>
      <c r="AN164" s="98">
        <v>46132</v>
      </c>
      <c r="AO164" s="97"/>
      <c r="AP164" s="109" t="str">
        <f ca="1">IF(D164="","",IF(AND($AZ164&lt;&gt;""),"YA SE DIO SOLUCIÓN","Falta  "&amp;(NETWORKDAYS.INTL(TODAY(),$AI164,1,Datos!$R$3:$R$18)-1&amp;" días")))</f>
        <v>YA SE DIO SOLUCIÓN</v>
      </c>
      <c r="AQ164" s="98">
        <v>46133</v>
      </c>
      <c r="AR164" s="98"/>
      <c r="AS164" s="97" t="s">
        <v>1283</v>
      </c>
      <c r="AT164" s="97" t="s">
        <v>2258</v>
      </c>
      <c r="AU164" s="97" t="s">
        <v>1284</v>
      </c>
      <c r="AV164" s="97" t="s">
        <v>1389</v>
      </c>
      <c r="AW164" s="97" t="s">
        <v>1389</v>
      </c>
      <c r="AX164" s="114" t="s">
        <v>3</v>
      </c>
      <c r="AY164" s="120">
        <v>3103</v>
      </c>
      <c r="AZ164" s="98">
        <v>46133</v>
      </c>
      <c r="BA164" s="110" t="str">
        <f t="shared" ref="BA164" si="289">+IF(D164="","",IF(AND($AZ164=""),"EN TRAMITE",IF(AND($AZ164&lt;=$AI164),"CON RESPUESTA","VENCIDA")))</f>
        <v>CON RESPUESTA</v>
      </c>
      <c r="BB164" s="111">
        <f>IF($AQ164="","",IF(AND($I164="RS"),($AQ164-$AK164),IF(AND($I164="RP"),($AQ164-$AK164),IF(AND($I164="RV"),($AQ164-$AK164),(NETWORKDAYS.INTL($AK164,$AQ164,1,Datos!$R$3:$R$18))))))</f>
        <v>12</v>
      </c>
      <c r="BC164" s="112" t="str">
        <f t="shared" si="1"/>
        <v>A TIEMPO</v>
      </c>
      <c r="BD164" s="111">
        <f>IF($AZ164="","",IF(AND($I164="RS"),($AZ164-$D164),IF(AND($I164="RP"),($AZ164-$D164),IF(AND($I164="RV"),($AZ164-$D164),(NETWORKDAYS.INTL($D164,$AZ164,1,Datos!$R$3:$R$18))))))</f>
        <v>12</v>
      </c>
      <c r="BE164" s="112" t="str">
        <f t="shared" si="2"/>
        <v>A TIEMPO</v>
      </c>
    </row>
    <row r="165" spans="1:57" ht="21" customHeight="1" x14ac:dyDescent="0.3">
      <c r="A165" s="97">
        <v>175</v>
      </c>
      <c r="B165" s="97">
        <v>2731</v>
      </c>
      <c r="C165" s="98">
        <v>46118</v>
      </c>
      <c r="D165" s="98">
        <v>46118</v>
      </c>
      <c r="E165" s="97" t="s">
        <v>1574</v>
      </c>
      <c r="F165" s="97" t="s">
        <v>2107</v>
      </c>
      <c r="G165" s="97" t="s">
        <v>140</v>
      </c>
      <c r="H165" s="97" t="s">
        <v>1374</v>
      </c>
      <c r="I165" s="97" t="s">
        <v>1368</v>
      </c>
      <c r="J165" s="97" t="s">
        <v>2127</v>
      </c>
      <c r="K165" s="97" t="s">
        <v>80</v>
      </c>
      <c r="L165" s="97">
        <v>74378250</v>
      </c>
      <c r="M165" s="97">
        <v>3132039087</v>
      </c>
      <c r="N165" s="97" t="s">
        <v>2128</v>
      </c>
      <c r="O165" s="97" t="s">
        <v>2127</v>
      </c>
      <c r="P165" s="97" t="s">
        <v>80</v>
      </c>
      <c r="Q165" s="97">
        <v>74378250</v>
      </c>
      <c r="R165" s="97" t="s">
        <v>16</v>
      </c>
      <c r="S165" s="97" t="s">
        <v>66</v>
      </c>
      <c r="T165" s="97" t="s">
        <v>2129</v>
      </c>
      <c r="U165" s="97">
        <v>3132039087</v>
      </c>
      <c r="V165" s="97" t="s">
        <v>2128</v>
      </c>
      <c r="W165" s="97" t="s">
        <v>1272</v>
      </c>
      <c r="X165" s="97"/>
      <c r="Y165" s="97" t="s">
        <v>2131</v>
      </c>
      <c r="Z165" s="97" t="s">
        <v>66</v>
      </c>
      <c r="AA165" s="97" t="s">
        <v>1413</v>
      </c>
      <c r="AB165" s="97" t="s">
        <v>1413</v>
      </c>
      <c r="AC165" s="97" t="s">
        <v>1389</v>
      </c>
      <c r="AD165" s="97" t="s">
        <v>1377</v>
      </c>
      <c r="AE165" s="97" t="s">
        <v>140</v>
      </c>
      <c r="AF165" s="97" t="s">
        <v>1446</v>
      </c>
      <c r="AG165" s="97" t="s">
        <v>66</v>
      </c>
      <c r="AH165" s="97" t="s">
        <v>1389</v>
      </c>
      <c r="AI165" s="98">
        <f>IF(D165="","",IF(AND($I165="RS"),WORKDAY.INTL($D165,3,1,Datos!$R$3:$R$18),IF(AND($I165="RP"),WORKDAY.INTL($D165,2,1,Datos!$R$3:$R$18),IF(AND($I165="RV"),WORKDAY.INTL($D165,1,1,Datos!$R$3:$R$18),IF(AND($I165="Pg"),WORKDAY.INTL($D165,15,1,Datos!$R$3:$R$18),IF(AND($I165="Ps"),WORKDAY.INTL($D165,10,1,Datos!$R$3:$R$18),WORKDAY.INTL($D165,15,1,Datos!$R$3:$R$18)-1))))))</f>
        <v>46138</v>
      </c>
      <c r="AJ165" s="97" t="str">
        <f>IF(D165="","",IF(AND($I165="RS"),(($AI165-$D165)*24)&amp;" Horas",IF(AND($I165="RP"),(($AI165-$D165)*24)&amp;" Horas",IF(AND($I165="RV"),(($AI165-$D165)*24)&amp;" Horas",IF(AND($I165="Pg"),NETWORKDAYS.INTL($D165,$AI165,1,Datos!$R$3:$R$18)-1&amp;" Días",IF(AND($I165="Ps"),NETWORKDAYS.INTL($D165,$AI165,1,Datos!$R$3:$R$18)-1&amp;" Días",(NETWORKDAYS.INTL($D165,$AI165,1,Datos!$R$3:$R$18)&amp;" Días")))))))</f>
        <v>15 Días</v>
      </c>
      <c r="AK165" s="98">
        <v>46118</v>
      </c>
      <c r="AL165" s="98"/>
      <c r="AM165" s="98"/>
      <c r="AN165" s="98"/>
      <c r="AO165" s="97"/>
      <c r="AP165" s="109" t="str">
        <f ca="1">IF(D165="","",IF(AND($AZ165&lt;&gt;""),"YA SE DIO SOLUCIÓN","Falta  "&amp;(NETWORKDAYS.INTL(TODAY(),$AI165,1,Datos!$R$3:$R$18)-1&amp;" días")))</f>
        <v>YA SE DIO SOLUCIÓN</v>
      </c>
      <c r="AQ165" s="98">
        <v>46121</v>
      </c>
      <c r="AR165" s="98"/>
      <c r="AS165" s="97" t="s">
        <v>1283</v>
      </c>
      <c r="AT165" s="97" t="s">
        <v>1838</v>
      </c>
      <c r="AU165" s="97" t="s">
        <v>1284</v>
      </c>
      <c r="AV165" s="97" t="s">
        <v>1389</v>
      </c>
      <c r="AW165" s="97" t="s">
        <v>1389</v>
      </c>
      <c r="AX165" s="114" t="s">
        <v>168</v>
      </c>
      <c r="AY165" s="120">
        <v>2759</v>
      </c>
      <c r="AZ165" s="98">
        <v>46121</v>
      </c>
      <c r="BA165" s="110" t="str">
        <f t="shared" ref="BA165" si="290">+IF(D165="","",IF(AND($AZ165=""),"EN TRAMITE",IF(AND($AZ165&lt;=$AI165),"CON RESPUESTA","VENCIDA")))</f>
        <v>CON RESPUESTA</v>
      </c>
      <c r="BB165" s="111">
        <f>IF($AQ165="","",IF(AND($I165="RS"),($AQ165-$AK165),IF(AND($I165="RP"),($AQ165-$AK165),IF(AND($I165="RV"),($AQ165-$AK165),(NETWORKDAYS.INTL($AK165,$AQ165,1,Datos!$R$3:$R$18))))))</f>
        <v>4</v>
      </c>
      <c r="BC165" s="112" t="str">
        <f t="shared" si="1"/>
        <v>A TIEMPO</v>
      </c>
      <c r="BD165" s="111">
        <f>IF($AZ165="","",IF(AND($I165="RS"),($AZ165-$D165),IF(AND($I165="RP"),($AZ165-$D165),IF(AND($I165="RV"),($AZ165-$D165),(NETWORKDAYS.INTL($D165,$AZ165,1,Datos!$R$3:$R$18))))))</f>
        <v>4</v>
      </c>
      <c r="BE165" s="112" t="str">
        <f t="shared" si="2"/>
        <v>A TIEMPO</v>
      </c>
    </row>
    <row r="166" spans="1:57" ht="21" customHeight="1" x14ac:dyDescent="0.3">
      <c r="A166" s="97">
        <v>174</v>
      </c>
      <c r="B166" s="97">
        <v>2730</v>
      </c>
      <c r="C166" s="98">
        <v>46118</v>
      </c>
      <c r="D166" s="98">
        <v>46118</v>
      </c>
      <c r="E166" s="97" t="s">
        <v>1574</v>
      </c>
      <c r="F166" s="97" t="s">
        <v>2107</v>
      </c>
      <c r="G166" s="97" t="s">
        <v>125</v>
      </c>
      <c r="H166" s="97" t="s">
        <v>1374</v>
      </c>
      <c r="I166" s="97" t="s">
        <v>1368</v>
      </c>
      <c r="J166" s="97" t="s">
        <v>2122</v>
      </c>
      <c r="K166" s="97" t="s">
        <v>80</v>
      </c>
      <c r="L166" s="97">
        <v>20940104</v>
      </c>
      <c r="M166" s="97">
        <v>3115544197</v>
      </c>
      <c r="N166" s="97" t="s">
        <v>2123</v>
      </c>
      <c r="O166" s="97" t="s">
        <v>2122</v>
      </c>
      <c r="P166" s="97" t="s">
        <v>80</v>
      </c>
      <c r="Q166" s="97">
        <v>20940104</v>
      </c>
      <c r="R166" s="97" t="s">
        <v>4</v>
      </c>
      <c r="S166" s="97" t="s">
        <v>66</v>
      </c>
      <c r="T166" s="97" t="s">
        <v>2124</v>
      </c>
      <c r="U166" s="97">
        <v>3115544197</v>
      </c>
      <c r="V166" s="97" t="s">
        <v>2123</v>
      </c>
      <c r="W166" s="97" t="s">
        <v>214</v>
      </c>
      <c r="X166" s="97" t="s">
        <v>243</v>
      </c>
      <c r="Y166" s="97" t="s">
        <v>2063</v>
      </c>
      <c r="Z166" s="97" t="s">
        <v>66</v>
      </c>
      <c r="AA166" s="97" t="s">
        <v>1413</v>
      </c>
      <c r="AB166" s="97" t="s">
        <v>1413</v>
      </c>
      <c r="AC166" s="97" t="s">
        <v>1387</v>
      </c>
      <c r="AD166" s="97" t="s">
        <v>1377</v>
      </c>
      <c r="AE166" s="97" t="s">
        <v>139</v>
      </c>
      <c r="AF166" s="97" t="s">
        <v>1429</v>
      </c>
      <c r="AG166" s="97" t="s">
        <v>66</v>
      </c>
      <c r="AH166" s="97" t="s">
        <v>1389</v>
      </c>
      <c r="AI166" s="98">
        <f>IF(D166="","",IF(AND($I166="RS"),WORKDAY.INTL($D166,3,1,Datos!$R$3:$R$18),IF(AND($I166="RP"),WORKDAY.INTL($D166,2,1,Datos!$R$3:$R$18),IF(AND($I166="RV"),WORKDAY.INTL($D166,1,1,Datos!$R$3:$R$18),IF(AND($I166="Pg"),WORKDAY.INTL($D166,15,1,Datos!$R$3:$R$18),IF(AND($I166="Ps"),WORKDAY.INTL($D166,10,1,Datos!$R$3:$R$18),WORKDAY.INTL($D166,15,1,Datos!$R$3:$R$18)-1))))))</f>
        <v>46138</v>
      </c>
      <c r="AJ166" s="97" t="str">
        <f>IF(D166="","",IF(AND($I166="RS"),(($AI166-$D166)*24)&amp;" Horas",IF(AND($I166="RP"),(($AI166-$D166)*24)&amp;" Horas",IF(AND($I166="RV"),(($AI166-$D166)*24)&amp;" Horas",IF(AND($I166="Pg"),NETWORKDAYS.INTL($D166,$AI166,1,Datos!$R$3:$R$18)-1&amp;" Días",IF(AND($I166="Ps"),NETWORKDAYS.INTL($D166,$AI166,1,Datos!$R$3:$R$18)-1&amp;" Días",(NETWORKDAYS.INTL($D166,$AI166,1,Datos!$R$3:$R$18)&amp;" Días")))))))</f>
        <v>15 Días</v>
      </c>
      <c r="AK166" s="98">
        <v>46118</v>
      </c>
      <c r="AL166" s="98"/>
      <c r="AM166" s="98"/>
      <c r="AN166" s="98"/>
      <c r="AO166" s="97"/>
      <c r="AP166" s="109" t="str">
        <f ca="1">IF(D166="","",IF(AND($AZ166&lt;&gt;""),"YA SE DIO SOLUCIÓN","Falta  "&amp;(NETWORKDAYS.INTL(TODAY(),$AI166,1,Datos!$R$3:$R$18)-1&amp;" días")))</f>
        <v>YA SE DIO SOLUCIÓN</v>
      </c>
      <c r="AQ166" s="98">
        <v>46119</v>
      </c>
      <c r="AR166" s="98"/>
      <c r="AS166" s="97" t="s">
        <v>1284</v>
      </c>
      <c r="AT166" s="97" t="s">
        <v>1389</v>
      </c>
      <c r="AU166" s="97" t="s">
        <v>1283</v>
      </c>
      <c r="AV166" s="97" t="s">
        <v>2126</v>
      </c>
      <c r="AW166" s="97" t="s">
        <v>1429</v>
      </c>
      <c r="AX166" s="114" t="s">
        <v>3</v>
      </c>
      <c r="AY166" s="120">
        <v>2681</v>
      </c>
      <c r="AZ166" s="98">
        <v>46119</v>
      </c>
      <c r="BA166" s="110" t="str">
        <f t="shared" ref="BA166" si="291">+IF(D166="","",IF(AND($AZ166=""),"EN TRAMITE",IF(AND($AZ166&lt;=$AI166),"CON RESPUESTA","VENCIDA")))</f>
        <v>CON RESPUESTA</v>
      </c>
      <c r="BB166" s="111">
        <f>IF($AQ166="","",IF(AND($I166="RS"),($AQ166-$AK166),IF(AND($I166="RP"),($AQ166-$AK166),IF(AND($I166="RV"),($AQ166-$AK166),(NETWORKDAYS.INTL($AK166,$AQ166,1,Datos!$R$3:$R$18))))))</f>
        <v>2</v>
      </c>
      <c r="BC166" s="112" t="str">
        <f t="shared" si="1"/>
        <v>A TIEMPO</v>
      </c>
      <c r="BD166" s="111">
        <f>IF($AZ166="","",IF(AND($I166="RS"),($AZ166-$D166),IF(AND($I166="RP"),($AZ166-$D166),IF(AND($I166="RV"),($AZ166-$D166),(NETWORKDAYS.INTL($D166,$AZ166,1,Datos!$R$3:$R$18))))))</f>
        <v>2</v>
      </c>
      <c r="BE166" s="112" t="str">
        <f t="shared" si="2"/>
        <v>A TIEMPO</v>
      </c>
    </row>
    <row r="167" spans="1:57" ht="21" customHeight="1" x14ac:dyDescent="0.3">
      <c r="A167" s="97">
        <v>173</v>
      </c>
      <c r="B167" s="97">
        <v>2729</v>
      </c>
      <c r="C167" s="98">
        <v>46118</v>
      </c>
      <c r="D167" s="98">
        <v>46118</v>
      </c>
      <c r="E167" s="97" t="s">
        <v>1574</v>
      </c>
      <c r="F167" s="97" t="s">
        <v>2107</v>
      </c>
      <c r="G167" s="97" t="s">
        <v>118</v>
      </c>
      <c r="H167" s="97" t="s">
        <v>1374</v>
      </c>
      <c r="I167" s="97" t="s">
        <v>1368</v>
      </c>
      <c r="J167" s="97" t="s">
        <v>2119</v>
      </c>
      <c r="K167" s="97" t="s">
        <v>80</v>
      </c>
      <c r="L167" s="97">
        <v>46457646</v>
      </c>
      <c r="M167" s="97">
        <v>3143794253</v>
      </c>
      <c r="N167" s="97" t="s">
        <v>2120</v>
      </c>
      <c r="O167" s="97" t="s">
        <v>2119</v>
      </c>
      <c r="P167" s="97" t="s">
        <v>80</v>
      </c>
      <c r="Q167" s="97">
        <v>46457646</v>
      </c>
      <c r="R167" s="97" t="s">
        <v>10</v>
      </c>
      <c r="S167" s="97" t="s">
        <v>66</v>
      </c>
      <c r="T167" s="97" t="s">
        <v>2121</v>
      </c>
      <c r="U167" s="97">
        <v>3143794253</v>
      </c>
      <c r="V167" s="97" t="s">
        <v>2120</v>
      </c>
      <c r="W167" s="97" t="s">
        <v>214</v>
      </c>
      <c r="X167" s="97" t="s">
        <v>265</v>
      </c>
      <c r="Y167" s="97" t="s">
        <v>2130</v>
      </c>
      <c r="Z167" s="97" t="s">
        <v>66</v>
      </c>
      <c r="AA167" s="97" t="s">
        <v>1413</v>
      </c>
      <c r="AB167" s="97" t="s">
        <v>1413</v>
      </c>
      <c r="AC167" s="97" t="s">
        <v>1389</v>
      </c>
      <c r="AD167" s="97" t="s">
        <v>1377</v>
      </c>
      <c r="AE167" s="97" t="s">
        <v>136</v>
      </c>
      <c r="AF167" s="97" t="s">
        <v>1589</v>
      </c>
      <c r="AG167" s="97" t="s">
        <v>66</v>
      </c>
      <c r="AH167" s="97" t="s">
        <v>1389</v>
      </c>
      <c r="AI167" s="98">
        <f>IF(D167="","",IF(AND($I167="RS"),WORKDAY.INTL($D167,3,1,Datos!$R$3:$R$18),IF(AND($I167="RP"),WORKDAY.INTL($D167,2,1,Datos!$R$3:$R$18),IF(AND($I167="RV"),WORKDAY.INTL($D167,1,1,Datos!$R$3:$R$18),IF(AND($I167="Pg"),WORKDAY.INTL($D167,15,1,Datos!$R$3:$R$18),IF(AND($I167="Ps"),WORKDAY.INTL($D167,10,1,Datos!$R$3:$R$18),WORKDAY.INTL($D167,15,1,Datos!$R$3:$R$18)-1))))))</f>
        <v>46138</v>
      </c>
      <c r="AJ167" s="97" t="str">
        <f>IF(D167="","",IF(AND($I167="RS"),(($AI167-$D167)*24)&amp;" Horas",IF(AND($I167="RP"),(($AI167-$D167)*24)&amp;" Horas",IF(AND($I167="RV"),(($AI167-$D167)*24)&amp;" Horas",IF(AND($I167="Pg"),NETWORKDAYS.INTL($D167,$AI167,1,Datos!$R$3:$R$18)-1&amp;" Días",IF(AND($I167="Ps"),NETWORKDAYS.INTL($D167,$AI167,1,Datos!$R$3:$R$18)-1&amp;" Días",(NETWORKDAYS.INTL($D167,$AI167,1,Datos!$R$3:$R$18)&amp;" Días")))))))</f>
        <v>15 Días</v>
      </c>
      <c r="AK167" s="98">
        <v>46118</v>
      </c>
      <c r="AL167" s="98"/>
      <c r="AM167" s="98"/>
      <c r="AN167" s="98"/>
      <c r="AO167" s="97"/>
      <c r="AP167" s="109" t="str">
        <f ca="1">IF(D167="","",IF(AND($AZ167&lt;&gt;""),"YA SE DIO SOLUCIÓN","Falta  "&amp;(NETWORKDAYS.INTL(TODAY(),$AI167,1,Datos!$R$3:$R$18)-1&amp;" días")))</f>
        <v>YA SE DIO SOLUCIÓN</v>
      </c>
      <c r="AQ167" s="98">
        <v>46119</v>
      </c>
      <c r="AR167" s="98"/>
      <c r="AS167" s="97" t="s">
        <v>1283</v>
      </c>
      <c r="AT167" s="97" t="s">
        <v>1838</v>
      </c>
      <c r="AU167" s="97" t="s">
        <v>1284</v>
      </c>
      <c r="AV167" s="97" t="s">
        <v>1389</v>
      </c>
      <c r="AW167" s="97" t="s">
        <v>1389</v>
      </c>
      <c r="AX167" s="114" t="s">
        <v>3</v>
      </c>
      <c r="AY167" s="120">
        <v>2676</v>
      </c>
      <c r="AZ167" s="98">
        <v>46119</v>
      </c>
      <c r="BA167" s="110" t="str">
        <f t="shared" ref="BA167:BA169" si="292">+IF(D167="","",IF(AND($AZ167=""),"EN TRAMITE",IF(AND($AZ167&lt;=$AI167),"CON RESPUESTA","VENCIDA")))</f>
        <v>CON RESPUESTA</v>
      </c>
      <c r="BB167" s="111">
        <f>IF($AQ167="","",IF(AND($I167="RS"),($AQ167-$AK167),IF(AND($I167="RP"),($AQ167-$AK167),IF(AND($I167="RV"),($AQ167-$AK167),(NETWORKDAYS.INTL($AK167,$AQ167,1,Datos!$R$3:$R$18))))))</f>
        <v>2</v>
      </c>
      <c r="BC167" s="112" t="str">
        <f t="shared" si="1"/>
        <v>A TIEMPO</v>
      </c>
      <c r="BD167" s="111">
        <f>IF($AZ167="","",IF(AND($I167="RS"),($AZ167-$D167),IF(AND($I167="RP"),($AZ167-$D167),IF(AND($I167="RV"),($AZ167-$D167),(NETWORKDAYS.INTL($D167,$AZ167,1,Datos!$R$3:$R$18))))))</f>
        <v>2</v>
      </c>
      <c r="BE167" s="112" t="str">
        <f t="shared" si="2"/>
        <v>A TIEMPO</v>
      </c>
    </row>
    <row r="168" spans="1:57" ht="21" customHeight="1" x14ac:dyDescent="0.3">
      <c r="A168" s="97">
        <v>172</v>
      </c>
      <c r="B168" s="97">
        <v>2728</v>
      </c>
      <c r="C168" s="98">
        <v>46118</v>
      </c>
      <c r="D168" s="98">
        <v>46118</v>
      </c>
      <c r="E168" s="97" t="s">
        <v>1574</v>
      </c>
      <c r="F168" s="97" t="s">
        <v>2107</v>
      </c>
      <c r="G168" s="97" t="s">
        <v>118</v>
      </c>
      <c r="H168" s="97" t="s">
        <v>1374</v>
      </c>
      <c r="I168" s="97" t="s">
        <v>1368</v>
      </c>
      <c r="J168" s="97" t="s">
        <v>2114</v>
      </c>
      <c r="K168" s="97" t="s">
        <v>80</v>
      </c>
      <c r="L168" s="97">
        <v>21237936</v>
      </c>
      <c r="M168" s="97" t="s">
        <v>66</v>
      </c>
      <c r="N168" s="97" t="s">
        <v>2117</v>
      </c>
      <c r="O168" s="97" t="s">
        <v>2115</v>
      </c>
      <c r="P168" s="97" t="s">
        <v>80</v>
      </c>
      <c r="Q168" s="97">
        <v>254346</v>
      </c>
      <c r="R168" s="97" t="s">
        <v>4</v>
      </c>
      <c r="S168" s="97" t="s">
        <v>66</v>
      </c>
      <c r="T168" s="97" t="s">
        <v>2116</v>
      </c>
      <c r="U168" s="97" t="s">
        <v>66</v>
      </c>
      <c r="V168" s="97" t="s">
        <v>2117</v>
      </c>
      <c r="W168" s="97" t="s">
        <v>214</v>
      </c>
      <c r="X168" s="97" t="s">
        <v>363</v>
      </c>
      <c r="Y168" s="97" t="s">
        <v>2118</v>
      </c>
      <c r="Z168" s="97" t="s">
        <v>66</v>
      </c>
      <c r="AA168" s="97" t="s">
        <v>1413</v>
      </c>
      <c r="AB168" s="97" t="s">
        <v>1413</v>
      </c>
      <c r="AC168" s="97" t="s">
        <v>1381</v>
      </c>
      <c r="AD168" s="97" t="s">
        <v>1377</v>
      </c>
      <c r="AE168" s="97" t="s">
        <v>131</v>
      </c>
      <c r="AF168" s="97" t="s">
        <v>1531</v>
      </c>
      <c r="AG168" s="97" t="s">
        <v>66</v>
      </c>
      <c r="AH168" s="97" t="s">
        <v>1389</v>
      </c>
      <c r="AI168" s="98">
        <f>IF(D168="","",IF(AND($I168="RS"),WORKDAY.INTL($D168,3,1,Datos!$R$3:$R$18),IF(AND($I168="RP"),WORKDAY.INTL($D168,2,1,Datos!$R$3:$R$18),IF(AND($I168="RV"),WORKDAY.INTL($D168,1,1,Datos!$R$3:$R$18),IF(AND($I168="Pg"),WORKDAY.INTL($D168,15,1,Datos!$R$3:$R$18),IF(AND($I168="Ps"),WORKDAY.INTL($D168,10,1,Datos!$R$3:$R$18),WORKDAY.INTL($D168,15,1,Datos!$R$3:$R$18)-1))))))</f>
        <v>46138</v>
      </c>
      <c r="AJ168" s="97" t="str">
        <f>IF(D168="","",IF(AND($I168="RS"),(($AI168-$D168)*24)&amp;" Horas",IF(AND($I168="RP"),(($AI168-$D168)*24)&amp;" Horas",IF(AND($I168="RV"),(($AI168-$D168)*24)&amp;" Horas",IF(AND($I168="Pg"),NETWORKDAYS.INTL($D168,$AI168,1,Datos!$R$3:$R$18)-1&amp;" Días",IF(AND($I168="Ps"),NETWORKDAYS.INTL($D168,$AI168,1,Datos!$R$3:$R$18)-1&amp;" Días",(NETWORKDAYS.INTL($D168,$AI168,1,Datos!$R$3:$R$18)&amp;" Días")))))))</f>
        <v>15 Días</v>
      </c>
      <c r="AK168" s="98">
        <v>46118</v>
      </c>
      <c r="AL168" s="98">
        <v>46119</v>
      </c>
      <c r="AM168" s="98">
        <v>46126</v>
      </c>
      <c r="AN168" s="98"/>
      <c r="AO168" s="97"/>
      <c r="AP168" s="109" t="str">
        <f ca="1">IF(D168="","",IF(AND($AZ168&lt;&gt;""),"YA SE DIO SOLUCIÓN","Falta  "&amp;(NETWORKDAYS.INTL(TODAY(),$AI168,1,Datos!$R$3:$R$18)-1&amp;" días")))</f>
        <v>YA SE DIO SOLUCIÓN</v>
      </c>
      <c r="AQ168" s="98">
        <v>46141</v>
      </c>
      <c r="AR168" s="98"/>
      <c r="AS168" s="97" t="s">
        <v>1283</v>
      </c>
      <c r="AT168" s="97" t="s">
        <v>1838</v>
      </c>
      <c r="AU168" s="97" t="s">
        <v>1284</v>
      </c>
      <c r="AV168" s="97" t="s">
        <v>1389</v>
      </c>
      <c r="AW168" s="97" t="s">
        <v>1389</v>
      </c>
      <c r="AX168" s="114" t="s">
        <v>3</v>
      </c>
      <c r="AY168" s="120">
        <v>3406</v>
      </c>
      <c r="AZ168" s="98">
        <v>46141</v>
      </c>
      <c r="BA168" s="110" t="str">
        <f t="shared" ref="BA168" si="293">+IF(D168="","",IF(AND($AZ168=""),"EN TRAMITE",IF(AND($AZ168&lt;=$AI168),"CON RESPUESTA","VENCIDA")))</f>
        <v>VENCIDA</v>
      </c>
      <c r="BB168" s="111">
        <f>IF($AQ168="","",IF(AND($I168="RS"),($AQ168-$AK168),IF(AND($I168="RP"),($AQ168-$AK168),IF(AND($I168="RV"),($AQ168-$AK168),(NETWORKDAYS.INTL($AK168,$AQ168,1,Datos!$R$3:$R$18))))))</f>
        <v>18</v>
      </c>
      <c r="BC168" s="112" t="str">
        <f t="shared" si="1"/>
        <v>FUERA DE TIEMPO</v>
      </c>
      <c r="BD168" s="111">
        <f>IF($AZ168="","",IF(AND($I168="RS"),($AZ168-$D168),IF(AND($I168="RP"),($AZ168-$D168),IF(AND($I168="RV"),($AZ168-$D168),(NETWORKDAYS.INTL($D168,$AZ168,1,Datos!$R$3:$R$18))))))</f>
        <v>18</v>
      </c>
      <c r="BE168" s="112" t="str">
        <f t="shared" si="2"/>
        <v>FUERA DE TIEMPO</v>
      </c>
    </row>
    <row r="169" spans="1:57" ht="21" customHeight="1" x14ac:dyDescent="0.3">
      <c r="A169" s="97">
        <v>171</v>
      </c>
      <c r="B169" s="97">
        <v>2727</v>
      </c>
      <c r="C169" s="98">
        <v>46118</v>
      </c>
      <c r="D169" s="98">
        <v>46118</v>
      </c>
      <c r="E169" s="97" t="s">
        <v>1574</v>
      </c>
      <c r="F169" s="97" t="s">
        <v>2107</v>
      </c>
      <c r="G169" s="97" t="s">
        <v>125</v>
      </c>
      <c r="H169" s="97" t="s">
        <v>1374</v>
      </c>
      <c r="I169" s="97" t="s">
        <v>1368</v>
      </c>
      <c r="J169" s="97" t="s">
        <v>2111</v>
      </c>
      <c r="K169" s="97" t="s">
        <v>80</v>
      </c>
      <c r="L169" s="97">
        <v>1116547498</v>
      </c>
      <c r="M169" s="97">
        <v>3204226118</v>
      </c>
      <c r="N169" s="97" t="s">
        <v>2112</v>
      </c>
      <c r="O169" s="97" t="s">
        <v>2111</v>
      </c>
      <c r="P169" s="97" t="s">
        <v>80</v>
      </c>
      <c r="Q169" s="97">
        <v>1116547498</v>
      </c>
      <c r="R169" s="97" t="s">
        <v>4</v>
      </c>
      <c r="S169" s="97" t="s">
        <v>66</v>
      </c>
      <c r="T169" s="97" t="s">
        <v>66</v>
      </c>
      <c r="U169" s="97">
        <v>3204226118</v>
      </c>
      <c r="V169" s="97" t="s">
        <v>2112</v>
      </c>
      <c r="W169" s="97" t="s">
        <v>214</v>
      </c>
      <c r="X169" s="97" t="s">
        <v>265</v>
      </c>
      <c r="Y169" s="97" t="s">
        <v>2125</v>
      </c>
      <c r="Z169" s="97" t="s">
        <v>66</v>
      </c>
      <c r="AA169" s="97" t="s">
        <v>1413</v>
      </c>
      <c r="AB169" s="97" t="s">
        <v>1413</v>
      </c>
      <c r="AC169" s="97" t="s">
        <v>1387</v>
      </c>
      <c r="AD169" s="97" t="s">
        <v>1377</v>
      </c>
      <c r="AE169" s="97" t="s">
        <v>139</v>
      </c>
      <c r="AF169" s="97" t="s">
        <v>1429</v>
      </c>
      <c r="AG169" s="97" t="s">
        <v>66</v>
      </c>
      <c r="AH169" s="97" t="s">
        <v>1389</v>
      </c>
      <c r="AI169" s="98">
        <f>IF(D169="","",IF(AND($I169="RS"),WORKDAY.INTL($D169,3,1,Datos!$R$3:$R$18),IF(AND($I169="RP"),WORKDAY.INTL($D169,2,1,Datos!$R$3:$R$18),IF(AND($I169="RV"),WORKDAY.INTL($D169,1,1,Datos!$R$3:$R$18),IF(AND($I169="Pg"),WORKDAY.INTL($D169,15,1,Datos!$R$3:$R$18),IF(AND($I169="Ps"),WORKDAY.INTL($D169,10,1,Datos!$R$3:$R$18),WORKDAY.INTL($D169,15,1,Datos!$R$3:$R$18)-1))))))</f>
        <v>46138</v>
      </c>
      <c r="AJ169" s="97" t="str">
        <f>IF(D169="","",IF(AND($I169="RS"),(($AI169-$D169)*24)&amp;" Horas",IF(AND($I169="RP"),(($AI169-$D169)*24)&amp;" Horas",IF(AND($I169="RV"),(($AI169-$D169)*24)&amp;" Horas",IF(AND($I169="Pg"),NETWORKDAYS.INTL($D169,$AI169,1,Datos!$R$3:$R$18)-1&amp;" Días",IF(AND($I169="Ps"),NETWORKDAYS.INTL($D169,$AI169,1,Datos!$R$3:$R$18)-1&amp;" Días",(NETWORKDAYS.INTL($D169,$AI169,1,Datos!$R$3:$R$18)&amp;" Días")))))))</f>
        <v>15 Días</v>
      </c>
      <c r="AK169" s="98">
        <v>46118</v>
      </c>
      <c r="AL169" s="98"/>
      <c r="AM169" s="98"/>
      <c r="AN169" s="98"/>
      <c r="AO169" s="97"/>
      <c r="AP169" s="109" t="str">
        <f ca="1">IF(D169="","",IF(AND($AZ169&lt;&gt;""),"YA SE DIO SOLUCIÓN","Falta  "&amp;(NETWORKDAYS.INTL(TODAY(),$AI169,1,Datos!$R$3:$R$18)-1&amp;" días")))</f>
        <v>YA SE DIO SOLUCIÓN</v>
      </c>
      <c r="AQ169" s="98">
        <v>46119</v>
      </c>
      <c r="AR169" s="98"/>
      <c r="AS169" s="97" t="s">
        <v>1283</v>
      </c>
      <c r="AT169" s="97" t="s">
        <v>2113</v>
      </c>
      <c r="AU169" s="97" t="s">
        <v>1284</v>
      </c>
      <c r="AV169" s="97" t="s">
        <v>1389</v>
      </c>
      <c r="AW169" s="97" t="s">
        <v>1389</v>
      </c>
      <c r="AX169" s="114" t="s">
        <v>3</v>
      </c>
      <c r="AY169" s="120">
        <v>2680</v>
      </c>
      <c r="AZ169" s="98">
        <v>46119</v>
      </c>
      <c r="BA169" s="110" t="str">
        <f t="shared" si="292"/>
        <v>CON RESPUESTA</v>
      </c>
      <c r="BB169" s="111">
        <f>IF($AQ169="","",IF(AND($I169="RS"),($AQ169-$AK169),IF(AND($I169="RP"),($AQ169-$AK169),IF(AND($I169="RV"),($AQ169-$AK169),(NETWORKDAYS.INTL($AK169,$AQ169,1,Datos!$R$3:$R$18))))))</f>
        <v>2</v>
      </c>
      <c r="BC169" s="112" t="str">
        <f t="shared" si="1"/>
        <v>A TIEMPO</v>
      </c>
      <c r="BD169" s="111">
        <f>IF($AZ169="","",IF(AND($I169="RS"),($AZ169-$D169),IF(AND($I169="RP"),($AZ169-$D169),IF(AND($I169="RV"),($AZ169-$D169),(NETWORKDAYS.INTL($D169,$AZ169,1,Datos!$R$3:$R$18))))))</f>
        <v>2</v>
      </c>
      <c r="BE169" s="112" t="str">
        <f t="shared" si="2"/>
        <v>A TIEMPO</v>
      </c>
    </row>
    <row r="170" spans="1:57" ht="21" customHeight="1" x14ac:dyDescent="0.3">
      <c r="A170" s="97">
        <v>170</v>
      </c>
      <c r="B170" s="97">
        <v>2726</v>
      </c>
      <c r="C170" s="98">
        <v>46118</v>
      </c>
      <c r="D170" s="98">
        <v>46118</v>
      </c>
      <c r="E170" s="97" t="s">
        <v>1574</v>
      </c>
      <c r="F170" s="97" t="s">
        <v>2107</v>
      </c>
      <c r="G170" s="97" t="s">
        <v>148</v>
      </c>
      <c r="H170" s="97" t="s">
        <v>1374</v>
      </c>
      <c r="I170" s="97" t="s">
        <v>1368</v>
      </c>
      <c r="J170" s="97" t="s">
        <v>2108</v>
      </c>
      <c r="K170" s="97" t="s">
        <v>80</v>
      </c>
      <c r="L170" s="97">
        <v>47425459</v>
      </c>
      <c r="M170" s="97">
        <v>3144680677</v>
      </c>
      <c r="N170" s="97" t="s">
        <v>2109</v>
      </c>
      <c r="O170" s="97" t="s">
        <v>2108</v>
      </c>
      <c r="P170" s="97" t="s">
        <v>80</v>
      </c>
      <c r="Q170" s="97">
        <v>47425459</v>
      </c>
      <c r="R170" s="97" t="s">
        <v>4</v>
      </c>
      <c r="S170" s="97" t="s">
        <v>66</v>
      </c>
      <c r="T170" s="97" t="s">
        <v>2110</v>
      </c>
      <c r="U170" s="97">
        <v>3144680677</v>
      </c>
      <c r="V170" s="97" t="s">
        <v>2109</v>
      </c>
      <c r="W170" s="97" t="s">
        <v>214</v>
      </c>
      <c r="X170" s="97" t="s">
        <v>430</v>
      </c>
      <c r="Y170" s="97" t="s">
        <v>1472</v>
      </c>
      <c r="Z170" s="97" t="s">
        <v>66</v>
      </c>
      <c r="AA170" s="97" t="s">
        <v>1413</v>
      </c>
      <c r="AB170" s="97" t="s">
        <v>1413</v>
      </c>
      <c r="AC170" s="97" t="s">
        <v>1386</v>
      </c>
      <c r="AD170" s="97" t="s">
        <v>1377</v>
      </c>
      <c r="AE170" s="97" t="s">
        <v>1448</v>
      </c>
      <c r="AF170" s="97" t="s">
        <v>1443</v>
      </c>
      <c r="AG170" s="97" t="s">
        <v>66</v>
      </c>
      <c r="AH170" s="97" t="s">
        <v>1389</v>
      </c>
      <c r="AI170" s="98">
        <f>IF(D170="","",IF(AND($I170="RS"),WORKDAY.INTL($D170,3,1,Datos!$R$3:$R$18),IF(AND($I170="RP"),WORKDAY.INTL($D170,2,1,Datos!$R$3:$R$18),IF(AND($I170="RV"),WORKDAY.INTL($D170,1,1,Datos!$R$3:$R$18),IF(AND($I170="Pg"),WORKDAY.INTL($D170,15,1,Datos!$R$3:$R$18),IF(AND($I170="Ps"),WORKDAY.INTL($D170,10,1,Datos!$R$3:$R$18),WORKDAY.INTL($D170,15,1,Datos!$R$3:$R$18)-1))))))</f>
        <v>46138</v>
      </c>
      <c r="AJ170" s="97" t="str">
        <f>IF(D170="","",IF(AND($I170="RS"),(($AI170-$D170)*24)&amp;" Horas",IF(AND($I170="RP"),(($AI170-$D170)*24)&amp;" Horas",IF(AND($I170="RV"),(($AI170-$D170)*24)&amp;" Horas",IF(AND($I170="Pg"),NETWORKDAYS.INTL($D170,$AI170,1,Datos!$R$3:$R$18)-1&amp;" Días",IF(AND($I170="Ps"),NETWORKDAYS.INTL($D170,$AI170,1,Datos!$R$3:$R$18)-1&amp;" Días",(NETWORKDAYS.INTL($D170,$AI170,1,Datos!$R$3:$R$18)&amp;" Días")))))))</f>
        <v>15 Días</v>
      </c>
      <c r="AK170" s="98">
        <v>46118</v>
      </c>
      <c r="AL170" s="98"/>
      <c r="AM170" s="98"/>
      <c r="AN170" s="98"/>
      <c r="AO170" s="97"/>
      <c r="AP170" s="109" t="str">
        <f ca="1">IF(D170="","",IF(AND($AZ170&lt;&gt;""),"YA SE DIO SOLUCIÓN","Falta  "&amp;(NETWORKDAYS.INTL(TODAY(),$AI170,1,Datos!$R$3:$R$18)-1&amp;" días")))</f>
        <v>YA SE DIO SOLUCIÓN</v>
      </c>
      <c r="AQ170" s="98">
        <v>46122</v>
      </c>
      <c r="AR170" s="98"/>
      <c r="AS170" s="97" t="s">
        <v>1283</v>
      </c>
      <c r="AT170" s="97" t="s">
        <v>1838</v>
      </c>
      <c r="AU170" s="97" t="s">
        <v>1284</v>
      </c>
      <c r="AV170" s="97" t="s">
        <v>1389</v>
      </c>
      <c r="AW170" s="97" t="s">
        <v>1389</v>
      </c>
      <c r="AX170" s="114" t="s">
        <v>168</v>
      </c>
      <c r="AY170" s="120">
        <v>2847</v>
      </c>
      <c r="AZ170" s="98">
        <v>46122</v>
      </c>
      <c r="BA170" s="110" t="str">
        <f t="shared" ref="BA170" si="294">+IF(D170="","",IF(AND($AZ170=""),"EN TRAMITE",IF(AND($AZ170&lt;=$AI170),"CON RESPUESTA","VENCIDA")))</f>
        <v>CON RESPUESTA</v>
      </c>
      <c r="BB170" s="111">
        <f>IF($AQ170="","",IF(AND($I170="RS"),($AQ170-$AK170),IF(AND($I170="RP"),($AQ170-$AK170),IF(AND($I170="RV"),($AQ170-$AK170),(NETWORKDAYS.INTL($AK170,$AQ170,1,Datos!$R$3:$R$18))))))</f>
        <v>5</v>
      </c>
      <c r="BC170" s="112" t="str">
        <f t="shared" si="1"/>
        <v>A TIEMPO</v>
      </c>
      <c r="BD170" s="111">
        <f>IF($AZ170="","",IF(AND($I170="RS"),($AZ170-$D170),IF(AND($I170="RP"),($AZ170-$D170),IF(AND($I170="RV"),($AZ170-$D170),(NETWORKDAYS.INTL($D170,$AZ170,1,Datos!$R$3:$R$18))))))</f>
        <v>5</v>
      </c>
      <c r="BE170" s="112" t="str">
        <f t="shared" si="2"/>
        <v>A TIEMPO</v>
      </c>
    </row>
    <row r="171" spans="1:57" ht="21" customHeight="1" x14ac:dyDescent="0.3">
      <c r="A171" s="97">
        <v>169</v>
      </c>
      <c r="B171" s="97">
        <v>2626</v>
      </c>
      <c r="C171" s="98">
        <v>46118</v>
      </c>
      <c r="D171" s="98">
        <v>46118</v>
      </c>
      <c r="E171" s="97" t="s">
        <v>1574</v>
      </c>
      <c r="F171" s="97" t="s">
        <v>2107</v>
      </c>
      <c r="G171" s="97" t="s">
        <v>128</v>
      </c>
      <c r="H171" s="97" t="s">
        <v>1374</v>
      </c>
      <c r="I171" s="97" t="s">
        <v>1368</v>
      </c>
      <c r="J171" s="97" t="s">
        <v>1532</v>
      </c>
      <c r="K171" s="97" t="s">
        <v>66</v>
      </c>
      <c r="L171" s="97" t="s">
        <v>66</v>
      </c>
      <c r="M171" s="97" t="s">
        <v>66</v>
      </c>
      <c r="N171" s="97" t="s">
        <v>1496</v>
      </c>
      <c r="O171" s="97" t="s">
        <v>2105</v>
      </c>
      <c r="P171" s="97" t="s">
        <v>80</v>
      </c>
      <c r="Q171" s="97">
        <v>47433106</v>
      </c>
      <c r="R171" s="97" t="s">
        <v>4</v>
      </c>
      <c r="S171" s="97" t="s">
        <v>1402</v>
      </c>
      <c r="T171" s="97" t="s">
        <v>66</v>
      </c>
      <c r="U171" s="97">
        <v>3204967581</v>
      </c>
      <c r="V171" s="97" t="s">
        <v>2106</v>
      </c>
      <c r="W171" s="97" t="s">
        <v>214</v>
      </c>
      <c r="X171" s="97" t="s">
        <v>1053</v>
      </c>
      <c r="Y171" s="97" t="s">
        <v>1472</v>
      </c>
      <c r="Z171" s="97" t="s">
        <v>66</v>
      </c>
      <c r="AA171" s="97" t="s">
        <v>1413</v>
      </c>
      <c r="AB171" s="97" t="s">
        <v>1413</v>
      </c>
      <c r="AC171" s="97" t="s">
        <v>1389</v>
      </c>
      <c r="AD171" s="97" t="s">
        <v>1463</v>
      </c>
      <c r="AE171" s="97" t="s">
        <v>1420</v>
      </c>
      <c r="AF171" s="97" t="s">
        <v>2310</v>
      </c>
      <c r="AG171" s="97" t="s">
        <v>66</v>
      </c>
      <c r="AH171" s="97" t="s">
        <v>1389</v>
      </c>
      <c r="AI171" s="98">
        <f>IF(D171="","",IF(AND($I171="RS"),WORKDAY.INTL($D171,3,1,Datos!$R$3:$R$18),IF(AND($I171="RP"),WORKDAY.INTL($D171,2,1,Datos!$R$3:$R$18),IF(AND($I171="RV"),WORKDAY.INTL($D171,1,1,Datos!$R$3:$R$18),IF(AND($I171="Pg"),WORKDAY.INTL($D171,15,1,Datos!$R$3:$R$18),IF(AND($I171="Ps"),WORKDAY.INTL($D171,10,1,Datos!$R$3:$R$18),WORKDAY.INTL($D171,15,1,Datos!$R$3:$R$18)-1))))))</f>
        <v>46138</v>
      </c>
      <c r="AJ171" s="97" t="str">
        <f>IF(D171="","",IF(AND($I171="RS"),(($AI171-$D171)*24)&amp;" Horas",IF(AND($I171="RP"),(($AI171-$D171)*24)&amp;" Horas",IF(AND($I171="RV"),(($AI171-$D171)*24)&amp;" Horas",IF(AND($I171="Pg"),NETWORKDAYS.INTL($D171,$AI171,1,Datos!$R$3:$R$18)-1&amp;" Días",IF(AND($I171="Ps"),NETWORKDAYS.INTL($D171,$AI171,1,Datos!$R$3:$R$18)-1&amp;" Días",(NETWORKDAYS.INTL($D171,$AI171,1,Datos!$R$3:$R$18)&amp;" Días")))))))</f>
        <v>15 Días</v>
      </c>
      <c r="AK171" s="98">
        <v>46118</v>
      </c>
      <c r="AL171" s="98"/>
      <c r="AM171" s="98"/>
      <c r="AN171" s="98"/>
      <c r="AO171" s="97"/>
      <c r="AP171" s="109" t="str">
        <f ca="1">IF(D171="","",IF(AND($AZ171&lt;&gt;""),"YA SE DIO SOLUCIÓN","Falta  "&amp;(NETWORKDAYS.INTL(TODAY(),$AI171,1,Datos!$R$3:$R$18)-1&amp;" días")))</f>
        <v>YA SE DIO SOLUCIÓN</v>
      </c>
      <c r="AQ171" s="98">
        <v>46118</v>
      </c>
      <c r="AR171" s="98"/>
      <c r="AS171" s="97" t="s">
        <v>1283</v>
      </c>
      <c r="AT171" s="97" t="s">
        <v>1838</v>
      </c>
      <c r="AU171" s="97" t="s">
        <v>1284</v>
      </c>
      <c r="AV171" s="97" t="s">
        <v>1389</v>
      </c>
      <c r="AW171" s="97" t="s">
        <v>1389</v>
      </c>
      <c r="AX171" s="114" t="s">
        <v>3</v>
      </c>
      <c r="AY171" s="120">
        <v>2614</v>
      </c>
      <c r="AZ171" s="98">
        <v>46118</v>
      </c>
      <c r="BA171" s="110" t="str">
        <f t="shared" ref="BA171" si="295">+IF(D171="","",IF(AND($AZ171=""),"EN TRAMITE",IF(AND($AZ171&lt;=$AI171),"CON RESPUESTA","VENCIDA")))</f>
        <v>CON RESPUESTA</v>
      </c>
      <c r="BB171" s="111">
        <f>IF($AQ171="","",IF(AND($I171="RS"),($AQ171-$AK171),IF(AND($I171="RP"),($AQ171-$AK171),IF(AND($I171="RV"),($AQ171-$AK171),(NETWORKDAYS.INTL($AK171,$AQ171,1,Datos!$R$3:$R$18))))))</f>
        <v>1</v>
      </c>
      <c r="BC171" s="112" t="str">
        <f t="shared" si="1"/>
        <v>A TIEMPO</v>
      </c>
      <c r="BD171" s="111">
        <f>IF($AZ171="","",IF(AND($I171="RS"),($AZ171-$D171),IF(AND($I171="RP"),($AZ171-$D171),IF(AND($I171="RV"),($AZ171-$D171),(NETWORKDAYS.INTL($D171,$AZ171,1,Datos!$R$3:$R$18))))))</f>
        <v>1</v>
      </c>
      <c r="BE171" s="112" t="str">
        <f t="shared" si="2"/>
        <v>A TIEMPO</v>
      </c>
    </row>
    <row r="172" spans="1:57" ht="21" customHeight="1" x14ac:dyDescent="0.3">
      <c r="A172" s="97">
        <v>168</v>
      </c>
      <c r="B172" s="97">
        <v>2617</v>
      </c>
      <c r="C172" s="98">
        <v>46109</v>
      </c>
      <c r="D172" s="98">
        <v>46109</v>
      </c>
      <c r="E172" s="97" t="s">
        <v>1574</v>
      </c>
      <c r="F172" s="97" t="s">
        <v>1852</v>
      </c>
      <c r="G172" s="97" t="s">
        <v>162</v>
      </c>
      <c r="H172" s="97" t="s">
        <v>1373</v>
      </c>
      <c r="I172" s="97" t="s">
        <v>1366</v>
      </c>
      <c r="J172" s="97" t="s">
        <v>2081</v>
      </c>
      <c r="K172" s="97" t="s">
        <v>80</v>
      </c>
      <c r="L172" s="97">
        <v>1116667422</v>
      </c>
      <c r="M172" s="97">
        <v>3112516469</v>
      </c>
      <c r="N172" s="97" t="s">
        <v>2082</v>
      </c>
      <c r="O172" s="97" t="s">
        <v>2083</v>
      </c>
      <c r="P172" s="97" t="s">
        <v>66</v>
      </c>
      <c r="Q172" s="97" t="s">
        <v>66</v>
      </c>
      <c r="R172" s="97" t="s">
        <v>11</v>
      </c>
      <c r="S172" s="97" t="s">
        <v>66</v>
      </c>
      <c r="T172" s="97" t="s">
        <v>66</v>
      </c>
      <c r="U172" s="97" t="s">
        <v>66</v>
      </c>
      <c r="V172" s="97" t="s">
        <v>66</v>
      </c>
      <c r="W172" s="97" t="s">
        <v>1272</v>
      </c>
      <c r="X172" s="97"/>
      <c r="Y172" s="97" t="s">
        <v>2084</v>
      </c>
      <c r="Z172" s="97" t="s">
        <v>66</v>
      </c>
      <c r="AA172" s="97" t="s">
        <v>1413</v>
      </c>
      <c r="AB172" s="97" t="s">
        <v>1413</v>
      </c>
      <c r="AC172" s="97" t="s">
        <v>1389</v>
      </c>
      <c r="AD172" s="97" t="s">
        <v>1379</v>
      </c>
      <c r="AE172" s="97" t="s">
        <v>141</v>
      </c>
      <c r="AF172" s="97" t="s">
        <v>2085</v>
      </c>
      <c r="AG172" s="97" t="s">
        <v>66</v>
      </c>
      <c r="AH172" s="97" t="s">
        <v>1389</v>
      </c>
      <c r="AI172" s="98">
        <f>IF(D172="","",IF(AND($I172="RS"),WORKDAY.INTL($D172,3,1,Datos!$R$3:$R$18),IF(AND($I172="RP"),WORKDAY.INTL($D172,2,1,Datos!$R$3:$R$18),IF(AND($I172="RV"),WORKDAY.INTL($D172,1,1,Datos!$R$3:$R$18),IF(AND($I172="Pg"),WORKDAY.INTL($D172,15,1,Datos!$R$3:$R$18),IF(AND($I172="Ps"),WORKDAY.INTL($D172,10,1,Datos!$R$3:$R$18),WORKDAY.INTL($D172,15,1,Datos!$R$3:$R$18)-1))))))</f>
        <v>46122</v>
      </c>
      <c r="AJ172" s="97" t="str">
        <f>IF(D172="","",IF(AND($I172="RS"),(($AI172-$D172)*24)&amp;" Horas",IF(AND($I172="RP"),(($AI172-$D172)*24)&amp;" Horas",IF(AND($I172="RV"),(($AI172-$D172)*24)&amp;" Horas",IF(AND($I172="Pg"),NETWORKDAYS.INTL($D172,$AI172,1,Datos!$R$3:$R$18)-1&amp;" Días",IF(AND($I172="Ps"),NETWORKDAYS.INTL($D172,$AI172,1,Datos!$R$3:$R$18)-1&amp;" Días",(NETWORKDAYS.INTL($D172,$AI172,1,Datos!$R$3:$R$18)&amp;" Días")))))))</f>
        <v>9 Días</v>
      </c>
      <c r="AK172" s="98">
        <v>46109</v>
      </c>
      <c r="AL172" s="98"/>
      <c r="AM172" s="98"/>
      <c r="AN172" s="98"/>
      <c r="AO172" s="97"/>
      <c r="AP172" s="109" t="str">
        <f ca="1">IF(D172="","",IF(AND($AZ172&lt;&gt;""),"YA SE DIO SOLUCIÓN","Falta  "&amp;(NETWORKDAYS.INTL(TODAY(),$AI172,1,Datos!$R$3:$R$18)-1&amp;" días")))</f>
        <v>YA SE DIO SOLUCIÓN</v>
      </c>
      <c r="AQ172" s="98">
        <v>46109</v>
      </c>
      <c r="AR172" s="98"/>
      <c r="AS172" s="97" t="s">
        <v>1283</v>
      </c>
      <c r="AT172" s="97" t="s">
        <v>2099</v>
      </c>
      <c r="AU172" s="97" t="s">
        <v>1284</v>
      </c>
      <c r="AV172" s="97" t="s">
        <v>1389</v>
      </c>
      <c r="AW172" s="97" t="s">
        <v>1389</v>
      </c>
      <c r="AX172" s="114" t="s">
        <v>3</v>
      </c>
      <c r="AY172" s="120">
        <v>2536</v>
      </c>
      <c r="AZ172" s="98">
        <v>46109</v>
      </c>
      <c r="BA172" s="110" t="str">
        <f t="shared" ref="BA172" si="296">+IF(D172="","",IF(AND($AZ172=""),"EN TRAMITE",IF(AND($AZ172&lt;=$AI172),"CON RESPUESTA","VENCIDA")))</f>
        <v>CON RESPUESTA</v>
      </c>
      <c r="BB172" s="111">
        <f>IF($AQ172="","",IF(AND($I172="RS"),($AQ172-$AK172),IF(AND($I172="RP"),($AQ172-$AK172),IF(AND($I172="RV"),($AQ172-$AK172),(NETWORKDAYS.INTL($AK172,$AQ172,1,Datos!$R$3:$R$18))))))</f>
        <v>0</v>
      </c>
      <c r="BC172" s="112" t="str">
        <f t="shared" si="1"/>
        <v>A TIEMPO</v>
      </c>
      <c r="BD172" s="111">
        <f>IF($AZ172="","",IF(AND($I172="RS"),($AZ172-$D172),IF(AND($I172="RP"),($AZ172-$D172),IF(AND($I172="RV"),($AZ172-$D172),(NETWORKDAYS.INTL($D172,$AZ172,1,Datos!$R$3:$R$18))))))</f>
        <v>0</v>
      </c>
      <c r="BE172" s="112" t="str">
        <f t="shared" si="2"/>
        <v>A TIEMPO</v>
      </c>
    </row>
    <row r="173" spans="1:57" ht="21" customHeight="1" x14ac:dyDescent="0.3">
      <c r="A173" s="97">
        <v>167</v>
      </c>
      <c r="B173" s="97">
        <v>2615</v>
      </c>
      <c r="C173" s="98">
        <v>46109</v>
      </c>
      <c r="D173" s="98">
        <v>46109</v>
      </c>
      <c r="E173" s="97" t="s">
        <v>1574</v>
      </c>
      <c r="F173" s="97" t="s">
        <v>1852</v>
      </c>
      <c r="G173" s="97" t="s">
        <v>113</v>
      </c>
      <c r="H173" s="97" t="s">
        <v>1374</v>
      </c>
      <c r="I173" s="97" t="s">
        <v>1368</v>
      </c>
      <c r="J173" s="97" t="s">
        <v>2078</v>
      </c>
      <c r="K173" s="97" t="s">
        <v>80</v>
      </c>
      <c r="L173" s="97">
        <v>47438947</v>
      </c>
      <c r="M173" s="97">
        <v>3133837466</v>
      </c>
      <c r="N173" s="97" t="s">
        <v>2079</v>
      </c>
      <c r="O173" s="97" t="s">
        <v>2078</v>
      </c>
      <c r="P173" s="97" t="s">
        <v>80</v>
      </c>
      <c r="Q173" s="97">
        <v>47438947</v>
      </c>
      <c r="R173" s="97" t="s">
        <v>11</v>
      </c>
      <c r="S173" s="97" t="s">
        <v>66</v>
      </c>
      <c r="T173" s="97" t="s">
        <v>2080</v>
      </c>
      <c r="U173" s="97">
        <v>3133837466</v>
      </c>
      <c r="V173" s="97" t="s">
        <v>2079</v>
      </c>
      <c r="W173" s="97" t="s">
        <v>214</v>
      </c>
      <c r="X173" s="97" t="s">
        <v>243</v>
      </c>
      <c r="Y173" s="97" t="s">
        <v>1883</v>
      </c>
      <c r="Z173" s="97" t="s">
        <v>66</v>
      </c>
      <c r="AA173" s="97" t="s">
        <v>1413</v>
      </c>
      <c r="AB173" s="97" t="s">
        <v>1413</v>
      </c>
      <c r="AC173" s="97" t="s">
        <v>1386</v>
      </c>
      <c r="AD173" s="97" t="s">
        <v>1377</v>
      </c>
      <c r="AE173" s="97" t="s">
        <v>1421</v>
      </c>
      <c r="AF173" s="97" t="s">
        <v>1434</v>
      </c>
      <c r="AG173" s="97" t="s">
        <v>66</v>
      </c>
      <c r="AH173" s="97" t="s">
        <v>1389</v>
      </c>
      <c r="AI173" s="98">
        <f>IF(D173="","",IF(AND($I173="RS"),WORKDAY.INTL($D173,3,1,Datos!$R$3:$R$18),IF(AND($I173="RP"),WORKDAY.INTL($D173,2,1,Datos!$R$3:$R$18),IF(AND($I173="RV"),WORKDAY.INTL($D173,1,1,Datos!$R$3:$R$18),IF(AND($I173="Pg"),WORKDAY.INTL($D173,15,1,Datos!$R$3:$R$18),IF(AND($I173="Ps"),WORKDAY.INTL($D173,10,1,Datos!$R$3:$R$18),WORKDAY.INTL($D173,15,1,Datos!$R$3:$R$18)-1))))))</f>
        <v>46128</v>
      </c>
      <c r="AJ173" s="97" t="str">
        <f>IF(D173="","",IF(AND($I173="RS"),(($AI173-$D173)*24)&amp;" Horas",IF(AND($I173="RP"),(($AI173-$D173)*24)&amp;" Horas",IF(AND($I173="RV"),(($AI173-$D173)*24)&amp;" Horas",IF(AND($I173="Pg"),NETWORKDAYS.INTL($D173,$AI173,1,Datos!$R$3:$R$18)-1&amp;" Días",IF(AND($I173="Ps"),NETWORKDAYS.INTL($D173,$AI173,1,Datos!$R$3:$R$18)-1&amp;" Días",(NETWORKDAYS.INTL($D173,$AI173,1,Datos!$R$3:$R$18)&amp;" Días")))))))</f>
        <v>14 Días</v>
      </c>
      <c r="AK173" s="98">
        <v>46109</v>
      </c>
      <c r="AL173" s="98">
        <v>46122</v>
      </c>
      <c r="AM173" s="98"/>
      <c r="AN173" s="98"/>
      <c r="AO173" s="97"/>
      <c r="AP173" s="109" t="str">
        <f ca="1">IF(D173="","",IF(AND($AZ173&lt;&gt;""),"YA SE DIO SOLUCIÓN","Falta  "&amp;(NETWORKDAYS.INTL(TODAY(),$AI173,1,Datos!$R$3:$R$18)-1&amp;" días")))</f>
        <v>YA SE DIO SOLUCIÓN</v>
      </c>
      <c r="AQ173" s="98">
        <v>46122</v>
      </c>
      <c r="AR173" s="98"/>
      <c r="AS173" s="97" t="s">
        <v>1283</v>
      </c>
      <c r="AT173" s="97" t="s">
        <v>2100</v>
      </c>
      <c r="AU173" s="97" t="s">
        <v>1284</v>
      </c>
      <c r="AV173" s="97" t="s">
        <v>1389</v>
      </c>
      <c r="AW173" s="97" t="s">
        <v>1389</v>
      </c>
      <c r="AX173" s="114" t="s">
        <v>168</v>
      </c>
      <c r="AY173" s="120">
        <v>2852</v>
      </c>
      <c r="AZ173" s="98">
        <v>46122</v>
      </c>
      <c r="BA173" s="110" t="str">
        <f t="shared" ref="BA173" si="297">+IF(D173="","",IF(AND($AZ173=""),"EN TRAMITE",IF(AND($AZ173&lt;=$AI173),"CON RESPUESTA","VENCIDA")))</f>
        <v>CON RESPUESTA</v>
      </c>
      <c r="BB173" s="111">
        <f>IF($AQ173="","",IF(AND($I173="RS"),($AQ173-$AK173),IF(AND($I173="RP"),($AQ173-$AK173),IF(AND($I173="RV"),($AQ173-$AK173),(NETWORKDAYS.INTL($AK173,$AQ173,1,Datos!$R$3:$R$18))))))</f>
        <v>10</v>
      </c>
      <c r="BC173" s="112" t="str">
        <f t="shared" si="1"/>
        <v>A TIEMPO</v>
      </c>
      <c r="BD173" s="111">
        <f>IF($AZ173="","",IF(AND($I173="RS"),($AZ173-$D173),IF(AND($I173="RP"),($AZ173-$D173),IF(AND($I173="RV"),($AZ173-$D173),(NETWORKDAYS.INTL($D173,$AZ173,1,Datos!$R$3:$R$18))))))</f>
        <v>10</v>
      </c>
      <c r="BE173" s="112" t="str">
        <f t="shared" si="2"/>
        <v>A TIEMPO</v>
      </c>
    </row>
    <row r="174" spans="1:57" ht="21" customHeight="1" x14ac:dyDescent="0.3">
      <c r="A174" s="97">
        <v>166</v>
      </c>
      <c r="B174" s="97">
        <v>2614</v>
      </c>
      <c r="C174" s="98">
        <v>46109</v>
      </c>
      <c r="D174" s="98">
        <v>46109</v>
      </c>
      <c r="E174" s="97" t="s">
        <v>1574</v>
      </c>
      <c r="F174" s="97" t="s">
        <v>1852</v>
      </c>
      <c r="G174" s="97" t="s">
        <v>153</v>
      </c>
      <c r="H174" s="97" t="s">
        <v>1374</v>
      </c>
      <c r="I174" s="97" t="s">
        <v>1368</v>
      </c>
      <c r="J174" s="97" t="s">
        <v>2076</v>
      </c>
      <c r="K174" s="97" t="s">
        <v>80</v>
      </c>
      <c r="L174" s="97">
        <v>1118535025</v>
      </c>
      <c r="M174" s="97">
        <v>3108870567</v>
      </c>
      <c r="N174" s="97" t="s">
        <v>66</v>
      </c>
      <c r="O174" s="97" t="s">
        <v>2076</v>
      </c>
      <c r="P174" s="97" t="s">
        <v>80</v>
      </c>
      <c r="Q174" s="97">
        <v>1118535025</v>
      </c>
      <c r="R174" s="97" t="s">
        <v>4</v>
      </c>
      <c r="S174" s="97" t="s">
        <v>66</v>
      </c>
      <c r="T174" s="97" t="s">
        <v>2077</v>
      </c>
      <c r="U174" s="97">
        <v>3108870567</v>
      </c>
      <c r="V174" s="97" t="s">
        <v>66</v>
      </c>
      <c r="W174" s="97" t="s">
        <v>214</v>
      </c>
      <c r="X174" s="97" t="s">
        <v>243</v>
      </c>
      <c r="Y174" s="97" t="s">
        <v>1664</v>
      </c>
      <c r="Z174" s="97" t="s">
        <v>66</v>
      </c>
      <c r="AA174" s="97" t="s">
        <v>1413</v>
      </c>
      <c r="AB174" s="97" t="s">
        <v>1413</v>
      </c>
      <c r="AC174" s="97" t="s">
        <v>1382</v>
      </c>
      <c r="AD174" s="97" t="s">
        <v>1377</v>
      </c>
      <c r="AE174" s="97" t="s">
        <v>1420</v>
      </c>
      <c r="AF174" s="97" t="s">
        <v>1519</v>
      </c>
      <c r="AG174" s="97" t="s">
        <v>66</v>
      </c>
      <c r="AH174" s="97" t="s">
        <v>1389</v>
      </c>
      <c r="AI174" s="98">
        <f>IF(D174="","",IF(AND($I174="RS"),WORKDAY.INTL($D174,3,1,Datos!$R$3:$R$18),IF(AND($I174="RP"),WORKDAY.INTL($D174,2,1,Datos!$R$3:$R$18),IF(AND($I174="RV"),WORKDAY.INTL($D174,1,1,Datos!$R$3:$R$18),IF(AND($I174="Pg"),WORKDAY.INTL($D174,15,1,Datos!$R$3:$R$18),IF(AND($I174="Ps"),WORKDAY.INTL($D174,10,1,Datos!$R$3:$R$18),WORKDAY.INTL($D174,15,1,Datos!$R$3:$R$18)-1))))))</f>
        <v>46128</v>
      </c>
      <c r="AJ174" s="97" t="str">
        <f>IF(D174="","",IF(AND($I174="RS"),(($AI174-$D174)*24)&amp;" Horas",IF(AND($I174="RP"),(($AI174-$D174)*24)&amp;" Horas",IF(AND($I174="RV"),(($AI174-$D174)*24)&amp;" Horas",IF(AND($I174="Pg"),NETWORKDAYS.INTL($D174,$AI174,1,Datos!$R$3:$R$18)-1&amp;" Días",IF(AND($I174="Ps"),NETWORKDAYS.INTL($D174,$AI174,1,Datos!$R$3:$R$18)-1&amp;" Días",(NETWORKDAYS.INTL($D174,$AI174,1,Datos!$R$3:$R$18)&amp;" Días")))))))</f>
        <v>14 Días</v>
      </c>
      <c r="AK174" s="98">
        <v>46109</v>
      </c>
      <c r="AL174" s="98"/>
      <c r="AM174" s="98"/>
      <c r="AN174" s="98"/>
      <c r="AO174" s="97"/>
      <c r="AP174" s="109" t="str">
        <f ca="1">IF(D174="","",IF(AND($AZ174&lt;&gt;""),"YA SE DIO SOLUCIÓN","Falta  "&amp;(NETWORKDAYS.INTL(TODAY(),$AI174,1,Datos!$R$3:$R$18)-1&amp;" días")))</f>
        <v>YA SE DIO SOLUCIÓN</v>
      </c>
      <c r="AQ174" s="98">
        <v>46118</v>
      </c>
      <c r="AR174" s="98"/>
      <c r="AS174" s="97" t="s">
        <v>1283</v>
      </c>
      <c r="AT174" s="97" t="s">
        <v>1861</v>
      </c>
      <c r="AU174" s="97" t="s">
        <v>1284</v>
      </c>
      <c r="AV174" s="97" t="s">
        <v>1389</v>
      </c>
      <c r="AW174" s="97" t="s">
        <v>1389</v>
      </c>
      <c r="AX174" s="114" t="s">
        <v>168</v>
      </c>
      <c r="AY174" s="120">
        <v>2613</v>
      </c>
      <c r="AZ174" s="98">
        <v>46118</v>
      </c>
      <c r="BA174" s="110" t="str">
        <f t="shared" ref="BA174" si="298">+IF(D174="","",IF(AND($AZ174=""),"EN TRAMITE",IF(AND($AZ174&lt;=$AI174),"CON RESPUESTA","VENCIDA")))</f>
        <v>CON RESPUESTA</v>
      </c>
      <c r="BB174" s="111">
        <f>IF($AQ174="","",IF(AND($I174="RS"),($AQ174-$AK174),IF(AND($I174="RP"),($AQ174-$AK174),IF(AND($I174="RV"),($AQ174-$AK174),(NETWORKDAYS.INTL($AK174,$AQ174,1,Datos!$R$3:$R$18))))))</f>
        <v>6</v>
      </c>
      <c r="BC174" s="112" t="str">
        <f t="shared" si="1"/>
        <v>A TIEMPO</v>
      </c>
      <c r="BD174" s="111">
        <f>IF($AZ174="","",IF(AND($I174="RS"),($AZ174-$D174),IF(AND($I174="RP"),($AZ174-$D174),IF(AND($I174="RV"),($AZ174-$D174),(NETWORKDAYS.INTL($D174,$AZ174,1,Datos!$R$3:$R$18))))))</f>
        <v>6</v>
      </c>
      <c r="BE174" s="112" t="str">
        <f t="shared" si="2"/>
        <v>A TIEMPO</v>
      </c>
    </row>
    <row r="175" spans="1:57" ht="21" customHeight="1" x14ac:dyDescent="0.3">
      <c r="A175" s="97">
        <v>165</v>
      </c>
      <c r="B175" s="97">
        <v>2613</v>
      </c>
      <c r="C175" s="98">
        <v>46109</v>
      </c>
      <c r="D175" s="98">
        <v>46109</v>
      </c>
      <c r="E175" s="97" t="s">
        <v>1574</v>
      </c>
      <c r="F175" s="97" t="s">
        <v>1852</v>
      </c>
      <c r="G175" s="97" t="s">
        <v>113</v>
      </c>
      <c r="H175" s="97" t="s">
        <v>1374</v>
      </c>
      <c r="I175" s="97" t="s">
        <v>1368</v>
      </c>
      <c r="J175" s="97" t="s">
        <v>2074</v>
      </c>
      <c r="K175" s="97" t="s">
        <v>80</v>
      </c>
      <c r="L175" s="97">
        <v>1118556497</v>
      </c>
      <c r="M175" s="97">
        <v>3202890336</v>
      </c>
      <c r="N175" s="97" t="s">
        <v>66</v>
      </c>
      <c r="O175" s="97" t="s">
        <v>2074</v>
      </c>
      <c r="P175" s="97" t="s">
        <v>80</v>
      </c>
      <c r="Q175" s="97">
        <v>1118556497</v>
      </c>
      <c r="R175" s="97" t="s">
        <v>4</v>
      </c>
      <c r="S175" s="97" t="s">
        <v>66</v>
      </c>
      <c r="T175" s="97" t="s">
        <v>2075</v>
      </c>
      <c r="U175" s="97">
        <v>3202890336</v>
      </c>
      <c r="V175" s="97" t="s">
        <v>66</v>
      </c>
      <c r="W175" s="97" t="s">
        <v>1272</v>
      </c>
      <c r="X175" s="97"/>
      <c r="Y175" s="97" t="s">
        <v>1883</v>
      </c>
      <c r="Z175" s="97" t="s">
        <v>66</v>
      </c>
      <c r="AA175" s="97" t="s">
        <v>1413</v>
      </c>
      <c r="AB175" s="97" t="s">
        <v>1413</v>
      </c>
      <c r="AC175" s="97" t="s">
        <v>1386</v>
      </c>
      <c r="AD175" s="97" t="s">
        <v>1377</v>
      </c>
      <c r="AE175" s="97" t="s">
        <v>1421</v>
      </c>
      <c r="AF175" s="97" t="s">
        <v>1434</v>
      </c>
      <c r="AG175" s="97" t="s">
        <v>66</v>
      </c>
      <c r="AH175" s="97" t="s">
        <v>1389</v>
      </c>
      <c r="AI175" s="98">
        <f>IF(D175="","",IF(AND($I175="RS"),WORKDAY.INTL($D175,3,1,Datos!$R$3:$R$18),IF(AND($I175="RP"),WORKDAY.INTL($D175,2,1,Datos!$R$3:$R$18),IF(AND($I175="RV"),WORKDAY.INTL($D175,1,1,Datos!$R$3:$R$18),IF(AND($I175="Pg"),WORKDAY.INTL($D175,15,1,Datos!$R$3:$R$18),IF(AND($I175="Ps"),WORKDAY.INTL($D175,10,1,Datos!$R$3:$R$18),WORKDAY.INTL($D175,15,1,Datos!$R$3:$R$18)-1))))))</f>
        <v>46128</v>
      </c>
      <c r="AJ175" s="97" t="str">
        <f>IF(D175="","",IF(AND($I175="RS"),(($AI175-$D175)*24)&amp;" Horas",IF(AND($I175="RP"),(($AI175-$D175)*24)&amp;" Horas",IF(AND($I175="RV"),(($AI175-$D175)*24)&amp;" Horas",IF(AND($I175="Pg"),NETWORKDAYS.INTL($D175,$AI175,1,Datos!$R$3:$R$18)-1&amp;" Días",IF(AND($I175="Ps"),NETWORKDAYS.INTL($D175,$AI175,1,Datos!$R$3:$R$18)-1&amp;" Días",(NETWORKDAYS.INTL($D175,$AI175,1,Datos!$R$3:$R$18)&amp;" Días")))))))</f>
        <v>14 Días</v>
      </c>
      <c r="AK175" s="98">
        <v>46109</v>
      </c>
      <c r="AL175" s="98">
        <v>46122</v>
      </c>
      <c r="AM175" s="98"/>
      <c r="AN175" s="98"/>
      <c r="AO175" s="97"/>
      <c r="AP175" s="109" t="str">
        <f ca="1">IF(D175="","",IF(AND($AZ175&lt;&gt;""),"YA SE DIO SOLUCIÓN","Falta  "&amp;(NETWORKDAYS.INTL(TODAY(),$AI175,1,Datos!$R$3:$R$18)-1&amp;" días")))</f>
        <v>YA SE DIO SOLUCIÓN</v>
      </c>
      <c r="AQ175" s="98">
        <v>46122</v>
      </c>
      <c r="AR175" s="98"/>
      <c r="AS175" s="97" t="s">
        <v>1283</v>
      </c>
      <c r="AT175" s="97" t="s">
        <v>1838</v>
      </c>
      <c r="AU175" s="97" t="s">
        <v>1284</v>
      </c>
      <c r="AV175" s="97" t="s">
        <v>1389</v>
      </c>
      <c r="AW175" s="97" t="s">
        <v>1389</v>
      </c>
      <c r="AX175" s="114" t="s">
        <v>168</v>
      </c>
      <c r="AY175" s="120">
        <v>2848</v>
      </c>
      <c r="AZ175" s="98">
        <v>46122</v>
      </c>
      <c r="BA175" s="110" t="str">
        <f t="shared" ref="BA175" si="299">+IF(D175="","",IF(AND($AZ175=""),"EN TRAMITE",IF(AND($AZ175&lt;=$AI175),"CON RESPUESTA","VENCIDA")))</f>
        <v>CON RESPUESTA</v>
      </c>
      <c r="BB175" s="111">
        <f>IF($AQ175="","",IF(AND($I175="RS"),($AQ175-$AK175),IF(AND($I175="RP"),($AQ175-$AK175),IF(AND($I175="RV"),($AQ175-$AK175),(NETWORKDAYS.INTL($AK175,$AQ175,1,Datos!$R$3:$R$18))))))</f>
        <v>10</v>
      </c>
      <c r="BC175" s="112" t="str">
        <f t="shared" si="1"/>
        <v>A TIEMPO</v>
      </c>
      <c r="BD175" s="111">
        <f>IF($AZ175="","",IF(AND($I175="RS"),($AZ175-$D175),IF(AND($I175="RP"),($AZ175-$D175),IF(AND($I175="RV"),($AZ175-$D175),(NETWORKDAYS.INTL($D175,$AZ175,1,Datos!$R$3:$R$18))))))</f>
        <v>10</v>
      </c>
      <c r="BE175" s="112" t="str">
        <f t="shared" si="2"/>
        <v>A TIEMPO</v>
      </c>
    </row>
    <row r="176" spans="1:57" ht="21" customHeight="1" x14ac:dyDescent="0.3">
      <c r="A176" s="97">
        <v>164</v>
      </c>
      <c r="B176" s="97">
        <v>2612</v>
      </c>
      <c r="C176" s="98">
        <v>46109</v>
      </c>
      <c r="D176" s="98">
        <v>46109</v>
      </c>
      <c r="E176" s="97" t="s">
        <v>1574</v>
      </c>
      <c r="F176" s="97" t="s">
        <v>1852</v>
      </c>
      <c r="G176" s="97" t="s">
        <v>149</v>
      </c>
      <c r="H176" s="97" t="s">
        <v>1374</v>
      </c>
      <c r="I176" s="97" t="s">
        <v>1368</v>
      </c>
      <c r="J176" s="97" t="s">
        <v>2073</v>
      </c>
      <c r="K176" s="97" t="s">
        <v>80</v>
      </c>
      <c r="L176" s="97">
        <v>1118564087</v>
      </c>
      <c r="M176" s="97" t="s">
        <v>66</v>
      </c>
      <c r="N176" s="97" t="s">
        <v>66</v>
      </c>
      <c r="O176" s="97" t="s">
        <v>2073</v>
      </c>
      <c r="P176" s="97" t="s">
        <v>80</v>
      </c>
      <c r="Q176" s="97">
        <v>1118564087</v>
      </c>
      <c r="R176" s="97" t="s">
        <v>4</v>
      </c>
      <c r="S176" s="97" t="s">
        <v>66</v>
      </c>
      <c r="T176" s="97" t="s">
        <v>66</v>
      </c>
      <c r="U176" s="97" t="s">
        <v>66</v>
      </c>
      <c r="V176" s="97" t="s">
        <v>66</v>
      </c>
      <c r="W176" s="97" t="s">
        <v>1272</v>
      </c>
      <c r="X176" s="97"/>
      <c r="Y176" s="97" t="s">
        <v>1883</v>
      </c>
      <c r="Z176" s="97" t="s">
        <v>66</v>
      </c>
      <c r="AA176" s="97" t="s">
        <v>1413</v>
      </c>
      <c r="AB176" s="97" t="s">
        <v>1413</v>
      </c>
      <c r="AC176" s="97" t="s">
        <v>1386</v>
      </c>
      <c r="AD176" s="97" t="s">
        <v>1377</v>
      </c>
      <c r="AE176" s="97" t="s">
        <v>1421</v>
      </c>
      <c r="AF176" s="97" t="s">
        <v>1434</v>
      </c>
      <c r="AG176" s="97" t="s">
        <v>66</v>
      </c>
      <c r="AH176" s="97" t="s">
        <v>1389</v>
      </c>
      <c r="AI176" s="98">
        <f>IF(D176="","",IF(AND($I176="RS"),WORKDAY.INTL($D176,3,1,Datos!$R$3:$R$18),IF(AND($I176="RP"),WORKDAY.INTL($D176,2,1,Datos!$R$3:$R$18),IF(AND($I176="RV"),WORKDAY.INTL($D176,1,1,Datos!$R$3:$R$18),IF(AND($I176="Pg"),WORKDAY.INTL($D176,15,1,Datos!$R$3:$R$18),IF(AND($I176="Ps"),WORKDAY.INTL($D176,10,1,Datos!$R$3:$R$18),WORKDAY.INTL($D176,15,1,Datos!$R$3:$R$18)-1))))))</f>
        <v>46128</v>
      </c>
      <c r="AJ176" s="97" t="str">
        <f>IF(D176="","",IF(AND($I176="RS"),(($AI176-$D176)*24)&amp;" Horas",IF(AND($I176="RP"),(($AI176-$D176)*24)&amp;" Horas",IF(AND($I176="RV"),(($AI176-$D176)*24)&amp;" Horas",IF(AND($I176="Pg"),NETWORKDAYS.INTL($D176,$AI176,1,Datos!$R$3:$R$18)-1&amp;" Días",IF(AND($I176="Ps"),NETWORKDAYS.INTL($D176,$AI176,1,Datos!$R$3:$R$18)-1&amp;" Días",(NETWORKDAYS.INTL($D176,$AI176,1,Datos!$R$3:$R$18)&amp;" Días")))))))</f>
        <v>14 Días</v>
      </c>
      <c r="AK176" s="98">
        <v>46109</v>
      </c>
      <c r="AL176" s="98">
        <v>46122</v>
      </c>
      <c r="AM176" s="98"/>
      <c r="AN176" s="98"/>
      <c r="AO176" s="97"/>
      <c r="AP176" s="109" t="str">
        <f ca="1">IF(D176="","",IF(AND($AZ176&lt;&gt;""),"YA SE DIO SOLUCIÓN","Falta  "&amp;(NETWORKDAYS.INTL(TODAY(),$AI176,1,Datos!$R$3:$R$18)-1&amp;" días")))</f>
        <v>YA SE DIO SOLUCIÓN</v>
      </c>
      <c r="AQ176" s="98">
        <v>46122</v>
      </c>
      <c r="AR176" s="98"/>
      <c r="AS176" s="97" t="s">
        <v>1283</v>
      </c>
      <c r="AT176" s="97" t="s">
        <v>1838</v>
      </c>
      <c r="AU176" s="97" t="s">
        <v>1284</v>
      </c>
      <c r="AV176" s="97" t="s">
        <v>1389</v>
      </c>
      <c r="AW176" s="97" t="s">
        <v>1389</v>
      </c>
      <c r="AX176" s="114" t="s">
        <v>6</v>
      </c>
      <c r="AY176" s="120">
        <v>2849</v>
      </c>
      <c r="AZ176" s="98">
        <v>46122</v>
      </c>
      <c r="BA176" s="110" t="str">
        <f t="shared" ref="BA176" si="300">+IF(D176="","",IF(AND($AZ176=""),"EN TRAMITE",IF(AND($AZ176&lt;=$AI176),"CON RESPUESTA","VENCIDA")))</f>
        <v>CON RESPUESTA</v>
      </c>
      <c r="BB176" s="111">
        <f>IF($AQ176="","",IF(AND($I176="RS"),($AQ176-$AK176),IF(AND($I176="RP"),($AQ176-$AK176),IF(AND($I176="RV"),($AQ176-$AK176),(NETWORKDAYS.INTL($AK176,$AQ176,1,Datos!$R$3:$R$18))))))</f>
        <v>10</v>
      </c>
      <c r="BC176" s="112" t="str">
        <f t="shared" si="1"/>
        <v>A TIEMPO</v>
      </c>
      <c r="BD176" s="111">
        <f>IF($AZ176="","",IF(AND($I176="RS"),($AZ176-$D176),IF(AND($I176="RP"),($AZ176-$D176),IF(AND($I176="RV"),($AZ176-$D176),(NETWORKDAYS.INTL($D176,$AZ176,1,Datos!$R$3:$R$18))))))</f>
        <v>10</v>
      </c>
      <c r="BE176" s="112" t="str">
        <f t="shared" si="2"/>
        <v>A TIEMPO</v>
      </c>
    </row>
    <row r="177" spans="1:57" ht="21" customHeight="1" x14ac:dyDescent="0.3">
      <c r="A177" s="97">
        <v>163</v>
      </c>
      <c r="B177" s="97">
        <v>2611</v>
      </c>
      <c r="C177" s="98">
        <v>46109</v>
      </c>
      <c r="D177" s="98">
        <v>46109</v>
      </c>
      <c r="E177" s="97" t="s">
        <v>1574</v>
      </c>
      <c r="F177" s="97" t="s">
        <v>1852</v>
      </c>
      <c r="G177" s="97" t="s">
        <v>149</v>
      </c>
      <c r="H177" s="97" t="s">
        <v>1374</v>
      </c>
      <c r="I177" s="97" t="s">
        <v>1368</v>
      </c>
      <c r="J177" s="97" t="s">
        <v>2068</v>
      </c>
      <c r="K177" s="97" t="s">
        <v>66</v>
      </c>
      <c r="L177" s="97" t="s">
        <v>66</v>
      </c>
      <c r="M177" s="97" t="s">
        <v>66</v>
      </c>
      <c r="N177" s="97" t="s">
        <v>66</v>
      </c>
      <c r="O177" s="97" t="s">
        <v>2069</v>
      </c>
      <c r="P177" s="97" t="s">
        <v>80</v>
      </c>
      <c r="Q177" s="97">
        <v>24226265</v>
      </c>
      <c r="R177" s="97" t="s">
        <v>4</v>
      </c>
      <c r="S177" s="97" t="s">
        <v>66</v>
      </c>
      <c r="T177" s="97" t="s">
        <v>2070</v>
      </c>
      <c r="U177" s="97">
        <v>3105858390</v>
      </c>
      <c r="V177" s="97" t="s">
        <v>2071</v>
      </c>
      <c r="W177" s="97" t="s">
        <v>214</v>
      </c>
      <c r="X177" s="97" t="s">
        <v>430</v>
      </c>
      <c r="Y177" s="97" t="s">
        <v>1883</v>
      </c>
      <c r="Z177" s="97" t="s">
        <v>66</v>
      </c>
      <c r="AA177" s="97" t="s">
        <v>1530</v>
      </c>
      <c r="AB177" s="97" t="s">
        <v>1413</v>
      </c>
      <c r="AC177" s="97" t="s">
        <v>1386</v>
      </c>
      <c r="AD177" s="97" t="s">
        <v>1377</v>
      </c>
      <c r="AE177" s="97" t="s">
        <v>1421</v>
      </c>
      <c r="AF177" s="97" t="s">
        <v>1434</v>
      </c>
      <c r="AG177" s="97" t="s">
        <v>2072</v>
      </c>
      <c r="AH177" s="97" t="s">
        <v>1391</v>
      </c>
      <c r="AI177" s="98">
        <f>IF(D177="","",IF(AND($I177="RS"),WORKDAY.INTL($D177,3,1,Datos!$R$3:$R$18),IF(AND($I177="RP"),WORKDAY.INTL($D177,2,1,Datos!$R$3:$R$18),IF(AND($I177="RV"),WORKDAY.INTL($D177,1,1,Datos!$R$3:$R$18),IF(AND($I177="Pg"),WORKDAY.INTL($D177,15,1,Datos!$R$3:$R$18),IF(AND($I177="Ps"),WORKDAY.INTL($D177,10,1,Datos!$R$3:$R$18),WORKDAY.INTL($D177,15,1,Datos!$R$3:$R$18)-1))))))</f>
        <v>46128</v>
      </c>
      <c r="AJ177" s="97" t="str">
        <f>IF(D177="","",IF(AND($I177="RS"),(($AI177-$D177)*24)&amp;" Horas",IF(AND($I177="RP"),(($AI177-$D177)*24)&amp;" Horas",IF(AND($I177="RV"),(($AI177-$D177)*24)&amp;" Horas",IF(AND($I177="Pg"),NETWORKDAYS.INTL($D177,$AI177,1,Datos!$R$3:$R$18)-1&amp;" Días",IF(AND($I177="Ps"),NETWORKDAYS.INTL($D177,$AI177,1,Datos!$R$3:$R$18)-1&amp;" Días",(NETWORKDAYS.INTL($D177,$AI177,1,Datos!$R$3:$R$18)&amp;" Días")))))))</f>
        <v>14 Días</v>
      </c>
      <c r="AK177" s="98">
        <v>46109</v>
      </c>
      <c r="AL177" s="98">
        <v>46122</v>
      </c>
      <c r="AM177" s="98"/>
      <c r="AN177" s="98"/>
      <c r="AO177" s="97"/>
      <c r="AP177" s="109" t="str">
        <f ca="1">IF(D177="","",IF(AND($AZ177&lt;&gt;""),"YA SE DIO SOLUCIÓN","Falta  "&amp;(NETWORKDAYS.INTL(TODAY(),$AI177,1,Datos!$R$3:$R$18)-1&amp;" días")))</f>
        <v>YA SE DIO SOLUCIÓN</v>
      </c>
      <c r="AQ177" s="98">
        <v>46122</v>
      </c>
      <c r="AR177" s="98"/>
      <c r="AS177" s="97" t="s">
        <v>1283</v>
      </c>
      <c r="AT177" s="97" t="s">
        <v>1838</v>
      </c>
      <c r="AU177" s="97" t="s">
        <v>1284</v>
      </c>
      <c r="AV177" s="97" t="s">
        <v>1389</v>
      </c>
      <c r="AW177" s="97" t="s">
        <v>1389</v>
      </c>
      <c r="AX177" s="114" t="s">
        <v>3</v>
      </c>
      <c r="AY177" s="120">
        <v>2850</v>
      </c>
      <c r="AZ177" s="98">
        <v>46122</v>
      </c>
      <c r="BA177" s="110" t="str">
        <f t="shared" ref="BA177" si="301">+IF(D177="","",IF(AND($AZ177=""),"EN TRAMITE",IF(AND($AZ177&lt;=$AI177),"CON RESPUESTA","VENCIDA")))</f>
        <v>CON RESPUESTA</v>
      </c>
      <c r="BB177" s="111">
        <f>IF($AQ177="","",IF(AND($I177="RS"),($AQ177-$AK177),IF(AND($I177="RP"),($AQ177-$AK177),IF(AND($I177="RV"),($AQ177-$AK177),(NETWORKDAYS.INTL($AK177,$AQ177,1,Datos!$R$3:$R$18))))))</f>
        <v>10</v>
      </c>
      <c r="BC177" s="112" t="str">
        <f t="shared" si="1"/>
        <v>A TIEMPO</v>
      </c>
      <c r="BD177" s="111">
        <f>IF($AZ177="","",IF(AND($I177="RS"),($AZ177-$D177),IF(AND($I177="RP"),($AZ177-$D177),IF(AND($I177="RV"),($AZ177-$D177),(NETWORKDAYS.INTL($D177,$AZ177,1,Datos!$R$3:$R$18))))))</f>
        <v>10</v>
      </c>
      <c r="BE177" s="112" t="str">
        <f t="shared" si="2"/>
        <v>A TIEMPO</v>
      </c>
    </row>
    <row r="178" spans="1:57" ht="21" customHeight="1" x14ac:dyDescent="0.3">
      <c r="A178" s="97">
        <v>162</v>
      </c>
      <c r="B178" s="97">
        <v>2610</v>
      </c>
      <c r="C178" s="98">
        <v>46109</v>
      </c>
      <c r="D178" s="98">
        <v>46109</v>
      </c>
      <c r="E178" s="97" t="s">
        <v>1574</v>
      </c>
      <c r="F178" s="97" t="s">
        <v>1852</v>
      </c>
      <c r="G178" s="97" t="s">
        <v>140</v>
      </c>
      <c r="H178" s="97" t="s">
        <v>1374</v>
      </c>
      <c r="I178" s="97" t="s">
        <v>1368</v>
      </c>
      <c r="J178" s="97" t="s">
        <v>2064</v>
      </c>
      <c r="K178" s="97" t="s">
        <v>80</v>
      </c>
      <c r="L178" s="97">
        <v>1064716615</v>
      </c>
      <c r="M178" s="97">
        <v>3013979759</v>
      </c>
      <c r="N178" s="97" t="s">
        <v>2065</v>
      </c>
      <c r="O178" s="97" t="s">
        <v>2064</v>
      </c>
      <c r="P178" s="97" t="s">
        <v>80</v>
      </c>
      <c r="Q178" s="97">
        <v>1064716615</v>
      </c>
      <c r="R178" s="97" t="s">
        <v>4</v>
      </c>
      <c r="S178" s="97" t="s">
        <v>66</v>
      </c>
      <c r="T178" s="97" t="s">
        <v>2066</v>
      </c>
      <c r="U178" s="97">
        <v>3013979759</v>
      </c>
      <c r="V178" s="97" t="s">
        <v>2065</v>
      </c>
      <c r="W178" s="97" t="s">
        <v>1272</v>
      </c>
      <c r="X178" s="97"/>
      <c r="Y178" s="97" t="s">
        <v>2067</v>
      </c>
      <c r="Z178" s="97" t="s">
        <v>66</v>
      </c>
      <c r="AA178" s="97" t="s">
        <v>1413</v>
      </c>
      <c r="AB178" s="97" t="s">
        <v>1414</v>
      </c>
      <c r="AC178" s="97" t="s">
        <v>1386</v>
      </c>
      <c r="AD178" s="97" t="s">
        <v>1377</v>
      </c>
      <c r="AE178" s="97" t="s">
        <v>1421</v>
      </c>
      <c r="AF178" s="97" t="s">
        <v>1434</v>
      </c>
      <c r="AG178" s="97" t="s">
        <v>66</v>
      </c>
      <c r="AH178" s="97" t="s">
        <v>1389</v>
      </c>
      <c r="AI178" s="98">
        <f>IF(D178="","",IF(AND($I178="RS"),WORKDAY.INTL($D178,3,1,Datos!$R$3:$R$18),IF(AND($I178="RP"),WORKDAY.INTL($D178,2,1,Datos!$R$3:$R$18),IF(AND($I178="RV"),WORKDAY.INTL($D178,1,1,Datos!$R$3:$R$18),IF(AND($I178="Pg"),WORKDAY.INTL($D178,15,1,Datos!$R$3:$R$18),IF(AND($I178="Ps"),WORKDAY.INTL($D178,10,1,Datos!$R$3:$R$18),WORKDAY.INTL($D178,15,1,Datos!$R$3:$R$18)-1))))))</f>
        <v>46128</v>
      </c>
      <c r="AJ178" s="97" t="str">
        <f>IF(D178="","",IF(AND($I178="RS"),(($AI178-$D178)*24)&amp;" Horas",IF(AND($I178="RP"),(($AI178-$D178)*24)&amp;" Horas",IF(AND($I178="RV"),(($AI178-$D178)*24)&amp;" Horas",IF(AND($I178="Pg"),NETWORKDAYS.INTL($D178,$AI178,1,Datos!$R$3:$R$18)-1&amp;" Días",IF(AND($I178="Ps"),NETWORKDAYS.INTL($D178,$AI178,1,Datos!$R$3:$R$18)-1&amp;" Días",(NETWORKDAYS.INTL($D178,$AI178,1,Datos!$R$3:$R$18)&amp;" Días")))))))</f>
        <v>14 Días</v>
      </c>
      <c r="AK178" s="98">
        <v>46109</v>
      </c>
      <c r="AL178" s="98">
        <v>46122</v>
      </c>
      <c r="AM178" s="98"/>
      <c r="AN178" s="98"/>
      <c r="AO178" s="97"/>
      <c r="AP178" s="109" t="str">
        <f ca="1">IF(D178="","",IF(AND($AZ178&lt;&gt;""),"YA SE DIO SOLUCIÓN","Falta  "&amp;(NETWORKDAYS.INTL(TODAY(),$AI178,1,Datos!$R$3:$R$18)-1&amp;" días")))</f>
        <v>YA SE DIO SOLUCIÓN</v>
      </c>
      <c r="AQ178" s="98">
        <v>46122</v>
      </c>
      <c r="AR178" s="98"/>
      <c r="AS178" s="97" t="s">
        <v>1283</v>
      </c>
      <c r="AT178" s="97" t="s">
        <v>1838</v>
      </c>
      <c r="AU178" s="97" t="s">
        <v>1284</v>
      </c>
      <c r="AV178" s="97" t="s">
        <v>1389</v>
      </c>
      <c r="AW178" s="97" t="s">
        <v>1389</v>
      </c>
      <c r="AX178" s="114" t="s">
        <v>3</v>
      </c>
      <c r="AY178" s="120">
        <v>2851</v>
      </c>
      <c r="AZ178" s="98">
        <v>46122</v>
      </c>
      <c r="BA178" s="110" t="str">
        <f t="shared" ref="BA178" si="302">+IF(D178="","",IF(AND($AZ178=""),"EN TRAMITE",IF(AND($AZ178&lt;=$AI178),"CON RESPUESTA","VENCIDA")))</f>
        <v>CON RESPUESTA</v>
      </c>
      <c r="BB178" s="111">
        <f>IF($AQ178="","",IF(AND($I178="RS"),($AQ178-$AK178),IF(AND($I178="RP"),($AQ178-$AK178),IF(AND($I178="RV"),($AQ178-$AK178),(NETWORKDAYS.INTL($AK178,$AQ178,1,Datos!$R$3:$R$18))))))</f>
        <v>10</v>
      </c>
      <c r="BC178" s="112" t="str">
        <f t="shared" si="1"/>
        <v>A TIEMPO</v>
      </c>
      <c r="BD178" s="111">
        <f>IF($AZ178="","",IF(AND($I178="RS"),($AZ178-$D178),IF(AND($I178="RP"),($AZ178-$D178),IF(AND($I178="RV"),($AZ178-$D178),(NETWORKDAYS.INTL($D178,$AZ178,1,Datos!$R$3:$R$18))))))</f>
        <v>10</v>
      </c>
      <c r="BE178" s="112" t="str">
        <f t="shared" si="2"/>
        <v>A TIEMPO</v>
      </c>
    </row>
    <row r="179" spans="1:57" ht="21" customHeight="1" x14ac:dyDescent="0.3">
      <c r="A179" s="97">
        <v>161</v>
      </c>
      <c r="B179" s="97">
        <v>2580</v>
      </c>
      <c r="C179" s="98">
        <v>46108</v>
      </c>
      <c r="D179" s="98">
        <v>46108</v>
      </c>
      <c r="E179" s="97" t="s">
        <v>1574</v>
      </c>
      <c r="F179" s="97" t="s">
        <v>1852</v>
      </c>
      <c r="G179" s="97" t="s">
        <v>125</v>
      </c>
      <c r="H179" s="97" t="s">
        <v>1374</v>
      </c>
      <c r="I179" s="97" t="s">
        <v>1368</v>
      </c>
      <c r="J179" s="97" t="s">
        <v>2059</v>
      </c>
      <c r="K179" s="97" t="s">
        <v>66</v>
      </c>
      <c r="L179" s="97" t="s">
        <v>66</v>
      </c>
      <c r="M179" s="97" t="s">
        <v>66</v>
      </c>
      <c r="N179" s="97" t="s">
        <v>2062</v>
      </c>
      <c r="O179" s="97" t="s">
        <v>2060</v>
      </c>
      <c r="P179" s="97" t="s">
        <v>80</v>
      </c>
      <c r="Q179" s="97">
        <v>47442277</v>
      </c>
      <c r="R179" s="97" t="s">
        <v>4</v>
      </c>
      <c r="S179" s="97" t="s">
        <v>1402</v>
      </c>
      <c r="T179" s="97" t="s">
        <v>2061</v>
      </c>
      <c r="U179" s="97">
        <v>3214728139</v>
      </c>
      <c r="V179" s="97" t="s">
        <v>2062</v>
      </c>
      <c r="W179" s="97" t="s">
        <v>214</v>
      </c>
      <c r="X179" s="97" t="s">
        <v>243</v>
      </c>
      <c r="Y179" s="97" t="s">
        <v>2063</v>
      </c>
      <c r="Z179" s="97" t="s">
        <v>66</v>
      </c>
      <c r="AA179" s="97" t="s">
        <v>1409</v>
      </c>
      <c r="AB179" s="97" t="s">
        <v>1413</v>
      </c>
      <c r="AC179" s="97" t="s">
        <v>1387</v>
      </c>
      <c r="AD179" s="97" t="s">
        <v>1377</v>
      </c>
      <c r="AE179" s="97" t="s">
        <v>139</v>
      </c>
      <c r="AF179" s="97" t="s">
        <v>1429</v>
      </c>
      <c r="AG179" s="97" t="s">
        <v>66</v>
      </c>
      <c r="AH179" s="97" t="s">
        <v>1389</v>
      </c>
      <c r="AI179" s="98">
        <f>IF(D179="","",IF(AND($I179="RS"),WORKDAY.INTL($D179,3,1,Datos!$R$3:$R$18),IF(AND($I179="RP"),WORKDAY.INTL($D179,2,1,Datos!$R$3:$R$18),IF(AND($I179="RV"),WORKDAY.INTL($D179,1,1,Datos!$R$3:$R$18),IF(AND($I179="Pg"),WORKDAY.INTL($D179,15,1,Datos!$R$3:$R$18),IF(AND($I179="Ps"),WORKDAY.INTL($D179,10,1,Datos!$R$3:$R$18),WORKDAY.INTL($D179,15,1,Datos!$R$3:$R$18)-1))))))</f>
        <v>46128</v>
      </c>
      <c r="AJ179" s="97" t="str">
        <f>IF(D179="","",IF(AND($I179="RS"),(($AI179-$D179)*24)&amp;" Horas",IF(AND($I179="RP"),(($AI179-$D179)*24)&amp;" Horas",IF(AND($I179="RV"),(($AI179-$D179)*24)&amp;" Horas",IF(AND($I179="Pg"),NETWORKDAYS.INTL($D179,$AI179,1,Datos!$R$3:$R$18)-1&amp;" Días",IF(AND($I179="Ps"),NETWORKDAYS.INTL($D179,$AI179,1,Datos!$R$3:$R$18)-1&amp;" Días",(NETWORKDAYS.INTL($D179,$AI179,1,Datos!$R$3:$R$18)&amp;" Días")))))))</f>
        <v>15 Días</v>
      </c>
      <c r="AK179" s="98">
        <v>46108</v>
      </c>
      <c r="AL179" s="98"/>
      <c r="AM179" s="98"/>
      <c r="AN179" s="98"/>
      <c r="AO179" s="97"/>
      <c r="AP179" s="109" t="str">
        <f ca="1">IF(D179="","",IF(AND($AZ179&lt;&gt;""),"YA SE DIO SOLUCIÓN","Falta  "&amp;(NETWORKDAYS.INTL(TODAY(),$AI179,1,Datos!$R$3:$R$18)-1&amp;" días")))</f>
        <v>YA SE DIO SOLUCIÓN</v>
      </c>
      <c r="AQ179" s="98">
        <v>46118</v>
      </c>
      <c r="AR179" s="98"/>
      <c r="AS179" s="97" t="s">
        <v>1284</v>
      </c>
      <c r="AT179" s="97" t="s">
        <v>1389</v>
      </c>
      <c r="AU179" s="97" t="s">
        <v>1283</v>
      </c>
      <c r="AV179" s="97" t="s">
        <v>2098</v>
      </c>
      <c r="AW179" s="97" t="s">
        <v>1429</v>
      </c>
      <c r="AX179" s="114" t="s">
        <v>3</v>
      </c>
      <c r="AY179" s="120">
        <v>2608</v>
      </c>
      <c r="AZ179" s="98">
        <v>46118</v>
      </c>
      <c r="BA179" s="110" t="str">
        <f t="shared" ref="BA179" si="303">+IF(D179="","",IF(AND($AZ179=""),"EN TRAMITE",IF(AND($AZ179&lt;=$AI179),"CON RESPUESTA","VENCIDA")))</f>
        <v>CON RESPUESTA</v>
      </c>
      <c r="BB179" s="111">
        <f>IF($AQ179="","",IF(AND($I179="RS"),($AQ179-$AK179),IF(AND($I179="RP"),($AQ179-$AK179),IF(AND($I179="RV"),($AQ179-$AK179),(NETWORKDAYS.INTL($AK179,$AQ179,1,Datos!$R$3:$R$18))))))</f>
        <v>7</v>
      </c>
      <c r="BC179" s="112" t="str">
        <f t="shared" si="1"/>
        <v>A TIEMPO</v>
      </c>
      <c r="BD179" s="111">
        <f>IF($AZ179="","",IF(AND($I179="RS"),($AZ179-$D179),IF(AND($I179="RP"),($AZ179-$D179),IF(AND($I179="RV"),($AZ179-$D179),(NETWORKDAYS.INTL($D179,$AZ179,1,Datos!$R$3:$R$18))))))</f>
        <v>7</v>
      </c>
      <c r="BE179" s="112" t="str">
        <f t="shared" si="2"/>
        <v>A TIEMPO</v>
      </c>
    </row>
    <row r="180" spans="1:57" ht="21" customHeight="1" x14ac:dyDescent="0.3">
      <c r="A180" s="97">
        <v>160</v>
      </c>
      <c r="B180" s="97">
        <v>2579</v>
      </c>
      <c r="C180" s="98">
        <v>46108</v>
      </c>
      <c r="D180" s="98">
        <v>46108</v>
      </c>
      <c r="E180" s="97" t="s">
        <v>1574</v>
      </c>
      <c r="F180" s="97" t="s">
        <v>1852</v>
      </c>
      <c r="G180" s="97" t="s">
        <v>125</v>
      </c>
      <c r="H180" s="97" t="s">
        <v>1374</v>
      </c>
      <c r="I180" s="97" t="s">
        <v>1368</v>
      </c>
      <c r="J180" s="97" t="s">
        <v>2056</v>
      </c>
      <c r="K180" s="97" t="s">
        <v>80</v>
      </c>
      <c r="L180" s="97">
        <v>9651851</v>
      </c>
      <c r="M180" s="97">
        <v>3218418655</v>
      </c>
      <c r="N180" s="97" t="s">
        <v>66</v>
      </c>
      <c r="O180" s="97" t="s">
        <v>2056</v>
      </c>
      <c r="P180" s="97" t="s">
        <v>80</v>
      </c>
      <c r="Q180" s="97">
        <v>9651851</v>
      </c>
      <c r="R180" s="97" t="s">
        <v>4</v>
      </c>
      <c r="S180" s="97" t="s">
        <v>66</v>
      </c>
      <c r="T180" s="97" t="s">
        <v>2057</v>
      </c>
      <c r="U180" s="97">
        <v>3218418655</v>
      </c>
      <c r="V180" s="97" t="s">
        <v>66</v>
      </c>
      <c r="W180" s="97" t="s">
        <v>214</v>
      </c>
      <c r="X180" s="97" t="s">
        <v>243</v>
      </c>
      <c r="Y180" s="97" t="s">
        <v>2058</v>
      </c>
      <c r="Z180" s="97" t="s">
        <v>66</v>
      </c>
      <c r="AA180" s="97" t="s">
        <v>1413</v>
      </c>
      <c r="AB180" s="97" t="s">
        <v>1413</v>
      </c>
      <c r="AC180" s="97" t="s">
        <v>1387</v>
      </c>
      <c r="AD180" s="97" t="s">
        <v>1377</v>
      </c>
      <c r="AE180" s="97" t="s">
        <v>139</v>
      </c>
      <c r="AF180" s="97" t="s">
        <v>1429</v>
      </c>
      <c r="AG180" s="97" t="s">
        <v>66</v>
      </c>
      <c r="AH180" s="97" t="s">
        <v>1389</v>
      </c>
      <c r="AI180" s="98">
        <f>IF(D180="","",IF(AND($I180="RS"),WORKDAY.INTL($D180,3,1,Datos!$R$3:$R$18),IF(AND($I180="RP"),WORKDAY.INTL($D180,2,1,Datos!$R$3:$R$18),IF(AND($I180="RV"),WORKDAY.INTL($D180,1,1,Datos!$R$3:$R$18),IF(AND($I180="Pg"),WORKDAY.INTL($D180,15,1,Datos!$R$3:$R$18),IF(AND($I180="Ps"),WORKDAY.INTL($D180,10,1,Datos!$R$3:$R$18),WORKDAY.INTL($D180,15,1,Datos!$R$3:$R$18)-1))))))</f>
        <v>46128</v>
      </c>
      <c r="AJ180" s="97" t="str">
        <f>IF(D180="","",IF(AND($I180="RS"),(($AI180-$D180)*24)&amp;" Horas",IF(AND($I180="RP"),(($AI180-$D180)*24)&amp;" Horas",IF(AND($I180="RV"),(($AI180-$D180)*24)&amp;" Horas",IF(AND($I180="Pg"),NETWORKDAYS.INTL($D180,$AI180,1,Datos!$R$3:$R$18)-1&amp;" Días",IF(AND($I180="Ps"),NETWORKDAYS.INTL($D180,$AI180,1,Datos!$R$3:$R$18)-1&amp;" Días",(NETWORKDAYS.INTL($D180,$AI180,1,Datos!$R$3:$R$18)&amp;" Días")))))))</f>
        <v>15 Días</v>
      </c>
      <c r="AK180" s="98">
        <v>46108</v>
      </c>
      <c r="AL180" s="98"/>
      <c r="AM180" s="98"/>
      <c r="AN180" s="98"/>
      <c r="AO180" s="97"/>
      <c r="AP180" s="109" t="str">
        <f ca="1">IF(D180="","",IF(AND($AZ180&lt;&gt;""),"YA SE DIO SOLUCIÓN","Falta  "&amp;(NETWORKDAYS.INTL(TODAY(),$AI180,1,Datos!$R$3:$R$18)-1&amp;" días")))</f>
        <v>YA SE DIO SOLUCIÓN</v>
      </c>
      <c r="AQ180" s="98">
        <v>46119</v>
      </c>
      <c r="AR180" s="98"/>
      <c r="AS180" s="97" t="s">
        <v>1283</v>
      </c>
      <c r="AT180" s="97" t="s">
        <v>2097</v>
      </c>
      <c r="AU180" s="97" t="s">
        <v>1284</v>
      </c>
      <c r="AV180" s="97" t="s">
        <v>1389</v>
      </c>
      <c r="AW180" s="97" t="s">
        <v>1389</v>
      </c>
      <c r="AX180" s="114" t="s">
        <v>168</v>
      </c>
      <c r="AY180" s="120">
        <v>2678</v>
      </c>
      <c r="AZ180" s="98">
        <v>46119</v>
      </c>
      <c r="BA180" s="110" t="str">
        <f t="shared" ref="BA180" si="304">+IF(D180="","",IF(AND($AZ180=""),"EN TRAMITE",IF(AND($AZ180&lt;=$AI180),"CON RESPUESTA","VENCIDA")))</f>
        <v>CON RESPUESTA</v>
      </c>
      <c r="BB180" s="111">
        <f>IF($AQ180="","",IF(AND($I180="RS"),($AQ180-$AK180),IF(AND($I180="RP"),($AQ180-$AK180),IF(AND($I180="RV"),($AQ180-$AK180),(NETWORKDAYS.INTL($AK180,$AQ180,1,Datos!$R$3:$R$18))))))</f>
        <v>8</v>
      </c>
      <c r="BC180" s="112" t="str">
        <f t="shared" si="1"/>
        <v>A TIEMPO</v>
      </c>
      <c r="BD180" s="111">
        <f>IF($AZ180="","",IF(AND($I180="RS"),($AZ180-$D180),IF(AND($I180="RP"),($AZ180-$D180),IF(AND($I180="RV"),($AZ180-$D180),(NETWORKDAYS.INTL($D180,$AZ180,1,Datos!$R$3:$R$18))))))</f>
        <v>8</v>
      </c>
      <c r="BE180" s="112" t="str">
        <f t="shared" si="2"/>
        <v>A TIEMPO</v>
      </c>
    </row>
    <row r="181" spans="1:57" ht="21" customHeight="1" x14ac:dyDescent="0.3">
      <c r="A181" s="97">
        <v>159</v>
      </c>
      <c r="B181" s="97">
        <v>2556</v>
      </c>
      <c r="C181" s="98">
        <v>46107</v>
      </c>
      <c r="D181" s="98">
        <v>46107</v>
      </c>
      <c r="E181" s="97" t="s">
        <v>1574</v>
      </c>
      <c r="F181" s="97" t="s">
        <v>1852</v>
      </c>
      <c r="G181" s="97" t="s">
        <v>140</v>
      </c>
      <c r="H181" s="97" t="s">
        <v>1374</v>
      </c>
      <c r="I181" s="97" t="s">
        <v>1368</v>
      </c>
      <c r="J181" s="97" t="s">
        <v>2053</v>
      </c>
      <c r="K181" s="97" t="s">
        <v>66</v>
      </c>
      <c r="L181" s="97" t="s">
        <v>66</v>
      </c>
      <c r="M181" s="97" t="s">
        <v>66</v>
      </c>
      <c r="N181" s="97" t="s">
        <v>2054</v>
      </c>
      <c r="O181" s="97" t="s">
        <v>1430</v>
      </c>
      <c r="P181" s="97" t="s">
        <v>66</v>
      </c>
      <c r="Q181" s="97" t="s">
        <v>66</v>
      </c>
      <c r="R181" s="97" t="s">
        <v>66</v>
      </c>
      <c r="S181" s="97" t="s">
        <v>66</v>
      </c>
      <c r="T181" s="97" t="s">
        <v>66</v>
      </c>
      <c r="U181" s="97" t="s">
        <v>66</v>
      </c>
      <c r="V181" s="97" t="s">
        <v>2054</v>
      </c>
      <c r="W181" s="97" t="s">
        <v>1272</v>
      </c>
      <c r="X181" s="97"/>
      <c r="Y181" s="97" t="s">
        <v>1664</v>
      </c>
      <c r="Z181" s="97" t="s">
        <v>66</v>
      </c>
      <c r="AA181" s="97" t="s">
        <v>1413</v>
      </c>
      <c r="AB181" s="97" t="s">
        <v>1413</v>
      </c>
      <c r="AC181" s="97" t="s">
        <v>1382</v>
      </c>
      <c r="AD181" s="97" t="s">
        <v>1379</v>
      </c>
      <c r="AE181" s="97" t="s">
        <v>1448</v>
      </c>
      <c r="AF181" s="97" t="s">
        <v>1443</v>
      </c>
      <c r="AG181" s="97" t="s">
        <v>2055</v>
      </c>
      <c r="AH181" s="97" t="s">
        <v>1393</v>
      </c>
      <c r="AI181" s="98">
        <f>IF(D181="","",IF(AND($I181="RS"),WORKDAY.INTL($D181,3,1,Datos!$R$3:$R$18),IF(AND($I181="RP"),WORKDAY.INTL($D181,2,1,Datos!$R$3:$R$18),IF(AND($I181="RV"),WORKDAY.INTL($D181,1,1,Datos!$R$3:$R$18),IF(AND($I181="Pg"),WORKDAY.INTL($D181,15,1,Datos!$R$3:$R$18),IF(AND($I181="Ps"),WORKDAY.INTL($D181,10,1,Datos!$R$3:$R$18),WORKDAY.INTL($D181,15,1,Datos!$R$3:$R$18)-1))))))</f>
        <v>46127</v>
      </c>
      <c r="AJ181" s="97" t="str">
        <f>IF(D181="","",IF(AND($I181="RS"),(($AI181-$D181)*24)&amp;" Horas",IF(AND($I181="RP"),(($AI181-$D181)*24)&amp;" Horas",IF(AND($I181="RV"),(($AI181-$D181)*24)&amp;" Horas",IF(AND($I181="Pg"),NETWORKDAYS.INTL($D181,$AI181,1,Datos!$R$3:$R$18)-1&amp;" Días",IF(AND($I181="Ps"),NETWORKDAYS.INTL($D181,$AI181,1,Datos!$R$3:$R$18)-1&amp;" Días",(NETWORKDAYS.INTL($D181,$AI181,1,Datos!$R$3:$R$18)&amp;" Días")))))))</f>
        <v>15 Días</v>
      </c>
      <c r="AK181" s="98">
        <v>46107</v>
      </c>
      <c r="AL181" s="98"/>
      <c r="AM181" s="98"/>
      <c r="AN181" s="98"/>
      <c r="AO181" s="97"/>
      <c r="AP181" s="109" t="str">
        <f ca="1">IF(D181="","",IF(AND($AZ181&lt;&gt;""),"YA SE DIO SOLUCIÓN","Falta  "&amp;(NETWORKDAYS.INTL(TODAY(),$AI181,1,Datos!$R$3:$R$18)-1&amp;" días")))</f>
        <v>YA SE DIO SOLUCIÓN</v>
      </c>
      <c r="AQ181" s="98">
        <v>46119</v>
      </c>
      <c r="AR181" s="98"/>
      <c r="AS181" s="97" t="s">
        <v>1283</v>
      </c>
      <c r="AT181" s="97" t="s">
        <v>1838</v>
      </c>
      <c r="AU181" s="97" t="s">
        <v>1284</v>
      </c>
      <c r="AV181" s="97" t="s">
        <v>1389</v>
      </c>
      <c r="AW181" s="97" t="s">
        <v>1389</v>
      </c>
      <c r="AX181" s="114" t="s">
        <v>3</v>
      </c>
      <c r="AY181" s="120">
        <v>2641</v>
      </c>
      <c r="AZ181" s="98">
        <v>46119</v>
      </c>
      <c r="BA181" s="110" t="str">
        <f t="shared" ref="BA181" si="305">+IF(D181="","",IF(AND($AZ181=""),"EN TRAMITE",IF(AND($AZ181&lt;=$AI181),"CON RESPUESTA","VENCIDA")))</f>
        <v>CON RESPUESTA</v>
      </c>
      <c r="BB181" s="111">
        <f>IF($AQ181="","",IF(AND($I181="RS"),($AQ181-$AK181),IF(AND($I181="RP"),($AQ181-$AK181),IF(AND($I181="RV"),($AQ181-$AK181),(NETWORKDAYS.INTL($AK181,$AQ181,1,Datos!$R$3:$R$18))))))</f>
        <v>9</v>
      </c>
      <c r="BC181" s="112" t="str">
        <f t="shared" si="1"/>
        <v>A TIEMPO</v>
      </c>
      <c r="BD181" s="111">
        <f>IF($AZ181="","",IF(AND($I181="RS"),($AZ181-$D181),IF(AND($I181="RP"),($AZ181-$D181),IF(AND($I181="RV"),($AZ181-$D181),(NETWORKDAYS.INTL($D181,$AZ181,1,Datos!$R$3:$R$18))))))</f>
        <v>9</v>
      </c>
      <c r="BE181" s="112" t="str">
        <f t="shared" si="2"/>
        <v>A TIEMPO</v>
      </c>
    </row>
    <row r="182" spans="1:57" ht="21" customHeight="1" x14ac:dyDescent="0.3">
      <c r="A182" s="97">
        <v>158</v>
      </c>
      <c r="B182" s="97">
        <v>2513</v>
      </c>
      <c r="C182" s="98">
        <v>46106</v>
      </c>
      <c r="D182" s="98">
        <v>46106</v>
      </c>
      <c r="E182" s="97" t="s">
        <v>1574</v>
      </c>
      <c r="F182" s="97" t="s">
        <v>1852</v>
      </c>
      <c r="G182" s="97" t="s">
        <v>140</v>
      </c>
      <c r="H182" s="97" t="s">
        <v>1374</v>
      </c>
      <c r="I182" s="97" t="s">
        <v>1368</v>
      </c>
      <c r="J182" s="97" t="s">
        <v>2049</v>
      </c>
      <c r="K182" s="97" t="s">
        <v>80</v>
      </c>
      <c r="L182" s="97">
        <v>1118558001</v>
      </c>
      <c r="M182" s="97">
        <v>3168648206</v>
      </c>
      <c r="N182" s="97" t="s">
        <v>2050</v>
      </c>
      <c r="O182" s="97" t="s">
        <v>2049</v>
      </c>
      <c r="P182" s="97" t="s">
        <v>80</v>
      </c>
      <c r="Q182" s="97">
        <v>1118558001</v>
      </c>
      <c r="R182" s="97" t="s">
        <v>10</v>
      </c>
      <c r="S182" s="97" t="s">
        <v>66</v>
      </c>
      <c r="T182" s="97" t="s">
        <v>2051</v>
      </c>
      <c r="U182" s="97">
        <v>3168648206</v>
      </c>
      <c r="V182" s="97" t="s">
        <v>2050</v>
      </c>
      <c r="W182" s="97" t="s">
        <v>214</v>
      </c>
      <c r="X182" s="97" t="s">
        <v>243</v>
      </c>
      <c r="Y182" s="97" t="s">
        <v>2052</v>
      </c>
      <c r="Z182" s="97" t="s">
        <v>66</v>
      </c>
      <c r="AA182" s="97" t="s">
        <v>1413</v>
      </c>
      <c r="AB182" s="97" t="s">
        <v>1413</v>
      </c>
      <c r="AC182" s="97" t="s">
        <v>1385</v>
      </c>
      <c r="AD182" s="97" t="s">
        <v>1377</v>
      </c>
      <c r="AE182" s="97" t="s">
        <v>1448</v>
      </c>
      <c r="AF182" s="97" t="s">
        <v>1443</v>
      </c>
      <c r="AG182" s="97" t="s">
        <v>66</v>
      </c>
      <c r="AH182" s="97" t="s">
        <v>1389</v>
      </c>
      <c r="AI182" s="98">
        <f>IF(D182="","",IF(AND($I182="RS"),WORKDAY.INTL($D182,3,1,Datos!$R$3:$R$18),IF(AND($I182="RP"),WORKDAY.INTL($D182,2,1,Datos!$R$3:$R$18),IF(AND($I182="RV"),WORKDAY.INTL($D182,1,1,Datos!$R$3:$R$18),IF(AND($I182="Pg"),WORKDAY.INTL($D182,15,1,Datos!$R$3:$R$18),IF(AND($I182="Ps"),WORKDAY.INTL($D182,10,1,Datos!$R$3:$R$18),WORKDAY.INTL($D182,15,1,Datos!$R$3:$R$18)-1))))))</f>
        <v>46126</v>
      </c>
      <c r="AJ182" s="97" t="str">
        <f>IF(D182="","",IF(AND($I182="RS"),(($AI182-$D182)*24)&amp;" Horas",IF(AND($I182="RP"),(($AI182-$D182)*24)&amp;" Horas",IF(AND($I182="RV"),(($AI182-$D182)*24)&amp;" Horas",IF(AND($I182="Pg"),NETWORKDAYS.INTL($D182,$AI182,1,Datos!$R$3:$R$18)-1&amp;" Días",IF(AND($I182="Ps"),NETWORKDAYS.INTL($D182,$AI182,1,Datos!$R$3:$R$18)-1&amp;" Días",(NETWORKDAYS.INTL($D182,$AI182,1,Datos!$R$3:$R$18)&amp;" Días")))))))</f>
        <v>15 Días</v>
      </c>
      <c r="AK182" s="98">
        <v>46106</v>
      </c>
      <c r="AL182" s="98"/>
      <c r="AM182" s="98"/>
      <c r="AN182" s="98"/>
      <c r="AO182" s="97"/>
      <c r="AP182" s="109" t="str">
        <f ca="1">IF(D182="","",IF(AND($AZ182&lt;&gt;""),"YA SE DIO SOLUCIÓN","Falta  "&amp;(NETWORKDAYS.INTL(TODAY(),$AI182,1,Datos!$R$3:$R$18)-1&amp;" días")))</f>
        <v>YA SE DIO SOLUCIÓN</v>
      </c>
      <c r="AQ182" s="98">
        <v>46108</v>
      </c>
      <c r="AR182" s="98"/>
      <c r="AS182" s="97" t="s">
        <v>1283</v>
      </c>
      <c r="AT182" s="97" t="s">
        <v>2103</v>
      </c>
      <c r="AU182" s="97" t="s">
        <v>1284</v>
      </c>
      <c r="AV182" s="97" t="s">
        <v>1389</v>
      </c>
      <c r="AW182" s="97" t="s">
        <v>1389</v>
      </c>
      <c r="AX182" s="114" t="s">
        <v>3</v>
      </c>
      <c r="AY182" s="120">
        <v>2504</v>
      </c>
      <c r="AZ182" s="98">
        <v>46108</v>
      </c>
      <c r="BA182" s="110" t="str">
        <f t="shared" ref="BA182" si="306">+IF(D182="","",IF(AND($AZ182=""),"EN TRAMITE",IF(AND($AZ182&lt;=$AI182),"CON RESPUESTA","VENCIDA")))</f>
        <v>CON RESPUESTA</v>
      </c>
      <c r="BB182" s="111">
        <f>IF($AQ182="","",IF(AND($I182="RS"),($AQ182-$AK182),IF(AND($I182="RP"),($AQ182-$AK182),IF(AND($I182="RV"),($AQ182-$AK182),(NETWORKDAYS.INTL($AK182,$AQ182,1,Datos!$R$3:$R$18))))))</f>
        <v>3</v>
      </c>
      <c r="BC182" s="112" t="str">
        <f t="shared" si="1"/>
        <v>A TIEMPO</v>
      </c>
      <c r="BD182" s="111">
        <f>IF($AZ182="","",IF(AND($I182="RS"),($AZ182-$D182),IF(AND($I182="RP"),($AZ182-$D182),IF(AND($I182="RV"),($AZ182-$D182),(NETWORKDAYS.INTL($D182,$AZ182,1,Datos!$R$3:$R$18))))))</f>
        <v>3</v>
      </c>
      <c r="BE182" s="112" t="str">
        <f t="shared" si="2"/>
        <v>A TIEMPO</v>
      </c>
    </row>
    <row r="183" spans="1:57" ht="21" customHeight="1" x14ac:dyDescent="0.3">
      <c r="A183" s="97">
        <v>157</v>
      </c>
      <c r="B183" s="97">
        <v>2501</v>
      </c>
      <c r="C183" s="98">
        <v>46106</v>
      </c>
      <c r="D183" s="98">
        <v>46106</v>
      </c>
      <c r="E183" s="97" t="s">
        <v>1574</v>
      </c>
      <c r="F183" s="97" t="s">
        <v>1852</v>
      </c>
      <c r="G183" s="97" t="s">
        <v>148</v>
      </c>
      <c r="H183" s="97" t="s">
        <v>1374</v>
      </c>
      <c r="I183" s="97" t="s">
        <v>1368</v>
      </c>
      <c r="J183" s="97" t="s">
        <v>2045</v>
      </c>
      <c r="K183" s="97" t="s">
        <v>80</v>
      </c>
      <c r="L183" s="97">
        <v>1118548883</v>
      </c>
      <c r="M183" s="97" t="s">
        <v>66</v>
      </c>
      <c r="N183" s="97" t="s">
        <v>66</v>
      </c>
      <c r="O183" s="97" t="s">
        <v>2046</v>
      </c>
      <c r="P183" s="97" t="s">
        <v>80</v>
      </c>
      <c r="Q183" s="97">
        <v>63319781</v>
      </c>
      <c r="R183" s="97" t="s">
        <v>4</v>
      </c>
      <c r="S183" s="97" t="s">
        <v>66</v>
      </c>
      <c r="T183" s="97" t="s">
        <v>2047</v>
      </c>
      <c r="U183" s="97">
        <v>3133914890</v>
      </c>
      <c r="V183" s="97" t="s">
        <v>2048</v>
      </c>
      <c r="W183" s="97" t="s">
        <v>214</v>
      </c>
      <c r="X183" s="97" t="s">
        <v>243</v>
      </c>
      <c r="Y183" s="97" t="s">
        <v>1883</v>
      </c>
      <c r="Z183" s="97" t="s">
        <v>66</v>
      </c>
      <c r="AA183" s="97" t="s">
        <v>1413</v>
      </c>
      <c r="AB183" s="97" t="s">
        <v>1413</v>
      </c>
      <c r="AC183" s="97" t="s">
        <v>1386</v>
      </c>
      <c r="AD183" s="97" t="s">
        <v>1377</v>
      </c>
      <c r="AE183" s="97" t="s">
        <v>1448</v>
      </c>
      <c r="AF183" s="97" t="s">
        <v>1443</v>
      </c>
      <c r="AG183" s="97" t="s">
        <v>66</v>
      </c>
      <c r="AH183" s="97" t="s">
        <v>1393</v>
      </c>
      <c r="AI183" s="98">
        <f>IF(D183="","",IF(AND($I183="RS"),WORKDAY.INTL($D183,3,1,Datos!$R$3:$R$18),IF(AND($I183="RP"),WORKDAY.INTL($D183,2,1,Datos!$R$3:$R$18),IF(AND($I183="RV"),WORKDAY.INTL($D183,1,1,Datos!$R$3:$R$18),IF(AND($I183="Pg"),WORKDAY.INTL($D183,15,1,Datos!$R$3:$R$18),IF(AND($I183="Ps"),WORKDAY.INTL($D183,10,1,Datos!$R$3:$R$18),WORKDAY.INTL($D183,15,1,Datos!$R$3:$R$18)-1))))))</f>
        <v>46126</v>
      </c>
      <c r="AJ183" s="97" t="str">
        <f>IF(D183="","",IF(AND($I183="RS"),(($AI183-$D183)*24)&amp;" Horas",IF(AND($I183="RP"),(($AI183-$D183)*24)&amp;" Horas",IF(AND($I183="RV"),(($AI183-$D183)*24)&amp;" Horas",IF(AND($I183="Pg"),NETWORKDAYS.INTL($D183,$AI183,1,Datos!$R$3:$R$18)-1&amp;" Días",IF(AND($I183="Ps"),NETWORKDAYS.INTL($D183,$AI183,1,Datos!$R$3:$R$18)-1&amp;" Días",(NETWORKDAYS.INTL($D183,$AI183,1,Datos!$R$3:$R$18)&amp;" Días")))))))</f>
        <v>15 Días</v>
      </c>
      <c r="AK183" s="98">
        <v>46106</v>
      </c>
      <c r="AL183" s="98"/>
      <c r="AM183" s="98"/>
      <c r="AN183" s="98"/>
      <c r="AO183" s="97"/>
      <c r="AP183" s="109" t="str">
        <f ca="1">IF(D183="","",IF(AND($AZ183&lt;&gt;""),"YA SE DIO SOLUCIÓN","Falta  "&amp;(NETWORKDAYS.INTL(TODAY(),$AI183,1,Datos!$R$3:$R$18)-1&amp;" días")))</f>
        <v>YA SE DIO SOLUCIÓN</v>
      </c>
      <c r="AQ183" s="98">
        <v>46108</v>
      </c>
      <c r="AR183" s="98"/>
      <c r="AS183" s="97" t="s">
        <v>1283</v>
      </c>
      <c r="AT183" s="97" t="s">
        <v>1838</v>
      </c>
      <c r="AU183" s="97" t="s">
        <v>1284</v>
      </c>
      <c r="AV183" s="97" t="s">
        <v>1389</v>
      </c>
      <c r="AW183" s="97" t="s">
        <v>1389</v>
      </c>
      <c r="AX183" s="114" t="s">
        <v>3</v>
      </c>
      <c r="AY183" s="120">
        <v>2503</v>
      </c>
      <c r="AZ183" s="98">
        <v>46108</v>
      </c>
      <c r="BA183" s="110" t="str">
        <f t="shared" ref="BA183" si="307">+IF(D183="","",IF(AND($AZ183=""),"EN TRAMITE",IF(AND($AZ183&lt;=$AI183),"CON RESPUESTA","VENCIDA")))</f>
        <v>CON RESPUESTA</v>
      </c>
      <c r="BB183" s="111">
        <f>IF($AQ183="","",IF(AND($I183="RS"),($AQ183-$AK183),IF(AND($I183="RP"),($AQ183-$AK183),IF(AND($I183="RV"),($AQ183-$AK183),(NETWORKDAYS.INTL($AK183,$AQ183,1,Datos!$R$3:$R$18))))))</f>
        <v>3</v>
      </c>
      <c r="BC183" s="112" t="str">
        <f t="shared" si="1"/>
        <v>A TIEMPO</v>
      </c>
      <c r="BD183" s="111">
        <f>IF($AZ183="","",IF(AND($I183="RS"),($AZ183-$D183),IF(AND($I183="RP"),($AZ183-$D183),IF(AND($I183="RV"),($AZ183-$D183),(NETWORKDAYS.INTL($D183,$AZ183,1,Datos!$R$3:$R$18))))))</f>
        <v>3</v>
      </c>
      <c r="BE183" s="112" t="str">
        <f t="shared" si="2"/>
        <v>A TIEMPO</v>
      </c>
    </row>
    <row r="184" spans="1:57" ht="21" customHeight="1" x14ac:dyDescent="0.3">
      <c r="A184" s="97">
        <v>156</v>
      </c>
      <c r="B184" s="97">
        <v>2500</v>
      </c>
      <c r="C184" s="98">
        <v>46106</v>
      </c>
      <c r="D184" s="98">
        <v>46106</v>
      </c>
      <c r="E184" s="97" t="s">
        <v>1574</v>
      </c>
      <c r="F184" s="97" t="s">
        <v>1852</v>
      </c>
      <c r="G184" s="97" t="s">
        <v>128</v>
      </c>
      <c r="H184" s="97" t="s">
        <v>1374</v>
      </c>
      <c r="I184" s="97" t="s">
        <v>1368</v>
      </c>
      <c r="J184" s="97" t="s">
        <v>2041</v>
      </c>
      <c r="K184" s="97" t="s">
        <v>80</v>
      </c>
      <c r="L184" s="97">
        <v>1118550512</v>
      </c>
      <c r="M184" s="97">
        <v>3134153615</v>
      </c>
      <c r="N184" s="97" t="s">
        <v>2042</v>
      </c>
      <c r="O184" s="97" t="s">
        <v>2041</v>
      </c>
      <c r="P184" s="97" t="s">
        <v>80</v>
      </c>
      <c r="Q184" s="97">
        <v>1118550512</v>
      </c>
      <c r="R184" s="97" t="s">
        <v>4</v>
      </c>
      <c r="S184" s="97" t="s">
        <v>66</v>
      </c>
      <c r="T184" s="97" t="s">
        <v>2043</v>
      </c>
      <c r="U184" s="97">
        <v>3134153615</v>
      </c>
      <c r="V184" s="97" t="s">
        <v>2042</v>
      </c>
      <c r="W184" s="97" t="s">
        <v>214</v>
      </c>
      <c r="X184" s="97" t="s">
        <v>243</v>
      </c>
      <c r="Y184" s="97" t="s">
        <v>2044</v>
      </c>
      <c r="Z184" s="97" t="s">
        <v>66</v>
      </c>
      <c r="AA184" s="97" t="s">
        <v>1413</v>
      </c>
      <c r="AB184" s="97" t="s">
        <v>1413</v>
      </c>
      <c r="AC184" s="97" t="s">
        <v>1389</v>
      </c>
      <c r="AD184" s="97" t="s">
        <v>1377</v>
      </c>
      <c r="AE184" s="97" t="s">
        <v>1420</v>
      </c>
      <c r="AF184" s="97" t="s">
        <v>1519</v>
      </c>
      <c r="AG184" s="97" t="s">
        <v>66</v>
      </c>
      <c r="AH184" s="97" t="s">
        <v>1399</v>
      </c>
      <c r="AI184" s="98">
        <f>IF(D184="","",IF(AND($I184="RS"),WORKDAY.INTL($D184,3,1,Datos!$R$3:$R$18),IF(AND($I184="RP"),WORKDAY.INTL($D184,2,1,Datos!$R$3:$R$18),IF(AND($I184="RV"),WORKDAY.INTL($D184,1,1,Datos!$R$3:$R$18),IF(AND($I184="Pg"),WORKDAY.INTL($D184,15,1,Datos!$R$3:$R$18),IF(AND($I184="Ps"),WORKDAY.INTL($D184,10,1,Datos!$R$3:$R$18),WORKDAY.INTL($D184,15,1,Datos!$R$3:$R$18)-1))))))</f>
        <v>46126</v>
      </c>
      <c r="AJ184" s="97" t="str">
        <f>IF(D184="","",IF(AND($I184="RS"),(($AI184-$D184)*24)&amp;" Horas",IF(AND($I184="RP"),(($AI184-$D184)*24)&amp;" Horas",IF(AND($I184="RV"),(($AI184-$D184)*24)&amp;" Horas",IF(AND($I184="Pg"),NETWORKDAYS.INTL($D184,$AI184,1,Datos!$R$3:$R$18)-1&amp;" Días",IF(AND($I184="Ps"),NETWORKDAYS.INTL($D184,$AI184,1,Datos!$R$3:$R$18)-1&amp;" Días",(NETWORKDAYS.INTL($D184,$AI184,1,Datos!$R$3:$R$18)&amp;" Días")))))))</f>
        <v>15 Días</v>
      </c>
      <c r="AK184" s="98">
        <v>46106</v>
      </c>
      <c r="AL184" s="98"/>
      <c r="AM184" s="98"/>
      <c r="AN184" s="98"/>
      <c r="AO184" s="97"/>
      <c r="AP184" s="109" t="str">
        <f ca="1">IF(D184="","",IF(AND($AZ184&lt;&gt;""),"YA SE DIO SOLUCIÓN","Falta  "&amp;(NETWORKDAYS.INTL(TODAY(),$AI184,1,Datos!$R$3:$R$18)-1&amp;" días")))</f>
        <v>YA SE DIO SOLUCIÓN</v>
      </c>
      <c r="AQ184" s="98">
        <v>46118</v>
      </c>
      <c r="AR184" s="98"/>
      <c r="AS184" s="97" t="s">
        <v>1283</v>
      </c>
      <c r="AT184" s="97" t="s">
        <v>2096</v>
      </c>
      <c r="AU184" s="97" t="s">
        <v>1284</v>
      </c>
      <c r="AV184" s="97" t="s">
        <v>1389</v>
      </c>
      <c r="AW184" s="97" t="s">
        <v>1389</v>
      </c>
      <c r="AX184" s="114" t="s">
        <v>3</v>
      </c>
      <c r="AY184" s="120">
        <v>2612</v>
      </c>
      <c r="AZ184" s="98">
        <v>46118</v>
      </c>
      <c r="BA184" s="110" t="str">
        <f t="shared" ref="BA184" si="308">+IF(D184="","",IF(AND($AZ184=""),"EN TRAMITE",IF(AND($AZ184&lt;=$AI184),"CON RESPUESTA","VENCIDA")))</f>
        <v>CON RESPUESTA</v>
      </c>
      <c r="BB184" s="111">
        <f>IF($AQ184="","",IF(AND($I184="RS"),($AQ184-$AK184),IF(AND($I184="RP"),($AQ184-$AK184),IF(AND($I184="RV"),($AQ184-$AK184),(NETWORKDAYS.INTL($AK184,$AQ184,1,Datos!$R$3:$R$18))))))</f>
        <v>9</v>
      </c>
      <c r="BC184" s="112" t="str">
        <f t="shared" si="1"/>
        <v>A TIEMPO</v>
      </c>
      <c r="BD184" s="111">
        <f>IF($AZ184="","",IF(AND($I184="RS"),($AZ184-$D184),IF(AND($I184="RP"),($AZ184-$D184),IF(AND($I184="RV"),($AZ184-$D184),(NETWORKDAYS.INTL($D184,$AZ184,1,Datos!$R$3:$R$18))))))</f>
        <v>9</v>
      </c>
      <c r="BE184" s="112" t="str">
        <f t="shared" si="2"/>
        <v>A TIEMPO</v>
      </c>
    </row>
    <row r="185" spans="1:57" ht="21" customHeight="1" x14ac:dyDescent="0.3">
      <c r="A185" s="97">
        <v>155</v>
      </c>
      <c r="B185" s="97">
        <v>2499</v>
      </c>
      <c r="C185" s="98">
        <v>46106</v>
      </c>
      <c r="D185" s="98">
        <v>46106</v>
      </c>
      <c r="E185" s="97" t="s">
        <v>1574</v>
      </c>
      <c r="F185" s="97" t="s">
        <v>1852</v>
      </c>
      <c r="G185" s="97" t="s">
        <v>155</v>
      </c>
      <c r="H185" s="97" t="s">
        <v>1374</v>
      </c>
      <c r="I185" s="97" t="s">
        <v>1368</v>
      </c>
      <c r="J185" s="97" t="s">
        <v>2038</v>
      </c>
      <c r="K185" s="97" t="s">
        <v>80</v>
      </c>
      <c r="L185" s="97">
        <v>1206231571</v>
      </c>
      <c r="M185" s="97">
        <v>3205765185</v>
      </c>
      <c r="N185" s="97" t="s">
        <v>2039</v>
      </c>
      <c r="O185" s="97" t="s">
        <v>2038</v>
      </c>
      <c r="P185" s="97" t="s">
        <v>80</v>
      </c>
      <c r="Q185" s="97">
        <v>1206231571</v>
      </c>
      <c r="R185" s="97" t="s">
        <v>11</v>
      </c>
      <c r="S185" s="97" t="s">
        <v>66</v>
      </c>
      <c r="T185" s="97" t="s">
        <v>2040</v>
      </c>
      <c r="U185" s="97">
        <v>3205765185</v>
      </c>
      <c r="V185" s="97" t="s">
        <v>2039</v>
      </c>
      <c r="W185" s="97" t="s">
        <v>214</v>
      </c>
      <c r="X185" s="97" t="s">
        <v>515</v>
      </c>
      <c r="Y185" s="97" t="s">
        <v>1664</v>
      </c>
      <c r="Z185" s="97" t="s">
        <v>66</v>
      </c>
      <c r="AA185" s="97" t="s">
        <v>1413</v>
      </c>
      <c r="AB185" s="97" t="s">
        <v>1413</v>
      </c>
      <c r="AC185" s="97" t="s">
        <v>1382</v>
      </c>
      <c r="AD185" s="97" t="s">
        <v>1377</v>
      </c>
      <c r="AE185" s="97" t="s">
        <v>1421</v>
      </c>
      <c r="AF185" s="97" t="s">
        <v>1434</v>
      </c>
      <c r="AG185" s="97" t="s">
        <v>66</v>
      </c>
      <c r="AH185" s="97" t="s">
        <v>1390</v>
      </c>
      <c r="AI185" s="98">
        <f>IF(D185="","",IF(AND($I185="RS"),WORKDAY.INTL($D185,3,1,Datos!$R$3:$R$18),IF(AND($I185="RP"),WORKDAY.INTL($D185,2,1,Datos!$R$3:$R$18),IF(AND($I185="RV"),WORKDAY.INTL($D185,1,1,Datos!$R$3:$R$18),IF(AND($I185="Pg"),WORKDAY.INTL($D185,15,1,Datos!$R$3:$R$18),IF(AND($I185="Ps"),WORKDAY.INTL($D185,10,1,Datos!$R$3:$R$18),WORKDAY.INTL($D185,15,1,Datos!$R$3:$R$18)-1))))))</f>
        <v>46126</v>
      </c>
      <c r="AJ185" s="97" t="str">
        <f>IF(D185="","",IF(AND($I185="RS"),(($AI185-$D185)*24)&amp;" Horas",IF(AND($I185="RP"),(($AI185-$D185)*24)&amp;" Horas",IF(AND($I185="RV"),(($AI185-$D185)*24)&amp;" Horas",IF(AND($I185="Pg"),NETWORKDAYS.INTL($D185,$AI185,1,Datos!$R$3:$R$18)-1&amp;" Días",IF(AND($I185="Ps"),NETWORKDAYS.INTL($D185,$AI185,1,Datos!$R$3:$R$18)-1&amp;" Días",(NETWORKDAYS.INTL($D185,$AI185,1,Datos!$R$3:$R$18)&amp;" Días")))))))</f>
        <v>15 Días</v>
      </c>
      <c r="AK185" s="98">
        <v>46106</v>
      </c>
      <c r="AL185" s="98"/>
      <c r="AM185" s="98"/>
      <c r="AN185" s="98"/>
      <c r="AO185" s="97"/>
      <c r="AP185" s="109" t="str">
        <f ca="1">IF(D185="","",IF(AND($AZ185&lt;&gt;""),"YA SE DIO SOLUCIÓN","Falta  "&amp;(NETWORKDAYS.INTL(TODAY(),$AI185,1,Datos!$R$3:$R$18)-1&amp;" días")))</f>
        <v>YA SE DIO SOLUCIÓN</v>
      </c>
      <c r="AQ185" s="98">
        <v>46119</v>
      </c>
      <c r="AR185" s="98"/>
      <c r="AS185" s="97" t="s">
        <v>1283</v>
      </c>
      <c r="AT185" s="97" t="s">
        <v>1838</v>
      </c>
      <c r="AU185" s="97" t="s">
        <v>1284</v>
      </c>
      <c r="AV185" s="97" t="s">
        <v>1389</v>
      </c>
      <c r="AW185" s="97" t="s">
        <v>1389</v>
      </c>
      <c r="AX185" s="114" t="s">
        <v>3</v>
      </c>
      <c r="AY185" s="120">
        <v>2672</v>
      </c>
      <c r="AZ185" s="98">
        <v>46088</v>
      </c>
      <c r="BA185" s="110" t="str">
        <f t="shared" ref="BA185" si="309">+IF(D185="","",IF(AND($AZ185=""),"EN TRAMITE",IF(AND($AZ185&lt;=$AI185),"CON RESPUESTA","VENCIDA")))</f>
        <v>CON RESPUESTA</v>
      </c>
      <c r="BB185" s="111">
        <f>IF($AQ185="","",IF(AND($I185="RS"),($AQ185-$AK185),IF(AND($I185="RP"),($AQ185-$AK185),IF(AND($I185="RV"),($AQ185-$AK185),(NETWORKDAYS.INTL($AK185,$AQ185,1,Datos!$R$3:$R$18))))))</f>
        <v>10</v>
      </c>
      <c r="BC185" s="112" t="str">
        <f t="shared" si="1"/>
        <v>A TIEMPO</v>
      </c>
      <c r="BD185" s="111">
        <f>IF($AZ185="","",IF(AND($I185="RS"),($AZ185-$D185),IF(AND($I185="RP"),($AZ185-$D185),IF(AND($I185="RV"),($AZ185-$D185),(NETWORKDAYS.INTL($D185,$AZ185,1,Datos!$R$3:$R$18))))))</f>
        <v>-13</v>
      </c>
      <c r="BE185" s="112" t="str">
        <f t="shared" si="2"/>
        <v>A TIEMPO</v>
      </c>
    </row>
    <row r="186" spans="1:57" ht="21" customHeight="1" x14ac:dyDescent="0.3">
      <c r="A186" s="97">
        <v>154</v>
      </c>
      <c r="B186" s="97">
        <v>2498</v>
      </c>
      <c r="C186" s="98">
        <v>46106</v>
      </c>
      <c r="D186" s="98">
        <v>46106</v>
      </c>
      <c r="E186" s="97" t="s">
        <v>1574</v>
      </c>
      <c r="F186" s="97" t="s">
        <v>1852</v>
      </c>
      <c r="G186" s="97" t="s">
        <v>128</v>
      </c>
      <c r="H186" s="97" t="s">
        <v>1374</v>
      </c>
      <c r="I186" s="97" t="s">
        <v>1368</v>
      </c>
      <c r="J186" s="97" t="s">
        <v>2036</v>
      </c>
      <c r="K186" s="97" t="s">
        <v>80</v>
      </c>
      <c r="L186" s="97">
        <v>39045523</v>
      </c>
      <c r="M186" s="97">
        <v>3134727825</v>
      </c>
      <c r="N186" s="97" t="s">
        <v>66</v>
      </c>
      <c r="O186" s="97" t="s">
        <v>2036</v>
      </c>
      <c r="P186" s="97" t="s">
        <v>80</v>
      </c>
      <c r="Q186" s="97">
        <v>39045523</v>
      </c>
      <c r="R186" s="97" t="s">
        <v>4</v>
      </c>
      <c r="S186" s="97" t="s">
        <v>66</v>
      </c>
      <c r="T186" s="97" t="s">
        <v>66</v>
      </c>
      <c r="U186" s="97">
        <v>3134727825</v>
      </c>
      <c r="V186" s="97" t="s">
        <v>66</v>
      </c>
      <c r="W186" s="97" t="s">
        <v>214</v>
      </c>
      <c r="X186" s="97" t="s">
        <v>243</v>
      </c>
      <c r="Y186" s="97" t="s">
        <v>2037</v>
      </c>
      <c r="Z186" s="97" t="s">
        <v>66</v>
      </c>
      <c r="AA186" s="97" t="s">
        <v>1412</v>
      </c>
      <c r="AB186" s="97" t="s">
        <v>1413</v>
      </c>
      <c r="AC186" s="97" t="s">
        <v>1388</v>
      </c>
      <c r="AD186" s="97" t="s">
        <v>1377</v>
      </c>
      <c r="AE186" s="97" t="s">
        <v>139</v>
      </c>
      <c r="AF186" s="97" t="s">
        <v>1429</v>
      </c>
      <c r="AG186" s="97" t="s">
        <v>66</v>
      </c>
      <c r="AH186" s="97" t="s">
        <v>1389</v>
      </c>
      <c r="AI186" s="98">
        <f>IF(D186="","",IF(AND($I186="RS"),WORKDAY.INTL($D186,3,1,Datos!$R$3:$R$18),IF(AND($I186="RP"),WORKDAY.INTL($D186,2,1,Datos!$R$3:$R$18),IF(AND($I186="RV"),WORKDAY.INTL($D186,1,1,Datos!$R$3:$R$18),IF(AND($I186="Pg"),WORKDAY.INTL($D186,15,1,Datos!$R$3:$R$18),IF(AND($I186="Ps"),WORKDAY.INTL($D186,10,1,Datos!$R$3:$R$18),WORKDAY.INTL($D186,15,1,Datos!$R$3:$R$18)-1))))))</f>
        <v>46126</v>
      </c>
      <c r="AJ186" s="97" t="str">
        <f>IF(D186="","",IF(AND($I186="RS"),(($AI186-$D186)*24)&amp;" Horas",IF(AND($I186="RP"),(($AI186-$D186)*24)&amp;" Horas",IF(AND($I186="RV"),(($AI186-$D186)*24)&amp;" Horas",IF(AND($I186="Pg"),NETWORKDAYS.INTL($D186,$AI186,1,Datos!$R$3:$R$18)-1&amp;" Días",IF(AND($I186="Ps"),NETWORKDAYS.INTL($D186,$AI186,1,Datos!$R$3:$R$18)-1&amp;" Días",(NETWORKDAYS.INTL($D186,$AI186,1,Datos!$R$3:$R$18)&amp;" Días")))))))</f>
        <v>15 Días</v>
      </c>
      <c r="AK186" s="98">
        <v>46106</v>
      </c>
      <c r="AL186" s="98"/>
      <c r="AM186" s="98"/>
      <c r="AN186" s="98"/>
      <c r="AO186" s="97"/>
      <c r="AP186" s="109" t="str">
        <f ca="1">IF(D186="","",IF(AND($AZ186&lt;&gt;""),"YA SE DIO SOLUCIÓN","Falta  "&amp;(NETWORKDAYS.INTL(TODAY(),$AI186,1,Datos!$R$3:$R$18)-1&amp;" días")))</f>
        <v>YA SE DIO SOLUCIÓN</v>
      </c>
      <c r="AQ186" s="98">
        <v>46108</v>
      </c>
      <c r="AR186" s="98"/>
      <c r="AS186" s="97" t="s">
        <v>1284</v>
      </c>
      <c r="AT186" s="97" t="s">
        <v>1389</v>
      </c>
      <c r="AU186" s="97" t="s">
        <v>1283</v>
      </c>
      <c r="AV186" s="97" t="s">
        <v>2095</v>
      </c>
      <c r="AW186" s="97" t="s">
        <v>1429</v>
      </c>
      <c r="AX186" s="114" t="s">
        <v>6</v>
      </c>
      <c r="AY186" s="120">
        <v>2518</v>
      </c>
      <c r="AZ186" s="98">
        <v>46108</v>
      </c>
      <c r="BA186" s="110" t="str">
        <f t="shared" ref="BA186" si="310">+IF(D186="","",IF(AND($AZ186=""),"EN TRAMITE",IF(AND($AZ186&lt;=$AI186),"CON RESPUESTA","VENCIDA")))</f>
        <v>CON RESPUESTA</v>
      </c>
      <c r="BB186" s="111">
        <f>IF($AQ186="","",IF(AND($I186="RS"),($AQ186-$AK186),IF(AND($I186="RP"),($AQ186-$AK186),IF(AND($I186="RV"),($AQ186-$AK186),(NETWORKDAYS.INTL($AK186,$AQ186,1,Datos!$R$3:$R$18))))))</f>
        <v>3</v>
      </c>
      <c r="BC186" s="112" t="str">
        <f t="shared" si="1"/>
        <v>A TIEMPO</v>
      </c>
      <c r="BD186" s="111">
        <f>IF($AZ186="","",IF(AND($I186="RS"),($AZ186-$D186),IF(AND($I186="RP"),($AZ186-$D186),IF(AND($I186="RV"),($AZ186-$D186),(NETWORKDAYS.INTL($D186,$AZ186,1,Datos!$R$3:$R$18))))))</f>
        <v>3</v>
      </c>
      <c r="BE186" s="112" t="str">
        <f t="shared" si="2"/>
        <v>A TIEMPO</v>
      </c>
    </row>
    <row r="187" spans="1:57" ht="21" customHeight="1" x14ac:dyDescent="0.3">
      <c r="A187" s="97">
        <v>153</v>
      </c>
      <c r="B187" s="97">
        <v>2497</v>
      </c>
      <c r="C187" s="98">
        <v>46106</v>
      </c>
      <c r="D187" s="98">
        <v>46106</v>
      </c>
      <c r="E187" s="97" t="s">
        <v>1574</v>
      </c>
      <c r="F187" s="97" t="s">
        <v>1852</v>
      </c>
      <c r="G187" s="97" t="s">
        <v>128</v>
      </c>
      <c r="H187" s="97" t="s">
        <v>1374</v>
      </c>
      <c r="I187" s="97" t="s">
        <v>1368</v>
      </c>
      <c r="J187" s="97" t="s">
        <v>2031</v>
      </c>
      <c r="K187" s="97" t="s">
        <v>66</v>
      </c>
      <c r="L187" s="97" t="s">
        <v>66</v>
      </c>
      <c r="M187" s="97" t="s">
        <v>66</v>
      </c>
      <c r="N187" s="97" t="s">
        <v>66</v>
      </c>
      <c r="O187" s="97" t="s">
        <v>2032</v>
      </c>
      <c r="P187" s="97" t="s">
        <v>81</v>
      </c>
      <c r="Q187" s="97">
        <v>1222136546</v>
      </c>
      <c r="R187" s="97" t="s">
        <v>11</v>
      </c>
      <c r="S187" s="97" t="s">
        <v>66</v>
      </c>
      <c r="T187" s="97" t="s">
        <v>2033</v>
      </c>
      <c r="U187" s="97">
        <v>3144420655</v>
      </c>
      <c r="V187" s="97" t="s">
        <v>2034</v>
      </c>
      <c r="W187" s="97" t="s">
        <v>214</v>
      </c>
      <c r="X187" s="97" t="s">
        <v>243</v>
      </c>
      <c r="Y187" s="97" t="s">
        <v>2035</v>
      </c>
      <c r="Z187" s="97" t="s">
        <v>66</v>
      </c>
      <c r="AA187" s="97" t="s">
        <v>1413</v>
      </c>
      <c r="AB187" s="97" t="s">
        <v>1413</v>
      </c>
      <c r="AC187" s="97" t="s">
        <v>1388</v>
      </c>
      <c r="AD187" s="97" t="s">
        <v>1377</v>
      </c>
      <c r="AE187" s="97" t="s">
        <v>139</v>
      </c>
      <c r="AF187" s="97" t="s">
        <v>1429</v>
      </c>
      <c r="AG187" s="97" t="s">
        <v>66</v>
      </c>
      <c r="AH187" s="97" t="s">
        <v>1389</v>
      </c>
      <c r="AI187" s="98">
        <f>IF(D187="","",IF(AND($I187="RS"),WORKDAY.INTL($D187,3,1,Datos!$R$3:$R$18),IF(AND($I187="RP"),WORKDAY.INTL($D187,2,1,Datos!$R$3:$R$18),IF(AND($I187="RV"),WORKDAY.INTL($D187,1,1,Datos!$R$3:$R$18),IF(AND($I187="Pg"),WORKDAY.INTL($D187,15,1,Datos!$R$3:$R$18),IF(AND($I187="Ps"),WORKDAY.INTL($D187,10,1,Datos!$R$3:$R$18),WORKDAY.INTL($D187,15,1,Datos!$R$3:$R$18)-1))))))</f>
        <v>46126</v>
      </c>
      <c r="AJ187" s="97" t="str">
        <f>IF(D187="","",IF(AND($I187="RS"),(($AI187-$D187)*24)&amp;" Horas",IF(AND($I187="RP"),(($AI187-$D187)*24)&amp;" Horas",IF(AND($I187="RV"),(($AI187-$D187)*24)&amp;" Horas",IF(AND($I187="Pg"),NETWORKDAYS.INTL($D187,$AI187,1,Datos!$R$3:$R$18)-1&amp;" Días",IF(AND($I187="Ps"),NETWORKDAYS.INTL($D187,$AI187,1,Datos!$R$3:$R$18)-1&amp;" Días",(NETWORKDAYS.INTL($D187,$AI187,1,Datos!$R$3:$R$18)&amp;" Días")))))))</f>
        <v>15 Días</v>
      </c>
      <c r="AK187" s="98">
        <v>46106</v>
      </c>
      <c r="AL187" s="98"/>
      <c r="AM187" s="98"/>
      <c r="AN187" s="98"/>
      <c r="AO187" s="97"/>
      <c r="AP187" s="109" t="str">
        <f ca="1">IF(D187="","",IF(AND($AZ187&lt;&gt;""),"YA SE DIO SOLUCIÓN","Falta  "&amp;(NETWORKDAYS.INTL(TODAY(),$AI187,1,Datos!$R$3:$R$18)-1&amp;" días")))</f>
        <v>YA SE DIO SOLUCIÓN</v>
      </c>
      <c r="AQ187" s="98">
        <v>46108</v>
      </c>
      <c r="AR187" s="98"/>
      <c r="AS187" s="97" t="s">
        <v>1283</v>
      </c>
      <c r="AT187" s="97" t="s">
        <v>2102</v>
      </c>
      <c r="AU187" s="97" t="s">
        <v>1284</v>
      </c>
      <c r="AV187" s="97" t="s">
        <v>1389</v>
      </c>
      <c r="AW187" s="97" t="s">
        <v>1389</v>
      </c>
      <c r="AX187" s="114" t="s">
        <v>3</v>
      </c>
      <c r="AY187" s="120">
        <v>2517</v>
      </c>
      <c r="AZ187" s="98">
        <v>46108</v>
      </c>
      <c r="BA187" s="110" t="str">
        <f t="shared" ref="BA187" si="311">+IF(D187="","",IF(AND($AZ187=""),"EN TRAMITE",IF(AND($AZ187&lt;=$AI187),"CON RESPUESTA","VENCIDA")))</f>
        <v>CON RESPUESTA</v>
      </c>
      <c r="BB187" s="111">
        <f>IF($AQ187="","",IF(AND($I187="RS"),($AQ187-$AK187),IF(AND($I187="RP"),($AQ187-$AK187),IF(AND($I187="RV"),($AQ187-$AK187),(NETWORKDAYS.INTL($AK187,$AQ187,1,Datos!$R$3:$R$18))))))</f>
        <v>3</v>
      </c>
      <c r="BC187" s="112" t="str">
        <f t="shared" si="1"/>
        <v>A TIEMPO</v>
      </c>
      <c r="BD187" s="111">
        <f>IF($AZ187="","",IF(AND($I187="RS"),($AZ187-$D187),IF(AND($I187="RP"),($AZ187-$D187),IF(AND($I187="RV"),($AZ187-$D187),(NETWORKDAYS.INTL($D187,$AZ187,1,Datos!$R$3:$R$18))))))</f>
        <v>3</v>
      </c>
      <c r="BE187" s="112" t="str">
        <f t="shared" si="2"/>
        <v>A TIEMPO</v>
      </c>
    </row>
    <row r="188" spans="1:57" ht="21" customHeight="1" x14ac:dyDescent="0.3">
      <c r="A188" s="97">
        <v>152</v>
      </c>
      <c r="B188" s="97">
        <v>2496</v>
      </c>
      <c r="C188" s="98">
        <v>46106</v>
      </c>
      <c r="D188" s="98">
        <v>46106</v>
      </c>
      <c r="E188" s="97" t="s">
        <v>1574</v>
      </c>
      <c r="F188" s="97" t="s">
        <v>1852</v>
      </c>
      <c r="G188" s="97" t="s">
        <v>117</v>
      </c>
      <c r="H188" s="97" t="s">
        <v>1374</v>
      </c>
      <c r="I188" s="97" t="s">
        <v>1368</v>
      </c>
      <c r="J188" s="97" t="s">
        <v>2027</v>
      </c>
      <c r="K188" s="97" t="s">
        <v>80</v>
      </c>
      <c r="L188" s="97">
        <v>80919306</v>
      </c>
      <c r="M188" s="97">
        <v>3125232788</v>
      </c>
      <c r="N188" s="97" t="s">
        <v>2028</v>
      </c>
      <c r="O188" s="97" t="s">
        <v>2027</v>
      </c>
      <c r="P188" s="97" t="s">
        <v>80</v>
      </c>
      <c r="Q188" s="97">
        <v>80919306</v>
      </c>
      <c r="R188" s="97" t="s">
        <v>10</v>
      </c>
      <c r="S188" s="97" t="s">
        <v>66</v>
      </c>
      <c r="T188" s="97" t="s">
        <v>66</v>
      </c>
      <c r="U188" s="97">
        <v>3125232788</v>
      </c>
      <c r="V188" s="97" t="s">
        <v>2028</v>
      </c>
      <c r="W188" s="97" t="s">
        <v>214</v>
      </c>
      <c r="X188" s="97" t="s">
        <v>430</v>
      </c>
      <c r="Y188" s="97" t="s">
        <v>2030</v>
      </c>
      <c r="Z188" s="97" t="s">
        <v>66</v>
      </c>
      <c r="AA188" s="97" t="s">
        <v>1413</v>
      </c>
      <c r="AB188" s="97" t="s">
        <v>1413</v>
      </c>
      <c r="AC188" s="97" t="s">
        <v>1382</v>
      </c>
      <c r="AD188" s="97" t="s">
        <v>1377</v>
      </c>
      <c r="AE188" s="97" t="s">
        <v>1421</v>
      </c>
      <c r="AF188" s="97" t="s">
        <v>1434</v>
      </c>
      <c r="AG188" s="97" t="s">
        <v>66</v>
      </c>
      <c r="AH188" s="97" t="s">
        <v>1390</v>
      </c>
      <c r="AI188" s="98">
        <f>IF(D188="","",IF(AND($I188="RS"),WORKDAY.INTL($D188,3,1,Datos!$R$3:$R$18),IF(AND($I188="RP"),WORKDAY.INTL($D188,2,1,Datos!$R$3:$R$18),IF(AND($I188="RV"),WORKDAY.INTL($D188,1,1,Datos!$R$3:$R$18),IF(AND($I188="Pg"),WORKDAY.INTL($D188,15,1,Datos!$R$3:$R$18),IF(AND($I188="Ps"),WORKDAY.INTL($D188,10,1,Datos!$R$3:$R$18),WORKDAY.INTL($D188,15,1,Datos!$R$3:$R$18)-1))))))</f>
        <v>46126</v>
      </c>
      <c r="AJ188" s="97" t="str">
        <f>IF(D188="","",IF(AND($I188="RS"),(($AI188-$D188)*24)&amp;" Horas",IF(AND($I188="RP"),(($AI188-$D188)*24)&amp;" Horas",IF(AND($I188="RV"),(($AI188-$D188)*24)&amp;" Horas",IF(AND($I188="Pg"),NETWORKDAYS.INTL($D188,$AI188,1,Datos!$R$3:$R$18)-1&amp;" Días",IF(AND($I188="Ps"),NETWORKDAYS.INTL($D188,$AI188,1,Datos!$R$3:$R$18)-1&amp;" Días",(NETWORKDAYS.INTL($D188,$AI188,1,Datos!$R$3:$R$18)&amp;" Días")))))))</f>
        <v>15 Días</v>
      </c>
      <c r="AK188" s="98">
        <v>46106</v>
      </c>
      <c r="AL188" s="98"/>
      <c r="AM188" s="98"/>
      <c r="AN188" s="98"/>
      <c r="AO188" s="97"/>
      <c r="AP188" s="109" t="str">
        <f ca="1">IF(D188="","",IF(AND($AZ188&lt;&gt;""),"YA SE DIO SOLUCIÓN","Falta  "&amp;(NETWORKDAYS.INTL(TODAY(),$AI188,1,Datos!$R$3:$R$18)-1&amp;" días")))</f>
        <v>YA SE DIO SOLUCIÓN</v>
      </c>
      <c r="AQ188" s="98">
        <v>46119</v>
      </c>
      <c r="AR188" s="98"/>
      <c r="AS188" s="97" t="s">
        <v>1283</v>
      </c>
      <c r="AT188" s="97" t="s">
        <v>1838</v>
      </c>
      <c r="AU188" s="97" t="s">
        <v>1284</v>
      </c>
      <c r="AV188" s="97" t="s">
        <v>1389</v>
      </c>
      <c r="AW188" s="97" t="s">
        <v>1389</v>
      </c>
      <c r="AX188" s="114" t="s">
        <v>3</v>
      </c>
      <c r="AY188" s="120">
        <v>2675</v>
      </c>
      <c r="AZ188" s="98">
        <v>46119</v>
      </c>
      <c r="BA188" s="110" t="str">
        <f t="shared" ref="BA188" si="312">+IF(D188="","",IF(AND($AZ188=""),"EN TRAMITE",IF(AND($AZ188&lt;=$AI188),"CON RESPUESTA","VENCIDA")))</f>
        <v>CON RESPUESTA</v>
      </c>
      <c r="BB188" s="111">
        <f>IF($AQ188="","",IF(AND($I188="RS"),($AQ188-$AK188),IF(AND($I188="RP"),($AQ188-$AK188),IF(AND($I188="RV"),($AQ188-$AK188),(NETWORKDAYS.INTL($AK188,$AQ188,1,Datos!$R$3:$R$18))))))</f>
        <v>10</v>
      </c>
      <c r="BC188" s="112" t="str">
        <f t="shared" si="1"/>
        <v>A TIEMPO</v>
      </c>
      <c r="BD188" s="111">
        <f>IF($AZ188="","",IF(AND($I188="RS"),($AZ188-$D188),IF(AND($I188="RP"),($AZ188-$D188),IF(AND($I188="RV"),($AZ188-$D188),(NETWORKDAYS.INTL($D188,$AZ188,1,Datos!$R$3:$R$18))))))</f>
        <v>10</v>
      </c>
      <c r="BE188" s="112" t="str">
        <f t="shared" si="2"/>
        <v>A TIEMPO</v>
      </c>
    </row>
    <row r="189" spans="1:57" ht="21" customHeight="1" x14ac:dyDescent="0.3">
      <c r="A189" s="97">
        <v>151</v>
      </c>
      <c r="B189" s="97">
        <v>2495</v>
      </c>
      <c r="C189" s="98">
        <v>46106</v>
      </c>
      <c r="D189" s="98">
        <v>46106</v>
      </c>
      <c r="E189" s="97" t="s">
        <v>1574</v>
      </c>
      <c r="F189" s="97" t="s">
        <v>1852</v>
      </c>
      <c r="G189" s="97" t="s">
        <v>116</v>
      </c>
      <c r="H189" s="97" t="s">
        <v>1374</v>
      </c>
      <c r="I189" s="97" t="s">
        <v>1368</v>
      </c>
      <c r="J189" s="97" t="s">
        <v>2024</v>
      </c>
      <c r="K189" s="97" t="s">
        <v>80</v>
      </c>
      <c r="L189" s="97">
        <v>1117322638</v>
      </c>
      <c r="M189" s="97">
        <v>3125576024</v>
      </c>
      <c r="N189" s="97" t="s">
        <v>2025</v>
      </c>
      <c r="O189" s="97" t="s">
        <v>2024</v>
      </c>
      <c r="P189" s="97" t="s">
        <v>80</v>
      </c>
      <c r="Q189" s="97">
        <v>1117322638</v>
      </c>
      <c r="R189" s="97" t="s">
        <v>4</v>
      </c>
      <c r="S189" s="97" t="s">
        <v>66</v>
      </c>
      <c r="T189" s="97" t="s">
        <v>1528</v>
      </c>
      <c r="U189" s="97">
        <v>3125576024</v>
      </c>
      <c r="V189" s="97" t="s">
        <v>2025</v>
      </c>
      <c r="W189" s="97" t="s">
        <v>214</v>
      </c>
      <c r="X189" s="97" t="s">
        <v>243</v>
      </c>
      <c r="Y189" s="97" t="s">
        <v>2026</v>
      </c>
      <c r="Z189" s="97" t="s">
        <v>66</v>
      </c>
      <c r="AA189" s="97" t="s">
        <v>1413</v>
      </c>
      <c r="AB189" s="97" t="s">
        <v>1413</v>
      </c>
      <c r="AC189" s="97" t="s">
        <v>1384</v>
      </c>
      <c r="AD189" s="97" t="s">
        <v>1377</v>
      </c>
      <c r="AE189" s="97" t="s">
        <v>160</v>
      </c>
      <c r="AF189" s="97" t="s">
        <v>1735</v>
      </c>
      <c r="AG189" s="97" t="s">
        <v>66</v>
      </c>
      <c r="AH189" s="97" t="s">
        <v>1389</v>
      </c>
      <c r="AI189" s="98">
        <f>IF(D189="","",IF(AND($I189="RS"),WORKDAY.INTL($D189,3,1,Datos!$R$3:$R$18),IF(AND($I189="RP"),WORKDAY.INTL($D189,2,1,Datos!$R$3:$R$18),IF(AND($I189="RV"),WORKDAY.INTL($D189,1,1,Datos!$R$3:$R$18),IF(AND($I189="Pg"),WORKDAY.INTL($D189,15,1,Datos!$R$3:$R$18),IF(AND($I189="Ps"),WORKDAY.INTL($D189,10,1,Datos!$R$3:$R$18),WORKDAY.INTL($D189,15,1,Datos!$R$3:$R$18)-1))))))</f>
        <v>46126</v>
      </c>
      <c r="AJ189" s="97" t="str">
        <f>IF(D189="","",IF(AND($I189="RS"),(($AI189-$D189)*24)&amp;" Horas",IF(AND($I189="RP"),(($AI189-$D189)*24)&amp;" Horas",IF(AND($I189="RV"),(($AI189-$D189)*24)&amp;" Horas",IF(AND($I189="Pg"),NETWORKDAYS.INTL($D189,$AI189,1,Datos!$R$3:$R$18)-1&amp;" Días",IF(AND($I189="Ps"),NETWORKDAYS.INTL($D189,$AI189,1,Datos!$R$3:$R$18)-1&amp;" Días",(NETWORKDAYS.INTL($D189,$AI189,1,Datos!$R$3:$R$18)&amp;" Días")))))))</f>
        <v>15 Días</v>
      </c>
      <c r="AK189" s="98">
        <v>46106</v>
      </c>
      <c r="AL189" s="98">
        <v>46119</v>
      </c>
      <c r="AM189" s="98"/>
      <c r="AN189" s="98"/>
      <c r="AO189" s="97"/>
      <c r="AP189" s="109" t="str">
        <f ca="1">IF(D189="","",IF(AND($AZ189&lt;&gt;""),"YA SE DIO SOLUCIÓN","Falta  "&amp;(NETWORKDAYS.INTL(TODAY(),$AI189,1,Datos!$R$3:$R$18)-1&amp;" días")))</f>
        <v>YA SE DIO SOLUCIÓN</v>
      </c>
      <c r="AQ189" s="98">
        <v>46120</v>
      </c>
      <c r="AR189" s="98"/>
      <c r="AS189" s="97" t="s">
        <v>1283</v>
      </c>
      <c r="AT189" s="97" t="s">
        <v>1838</v>
      </c>
      <c r="AU189" s="97" t="s">
        <v>1284</v>
      </c>
      <c r="AV189" s="97" t="s">
        <v>1389</v>
      </c>
      <c r="AW189" s="97" t="s">
        <v>1389</v>
      </c>
      <c r="AX189" s="114" t="s">
        <v>168</v>
      </c>
      <c r="AY189" s="120">
        <v>2719</v>
      </c>
      <c r="AZ189" s="98">
        <v>46120</v>
      </c>
      <c r="BA189" s="110" t="str">
        <f t="shared" ref="BA189" si="313">+IF(D189="","",IF(AND($AZ189=""),"EN TRAMITE",IF(AND($AZ189&lt;=$AI189),"CON RESPUESTA","VENCIDA")))</f>
        <v>CON RESPUESTA</v>
      </c>
      <c r="BB189" s="111">
        <f>IF($AQ189="","",IF(AND($I189="RS"),($AQ189-$AK189),IF(AND($I189="RP"),($AQ189-$AK189),IF(AND($I189="RV"),($AQ189-$AK189),(NETWORKDAYS.INTL($AK189,$AQ189,1,Datos!$R$3:$R$18))))))</f>
        <v>11</v>
      </c>
      <c r="BC189" s="112" t="str">
        <f t="shared" si="1"/>
        <v>A TIEMPO</v>
      </c>
      <c r="BD189" s="111">
        <f>IF($AZ189="","",IF(AND($I189="RS"),($AZ189-$D189),IF(AND($I189="RP"),($AZ189-$D189),IF(AND($I189="RV"),($AZ189-$D189),(NETWORKDAYS.INTL($D189,$AZ189,1,Datos!$R$3:$R$18))))))</f>
        <v>11</v>
      </c>
      <c r="BE189" s="112" t="str">
        <f t="shared" si="2"/>
        <v>A TIEMPO</v>
      </c>
    </row>
    <row r="190" spans="1:57" ht="21" customHeight="1" x14ac:dyDescent="0.3">
      <c r="A190" s="97">
        <v>150</v>
      </c>
      <c r="B190" s="97">
        <v>2434</v>
      </c>
      <c r="C190" s="98">
        <v>46105</v>
      </c>
      <c r="D190" s="98">
        <v>46105</v>
      </c>
      <c r="E190" s="97" t="s">
        <v>1574</v>
      </c>
      <c r="F190" s="97" t="s">
        <v>1852</v>
      </c>
      <c r="G190" s="97" t="s">
        <v>125</v>
      </c>
      <c r="H190" s="97" t="s">
        <v>1374</v>
      </c>
      <c r="I190" s="97" t="s">
        <v>1368</v>
      </c>
      <c r="J190" s="97" t="s">
        <v>2020</v>
      </c>
      <c r="K190" s="97" t="s">
        <v>80</v>
      </c>
      <c r="L190" s="97">
        <v>1007479225</v>
      </c>
      <c r="M190" s="97">
        <v>3203901047</v>
      </c>
      <c r="N190" s="97" t="s">
        <v>1686</v>
      </c>
      <c r="O190" s="97" t="s">
        <v>2021</v>
      </c>
      <c r="P190" s="97" t="s">
        <v>66</v>
      </c>
      <c r="Q190" s="97" t="s">
        <v>66</v>
      </c>
      <c r="R190" s="97" t="s">
        <v>4</v>
      </c>
      <c r="S190" s="97" t="s">
        <v>66</v>
      </c>
      <c r="T190" s="97" t="s">
        <v>66</v>
      </c>
      <c r="U190" s="97">
        <v>3203901047</v>
      </c>
      <c r="V190" s="97" t="s">
        <v>1686</v>
      </c>
      <c r="W190" s="97" t="s">
        <v>214</v>
      </c>
      <c r="X190" s="97" t="s">
        <v>243</v>
      </c>
      <c r="Y190" s="97" t="s">
        <v>2022</v>
      </c>
      <c r="Z190" s="97" t="s">
        <v>66</v>
      </c>
      <c r="AA190" s="97" t="s">
        <v>1413</v>
      </c>
      <c r="AB190" s="97" t="s">
        <v>1413</v>
      </c>
      <c r="AC190" s="97" t="s">
        <v>1387</v>
      </c>
      <c r="AD190" s="97" t="s">
        <v>1463</v>
      </c>
      <c r="AE190" s="97" t="s">
        <v>139</v>
      </c>
      <c r="AF190" s="97" t="s">
        <v>1429</v>
      </c>
      <c r="AG190" s="97" t="s">
        <v>66</v>
      </c>
      <c r="AH190" s="97" t="s">
        <v>1389</v>
      </c>
      <c r="AI190" s="98">
        <f>IF(D190="","",IF(AND($I190="RS"),WORKDAY.INTL($D190,3,1,Datos!$R$3:$R$18),IF(AND($I190="RP"),WORKDAY.INTL($D190,2,1,Datos!$R$3:$R$18),IF(AND($I190="RV"),WORKDAY.INTL($D190,1,1,Datos!$R$3:$R$18),IF(AND($I190="Pg"),WORKDAY.INTL($D190,15,1,Datos!$R$3:$R$18),IF(AND($I190="Ps"),WORKDAY.INTL($D190,10,1,Datos!$R$3:$R$18),WORKDAY.INTL($D190,15,1,Datos!$R$3:$R$18)-1))))))</f>
        <v>46125</v>
      </c>
      <c r="AJ190" s="97" t="str">
        <f>IF(D190="","",IF(AND($I190="RS"),(($AI190-$D190)*24)&amp;" Horas",IF(AND($I190="RP"),(($AI190-$D190)*24)&amp;" Horas",IF(AND($I190="RV"),(($AI190-$D190)*24)&amp;" Horas",IF(AND($I190="Pg"),NETWORKDAYS.INTL($D190,$AI190,1,Datos!$R$3:$R$18)-1&amp;" Días",IF(AND($I190="Ps"),NETWORKDAYS.INTL($D190,$AI190,1,Datos!$R$3:$R$18)-1&amp;" Días",(NETWORKDAYS.INTL($D190,$AI190,1,Datos!$R$3:$R$18)&amp;" Días")))))))</f>
        <v>15 Días</v>
      </c>
      <c r="AK190" s="98">
        <v>46105</v>
      </c>
      <c r="AL190" s="98"/>
      <c r="AM190" s="98"/>
      <c r="AN190" s="98"/>
      <c r="AO190" s="97"/>
      <c r="AP190" s="109" t="str">
        <f ca="1">IF(D190="","",IF(AND($AZ190&lt;&gt;""),"YA SE DIO SOLUCIÓN","Falta  "&amp;(NETWORKDAYS.INTL(TODAY(),$AI190,1,Datos!$R$3:$R$18)-1&amp;" días")))</f>
        <v>YA SE DIO SOLUCIÓN</v>
      </c>
      <c r="AQ190" s="98">
        <v>46118</v>
      </c>
      <c r="AR190" s="98"/>
      <c r="AS190" s="97" t="s">
        <v>1283</v>
      </c>
      <c r="AT190" s="97" t="s">
        <v>2023</v>
      </c>
      <c r="AU190" s="97" t="s">
        <v>1284</v>
      </c>
      <c r="AV190" s="97" t="s">
        <v>1389</v>
      </c>
      <c r="AW190" s="97" t="s">
        <v>1389</v>
      </c>
      <c r="AX190" s="114" t="s">
        <v>3</v>
      </c>
      <c r="AY190" s="120">
        <v>2606</v>
      </c>
      <c r="AZ190" s="98">
        <v>46118</v>
      </c>
      <c r="BA190" s="110" t="str">
        <f t="shared" ref="BA190" si="314">+IF(D190="","",IF(AND($AZ190=""),"EN TRAMITE",IF(AND($AZ190&lt;=$AI190),"CON RESPUESTA","VENCIDA")))</f>
        <v>CON RESPUESTA</v>
      </c>
      <c r="BB190" s="111">
        <f>IF($AQ190="","",IF(AND($I190="RS"),($AQ190-$AK190),IF(AND($I190="RP"),($AQ190-$AK190),IF(AND($I190="RV"),($AQ190-$AK190),(NETWORKDAYS.INTL($AK190,$AQ190,1,Datos!$R$3:$R$18))))))</f>
        <v>10</v>
      </c>
      <c r="BC190" s="112" t="str">
        <f t="shared" si="1"/>
        <v>A TIEMPO</v>
      </c>
      <c r="BD190" s="111">
        <f>IF($AZ190="","",IF(AND($I190="RS"),($AZ190-$D190),IF(AND($I190="RP"),($AZ190-$D190),IF(AND($I190="RV"),($AZ190-$D190),(NETWORKDAYS.INTL($D190,$AZ190,1,Datos!$R$3:$R$18))))))</f>
        <v>10</v>
      </c>
      <c r="BE190" s="112" t="str">
        <f t="shared" si="2"/>
        <v>A TIEMPO</v>
      </c>
    </row>
    <row r="191" spans="1:57" ht="21" customHeight="1" x14ac:dyDescent="0.3">
      <c r="A191" s="97">
        <v>149</v>
      </c>
      <c r="B191" s="97">
        <v>2367</v>
      </c>
      <c r="C191" s="98">
        <v>46101</v>
      </c>
      <c r="D191" s="98">
        <v>46101</v>
      </c>
      <c r="E191" s="97" t="s">
        <v>1574</v>
      </c>
      <c r="F191" s="97" t="s">
        <v>1852</v>
      </c>
      <c r="G191" s="97" t="s">
        <v>125</v>
      </c>
      <c r="H191" s="97" t="s">
        <v>1375</v>
      </c>
      <c r="I191" s="97" t="s">
        <v>196</v>
      </c>
      <c r="J191" s="97" t="s">
        <v>2014</v>
      </c>
      <c r="K191" s="97" t="s">
        <v>66</v>
      </c>
      <c r="L191" s="97" t="s">
        <v>66</v>
      </c>
      <c r="M191" s="97">
        <v>3507113803</v>
      </c>
      <c r="N191" s="97" t="s">
        <v>1536</v>
      </c>
      <c r="O191" s="97" t="s">
        <v>2015</v>
      </c>
      <c r="P191" s="97" t="s">
        <v>80</v>
      </c>
      <c r="Q191" s="97">
        <v>88030324</v>
      </c>
      <c r="R191" s="97" t="s">
        <v>98</v>
      </c>
      <c r="S191" s="97" t="s">
        <v>1404</v>
      </c>
      <c r="T191" s="97" t="s">
        <v>2016</v>
      </c>
      <c r="U191" s="97">
        <v>3102214001</v>
      </c>
      <c r="V191" s="97" t="s">
        <v>2017</v>
      </c>
      <c r="W191" s="97" t="s">
        <v>214</v>
      </c>
      <c r="X191" s="97" t="s">
        <v>416</v>
      </c>
      <c r="Y191" s="97" t="s">
        <v>2018</v>
      </c>
      <c r="Z191" s="97" t="s">
        <v>66</v>
      </c>
      <c r="AA191" s="97" t="s">
        <v>1413</v>
      </c>
      <c r="AB191" s="97" t="s">
        <v>1413</v>
      </c>
      <c r="AC191" s="97" t="s">
        <v>1387</v>
      </c>
      <c r="AD191" s="97" t="s">
        <v>1463</v>
      </c>
      <c r="AE191" s="97" t="s">
        <v>139</v>
      </c>
      <c r="AF191" s="97" t="s">
        <v>1429</v>
      </c>
      <c r="AG191" s="97" t="s">
        <v>66</v>
      </c>
      <c r="AH191" s="97" t="s">
        <v>1389</v>
      </c>
      <c r="AI191" s="98">
        <f>IF(D191="","",IF(AND($I191="RS"),WORKDAY.INTL($D191,3,1,Datos!$R$3:$R$18),IF(AND($I191="RP"),WORKDAY.INTL($D191,2,1,Datos!$R$3:$R$18),IF(AND($I191="RV"),WORKDAY.INTL($D191,1,1,Datos!$R$3:$R$18),IF(AND($I191="Pg"),WORKDAY.INTL($D191,15,1,Datos!$R$3:$R$18),IF(AND($I191="Ps"),WORKDAY.INTL($D191,10,1,Datos!$R$3:$R$18),WORKDAY.INTL($D191,15,1,Datos!$R$3:$R$18)-1))))))</f>
        <v>46106</v>
      </c>
      <c r="AJ191" s="97" t="str">
        <f>IF(D191="","",IF(AND($I191="RS"),(($AI191-$D191)*24)&amp;" Horas",IF(AND($I191="RP"),(($AI191-$D191)*24)&amp;" Horas",IF(AND($I191="RV"),(($AI191-$D191)*24)&amp;" Horas",IF(AND($I191="Pg"),NETWORKDAYS.INTL($D191,$AI191,1,Datos!$R$3:$R$18)-1&amp;" Días",IF(AND($I191="Ps"),NETWORKDAYS.INTL($D191,$AI191,1,Datos!$R$3:$R$18)-1&amp;" Días",(NETWORKDAYS.INTL($D191,$AI191,1,Datos!$R$3:$R$18)&amp;" Días")))))))</f>
        <v>120 Horas</v>
      </c>
      <c r="AK191" s="98">
        <v>46105</v>
      </c>
      <c r="AL191" s="98"/>
      <c r="AM191" s="98"/>
      <c r="AN191" s="98"/>
      <c r="AO191" s="97"/>
      <c r="AP191" s="109" t="str">
        <f ca="1">IF(D191="","",IF(AND($AZ191&lt;&gt;""),"YA SE DIO SOLUCIÓN","Falta  "&amp;(NETWORKDAYS.INTL(TODAY(),$AI191,1,Datos!$R$3:$R$18)-1&amp;" días")))</f>
        <v>YA SE DIO SOLUCIÓN</v>
      </c>
      <c r="AQ191" s="98">
        <v>46119</v>
      </c>
      <c r="AR191" s="98"/>
      <c r="AS191" s="97" t="s">
        <v>1283</v>
      </c>
      <c r="AT191" s="97" t="s">
        <v>2019</v>
      </c>
      <c r="AU191" s="97" t="s">
        <v>1284</v>
      </c>
      <c r="AV191" s="97" t="s">
        <v>1389</v>
      </c>
      <c r="AW191" s="97" t="s">
        <v>1389</v>
      </c>
      <c r="AX191" s="114" t="s">
        <v>3</v>
      </c>
      <c r="AY191" s="120">
        <v>2677</v>
      </c>
      <c r="AZ191" s="98">
        <v>46119</v>
      </c>
      <c r="BA191" s="110" t="str">
        <f t="shared" ref="BA191" si="315">+IF(D191="","",IF(AND($AZ191=""),"EN TRAMITE",IF(AND($AZ191&lt;=$AI191),"CON RESPUESTA","VENCIDA")))</f>
        <v>VENCIDA</v>
      </c>
      <c r="BB191" s="111">
        <f>IF($AQ191="","",IF(AND($I191="RS"),($AQ191-$AK191),IF(AND($I191="RP"),($AQ191-$AK191),IF(AND($I191="RV"),($AQ191-$AK191),(NETWORKDAYS.INTL($AK191,$AQ191,1,Datos!$R$3:$R$18))))))</f>
        <v>14</v>
      </c>
      <c r="BC191" s="112" t="str">
        <f t="shared" si="1"/>
        <v>FUERA DE TIEMPO</v>
      </c>
      <c r="BD191" s="111">
        <f>IF($AZ191="","",IF(AND($I191="RS"),($AZ191-$D191),IF(AND($I191="RP"),($AZ191-$D191),IF(AND($I191="RV"),($AZ191-$D191),(NETWORKDAYS.INTL($D191,$AZ191,1,Datos!$R$3:$R$18))))))</f>
        <v>18</v>
      </c>
      <c r="BE191" s="112" t="str">
        <f t="shared" si="2"/>
        <v>FUERA DE TIEMPO</v>
      </c>
    </row>
    <row r="192" spans="1:57" ht="21" customHeight="1" x14ac:dyDescent="0.3">
      <c r="A192" s="97">
        <v>148</v>
      </c>
      <c r="B192" s="97">
        <v>2277</v>
      </c>
      <c r="C192" s="98">
        <v>46098</v>
      </c>
      <c r="D192" s="98">
        <v>46098</v>
      </c>
      <c r="E192" s="97" t="s">
        <v>1574</v>
      </c>
      <c r="F192" s="97" t="s">
        <v>1852</v>
      </c>
      <c r="G192" s="97" t="s">
        <v>140</v>
      </c>
      <c r="H192" s="97" t="s">
        <v>1374</v>
      </c>
      <c r="I192" s="97" t="s">
        <v>1368</v>
      </c>
      <c r="J192" s="97" t="s">
        <v>2010</v>
      </c>
      <c r="K192" s="97" t="s">
        <v>80</v>
      </c>
      <c r="L192" s="97">
        <v>9432323</v>
      </c>
      <c r="M192" s="97">
        <v>3112560335</v>
      </c>
      <c r="N192" s="97" t="s">
        <v>2011</v>
      </c>
      <c r="O192" s="97" t="s">
        <v>2012</v>
      </c>
      <c r="P192" s="97" t="s">
        <v>80</v>
      </c>
      <c r="Q192" s="97">
        <v>1118572888</v>
      </c>
      <c r="R192" s="97" t="s">
        <v>66</v>
      </c>
      <c r="S192" s="97" t="s">
        <v>66</v>
      </c>
      <c r="T192" s="97" t="s">
        <v>66</v>
      </c>
      <c r="U192" s="97" t="s">
        <v>66</v>
      </c>
      <c r="V192" s="97" t="s">
        <v>66</v>
      </c>
      <c r="W192" s="97" t="s">
        <v>214</v>
      </c>
      <c r="X192" s="97" t="s">
        <v>243</v>
      </c>
      <c r="Y192" s="97" t="s">
        <v>2013</v>
      </c>
      <c r="Z192" s="97" t="s">
        <v>66</v>
      </c>
      <c r="AA192" s="97" t="s">
        <v>1413</v>
      </c>
      <c r="AB192" s="97" t="s">
        <v>1413</v>
      </c>
      <c r="AC192" s="97" t="s">
        <v>1388</v>
      </c>
      <c r="AD192" s="97" t="s">
        <v>1377</v>
      </c>
      <c r="AE192" s="97" t="s">
        <v>141</v>
      </c>
      <c r="AF192" s="97" t="s">
        <v>1921</v>
      </c>
      <c r="AG192" s="97" t="s">
        <v>2009</v>
      </c>
      <c r="AH192" s="97" t="s">
        <v>1392</v>
      </c>
      <c r="AI192" s="98">
        <f>IF(D192="","",IF(AND($I192="RS"),WORKDAY.INTL($D192,3,1,Datos!$R$3:$R$18),IF(AND($I192="RP"),WORKDAY.INTL($D192,2,1,Datos!$R$3:$R$18),IF(AND($I192="RV"),WORKDAY.INTL($D192,1,1,Datos!$R$3:$R$18),IF(AND($I192="Pg"),WORKDAY.INTL($D192,15,1,Datos!$R$3:$R$18),IF(AND($I192="Ps"),WORKDAY.INTL($D192,10,1,Datos!$R$3:$R$18),WORKDAY.INTL($D192,15,1,Datos!$R$3:$R$18)-1))))))</f>
        <v>46118</v>
      </c>
      <c r="AJ192" s="97" t="str">
        <f>IF(D192="","",IF(AND($I192="RS"),(($AI192-$D192)*24)&amp;" Horas",IF(AND($I192="RP"),(($AI192-$D192)*24)&amp;" Horas",IF(AND($I192="RV"),(($AI192-$D192)*24)&amp;" Horas",IF(AND($I192="Pg"),NETWORKDAYS.INTL($D192,$AI192,1,Datos!$R$3:$R$18)-1&amp;" Días",IF(AND($I192="Ps"),NETWORKDAYS.INTL($D192,$AI192,1,Datos!$R$3:$R$18)-1&amp;" Días",(NETWORKDAYS.INTL($D192,$AI192,1,Datos!$R$3:$R$18)&amp;" Días")))))))</f>
        <v>15 Días</v>
      </c>
      <c r="AK192" s="98">
        <v>46099</v>
      </c>
      <c r="AL192" s="98">
        <v>46119</v>
      </c>
      <c r="AM192" s="98">
        <v>46121</v>
      </c>
      <c r="AN192" s="98">
        <v>46126</v>
      </c>
      <c r="AO192" s="97"/>
      <c r="AP192" s="109" t="str">
        <f ca="1">IF(D192="","",IF(AND($AZ192&lt;&gt;""),"YA SE DIO SOLUCIÓN","Falta  "&amp;(NETWORKDAYS.INTL(TODAY(),$AI192,1,Datos!$R$3:$R$18)-1&amp;" días")))</f>
        <v>YA SE DIO SOLUCIÓN</v>
      </c>
      <c r="AQ192" s="98">
        <v>46127</v>
      </c>
      <c r="AR192" s="98"/>
      <c r="AS192" s="97" t="s">
        <v>1283</v>
      </c>
      <c r="AT192" s="97" t="s">
        <v>2091</v>
      </c>
      <c r="AU192" s="97" t="s">
        <v>1284</v>
      </c>
      <c r="AV192" s="97" t="s">
        <v>1389</v>
      </c>
      <c r="AW192" s="97" t="s">
        <v>1389</v>
      </c>
      <c r="AX192" s="114" t="s">
        <v>3</v>
      </c>
      <c r="AY192" s="120">
        <v>2955</v>
      </c>
      <c r="AZ192" s="98">
        <v>46127</v>
      </c>
      <c r="BA192" s="110" t="str">
        <f t="shared" ref="BA192" si="316">+IF(D192="","",IF(AND($AZ192=""),"EN TRAMITE",IF(AND($AZ192&lt;=$AI192),"CON RESPUESTA","VENCIDA")))</f>
        <v>VENCIDA</v>
      </c>
      <c r="BB192" s="111">
        <f>IF($AQ192="","",IF(AND($I192="RS"),($AQ192-$AK192),IF(AND($I192="RP"),($AQ192-$AK192),IF(AND($I192="RV"),($AQ192-$AK192),(NETWORKDAYS.INTL($AK192,$AQ192,1,Datos!$R$3:$R$18))))))</f>
        <v>21</v>
      </c>
      <c r="BC192" s="112" t="str">
        <f t="shared" si="1"/>
        <v>FUERA DE TIEMPO</v>
      </c>
      <c r="BD192" s="111">
        <f>IF($AZ192="","",IF(AND($I192="RS"),($AZ192-$D192),IF(AND($I192="RP"),($AZ192-$D192),IF(AND($I192="RV"),($AZ192-$D192),(NETWORKDAYS.INTL($D192,$AZ192,1,Datos!$R$3:$R$18))))))</f>
        <v>22</v>
      </c>
      <c r="BE192" s="112" t="str">
        <f t="shared" si="2"/>
        <v>FUERA DE TIEMPO</v>
      </c>
    </row>
    <row r="193" spans="1:57" ht="21" customHeight="1" x14ac:dyDescent="0.3">
      <c r="A193" s="97">
        <v>147</v>
      </c>
      <c r="B193" s="97">
        <v>2276</v>
      </c>
      <c r="C193" s="98">
        <v>46098</v>
      </c>
      <c r="D193" s="98">
        <v>46098</v>
      </c>
      <c r="E193" s="97" t="s">
        <v>1574</v>
      </c>
      <c r="F193" s="97" t="s">
        <v>1852</v>
      </c>
      <c r="G193" s="97" t="s">
        <v>149</v>
      </c>
      <c r="H193" s="97" t="s">
        <v>1374</v>
      </c>
      <c r="I193" s="97" t="s">
        <v>1368</v>
      </c>
      <c r="J193" s="97" t="s">
        <v>2006</v>
      </c>
      <c r="K193" s="97" t="s">
        <v>80</v>
      </c>
      <c r="L193" s="97">
        <v>1116554085</v>
      </c>
      <c r="M193" s="97">
        <v>3209504181</v>
      </c>
      <c r="N193" s="97" t="s">
        <v>2007</v>
      </c>
      <c r="O193" s="97" t="s">
        <v>2006</v>
      </c>
      <c r="P193" s="97" t="s">
        <v>80</v>
      </c>
      <c r="Q193" s="97" t="s">
        <v>2006</v>
      </c>
      <c r="R193" s="97" t="s">
        <v>98</v>
      </c>
      <c r="S193" s="97" t="s">
        <v>1401</v>
      </c>
      <c r="T193" s="97" t="s">
        <v>2008</v>
      </c>
      <c r="U193" s="97">
        <v>3209504181</v>
      </c>
      <c r="V193" s="97" t="s">
        <v>2007</v>
      </c>
      <c r="W193" s="97" t="s">
        <v>214</v>
      </c>
      <c r="X193" s="97" t="s">
        <v>243</v>
      </c>
      <c r="Y193" s="97" t="s">
        <v>2029</v>
      </c>
      <c r="Z193" s="97" t="s">
        <v>66</v>
      </c>
      <c r="AA193" s="97" t="s">
        <v>1413</v>
      </c>
      <c r="AB193" s="97" t="s">
        <v>1413</v>
      </c>
      <c r="AC193" s="97" t="s">
        <v>1389</v>
      </c>
      <c r="AD193" s="97" t="s">
        <v>1377</v>
      </c>
      <c r="AE193" s="97" t="s">
        <v>140</v>
      </c>
      <c r="AF193" s="97" t="s">
        <v>1446</v>
      </c>
      <c r="AG193" s="97" t="s">
        <v>2009</v>
      </c>
      <c r="AH193" s="97" t="s">
        <v>1392</v>
      </c>
      <c r="AI193" s="98">
        <f>IF(D193="","",IF(AND($I193="RS"),WORKDAY.INTL($D193,3,1,Datos!$R$3:$R$18),IF(AND($I193="RP"),WORKDAY.INTL($D193,2,1,Datos!$R$3:$R$18),IF(AND($I193="RV"),WORKDAY.INTL($D193,1,1,Datos!$R$3:$R$18),IF(AND($I193="Pg"),WORKDAY.INTL($D193,15,1,Datos!$R$3:$R$18),IF(AND($I193="Ps"),WORKDAY.INTL($D193,10,1,Datos!$R$3:$R$18),WORKDAY.INTL($D193,15,1,Datos!$R$3:$R$18)-1))))))</f>
        <v>46118</v>
      </c>
      <c r="AJ193" s="97" t="str">
        <f>IF(D193="","",IF(AND($I193="RS"),(($AI193-$D193)*24)&amp;" Horas",IF(AND($I193="RP"),(($AI193-$D193)*24)&amp;" Horas",IF(AND($I193="RV"),(($AI193-$D193)*24)&amp;" Horas",IF(AND($I193="Pg"),NETWORKDAYS.INTL($D193,$AI193,1,Datos!$R$3:$R$18)-1&amp;" Días",IF(AND($I193="Ps"),NETWORKDAYS.INTL($D193,$AI193,1,Datos!$R$3:$R$18)-1&amp;" Días",(NETWORKDAYS.INTL($D193,$AI193,1,Datos!$R$3:$R$18)&amp;" Días")))))))</f>
        <v>15 Días</v>
      </c>
      <c r="AK193" s="98">
        <v>46099</v>
      </c>
      <c r="AL193" s="98"/>
      <c r="AM193" s="98"/>
      <c r="AN193" s="98"/>
      <c r="AO193" s="97"/>
      <c r="AP193" s="109" t="str">
        <f ca="1">IF(D193="","",IF(AND($AZ193&lt;&gt;""),"YA SE DIO SOLUCIÓN","Falta  "&amp;(NETWORKDAYS.INTL(TODAY(),$AI193,1,Datos!$R$3:$R$18)-1&amp;" días")))</f>
        <v>YA SE DIO SOLUCIÓN</v>
      </c>
      <c r="AQ193" s="98">
        <v>46100</v>
      </c>
      <c r="AR193" s="98"/>
      <c r="AS193" s="97" t="s">
        <v>1284</v>
      </c>
      <c r="AT193" s="97" t="s">
        <v>1389</v>
      </c>
      <c r="AU193" s="97" t="s">
        <v>1283</v>
      </c>
      <c r="AV193" s="97" t="s">
        <v>2101</v>
      </c>
      <c r="AW193" s="97" t="s">
        <v>1446</v>
      </c>
      <c r="AX193" s="114" t="s">
        <v>168</v>
      </c>
      <c r="AY193" s="120">
        <v>2259</v>
      </c>
      <c r="AZ193" s="98">
        <v>46100</v>
      </c>
      <c r="BA193" s="110" t="str">
        <f t="shared" ref="BA193" si="317">+IF(D193="","",IF(AND($AZ193=""),"EN TRAMITE",IF(AND($AZ193&lt;=$AI193),"CON RESPUESTA","VENCIDA")))</f>
        <v>CON RESPUESTA</v>
      </c>
      <c r="BB193" s="111">
        <f>IF($AQ193="","",IF(AND($I193="RS"),($AQ193-$AK193),IF(AND($I193="RP"),($AQ193-$AK193),IF(AND($I193="RV"),($AQ193-$AK193),(NETWORKDAYS.INTL($AK193,$AQ193,1,Datos!$R$3:$R$18))))))</f>
        <v>2</v>
      </c>
      <c r="BC193" s="112" t="str">
        <f t="shared" si="1"/>
        <v>A TIEMPO</v>
      </c>
      <c r="BD193" s="111">
        <f>IF($AZ193="","",IF(AND($I193="RS"),($AZ193-$D193),IF(AND($I193="RP"),($AZ193-$D193),IF(AND($I193="RV"),($AZ193-$D193),(NETWORKDAYS.INTL($D193,$AZ193,1,Datos!$R$3:$R$18))))))</f>
        <v>3</v>
      </c>
      <c r="BE193" s="112" t="str">
        <f t="shared" si="2"/>
        <v>A TIEMPO</v>
      </c>
    </row>
    <row r="194" spans="1:57" ht="21" customHeight="1" x14ac:dyDescent="0.3">
      <c r="A194" s="97">
        <v>146</v>
      </c>
      <c r="B194" s="97">
        <v>2275</v>
      </c>
      <c r="C194" s="98">
        <v>46098</v>
      </c>
      <c r="D194" s="98">
        <v>46098</v>
      </c>
      <c r="E194" s="97" t="s">
        <v>1574</v>
      </c>
      <c r="F194" s="97" t="s">
        <v>1852</v>
      </c>
      <c r="G194" s="97" t="s">
        <v>148</v>
      </c>
      <c r="H194" s="97" t="s">
        <v>1374</v>
      </c>
      <c r="I194" s="97" t="s">
        <v>1368</v>
      </c>
      <c r="J194" s="97" t="s">
        <v>2003</v>
      </c>
      <c r="K194" s="97" t="s">
        <v>80</v>
      </c>
      <c r="L194" s="97">
        <v>1006629489</v>
      </c>
      <c r="M194" s="97">
        <v>3106310166</v>
      </c>
      <c r="N194" s="97" t="s">
        <v>2005</v>
      </c>
      <c r="O194" s="97" t="s">
        <v>2003</v>
      </c>
      <c r="P194" s="97" t="s">
        <v>80</v>
      </c>
      <c r="Q194" s="97">
        <v>1006629489</v>
      </c>
      <c r="R194" s="97" t="s">
        <v>66</v>
      </c>
      <c r="S194" s="97" t="s">
        <v>66</v>
      </c>
      <c r="T194" s="97" t="s">
        <v>66</v>
      </c>
      <c r="U194" s="97">
        <v>3106310166</v>
      </c>
      <c r="V194" s="97" t="s">
        <v>66</v>
      </c>
      <c r="W194" s="97" t="s">
        <v>214</v>
      </c>
      <c r="X194" s="97" t="s">
        <v>243</v>
      </c>
      <c r="Y194" s="97" t="s">
        <v>2004</v>
      </c>
      <c r="Z194" s="97" t="s">
        <v>66</v>
      </c>
      <c r="AA194" s="97" t="s">
        <v>1413</v>
      </c>
      <c r="AB194" s="97" t="s">
        <v>1413</v>
      </c>
      <c r="AC194" s="97" t="s">
        <v>1389</v>
      </c>
      <c r="AD194" s="97" t="s">
        <v>1377</v>
      </c>
      <c r="AE194" s="97" t="s">
        <v>137</v>
      </c>
      <c r="AF194" s="97" t="s">
        <v>1817</v>
      </c>
      <c r="AG194" s="97" t="s">
        <v>66</v>
      </c>
      <c r="AH194" s="97" t="s">
        <v>1389</v>
      </c>
      <c r="AI194" s="98">
        <f>IF(D194="","",IF(AND($I194="RS"),WORKDAY.INTL($D194,3,1,Datos!$R$3:$R$18),IF(AND($I194="RP"),WORKDAY.INTL($D194,2,1,Datos!$R$3:$R$18),IF(AND($I194="RV"),WORKDAY.INTL($D194,1,1,Datos!$R$3:$R$18),IF(AND($I194="Pg"),WORKDAY.INTL($D194,15,1,Datos!$R$3:$R$18),IF(AND($I194="Ps"),WORKDAY.INTL($D194,10,1,Datos!$R$3:$R$18),WORKDAY.INTL($D194,15,1,Datos!$R$3:$R$18)-1))))))</f>
        <v>46118</v>
      </c>
      <c r="AJ194" s="97" t="str">
        <f>IF(D194="","",IF(AND($I194="RS"),(($AI194-$D194)*24)&amp;" Horas",IF(AND($I194="RP"),(($AI194-$D194)*24)&amp;" Horas",IF(AND($I194="RV"),(($AI194-$D194)*24)&amp;" Horas",IF(AND($I194="Pg"),NETWORKDAYS.INTL($D194,$AI194,1,Datos!$R$3:$R$18)-1&amp;" Días",IF(AND($I194="Ps"),NETWORKDAYS.INTL($D194,$AI194,1,Datos!$R$3:$R$18)-1&amp;" Días",(NETWORKDAYS.INTL($D194,$AI194,1,Datos!$R$3:$R$18)&amp;" Días")))))))</f>
        <v>15 Días</v>
      </c>
      <c r="AK194" s="98">
        <v>46098</v>
      </c>
      <c r="AL194" s="98"/>
      <c r="AM194" s="98"/>
      <c r="AN194" s="98"/>
      <c r="AO194" s="97"/>
      <c r="AP194" s="109" t="str">
        <f ca="1">IF(D194="","",IF(AND($AZ194&lt;&gt;""),"YA SE DIO SOLUCIÓN","Falta  "&amp;(NETWORKDAYS.INTL(TODAY(),$AI194,1,Datos!$R$3:$R$18)-1&amp;" días")))</f>
        <v>YA SE DIO SOLUCIÓN</v>
      </c>
      <c r="AQ194" s="98">
        <v>46105</v>
      </c>
      <c r="AR194" s="98"/>
      <c r="AS194" s="97" t="s">
        <v>1283</v>
      </c>
      <c r="AT194" s="97" t="s">
        <v>1838</v>
      </c>
      <c r="AU194" s="97" t="s">
        <v>1284</v>
      </c>
      <c r="AV194" s="97" t="s">
        <v>1389</v>
      </c>
      <c r="AW194" s="97" t="s">
        <v>1389</v>
      </c>
      <c r="AX194" s="114" t="s">
        <v>168</v>
      </c>
      <c r="AY194" s="120">
        <v>2353</v>
      </c>
      <c r="AZ194" s="98">
        <v>46105</v>
      </c>
      <c r="BA194" s="110" t="str">
        <f t="shared" ref="BA194" si="318">+IF(D194="","",IF(AND($AZ194=""),"EN TRAMITE",IF(AND($AZ194&lt;=$AI194),"CON RESPUESTA","VENCIDA")))</f>
        <v>CON RESPUESTA</v>
      </c>
      <c r="BB194" s="111">
        <f>IF($AQ194="","",IF(AND($I194="RS"),($AQ194-$AK194),IF(AND($I194="RP"),($AQ194-$AK194),IF(AND($I194="RV"),($AQ194-$AK194),(NETWORKDAYS.INTL($AK194,$AQ194,1,Datos!$R$3:$R$18))))))</f>
        <v>6</v>
      </c>
      <c r="BC194" s="112" t="str">
        <f t="shared" si="1"/>
        <v>A TIEMPO</v>
      </c>
      <c r="BD194" s="111">
        <f>IF($AZ194="","",IF(AND($I194="RS"),($AZ194-$D194),IF(AND($I194="RP"),($AZ194-$D194),IF(AND($I194="RV"),($AZ194-$D194),(NETWORKDAYS.INTL($D194,$AZ194,1,Datos!$R$3:$R$18))))))</f>
        <v>6</v>
      </c>
      <c r="BE194" s="112" t="str">
        <f t="shared" si="2"/>
        <v>A TIEMPO</v>
      </c>
    </row>
    <row r="195" spans="1:57" ht="21" customHeight="1" x14ac:dyDescent="0.3">
      <c r="A195" s="97">
        <v>145</v>
      </c>
      <c r="B195" s="97">
        <v>2274</v>
      </c>
      <c r="C195" s="98">
        <v>46098</v>
      </c>
      <c r="D195" s="98">
        <v>46098</v>
      </c>
      <c r="E195" s="97" t="s">
        <v>1574</v>
      </c>
      <c r="F195" s="97" t="s">
        <v>1852</v>
      </c>
      <c r="G195" s="97" t="s">
        <v>148</v>
      </c>
      <c r="H195" s="97" t="s">
        <v>1374</v>
      </c>
      <c r="I195" s="97" t="s">
        <v>1368</v>
      </c>
      <c r="J195" s="97" t="s">
        <v>2000</v>
      </c>
      <c r="K195" s="97" t="s">
        <v>80</v>
      </c>
      <c r="L195" s="97">
        <v>47431807</v>
      </c>
      <c r="M195" s="97">
        <v>3107824275</v>
      </c>
      <c r="N195" s="97" t="s">
        <v>1987</v>
      </c>
      <c r="O195" s="97" t="s">
        <v>2000</v>
      </c>
      <c r="P195" s="97" t="s">
        <v>80</v>
      </c>
      <c r="Q195" s="97">
        <v>47431807</v>
      </c>
      <c r="R195" s="97" t="s">
        <v>10</v>
      </c>
      <c r="S195" s="97" t="s">
        <v>1401</v>
      </c>
      <c r="T195" s="97" t="s">
        <v>1988</v>
      </c>
      <c r="U195" s="97">
        <v>3107824275</v>
      </c>
      <c r="V195" s="97" t="s">
        <v>2001</v>
      </c>
      <c r="W195" s="97" t="s">
        <v>214</v>
      </c>
      <c r="X195" s="97" t="s">
        <v>243</v>
      </c>
      <c r="Y195" s="97" t="s">
        <v>2002</v>
      </c>
      <c r="Z195" s="97" t="s">
        <v>66</v>
      </c>
      <c r="AA195" s="97" t="s">
        <v>1413</v>
      </c>
      <c r="AB195" s="97" t="s">
        <v>1413</v>
      </c>
      <c r="AC195" s="97" t="s">
        <v>1389</v>
      </c>
      <c r="AD195" s="97" t="s">
        <v>1377</v>
      </c>
      <c r="AE195" s="97" t="s">
        <v>137</v>
      </c>
      <c r="AF195" s="97" t="s">
        <v>1817</v>
      </c>
      <c r="AG195" s="97" t="s">
        <v>66</v>
      </c>
      <c r="AH195" s="97" t="s">
        <v>1389</v>
      </c>
      <c r="AI195" s="98">
        <f>IF(D195="","",IF(AND($I195="RS"),WORKDAY.INTL($D195,3,1,Datos!$R$3:$R$18),IF(AND($I195="RP"),WORKDAY.INTL($D195,2,1,Datos!$R$3:$R$18),IF(AND($I195="RV"),WORKDAY.INTL($D195,1,1,Datos!$R$3:$R$18),IF(AND($I195="Pg"),WORKDAY.INTL($D195,15,1,Datos!$R$3:$R$18),IF(AND($I195="Ps"),WORKDAY.INTL($D195,10,1,Datos!$R$3:$R$18),WORKDAY.INTL($D195,15,1,Datos!$R$3:$R$18)-1))))))</f>
        <v>46118</v>
      </c>
      <c r="AJ195" s="97" t="str">
        <f>IF(D195="","",IF(AND($I195="RS"),(($AI195-$D195)*24)&amp;" Horas",IF(AND($I195="RP"),(($AI195-$D195)*24)&amp;" Horas",IF(AND($I195="RV"),(($AI195-$D195)*24)&amp;" Horas",IF(AND($I195="Pg"),NETWORKDAYS.INTL($D195,$AI195,1,Datos!$R$3:$R$18)-1&amp;" Días",IF(AND($I195="Ps"),NETWORKDAYS.INTL($D195,$AI195,1,Datos!$R$3:$R$18)-1&amp;" Días",(NETWORKDAYS.INTL($D195,$AI195,1,Datos!$R$3:$R$18)&amp;" Días")))))))</f>
        <v>15 Días</v>
      </c>
      <c r="AK195" s="98">
        <v>46099</v>
      </c>
      <c r="AL195" s="98"/>
      <c r="AM195" s="98"/>
      <c r="AN195" s="98"/>
      <c r="AO195" s="97"/>
      <c r="AP195" s="109" t="str">
        <f ca="1">IF(D195="","",IF(AND($AZ195&lt;&gt;""),"YA SE DIO SOLUCIÓN","Falta  "&amp;(NETWORKDAYS.INTL(TODAY(),$AI195,1,Datos!$R$3:$R$18)-1&amp;" días")))</f>
        <v>YA SE DIO SOLUCIÓN</v>
      </c>
      <c r="AQ195" s="98">
        <v>46105</v>
      </c>
      <c r="AR195" s="98"/>
      <c r="AS195" s="97" t="s">
        <v>1283</v>
      </c>
      <c r="AT195" s="97" t="s">
        <v>2100</v>
      </c>
      <c r="AU195" s="97" t="s">
        <v>1284</v>
      </c>
      <c r="AV195" s="97" t="s">
        <v>1389</v>
      </c>
      <c r="AW195" s="97" t="s">
        <v>1389</v>
      </c>
      <c r="AX195" s="114" t="s">
        <v>3</v>
      </c>
      <c r="AY195" s="120">
        <v>2352</v>
      </c>
      <c r="AZ195" s="98">
        <v>46105</v>
      </c>
      <c r="BA195" s="110" t="str">
        <f t="shared" ref="BA195" si="319">+IF(D195="","",IF(AND($AZ195=""),"EN TRAMITE",IF(AND($AZ195&lt;=$AI195),"CON RESPUESTA","VENCIDA")))</f>
        <v>CON RESPUESTA</v>
      </c>
      <c r="BB195" s="111">
        <f>IF($AQ195="","",IF(AND($I195="RS"),($AQ195-$AK195),IF(AND($I195="RP"),($AQ195-$AK195),IF(AND($I195="RV"),($AQ195-$AK195),(NETWORKDAYS.INTL($AK195,$AQ195,1,Datos!$R$3:$R$18))))))</f>
        <v>5</v>
      </c>
      <c r="BC195" s="112" t="str">
        <f t="shared" si="1"/>
        <v>A TIEMPO</v>
      </c>
      <c r="BD195" s="111">
        <f>IF($AZ195="","",IF(AND($I195="RS"),($AZ195-$D195),IF(AND($I195="RP"),($AZ195-$D195),IF(AND($I195="RV"),($AZ195-$D195),(NETWORKDAYS.INTL($D195,$AZ195,1,Datos!$R$3:$R$18))))))</f>
        <v>6</v>
      </c>
      <c r="BE195" s="112" t="str">
        <f t="shared" si="2"/>
        <v>A TIEMPO</v>
      </c>
    </row>
    <row r="196" spans="1:57" ht="21" customHeight="1" x14ac:dyDescent="0.3">
      <c r="A196" s="97">
        <v>144</v>
      </c>
      <c r="B196" s="97">
        <v>2273</v>
      </c>
      <c r="C196" s="98">
        <v>46098</v>
      </c>
      <c r="D196" s="98">
        <v>46098</v>
      </c>
      <c r="E196" s="97" t="s">
        <v>1574</v>
      </c>
      <c r="F196" s="97" t="s">
        <v>1852</v>
      </c>
      <c r="G196" s="97" t="s">
        <v>148</v>
      </c>
      <c r="H196" s="97" t="s">
        <v>1374</v>
      </c>
      <c r="I196" s="97" t="s">
        <v>1368</v>
      </c>
      <c r="J196" s="97" t="s">
        <v>1994</v>
      </c>
      <c r="K196" s="97" t="s">
        <v>80</v>
      </c>
      <c r="L196" s="97" t="s">
        <v>66</v>
      </c>
      <c r="M196" s="97" t="s">
        <v>66</v>
      </c>
      <c r="N196" s="97" t="s">
        <v>66</v>
      </c>
      <c r="O196" s="97" t="s">
        <v>1995</v>
      </c>
      <c r="P196" s="97" t="s">
        <v>81</v>
      </c>
      <c r="Q196" s="97">
        <v>1118207551</v>
      </c>
      <c r="R196" s="97" t="s">
        <v>4</v>
      </c>
      <c r="S196" s="97" t="s">
        <v>1402</v>
      </c>
      <c r="T196" s="97" t="s">
        <v>1996</v>
      </c>
      <c r="U196" s="97">
        <v>3177220444</v>
      </c>
      <c r="V196" s="97" t="s">
        <v>1997</v>
      </c>
      <c r="W196" s="97" t="s">
        <v>214</v>
      </c>
      <c r="X196" s="97" t="s">
        <v>495</v>
      </c>
      <c r="Y196" s="97" t="s">
        <v>1998</v>
      </c>
      <c r="Z196" s="97" t="s">
        <v>66</v>
      </c>
      <c r="AA196" s="97" t="s">
        <v>1413</v>
      </c>
      <c r="AB196" s="97" t="s">
        <v>1413</v>
      </c>
      <c r="AC196" s="97" t="s">
        <v>1389</v>
      </c>
      <c r="AD196" s="97" t="s">
        <v>1377</v>
      </c>
      <c r="AE196" s="97" t="s">
        <v>1448</v>
      </c>
      <c r="AF196" s="97" t="s">
        <v>1443</v>
      </c>
      <c r="AG196" s="97" t="s">
        <v>1999</v>
      </c>
      <c r="AH196" s="97" t="s">
        <v>1393</v>
      </c>
      <c r="AI196" s="98">
        <f>IF(D196="","",IF(AND($I196="RS"),WORKDAY.INTL($D196,3,1,Datos!$R$3:$R$18),IF(AND($I196="RP"),WORKDAY.INTL($D196,2,1,Datos!$R$3:$R$18),IF(AND($I196="RV"),WORKDAY.INTL($D196,1,1,Datos!$R$3:$R$18),IF(AND($I196="Pg"),WORKDAY.INTL($D196,15,1,Datos!$R$3:$R$18),IF(AND($I196="Ps"),WORKDAY.INTL($D196,10,1,Datos!$R$3:$R$18),WORKDAY.INTL($D196,15,1,Datos!$R$3:$R$18)-1))))))</f>
        <v>46118</v>
      </c>
      <c r="AJ196" s="97" t="str">
        <f>IF(D196="","",IF(AND($I196="RS"),(($AI196-$D196)*24)&amp;" Horas",IF(AND($I196="RP"),(($AI196-$D196)*24)&amp;" Horas",IF(AND($I196="RV"),(($AI196-$D196)*24)&amp;" Horas",IF(AND($I196="Pg"),NETWORKDAYS.INTL($D196,$AI196,1,Datos!$R$3:$R$18)-1&amp;" Días",IF(AND($I196="Ps"),NETWORKDAYS.INTL($D196,$AI196,1,Datos!$R$3:$R$18)-1&amp;" Días",(NETWORKDAYS.INTL($D196,$AI196,1,Datos!$R$3:$R$18)&amp;" Días")))))))</f>
        <v>15 Días</v>
      </c>
      <c r="AK196" s="98">
        <v>46099</v>
      </c>
      <c r="AL196" s="98">
        <v>46119</v>
      </c>
      <c r="AM196" s="98"/>
      <c r="AN196" s="98"/>
      <c r="AO196" s="97"/>
      <c r="AP196" s="109" t="str">
        <f ca="1">IF(D196="","",IF(AND($AZ196&lt;&gt;""),"YA SE DIO SOLUCIÓN","Falta  "&amp;(NETWORKDAYS.INTL(TODAY(),$AI196,1,Datos!$R$3:$R$18)-1&amp;" días")))</f>
        <v>YA SE DIO SOLUCIÓN</v>
      </c>
      <c r="AQ196" s="98">
        <v>46120</v>
      </c>
      <c r="AR196" s="98"/>
      <c r="AS196" s="97" t="s">
        <v>1283</v>
      </c>
      <c r="AT196" s="97" t="s">
        <v>2091</v>
      </c>
      <c r="AU196" s="97" t="s">
        <v>1284</v>
      </c>
      <c r="AV196" s="97" t="s">
        <v>1389</v>
      </c>
      <c r="AW196" s="97" t="s">
        <v>1389</v>
      </c>
      <c r="AX196" s="114" t="s">
        <v>3</v>
      </c>
      <c r="AY196" s="120">
        <v>2717</v>
      </c>
      <c r="AZ196" s="98">
        <v>46120</v>
      </c>
      <c r="BA196" s="110" t="str">
        <f t="shared" ref="BA196" si="320">+IF(D196="","",IF(AND($AZ196=""),"EN TRAMITE",IF(AND($AZ196&lt;=$AI196),"CON RESPUESTA","VENCIDA")))</f>
        <v>VENCIDA</v>
      </c>
      <c r="BB196" s="111">
        <f>IF($AQ196="","",IF(AND($I196="RS"),($AQ196-$AK196),IF(AND($I196="RP"),($AQ196-$AK196),IF(AND($I196="RV"),($AQ196-$AK196),(NETWORKDAYS.INTL($AK196,$AQ196,1,Datos!$R$3:$R$18))))))</f>
        <v>16</v>
      </c>
      <c r="BC196" s="112" t="str">
        <f t="shared" si="1"/>
        <v>FUERA DE TIEMPO</v>
      </c>
      <c r="BD196" s="111">
        <f>IF($AZ196="","",IF(AND($I196="RS"),($AZ196-$D196),IF(AND($I196="RP"),($AZ196-$D196),IF(AND($I196="RV"),($AZ196-$D196),(NETWORKDAYS.INTL($D196,$AZ196,1,Datos!$R$3:$R$18))))))</f>
        <v>17</v>
      </c>
      <c r="BE196" s="112" t="str">
        <f t="shared" si="2"/>
        <v>FUERA DE TIEMPO</v>
      </c>
    </row>
    <row r="197" spans="1:57" ht="21" customHeight="1" x14ac:dyDescent="0.3">
      <c r="A197" s="97">
        <v>143</v>
      </c>
      <c r="B197" s="97">
        <v>2272</v>
      </c>
      <c r="C197" s="98">
        <v>46098</v>
      </c>
      <c r="D197" s="98">
        <v>46098</v>
      </c>
      <c r="E197" s="97" t="s">
        <v>1574</v>
      </c>
      <c r="F197" s="97" t="s">
        <v>1852</v>
      </c>
      <c r="G197" s="97" t="s">
        <v>148</v>
      </c>
      <c r="H197" s="97" t="s">
        <v>1374</v>
      </c>
      <c r="I197" s="97" t="s">
        <v>1368</v>
      </c>
      <c r="J197" s="97" t="s">
        <v>1991</v>
      </c>
      <c r="K197" s="97" t="s">
        <v>80</v>
      </c>
      <c r="L197" s="97" t="s">
        <v>66</v>
      </c>
      <c r="M197" s="97" t="s">
        <v>66</v>
      </c>
      <c r="N197" s="97" t="s">
        <v>66</v>
      </c>
      <c r="O197" s="97" t="s">
        <v>1990</v>
      </c>
      <c r="P197" s="97" t="s">
        <v>80</v>
      </c>
      <c r="Q197" s="97">
        <v>24248504</v>
      </c>
      <c r="R197" s="97" t="s">
        <v>11</v>
      </c>
      <c r="S197" s="97" t="s">
        <v>1402</v>
      </c>
      <c r="T197" s="97" t="s">
        <v>66</v>
      </c>
      <c r="U197" s="97">
        <v>3217701774</v>
      </c>
      <c r="V197" s="97" t="s">
        <v>66</v>
      </c>
      <c r="W197" s="97" t="s">
        <v>214</v>
      </c>
      <c r="X197" s="97" t="s">
        <v>416</v>
      </c>
      <c r="Y197" s="97" t="s">
        <v>1993</v>
      </c>
      <c r="Z197" s="97" t="s">
        <v>66</v>
      </c>
      <c r="AA197" s="97" t="s">
        <v>1530</v>
      </c>
      <c r="AB197" s="97" t="s">
        <v>1413</v>
      </c>
      <c r="AC197" s="97" t="s">
        <v>1382</v>
      </c>
      <c r="AD197" s="97" t="s">
        <v>1377</v>
      </c>
      <c r="AE197" s="97" t="s">
        <v>1448</v>
      </c>
      <c r="AF197" s="97" t="s">
        <v>1443</v>
      </c>
      <c r="AG197" s="97" t="s">
        <v>1992</v>
      </c>
      <c r="AH197" s="97" t="s">
        <v>1393</v>
      </c>
      <c r="AI197" s="98">
        <f>IF(D197="","",IF(AND($I197="RS"),WORKDAY.INTL($D197,3,1,Datos!$R$3:$R$18),IF(AND($I197="RP"),WORKDAY.INTL($D197,2,1,Datos!$R$3:$R$18),IF(AND($I197="RV"),WORKDAY.INTL($D197,1,1,Datos!$R$3:$R$18),IF(AND($I197="Pg"),WORKDAY.INTL($D197,15,1,Datos!$R$3:$R$18),IF(AND($I197="Ps"),WORKDAY.INTL($D197,10,1,Datos!$R$3:$R$18),WORKDAY.INTL($D197,15,1,Datos!$R$3:$R$18)-1))))))</f>
        <v>46118</v>
      </c>
      <c r="AJ197" s="97" t="str">
        <f>IF(D197="","",IF(AND($I197="RS"),(($AI197-$D197)*24)&amp;" Horas",IF(AND($I197="RP"),(($AI197-$D197)*24)&amp;" Horas",IF(AND($I197="RV"),(($AI197-$D197)*24)&amp;" Horas",IF(AND($I197="Pg"),NETWORKDAYS.INTL($D197,$AI197,1,Datos!$R$3:$R$18)-1&amp;" Días",IF(AND($I197="Ps"),NETWORKDAYS.INTL($D197,$AI197,1,Datos!$R$3:$R$18)-1&amp;" Días",(NETWORKDAYS.INTL($D197,$AI197,1,Datos!$R$3:$R$18)&amp;" Días")))))))</f>
        <v>15 Días</v>
      </c>
      <c r="AK197" s="98">
        <v>46099</v>
      </c>
      <c r="AL197" s="98"/>
      <c r="AM197" s="98"/>
      <c r="AN197" s="98"/>
      <c r="AO197" s="97"/>
      <c r="AP197" s="109" t="str">
        <f ca="1">IF(D197="","",IF(AND($AZ197&lt;&gt;""),"YA SE DIO SOLUCIÓN","Falta  "&amp;(NETWORKDAYS.INTL(TODAY(),$AI197,1,Datos!$R$3:$R$18)-1&amp;" días")))</f>
        <v>YA SE DIO SOLUCIÓN</v>
      </c>
      <c r="AQ197" s="98">
        <v>46100</v>
      </c>
      <c r="AR197" s="98"/>
      <c r="AS197" s="97" t="s">
        <v>1283</v>
      </c>
      <c r="AT197" s="97" t="s">
        <v>2100</v>
      </c>
      <c r="AU197" s="97" t="s">
        <v>1284</v>
      </c>
      <c r="AV197" s="97" t="s">
        <v>1389</v>
      </c>
      <c r="AW197" s="97" t="s">
        <v>1389</v>
      </c>
      <c r="AX197" s="114" t="s">
        <v>168</v>
      </c>
      <c r="AY197" s="120">
        <v>2249</v>
      </c>
      <c r="AZ197" s="98">
        <v>46100</v>
      </c>
      <c r="BA197" s="110" t="str">
        <f t="shared" ref="BA197" si="321">+IF(D197="","",IF(AND($AZ197=""),"EN TRAMITE",IF(AND($AZ197&lt;=$AI197),"CON RESPUESTA","VENCIDA")))</f>
        <v>CON RESPUESTA</v>
      </c>
      <c r="BB197" s="111">
        <f>IF($AQ197="","",IF(AND($I197="RS"),($AQ197-$AK197),IF(AND($I197="RP"),($AQ197-$AK197),IF(AND($I197="RV"),($AQ197-$AK197),(NETWORKDAYS.INTL($AK197,$AQ197,1,Datos!$R$3:$R$18))))))</f>
        <v>2</v>
      </c>
      <c r="BC197" s="112" t="str">
        <f t="shared" si="1"/>
        <v>A TIEMPO</v>
      </c>
      <c r="BD197" s="111">
        <f>IF($AZ197="","",IF(AND($I197="RS"),($AZ197-$D197),IF(AND($I197="RP"),($AZ197-$D197),IF(AND($I197="RV"),($AZ197-$D197),(NETWORKDAYS.INTL($D197,$AZ197,1,Datos!$R$3:$R$18))))))</f>
        <v>3</v>
      </c>
      <c r="BE197" s="112" t="str">
        <f t="shared" si="2"/>
        <v>A TIEMPO</v>
      </c>
    </row>
    <row r="198" spans="1:57" ht="21" customHeight="1" x14ac:dyDescent="0.3">
      <c r="A198" s="97">
        <v>142</v>
      </c>
      <c r="B198" s="97">
        <v>2271</v>
      </c>
      <c r="C198" s="98">
        <v>46098</v>
      </c>
      <c r="D198" s="98">
        <v>46098</v>
      </c>
      <c r="E198" s="97" t="s">
        <v>1574</v>
      </c>
      <c r="F198" s="97" t="s">
        <v>1852</v>
      </c>
      <c r="G198" s="97" t="s">
        <v>148</v>
      </c>
      <c r="H198" s="97" t="s">
        <v>1374</v>
      </c>
      <c r="I198" s="97" t="s">
        <v>1368</v>
      </c>
      <c r="J198" s="97" t="s">
        <v>1986</v>
      </c>
      <c r="K198" s="97" t="s">
        <v>80</v>
      </c>
      <c r="L198" s="97">
        <v>47431807</v>
      </c>
      <c r="M198" s="97">
        <v>3107824275</v>
      </c>
      <c r="N198" s="97" t="s">
        <v>1987</v>
      </c>
      <c r="O198" s="97" t="s">
        <v>1986</v>
      </c>
      <c r="P198" s="97" t="s">
        <v>80</v>
      </c>
      <c r="Q198" s="97">
        <v>47431807</v>
      </c>
      <c r="R198" s="97" t="s">
        <v>10</v>
      </c>
      <c r="S198" s="97" t="s">
        <v>1401</v>
      </c>
      <c r="T198" s="97" t="s">
        <v>1988</v>
      </c>
      <c r="U198" s="97">
        <v>3107824275</v>
      </c>
      <c r="V198" s="97" t="s">
        <v>1987</v>
      </c>
      <c r="W198" s="97" t="s">
        <v>214</v>
      </c>
      <c r="X198" s="97" t="s">
        <v>243</v>
      </c>
      <c r="Y198" s="97" t="s">
        <v>1989</v>
      </c>
      <c r="Z198" s="97" t="s">
        <v>66</v>
      </c>
      <c r="AA198" s="97" t="s">
        <v>1413</v>
      </c>
      <c r="AB198" s="97" t="s">
        <v>1413</v>
      </c>
      <c r="AC198" s="97" t="s">
        <v>1388</v>
      </c>
      <c r="AD198" s="97" t="s">
        <v>1377</v>
      </c>
      <c r="AE198" s="97" t="s">
        <v>137</v>
      </c>
      <c r="AF198" s="97" t="s">
        <v>1817</v>
      </c>
      <c r="AG198" s="97" t="s">
        <v>66</v>
      </c>
      <c r="AH198" s="97" t="s">
        <v>1389</v>
      </c>
      <c r="AI198" s="98">
        <f>IF(D198="","",IF(AND($I198="RS"),WORKDAY.INTL($D198,3,1,Datos!$R$3:$R$18),IF(AND($I198="RP"),WORKDAY.INTL($D198,2,1,Datos!$R$3:$R$18),IF(AND($I198="RV"),WORKDAY.INTL($D198,1,1,Datos!$R$3:$R$18),IF(AND($I198="Pg"),WORKDAY.INTL($D198,15,1,Datos!$R$3:$R$18),IF(AND($I198="Ps"),WORKDAY.INTL($D198,10,1,Datos!$R$3:$R$18),WORKDAY.INTL($D198,15,1,Datos!$R$3:$R$18)-1))))))</f>
        <v>46118</v>
      </c>
      <c r="AJ198" s="97" t="str">
        <f>IF(D198="","",IF(AND($I198="RS"),(($AI198-$D198)*24)&amp;" Horas",IF(AND($I198="RP"),(($AI198-$D198)*24)&amp;" Horas",IF(AND($I198="RV"),(($AI198-$D198)*24)&amp;" Horas",IF(AND($I198="Pg"),NETWORKDAYS.INTL($D198,$AI198,1,Datos!$R$3:$R$18)-1&amp;" Días",IF(AND($I198="Ps"),NETWORKDAYS.INTL($D198,$AI198,1,Datos!$R$3:$R$18)-1&amp;" Días",(NETWORKDAYS.INTL($D198,$AI198,1,Datos!$R$3:$R$18)&amp;" Días")))))))</f>
        <v>15 Días</v>
      </c>
      <c r="AK198" s="98">
        <v>46099</v>
      </c>
      <c r="AL198" s="98"/>
      <c r="AM198" s="98"/>
      <c r="AN198" s="98"/>
      <c r="AO198" s="97"/>
      <c r="AP198" s="109" t="str">
        <f ca="1">IF(D198="","",IF(AND($AZ198&lt;&gt;""),"YA SE DIO SOLUCIÓN","Falta  "&amp;(NETWORKDAYS.INTL(TODAY(),$AI198,1,Datos!$R$3:$R$18)-1&amp;" días")))</f>
        <v>YA SE DIO SOLUCIÓN</v>
      </c>
      <c r="AQ198" s="98">
        <v>46105</v>
      </c>
      <c r="AR198" s="98"/>
      <c r="AS198" s="97" t="s">
        <v>1283</v>
      </c>
      <c r="AT198" s="97" t="s">
        <v>2094</v>
      </c>
      <c r="AU198" s="97" t="s">
        <v>1284</v>
      </c>
      <c r="AV198" s="97" t="s">
        <v>1389</v>
      </c>
      <c r="AW198" s="97" t="s">
        <v>1389</v>
      </c>
      <c r="AX198" s="114" t="s">
        <v>3</v>
      </c>
      <c r="AY198" s="120">
        <v>2351</v>
      </c>
      <c r="AZ198" s="98">
        <v>46105</v>
      </c>
      <c r="BA198" s="110" t="str">
        <f t="shared" ref="BA198" si="322">+IF(D198="","",IF(AND($AZ198=""),"EN TRAMITE",IF(AND($AZ198&lt;=$AI198),"CON RESPUESTA","VENCIDA")))</f>
        <v>CON RESPUESTA</v>
      </c>
      <c r="BB198" s="111">
        <f>IF($AQ198="","",IF(AND($I198="RS"),($AQ198-$AK198),IF(AND($I198="RP"),($AQ198-$AK198),IF(AND($I198="RV"),($AQ198-$AK198),(NETWORKDAYS.INTL($AK198,$AQ198,1,Datos!$R$3:$R$18))))))</f>
        <v>5</v>
      </c>
      <c r="BC198" s="112" t="str">
        <f t="shared" si="1"/>
        <v>A TIEMPO</v>
      </c>
      <c r="BD198" s="111">
        <f>IF($AZ198="","",IF(AND($I198="RS"),($AZ198-$D198),IF(AND($I198="RP"),($AZ198-$D198),IF(AND($I198="RV"),($AZ198-$D198),(NETWORKDAYS.INTL($D198,$AZ198,1,Datos!$R$3:$R$18))))))</f>
        <v>6</v>
      </c>
      <c r="BE198" s="112" t="str">
        <f t="shared" si="2"/>
        <v>A TIEMPO</v>
      </c>
    </row>
    <row r="199" spans="1:57" ht="21" customHeight="1" x14ac:dyDescent="0.3">
      <c r="A199" s="97">
        <v>141</v>
      </c>
      <c r="B199" s="97">
        <v>2270</v>
      </c>
      <c r="C199" s="98">
        <v>46098</v>
      </c>
      <c r="D199" s="98">
        <v>46098</v>
      </c>
      <c r="E199" s="97" t="s">
        <v>1574</v>
      </c>
      <c r="F199" s="97" t="s">
        <v>1852</v>
      </c>
      <c r="G199" s="97" t="s">
        <v>148</v>
      </c>
      <c r="H199" s="97" t="s">
        <v>1374</v>
      </c>
      <c r="I199" s="97" t="s">
        <v>1368</v>
      </c>
      <c r="J199" s="97" t="s">
        <v>1984</v>
      </c>
      <c r="K199" s="97" t="s">
        <v>66</v>
      </c>
      <c r="L199" s="97" t="s">
        <v>66</v>
      </c>
      <c r="M199" s="97">
        <v>3115686867</v>
      </c>
      <c r="N199" s="97" t="s">
        <v>66</v>
      </c>
      <c r="O199" s="97" t="s">
        <v>1984</v>
      </c>
      <c r="P199" s="97" t="s">
        <v>66</v>
      </c>
      <c r="Q199" s="97" t="s">
        <v>1938</v>
      </c>
      <c r="R199" s="97" t="s">
        <v>66</v>
      </c>
      <c r="S199" s="97" t="s">
        <v>66</v>
      </c>
      <c r="T199" s="97" t="s">
        <v>66</v>
      </c>
      <c r="U199" s="97">
        <v>3115686877</v>
      </c>
      <c r="V199" s="97" t="s">
        <v>66</v>
      </c>
      <c r="W199" s="97" t="s">
        <v>1272</v>
      </c>
      <c r="X199" s="97"/>
      <c r="Y199" s="97" t="s">
        <v>1985</v>
      </c>
      <c r="Z199" s="97" t="s">
        <v>66</v>
      </c>
      <c r="AA199" s="97" t="s">
        <v>1413</v>
      </c>
      <c r="AB199" s="97" t="s">
        <v>1413</v>
      </c>
      <c r="AC199" s="97" t="s">
        <v>1389</v>
      </c>
      <c r="AD199" s="97" t="s">
        <v>1377</v>
      </c>
      <c r="AE199" s="97" t="s">
        <v>137</v>
      </c>
      <c r="AF199" s="97" t="s">
        <v>1817</v>
      </c>
      <c r="AG199" s="97" t="s">
        <v>66</v>
      </c>
      <c r="AH199" s="97" t="s">
        <v>1389</v>
      </c>
      <c r="AI199" s="98">
        <f>IF(D199="","",IF(AND($I199="RS"),WORKDAY.INTL($D199,3,1,Datos!$R$3:$R$18),IF(AND($I199="RP"),WORKDAY.INTL($D199,2,1,Datos!$R$3:$R$18),IF(AND($I199="RV"),WORKDAY.INTL($D199,1,1,Datos!$R$3:$R$18),IF(AND($I199="Pg"),WORKDAY.INTL($D199,15,1,Datos!$R$3:$R$18),IF(AND($I199="Ps"),WORKDAY.INTL($D199,10,1,Datos!$R$3:$R$18),WORKDAY.INTL($D199,15,1,Datos!$R$3:$R$18)-1))))))</f>
        <v>46118</v>
      </c>
      <c r="AJ199" s="97" t="str">
        <f>IF(D199="","",IF(AND($I199="RS"),(($AI199-$D199)*24)&amp;" Horas",IF(AND($I199="RP"),(($AI199-$D199)*24)&amp;" Horas",IF(AND($I199="RV"),(($AI199-$D199)*24)&amp;" Horas",IF(AND($I199="Pg"),NETWORKDAYS.INTL($D199,$AI199,1,Datos!$R$3:$R$18)-1&amp;" Días",IF(AND($I199="Ps"),NETWORKDAYS.INTL($D199,$AI199,1,Datos!$R$3:$R$18)-1&amp;" Días",(NETWORKDAYS.INTL($D199,$AI199,1,Datos!$R$3:$R$18)&amp;" Días")))))))</f>
        <v>15 Días</v>
      </c>
      <c r="AK199" s="98">
        <v>46099</v>
      </c>
      <c r="AL199" s="98"/>
      <c r="AM199" s="98"/>
      <c r="AN199" s="98"/>
      <c r="AO199" s="97"/>
      <c r="AP199" s="109" t="str">
        <f ca="1">IF(D199="","",IF(AND($AZ199&lt;&gt;""),"YA SE DIO SOLUCIÓN","Falta  "&amp;(NETWORKDAYS.INTL(TODAY(),$AI199,1,Datos!$R$3:$R$18)-1&amp;" días")))</f>
        <v>YA SE DIO SOLUCIÓN</v>
      </c>
      <c r="AQ199" s="98">
        <v>46105</v>
      </c>
      <c r="AR199" s="98"/>
      <c r="AS199" s="97" t="s">
        <v>1283</v>
      </c>
      <c r="AT199" s="97" t="s">
        <v>2093</v>
      </c>
      <c r="AU199" s="97" t="s">
        <v>1284</v>
      </c>
      <c r="AV199" s="97" t="s">
        <v>1389</v>
      </c>
      <c r="AW199" s="97" t="s">
        <v>1389</v>
      </c>
      <c r="AX199" s="114" t="s">
        <v>168</v>
      </c>
      <c r="AY199" s="120">
        <v>2350</v>
      </c>
      <c r="AZ199" s="98">
        <v>46105</v>
      </c>
      <c r="BA199" s="110" t="str">
        <f t="shared" ref="BA199" si="323">+IF(D199="","",IF(AND($AZ199=""),"EN TRAMITE",IF(AND($AZ199&lt;=$AI199),"CON RESPUESTA","VENCIDA")))</f>
        <v>CON RESPUESTA</v>
      </c>
      <c r="BB199" s="111">
        <f>IF($AQ199="","",IF(AND($I199="RS"),($AQ199-$AK199),IF(AND($I199="RP"),($AQ199-$AK199),IF(AND($I199="RV"),($AQ199-$AK199),(NETWORKDAYS.INTL($AK199,$AQ199,1,Datos!$R$3:$R$18))))))</f>
        <v>5</v>
      </c>
      <c r="BC199" s="112" t="str">
        <f t="shared" si="1"/>
        <v>A TIEMPO</v>
      </c>
      <c r="BD199" s="111">
        <f>IF($AZ199="","",IF(AND($I199="RS"),($AZ199-$D199),IF(AND($I199="RP"),($AZ199-$D199),IF(AND($I199="RV"),($AZ199-$D199),(NETWORKDAYS.INTL($D199,$AZ199,1,Datos!$R$3:$R$18))))))</f>
        <v>6</v>
      </c>
      <c r="BE199" s="112" t="str">
        <f t="shared" si="2"/>
        <v>A TIEMPO</v>
      </c>
    </row>
    <row r="200" spans="1:57" ht="21" customHeight="1" x14ac:dyDescent="0.3">
      <c r="A200" s="97">
        <v>140</v>
      </c>
      <c r="B200" s="97">
        <v>2269</v>
      </c>
      <c r="C200" s="98">
        <v>46098</v>
      </c>
      <c r="D200" s="98">
        <v>46098</v>
      </c>
      <c r="E200" s="97" t="s">
        <v>1574</v>
      </c>
      <c r="F200" s="97" t="s">
        <v>1852</v>
      </c>
      <c r="G200" s="97" t="s">
        <v>149</v>
      </c>
      <c r="H200" s="97" t="s">
        <v>1374</v>
      </c>
      <c r="I200" s="97" t="s">
        <v>1368</v>
      </c>
      <c r="J200" s="97" t="s">
        <v>1978</v>
      </c>
      <c r="K200" s="97" t="s">
        <v>80</v>
      </c>
      <c r="L200" s="97">
        <v>52315158</v>
      </c>
      <c r="M200" s="97">
        <v>3217795255</v>
      </c>
      <c r="N200" s="97" t="s">
        <v>1981</v>
      </c>
      <c r="O200" s="97" t="s">
        <v>1979</v>
      </c>
      <c r="P200" s="97" t="s">
        <v>80</v>
      </c>
      <c r="Q200" s="97">
        <v>52315158</v>
      </c>
      <c r="R200" s="97" t="s">
        <v>4</v>
      </c>
      <c r="S200" s="97" t="s">
        <v>1402</v>
      </c>
      <c r="T200" s="97" t="s">
        <v>1980</v>
      </c>
      <c r="U200" s="97">
        <v>3217795255</v>
      </c>
      <c r="V200" s="97" t="s">
        <v>1981</v>
      </c>
      <c r="W200" s="97" t="s">
        <v>214</v>
      </c>
      <c r="X200" s="97" t="s">
        <v>243</v>
      </c>
      <c r="Y200" s="97" t="s">
        <v>1982</v>
      </c>
      <c r="Z200" s="97" t="s">
        <v>66</v>
      </c>
      <c r="AA200" s="97" t="s">
        <v>1413</v>
      </c>
      <c r="AB200" s="97" t="s">
        <v>1413</v>
      </c>
      <c r="AC200" s="97" t="s">
        <v>1389</v>
      </c>
      <c r="AD200" s="97" t="s">
        <v>1377</v>
      </c>
      <c r="AE200" s="97" t="s">
        <v>140</v>
      </c>
      <c r="AF200" s="97" t="s">
        <v>1957</v>
      </c>
      <c r="AG200" s="97" t="s">
        <v>1983</v>
      </c>
      <c r="AH200" s="97" t="s">
        <v>1392</v>
      </c>
      <c r="AI200" s="98">
        <f>IF(D200="","",IF(AND($I200="RS"),WORKDAY.INTL($D200,3,1,Datos!$R$3:$R$18),IF(AND($I200="RP"),WORKDAY.INTL($D200,2,1,Datos!$R$3:$R$18),IF(AND($I200="RV"),WORKDAY.INTL($D200,1,1,Datos!$R$3:$R$18),IF(AND($I200="Pg"),WORKDAY.INTL($D200,15,1,Datos!$R$3:$R$18),IF(AND($I200="Ps"),WORKDAY.INTL($D200,10,1,Datos!$R$3:$R$18),WORKDAY.INTL($D200,15,1,Datos!$R$3:$R$18)-1))))))</f>
        <v>46118</v>
      </c>
      <c r="AJ200" s="97" t="str">
        <f>IF(D200="","",IF(AND($I200="RS"),(($AI200-$D200)*24)&amp;" Horas",IF(AND($I200="RP"),(($AI200-$D200)*24)&amp;" Horas",IF(AND($I200="RV"),(($AI200-$D200)*24)&amp;" Horas",IF(AND($I200="Pg"),NETWORKDAYS.INTL($D200,$AI200,1,Datos!$R$3:$R$18)-1&amp;" Días",IF(AND($I200="Ps"),NETWORKDAYS.INTL($D200,$AI200,1,Datos!$R$3:$R$18)-1&amp;" Días",(NETWORKDAYS.INTL($D200,$AI200,1,Datos!$R$3:$R$18)&amp;" Días")))))))</f>
        <v>15 Días</v>
      </c>
      <c r="AK200" s="98">
        <v>46099</v>
      </c>
      <c r="AL200" s="98"/>
      <c r="AM200" s="98"/>
      <c r="AN200" s="98"/>
      <c r="AO200" s="97"/>
      <c r="AP200" s="109" t="str">
        <f ca="1">IF(D200="","",IF(AND($AZ200&lt;&gt;""),"YA SE DIO SOLUCIÓN","Falta  "&amp;(NETWORKDAYS.INTL(TODAY(),$AI200,1,Datos!$R$3:$R$18)-1&amp;" días")))</f>
        <v>YA SE DIO SOLUCIÓN</v>
      </c>
      <c r="AQ200" s="98">
        <v>46100</v>
      </c>
      <c r="AR200" s="98"/>
      <c r="AS200" s="97" t="s">
        <v>1283</v>
      </c>
      <c r="AT200" s="97" t="s">
        <v>2091</v>
      </c>
      <c r="AU200" s="97" t="s">
        <v>1284</v>
      </c>
      <c r="AV200" s="97" t="s">
        <v>1389</v>
      </c>
      <c r="AW200" s="97" t="s">
        <v>1389</v>
      </c>
      <c r="AX200" s="114" t="s">
        <v>168</v>
      </c>
      <c r="AY200" s="120">
        <v>2260</v>
      </c>
      <c r="AZ200" s="98">
        <v>46100</v>
      </c>
      <c r="BA200" s="110" t="str">
        <f t="shared" ref="BA200" si="324">+IF(D200="","",IF(AND($AZ200=""),"EN TRAMITE",IF(AND($AZ200&lt;=$AI200),"CON RESPUESTA","VENCIDA")))</f>
        <v>CON RESPUESTA</v>
      </c>
      <c r="BB200" s="111">
        <f>IF($AQ200="","",IF(AND($I200="RS"),($AQ200-$AK200),IF(AND($I200="RP"),($AQ200-$AK200),IF(AND($I200="RV"),($AQ200-$AK200),(NETWORKDAYS.INTL($AK200,$AQ200,1,Datos!$R$3:$R$18))))))</f>
        <v>2</v>
      </c>
      <c r="BC200" s="112" t="str">
        <f t="shared" si="1"/>
        <v>A TIEMPO</v>
      </c>
      <c r="BD200" s="111">
        <f>IF($AZ200="","",IF(AND($I200="RS"),($AZ200-$D200),IF(AND($I200="RP"),($AZ200-$D200),IF(AND($I200="RV"),($AZ200-$D200),(NETWORKDAYS.INTL($D200,$AZ200,1,Datos!$R$3:$R$18))))))</f>
        <v>3</v>
      </c>
      <c r="BE200" s="112" t="str">
        <f t="shared" si="2"/>
        <v>A TIEMPO</v>
      </c>
    </row>
    <row r="201" spans="1:57" ht="21" customHeight="1" x14ac:dyDescent="0.3">
      <c r="A201" s="97">
        <v>139</v>
      </c>
      <c r="B201" s="97">
        <v>2268</v>
      </c>
      <c r="C201" s="98">
        <v>46098</v>
      </c>
      <c r="D201" s="98">
        <v>46098</v>
      </c>
      <c r="E201" s="97" t="s">
        <v>1574</v>
      </c>
      <c r="F201" s="97" t="s">
        <v>1852</v>
      </c>
      <c r="G201" s="97" t="s">
        <v>149</v>
      </c>
      <c r="H201" s="97" t="s">
        <v>1374</v>
      </c>
      <c r="I201" s="97" t="s">
        <v>1368</v>
      </c>
      <c r="J201" s="97" t="s">
        <v>1972</v>
      </c>
      <c r="K201" s="97" t="s">
        <v>80</v>
      </c>
      <c r="L201" s="97">
        <v>1118571539</v>
      </c>
      <c r="M201" s="97">
        <v>3003683159</v>
      </c>
      <c r="N201" s="97" t="s">
        <v>1973</v>
      </c>
      <c r="O201" s="97" t="s">
        <v>1974</v>
      </c>
      <c r="P201" s="97" t="s">
        <v>80</v>
      </c>
      <c r="Q201" s="97">
        <v>1118571539</v>
      </c>
      <c r="R201" s="97" t="s">
        <v>4</v>
      </c>
      <c r="S201" s="97" t="s">
        <v>1402</v>
      </c>
      <c r="T201" s="97" t="s">
        <v>1975</v>
      </c>
      <c r="U201" s="97">
        <v>3003683159</v>
      </c>
      <c r="V201" s="97" t="s">
        <v>1973</v>
      </c>
      <c r="W201" s="97" t="s">
        <v>214</v>
      </c>
      <c r="X201" s="97" t="s">
        <v>243</v>
      </c>
      <c r="Y201" s="97" t="s">
        <v>1977</v>
      </c>
      <c r="Z201" s="97" t="s">
        <v>66</v>
      </c>
      <c r="AA201" s="97" t="s">
        <v>1413</v>
      </c>
      <c r="AB201" s="97" t="s">
        <v>1413</v>
      </c>
      <c r="AC201" s="97" t="s">
        <v>1389</v>
      </c>
      <c r="AD201" s="97" t="s">
        <v>1377</v>
      </c>
      <c r="AE201" s="97" t="s">
        <v>140</v>
      </c>
      <c r="AF201" s="97" t="s">
        <v>1957</v>
      </c>
      <c r="AG201" s="97" t="s">
        <v>1976</v>
      </c>
      <c r="AH201" s="97" t="s">
        <v>1392</v>
      </c>
      <c r="AI201" s="98">
        <f>IF(D201="","",IF(AND($I201="RS"),WORKDAY.INTL($D201,3,1,Datos!$R$3:$R$18),IF(AND($I201="RP"),WORKDAY.INTL($D201,2,1,Datos!$R$3:$R$18),IF(AND($I201="RV"),WORKDAY.INTL($D201,1,1,Datos!$R$3:$R$18),IF(AND($I201="Pg"),WORKDAY.INTL($D201,15,1,Datos!$R$3:$R$18),IF(AND($I201="Ps"),WORKDAY.INTL($D201,10,1,Datos!$R$3:$R$18),WORKDAY.INTL($D201,15,1,Datos!$R$3:$R$18)-1))))))</f>
        <v>46118</v>
      </c>
      <c r="AJ201" s="97" t="str">
        <f>IF(D201="","",IF(AND($I201="RS"),(($AI201-$D201)*24)&amp;" Horas",IF(AND($I201="RP"),(($AI201-$D201)*24)&amp;" Horas",IF(AND($I201="RV"),(($AI201-$D201)*24)&amp;" Horas",IF(AND($I201="Pg"),NETWORKDAYS.INTL($D201,$AI201,1,Datos!$R$3:$R$18)-1&amp;" Días",IF(AND($I201="Ps"),NETWORKDAYS.INTL($D201,$AI201,1,Datos!$R$3:$R$18)-1&amp;" Días",(NETWORKDAYS.INTL($D201,$AI201,1,Datos!$R$3:$R$18)&amp;" Días")))))))</f>
        <v>15 Días</v>
      </c>
      <c r="AK201" s="98">
        <v>46099</v>
      </c>
      <c r="AL201" s="98"/>
      <c r="AM201" s="98"/>
      <c r="AN201" s="98"/>
      <c r="AO201" s="97"/>
      <c r="AP201" s="109" t="str">
        <f ca="1">IF(D201="","",IF(AND($AZ201&lt;&gt;""),"YA SE DIO SOLUCIÓN","Falta  "&amp;(NETWORKDAYS.INTL(TODAY(),$AI201,1,Datos!$R$3:$R$18)-1&amp;" días")))</f>
        <v>YA SE DIO SOLUCIÓN</v>
      </c>
      <c r="AQ201" s="98">
        <v>46100</v>
      </c>
      <c r="AR201" s="98"/>
      <c r="AS201" s="97" t="s">
        <v>1283</v>
      </c>
      <c r="AT201" s="97" t="s">
        <v>2091</v>
      </c>
      <c r="AU201" s="97" t="s">
        <v>1284</v>
      </c>
      <c r="AV201" s="97" t="s">
        <v>1389</v>
      </c>
      <c r="AW201" s="97" t="s">
        <v>1389</v>
      </c>
      <c r="AX201" s="114" t="s">
        <v>3</v>
      </c>
      <c r="AY201" s="120">
        <v>2261</v>
      </c>
      <c r="AZ201" s="98">
        <v>46100</v>
      </c>
      <c r="BA201" s="110" t="str">
        <f t="shared" ref="BA201" si="325">+IF(D201="","",IF(AND($AZ201=""),"EN TRAMITE",IF(AND($AZ201&lt;=$AI201),"CON RESPUESTA","VENCIDA")))</f>
        <v>CON RESPUESTA</v>
      </c>
      <c r="BB201" s="111">
        <f>IF($AQ201="","",IF(AND($I201="RS"),($AQ201-$AK201),IF(AND($I201="RP"),($AQ201-$AK201),IF(AND($I201="RV"),($AQ201-$AK201),(NETWORKDAYS.INTL($AK201,$AQ201,1,Datos!$R$3:$R$18))))))</f>
        <v>2</v>
      </c>
      <c r="BC201" s="112" t="str">
        <f t="shared" si="1"/>
        <v>A TIEMPO</v>
      </c>
      <c r="BD201" s="111">
        <f>IF($AZ201="","",IF(AND($I201="RS"),($AZ201-$D201),IF(AND($I201="RP"),($AZ201-$D201),IF(AND($I201="RV"),($AZ201-$D201),(NETWORKDAYS.INTL($D201,$AZ201,1,Datos!$R$3:$R$18))))))</f>
        <v>3</v>
      </c>
      <c r="BE201" s="112" t="str">
        <f t="shared" si="2"/>
        <v>A TIEMPO</v>
      </c>
    </row>
    <row r="202" spans="1:57" ht="21" customHeight="1" x14ac:dyDescent="0.3">
      <c r="A202" s="97">
        <v>138</v>
      </c>
      <c r="B202" s="97">
        <v>2224</v>
      </c>
      <c r="C202" s="98">
        <v>46098</v>
      </c>
      <c r="D202" s="98">
        <v>46098</v>
      </c>
      <c r="E202" s="97" t="s">
        <v>1574</v>
      </c>
      <c r="F202" s="97" t="s">
        <v>1852</v>
      </c>
      <c r="G202" s="97" t="s">
        <v>66</v>
      </c>
      <c r="H202" s="97" t="s">
        <v>1374</v>
      </c>
      <c r="I202" s="97" t="s">
        <v>1368</v>
      </c>
      <c r="J202" s="97" t="s">
        <v>1968</v>
      </c>
      <c r="K202" s="97" t="s">
        <v>80</v>
      </c>
      <c r="L202" s="97" t="s">
        <v>1938</v>
      </c>
      <c r="M202" s="97" t="s">
        <v>1938</v>
      </c>
      <c r="N202" s="97" t="s">
        <v>1969</v>
      </c>
      <c r="O202" s="97" t="s">
        <v>1970</v>
      </c>
      <c r="P202" s="97" t="s">
        <v>82</v>
      </c>
      <c r="Q202" s="97">
        <v>1030600514</v>
      </c>
      <c r="R202" s="97" t="s">
        <v>4</v>
      </c>
      <c r="S202" s="97" t="s">
        <v>1402</v>
      </c>
      <c r="T202" s="97" t="s">
        <v>1938</v>
      </c>
      <c r="U202" s="97" t="s">
        <v>1938</v>
      </c>
      <c r="V202" s="97" t="s">
        <v>1938</v>
      </c>
      <c r="W202" s="97" t="s">
        <v>1272</v>
      </c>
      <c r="X202" s="97"/>
      <c r="Y202" s="97" t="s">
        <v>1971</v>
      </c>
      <c r="Z202" s="97" t="s">
        <v>66</v>
      </c>
      <c r="AA202" s="97" t="s">
        <v>1413</v>
      </c>
      <c r="AB202" s="97" t="s">
        <v>1413</v>
      </c>
      <c r="AC202" s="97" t="s">
        <v>1389</v>
      </c>
      <c r="AD202" s="97" t="s">
        <v>1379</v>
      </c>
      <c r="AE202" s="97" t="s">
        <v>1448</v>
      </c>
      <c r="AF202" s="97" t="s">
        <v>1443</v>
      </c>
      <c r="AG202" s="97" t="s">
        <v>1938</v>
      </c>
      <c r="AH202" s="97" t="s">
        <v>1389</v>
      </c>
      <c r="AI202" s="98">
        <f>IF(D202="","",IF(AND($I202="RS"),WORKDAY.INTL($D202,3,1,Datos!$R$3:$R$18),IF(AND($I202="RP"),WORKDAY.INTL($D202,2,1,Datos!$R$3:$R$18),IF(AND($I202="RV"),WORKDAY.INTL($D202,1,1,Datos!$R$3:$R$18),IF(AND($I202="Pg"),WORKDAY.INTL($D202,15,1,Datos!$R$3:$R$18),IF(AND($I202="Ps"),WORKDAY.INTL($D202,10,1,Datos!$R$3:$R$18),WORKDAY.INTL($D202,15,1,Datos!$R$3:$R$18)-1))))))</f>
        <v>46118</v>
      </c>
      <c r="AJ202" s="97" t="str">
        <f>IF(D202="","",IF(AND($I202="RS"),(($AI202-$D202)*24)&amp;" Horas",IF(AND($I202="RP"),(($AI202-$D202)*24)&amp;" Horas",IF(AND($I202="RV"),(($AI202-$D202)*24)&amp;" Horas",IF(AND($I202="Pg"),NETWORKDAYS.INTL($D202,$AI202,1,Datos!$R$3:$R$18)-1&amp;" Días",IF(AND($I202="Ps"),NETWORKDAYS.INTL($D202,$AI202,1,Datos!$R$3:$R$18)-1&amp;" Días",(NETWORKDAYS.INTL($D202,$AI202,1,Datos!$R$3:$R$18)&amp;" Días")))))))</f>
        <v>15 Días</v>
      </c>
      <c r="AK202" s="98">
        <v>46098</v>
      </c>
      <c r="AL202" s="98"/>
      <c r="AM202" s="98"/>
      <c r="AN202" s="98"/>
      <c r="AO202" s="97"/>
      <c r="AP202" s="109" t="str">
        <f ca="1">IF(D202="","",IF(AND($AZ202&lt;&gt;""),"YA SE DIO SOLUCIÓN","Falta  "&amp;(NETWORKDAYS.INTL(TODAY(),$AI202,1,Datos!$R$3:$R$18)-1&amp;" días")))</f>
        <v>YA SE DIO SOLUCIÓN</v>
      </c>
      <c r="AQ202" s="98">
        <v>46099</v>
      </c>
      <c r="AR202" s="98"/>
      <c r="AS202" s="97" t="s">
        <v>1284</v>
      </c>
      <c r="AT202" s="97" t="s">
        <v>1389</v>
      </c>
      <c r="AU202" s="97" t="s">
        <v>1283</v>
      </c>
      <c r="AV202" s="97" t="s">
        <v>2262</v>
      </c>
      <c r="AW202" s="97" t="s">
        <v>2092</v>
      </c>
      <c r="AX202" s="114" t="s">
        <v>3</v>
      </c>
      <c r="AY202" s="120">
        <v>2246</v>
      </c>
      <c r="AZ202" s="98">
        <v>46100</v>
      </c>
      <c r="BA202" s="110" t="str">
        <f t="shared" ref="BA202" si="326">+IF(D202="","",IF(AND($AZ202=""),"EN TRAMITE",IF(AND($AZ202&lt;=$AI202),"CON RESPUESTA","VENCIDA")))</f>
        <v>CON RESPUESTA</v>
      </c>
      <c r="BB202" s="111">
        <f>IF($AQ202="","",IF(AND($I202="RS"),($AQ202-$AK202),IF(AND($I202="RP"),($AQ202-$AK202),IF(AND($I202="RV"),($AQ202-$AK202),(NETWORKDAYS.INTL($AK202,$AQ202,1,Datos!$R$3:$R$18))))))</f>
        <v>2</v>
      </c>
      <c r="BC202" s="112" t="str">
        <f t="shared" si="1"/>
        <v>A TIEMPO</v>
      </c>
      <c r="BD202" s="111">
        <f>IF($AZ202="","",IF(AND($I202="RS"),($AZ202-$D202),IF(AND($I202="RP"),($AZ202-$D202),IF(AND($I202="RV"),($AZ202-$D202),(NETWORKDAYS.INTL($D202,$AZ202,1,Datos!$R$3:$R$18))))))</f>
        <v>3</v>
      </c>
      <c r="BE202" s="112" t="str">
        <f t="shared" si="2"/>
        <v>A TIEMPO</v>
      </c>
    </row>
    <row r="203" spans="1:57" ht="21" customHeight="1" x14ac:dyDescent="0.3">
      <c r="A203" s="97">
        <v>137</v>
      </c>
      <c r="B203" s="97">
        <v>2203</v>
      </c>
      <c r="C203" s="98">
        <v>46097</v>
      </c>
      <c r="D203" s="98">
        <v>46097</v>
      </c>
      <c r="E203" s="97" t="s">
        <v>1574</v>
      </c>
      <c r="F203" s="97" t="s">
        <v>1852</v>
      </c>
      <c r="G203" s="97" t="s">
        <v>135</v>
      </c>
      <c r="H203" s="97" t="s">
        <v>1374</v>
      </c>
      <c r="I203" s="97" t="s">
        <v>1368</v>
      </c>
      <c r="J203" s="97" t="s">
        <v>1965</v>
      </c>
      <c r="K203" s="97" t="s">
        <v>80</v>
      </c>
      <c r="L203" s="97">
        <v>49664330</v>
      </c>
      <c r="M203" s="97">
        <v>3213009299</v>
      </c>
      <c r="N203" s="97" t="s">
        <v>1966</v>
      </c>
      <c r="O203" s="97" t="s">
        <v>1965</v>
      </c>
      <c r="P203" s="97" t="s">
        <v>80</v>
      </c>
      <c r="Q203" s="97">
        <v>49664330</v>
      </c>
      <c r="R203" s="97" t="s">
        <v>11</v>
      </c>
      <c r="S203" s="97" t="s">
        <v>1402</v>
      </c>
      <c r="T203" s="97" t="s">
        <v>1967</v>
      </c>
      <c r="U203" s="97">
        <v>3213009299</v>
      </c>
      <c r="V203" s="97" t="s">
        <v>1966</v>
      </c>
      <c r="W203" s="97" t="s">
        <v>214</v>
      </c>
      <c r="X203" s="97" t="s">
        <v>515</v>
      </c>
      <c r="Y203" s="97" t="s">
        <v>1963</v>
      </c>
      <c r="Z203" s="97" t="s">
        <v>66</v>
      </c>
      <c r="AA203" s="97" t="s">
        <v>1413</v>
      </c>
      <c r="AB203" s="97" t="s">
        <v>1413</v>
      </c>
      <c r="AC203" s="97" t="s">
        <v>1381</v>
      </c>
      <c r="AD203" s="97" t="s">
        <v>1379</v>
      </c>
      <c r="AE203" s="97" t="s">
        <v>137</v>
      </c>
      <c r="AF203" s="97" t="s">
        <v>1964</v>
      </c>
      <c r="AG203" s="97" t="s">
        <v>1938</v>
      </c>
      <c r="AH203" s="97" t="s">
        <v>1389</v>
      </c>
      <c r="AI203" s="98">
        <f>IF(D203="","",IF(AND($I203="RS"),WORKDAY.INTL($D203,3,1,Datos!$R$3:$R$18),IF(AND($I203="RP"),WORKDAY.INTL($D203,2,1,Datos!$R$3:$R$18),IF(AND($I203="RV"),WORKDAY.INTL($D203,1,1,Datos!$R$3:$R$18),IF(AND($I203="Pg"),WORKDAY.INTL($D203,15,1,Datos!$R$3:$R$18),IF(AND($I203="Ps"),WORKDAY.INTL($D203,10,1,Datos!$R$3:$R$18),WORKDAY.INTL($D203,15,1,Datos!$R$3:$R$18)-1))))))</f>
        <v>46117</v>
      </c>
      <c r="AJ203" s="97" t="str">
        <f>IF(D203="","",IF(AND($I203="RS"),(($AI203-$D203)*24)&amp;" Horas",IF(AND($I203="RP"),(($AI203-$D203)*24)&amp;" Horas",IF(AND($I203="RV"),(($AI203-$D203)*24)&amp;" Horas",IF(AND($I203="Pg"),NETWORKDAYS.INTL($D203,$AI203,1,Datos!$R$3:$R$18)-1&amp;" Días",IF(AND($I203="Ps"),NETWORKDAYS.INTL($D203,$AI203,1,Datos!$R$3:$R$18)-1&amp;" Días",(NETWORKDAYS.INTL($D203,$AI203,1,Datos!$R$3:$R$18)&amp;" Días")))))))</f>
        <v>15 Días</v>
      </c>
      <c r="AK203" s="98">
        <v>46097</v>
      </c>
      <c r="AL203" s="98">
        <v>46119</v>
      </c>
      <c r="AM203" s="98">
        <v>46122</v>
      </c>
      <c r="AN203" s="98"/>
      <c r="AO203" s="97"/>
      <c r="AP203" s="109" t="str">
        <f ca="1">IF(D203="","",IF(AND($AZ203&lt;&gt;""),"YA SE DIO SOLUCIÓN","Falta  "&amp;(NETWORKDAYS.INTL(TODAY(),$AI203,1,Datos!$R$3:$R$18)-1&amp;" días")))</f>
        <v>YA SE DIO SOLUCIÓN</v>
      </c>
      <c r="AQ203" s="98">
        <v>46126</v>
      </c>
      <c r="AR203" s="98"/>
      <c r="AS203" s="97" t="s">
        <v>1283</v>
      </c>
      <c r="AT203" s="97" t="s">
        <v>2104</v>
      </c>
      <c r="AU203" s="97" t="s">
        <v>1284</v>
      </c>
      <c r="AV203" s="97" t="s">
        <v>1389</v>
      </c>
      <c r="AW203" s="97" t="s">
        <v>1389</v>
      </c>
      <c r="AX203" s="114" t="s">
        <v>3</v>
      </c>
      <c r="AY203" s="120">
        <v>2906</v>
      </c>
      <c r="AZ203" s="98">
        <v>46126</v>
      </c>
      <c r="BA203" s="110" t="str">
        <f t="shared" ref="BA203" si="327">+IF(D203="","",IF(AND($AZ203=""),"EN TRAMITE",IF(AND($AZ203&lt;=$AI203),"CON RESPUESTA","VENCIDA")))</f>
        <v>VENCIDA</v>
      </c>
      <c r="BB203" s="111">
        <f>IF($AQ203="","",IF(AND($I203="RS"),($AQ203-$AK203),IF(AND($I203="RP"),($AQ203-$AK203),IF(AND($I203="RV"),($AQ203-$AK203),(NETWORKDAYS.INTL($AK203,$AQ203,1,Datos!$R$3:$R$18))))))</f>
        <v>22</v>
      </c>
      <c r="BC203" s="112" t="str">
        <f t="shared" si="1"/>
        <v>FUERA DE TIEMPO</v>
      </c>
      <c r="BD203" s="111">
        <f>IF($AZ203="","",IF(AND($I203="RS"),($AZ203-$D203),IF(AND($I203="RP"),($AZ203-$D203),IF(AND($I203="RV"),($AZ203-$D203),(NETWORKDAYS.INTL($D203,$AZ203,1,Datos!$R$3:$R$18))))))</f>
        <v>22</v>
      </c>
      <c r="BE203" s="112" t="str">
        <f t="shared" si="2"/>
        <v>FUERA DE TIEMPO</v>
      </c>
    </row>
    <row r="204" spans="1:57" ht="21" customHeight="1" x14ac:dyDescent="0.3">
      <c r="A204" s="97">
        <v>136</v>
      </c>
      <c r="B204" s="97">
        <v>2119</v>
      </c>
      <c r="C204" s="98">
        <v>46094</v>
      </c>
      <c r="D204" s="98">
        <v>46094</v>
      </c>
      <c r="E204" s="97" t="s">
        <v>1574</v>
      </c>
      <c r="F204" s="97" t="s">
        <v>1852</v>
      </c>
      <c r="G204" s="97" t="s">
        <v>140</v>
      </c>
      <c r="H204" s="97" t="s">
        <v>1374</v>
      </c>
      <c r="I204" s="97" t="s">
        <v>1368</v>
      </c>
      <c r="J204" s="97" t="s">
        <v>1958</v>
      </c>
      <c r="K204" s="97" t="s">
        <v>80</v>
      </c>
      <c r="L204" s="97">
        <v>47438797</v>
      </c>
      <c r="M204" s="97">
        <v>3013433093</v>
      </c>
      <c r="N204" s="97" t="s">
        <v>1959</v>
      </c>
      <c r="O204" s="97" t="s">
        <v>1960</v>
      </c>
      <c r="P204" s="97" t="s">
        <v>80</v>
      </c>
      <c r="Q204" s="97">
        <v>47438797</v>
      </c>
      <c r="R204" s="97" t="s">
        <v>11</v>
      </c>
      <c r="S204" s="97" t="s">
        <v>1402</v>
      </c>
      <c r="T204" s="97" t="s">
        <v>1961</v>
      </c>
      <c r="U204" s="97">
        <v>3013433093</v>
      </c>
      <c r="V204" s="97" t="s">
        <v>1959</v>
      </c>
      <c r="W204" s="97" t="s">
        <v>214</v>
      </c>
      <c r="X204" s="97" t="s">
        <v>243</v>
      </c>
      <c r="Y204" s="97" t="s">
        <v>1962</v>
      </c>
      <c r="Z204" s="97" t="s">
        <v>66</v>
      </c>
      <c r="AA204" s="97" t="s">
        <v>1530</v>
      </c>
      <c r="AB204" s="97" t="s">
        <v>1413</v>
      </c>
      <c r="AC204" s="97" t="s">
        <v>1384</v>
      </c>
      <c r="AD204" s="97" t="s">
        <v>1377</v>
      </c>
      <c r="AE204" s="97" t="s">
        <v>140</v>
      </c>
      <c r="AF204" s="97" t="s">
        <v>1957</v>
      </c>
      <c r="AG204" s="97" t="s">
        <v>1956</v>
      </c>
      <c r="AH204" s="97" t="s">
        <v>1392</v>
      </c>
      <c r="AI204" s="98">
        <f>IF(D204="","",IF(AND($I204="RS"),WORKDAY.INTL($D204,3,1,Datos!$R$3:$R$18),IF(AND($I204="RP"),WORKDAY.INTL($D204,2,1,Datos!$R$3:$R$18),IF(AND($I204="RV"),WORKDAY.INTL($D204,1,1,Datos!$R$3:$R$18),IF(AND($I204="Pg"),WORKDAY.INTL($D204,15,1,Datos!$R$3:$R$18),IF(AND($I204="Ps"),WORKDAY.INTL($D204,10,1,Datos!$R$3:$R$18),WORKDAY.INTL($D204,15,1,Datos!$R$3:$R$18)-1))))))</f>
        <v>46114</v>
      </c>
      <c r="AJ204" s="97" t="str">
        <f>IF(D204="","",IF(AND($I204="RS"),(($AI204-$D204)*24)&amp;" Horas",IF(AND($I204="RP"),(($AI204-$D204)*24)&amp;" Horas",IF(AND($I204="RV"),(($AI204-$D204)*24)&amp;" Horas",IF(AND($I204="Pg"),NETWORKDAYS.INTL($D204,$AI204,1,Datos!$R$3:$R$18)-1&amp;" Días",IF(AND($I204="Ps"),NETWORKDAYS.INTL($D204,$AI204,1,Datos!$R$3:$R$18)-1&amp;" Días",(NETWORKDAYS.INTL($D204,$AI204,1,Datos!$R$3:$R$18)&amp;" Días")))))))</f>
        <v>15 Días</v>
      </c>
      <c r="AK204" s="98">
        <v>46094</v>
      </c>
      <c r="AL204" s="98"/>
      <c r="AM204" s="98"/>
      <c r="AN204" s="98"/>
      <c r="AO204" s="97"/>
      <c r="AP204" s="109" t="str">
        <f ca="1">IF(D204="","",IF(AND($AZ204&lt;&gt;""),"YA SE DIO SOLUCIÓN","Falta  "&amp;(NETWORKDAYS.INTL(TODAY(),$AI204,1,Datos!$R$3:$R$18)-1&amp;" días")))</f>
        <v>YA SE DIO SOLUCIÓN</v>
      </c>
      <c r="AQ204" s="98">
        <v>46099</v>
      </c>
      <c r="AR204" s="98"/>
      <c r="AS204" s="97" t="s">
        <v>1283</v>
      </c>
      <c r="AT204" s="97" t="s">
        <v>2091</v>
      </c>
      <c r="AU204" s="97" t="s">
        <v>1284</v>
      </c>
      <c r="AV204" s="97" t="s">
        <v>1389</v>
      </c>
      <c r="AW204" s="97" t="s">
        <v>1389</v>
      </c>
      <c r="AX204" s="114" t="s">
        <v>3</v>
      </c>
      <c r="AY204" s="120">
        <v>2218</v>
      </c>
      <c r="AZ204" s="98">
        <v>46099</v>
      </c>
      <c r="BA204" s="110" t="str">
        <f t="shared" ref="BA204" si="328">+IF(D204="","",IF(AND($AZ204=""),"EN TRAMITE",IF(AND($AZ204&lt;=$AI204),"CON RESPUESTA","VENCIDA")))</f>
        <v>CON RESPUESTA</v>
      </c>
      <c r="BB204" s="111">
        <f>IF($AQ204="","",IF(AND($I204="RS"),($AQ204-$AK204),IF(AND($I204="RP"),($AQ204-$AK204),IF(AND($I204="RV"),($AQ204-$AK204),(NETWORKDAYS.INTL($AK204,$AQ204,1,Datos!$R$3:$R$18))))))</f>
        <v>4</v>
      </c>
      <c r="BC204" s="112" t="str">
        <f t="shared" si="1"/>
        <v>A TIEMPO</v>
      </c>
      <c r="BD204" s="111">
        <f>IF($AZ204="","",IF(AND($I204="RS"),($AZ204-$D204),IF(AND($I204="RP"),($AZ204-$D204),IF(AND($I204="RV"),($AZ204-$D204),(NETWORKDAYS.INTL($D204,$AZ204,1,Datos!$R$3:$R$18))))))</f>
        <v>4</v>
      </c>
      <c r="BE204" s="112" t="str">
        <f t="shared" si="2"/>
        <v>A TIEMPO</v>
      </c>
    </row>
    <row r="205" spans="1:57" ht="21" customHeight="1" x14ac:dyDescent="0.3">
      <c r="A205" s="97">
        <v>135</v>
      </c>
      <c r="B205" s="97">
        <v>1952</v>
      </c>
      <c r="C205" s="98">
        <v>46090</v>
      </c>
      <c r="D205" s="98">
        <v>46090</v>
      </c>
      <c r="E205" s="97" t="s">
        <v>1574</v>
      </c>
      <c r="F205" s="97" t="s">
        <v>1852</v>
      </c>
      <c r="G205" s="97" t="s">
        <v>148</v>
      </c>
      <c r="H205" s="97" t="s">
        <v>1374</v>
      </c>
      <c r="I205" s="97" t="s">
        <v>1368</v>
      </c>
      <c r="J205" s="97" t="s">
        <v>1953</v>
      </c>
      <c r="K205" s="97" t="s">
        <v>80</v>
      </c>
      <c r="L205" s="97">
        <v>47429530</v>
      </c>
      <c r="M205" s="97">
        <v>3208542505</v>
      </c>
      <c r="N205" s="97" t="s">
        <v>1954</v>
      </c>
      <c r="O205" s="97" t="s">
        <v>1953</v>
      </c>
      <c r="P205" s="97" t="s">
        <v>80</v>
      </c>
      <c r="Q205" s="97">
        <v>47429530</v>
      </c>
      <c r="R205" s="97" t="s">
        <v>4</v>
      </c>
      <c r="S205" s="97" t="s">
        <v>1402</v>
      </c>
      <c r="T205" s="97" t="s">
        <v>1955</v>
      </c>
      <c r="U205" s="97">
        <v>3208542505</v>
      </c>
      <c r="V205" s="97" t="s">
        <v>1954</v>
      </c>
      <c r="W205" s="97" t="s">
        <v>214</v>
      </c>
      <c r="X205" s="97" t="s">
        <v>243</v>
      </c>
      <c r="Y205" s="97" t="s">
        <v>1952</v>
      </c>
      <c r="Z205" s="97" t="s">
        <v>66</v>
      </c>
      <c r="AA205" s="97" t="s">
        <v>1413</v>
      </c>
      <c r="AB205" s="97" t="s">
        <v>1413</v>
      </c>
      <c r="AC205" s="97" t="s">
        <v>1382</v>
      </c>
      <c r="AD205" s="97" t="s">
        <v>1377</v>
      </c>
      <c r="AE205" s="97" t="s">
        <v>1448</v>
      </c>
      <c r="AF205" s="97" t="s">
        <v>1443</v>
      </c>
      <c r="AG205" s="97" t="s">
        <v>1951</v>
      </c>
      <c r="AH205" s="97" t="s">
        <v>1393</v>
      </c>
      <c r="AI205" s="98">
        <f>IF(D205="","",IF(AND($I205="RS"),WORKDAY.INTL($D205,3,1,Datos!$R$3:$R$18),IF(AND($I205="RP"),WORKDAY.INTL($D205,2,1,Datos!$R$3:$R$18),IF(AND($I205="RV"),WORKDAY.INTL($D205,1,1,Datos!$R$3:$R$18),IF(AND($I205="Pg"),WORKDAY.INTL($D205,15,1,Datos!$R$3:$R$18),IF(AND($I205="Ps"),WORKDAY.INTL($D205,10,1,Datos!$R$3:$R$18),WORKDAY.INTL($D205,15,1,Datos!$R$3:$R$18)-1))))))</f>
        <v>46110</v>
      </c>
      <c r="AJ205" s="97" t="str">
        <f>IF(D205="","",IF(AND($I205="RS"),(($AI205-$D205)*24)&amp;" Horas",IF(AND($I205="RP"),(($AI205-$D205)*24)&amp;" Horas",IF(AND($I205="RV"),(($AI205-$D205)*24)&amp;" Horas",IF(AND($I205="Pg"),NETWORKDAYS.INTL($D205,$AI205,1,Datos!$R$3:$R$18)-1&amp;" Días",IF(AND($I205="Ps"),NETWORKDAYS.INTL($D205,$AI205,1,Datos!$R$3:$R$18)-1&amp;" Días",(NETWORKDAYS.INTL($D205,$AI205,1,Datos!$R$3:$R$18)&amp;" Días")))))))</f>
        <v>15 Días</v>
      </c>
      <c r="AK205" s="98">
        <v>46091</v>
      </c>
      <c r="AL205" s="98"/>
      <c r="AM205" s="98"/>
      <c r="AN205" s="98"/>
      <c r="AO205" s="97"/>
      <c r="AP205" s="109" t="str">
        <f ca="1">IF(D205="","",IF(AND($AZ205&lt;&gt;""),"YA SE DIO SOLUCIÓN","Falta  "&amp;(NETWORKDAYS.INTL(TODAY(),$AI205,1,Datos!$R$3:$R$18)-1&amp;" días")))</f>
        <v>YA SE DIO SOLUCIÓN</v>
      </c>
      <c r="AQ205" s="98">
        <v>46097</v>
      </c>
      <c r="AR205" s="98"/>
      <c r="AS205" s="97" t="s">
        <v>1284</v>
      </c>
      <c r="AT205" s="97" t="s">
        <v>1389</v>
      </c>
      <c r="AU205" s="97" t="s">
        <v>1283</v>
      </c>
      <c r="AV205" s="97" t="s">
        <v>2090</v>
      </c>
      <c r="AW205" s="97" t="s">
        <v>1443</v>
      </c>
      <c r="AX205" s="114" t="s">
        <v>3</v>
      </c>
      <c r="AY205" s="120">
        <v>2121</v>
      </c>
      <c r="AZ205" s="98">
        <v>46098</v>
      </c>
      <c r="BA205" s="110" t="str">
        <f t="shared" ref="BA205" si="329">+IF(D205="","",IF(AND($AZ205=""),"EN TRAMITE",IF(AND($AZ205&lt;=$AI205),"CON RESPUESTA","VENCIDA")))</f>
        <v>CON RESPUESTA</v>
      </c>
      <c r="BB205" s="111">
        <f>IF($AQ205="","",IF(AND($I205="RS"),($AQ205-$AK205),IF(AND($I205="RP"),($AQ205-$AK205),IF(AND($I205="RV"),($AQ205-$AK205),(NETWORKDAYS.INTL($AK205,$AQ205,1,Datos!$R$3:$R$18))))))</f>
        <v>5</v>
      </c>
      <c r="BC205" s="112" t="str">
        <f t="shared" si="1"/>
        <v>A TIEMPO</v>
      </c>
      <c r="BD205" s="111">
        <f>IF($AZ205="","",IF(AND($I205="RS"),($AZ205-$D205),IF(AND($I205="RP"),($AZ205-$D205),IF(AND($I205="RV"),($AZ205-$D205),(NETWORKDAYS.INTL($D205,$AZ205,1,Datos!$R$3:$R$18))))))</f>
        <v>7</v>
      </c>
      <c r="BE205" s="112" t="str">
        <f t="shared" si="2"/>
        <v>A TIEMPO</v>
      </c>
    </row>
    <row r="206" spans="1:57" ht="21" customHeight="1" x14ac:dyDescent="0.3">
      <c r="A206" s="97">
        <v>134</v>
      </c>
      <c r="B206" s="97">
        <v>1951</v>
      </c>
      <c r="C206" s="98">
        <v>46090</v>
      </c>
      <c r="D206" s="98">
        <v>46090</v>
      </c>
      <c r="E206" s="97" t="s">
        <v>1574</v>
      </c>
      <c r="F206" s="97" t="s">
        <v>1852</v>
      </c>
      <c r="G206" s="97" t="s">
        <v>148</v>
      </c>
      <c r="H206" s="97" t="s">
        <v>1374</v>
      </c>
      <c r="I206" s="97" t="s">
        <v>1368</v>
      </c>
      <c r="J206" s="97" t="s">
        <v>1945</v>
      </c>
      <c r="K206" s="97" t="s">
        <v>80</v>
      </c>
      <c r="L206" s="97">
        <v>52899304</v>
      </c>
      <c r="M206" s="97" t="s">
        <v>1938</v>
      </c>
      <c r="N206" s="97" t="s">
        <v>1938</v>
      </c>
      <c r="O206" s="97" t="s">
        <v>1946</v>
      </c>
      <c r="P206" s="97" t="s">
        <v>80</v>
      </c>
      <c r="Q206" s="97">
        <v>1123450813</v>
      </c>
      <c r="R206" s="97" t="s">
        <v>10</v>
      </c>
      <c r="S206" s="97" t="s">
        <v>1401</v>
      </c>
      <c r="T206" s="97" t="s">
        <v>1947</v>
      </c>
      <c r="U206" s="97">
        <v>3212494968</v>
      </c>
      <c r="V206" s="97" t="s">
        <v>1948</v>
      </c>
      <c r="W206" s="97" t="s">
        <v>214</v>
      </c>
      <c r="X206" s="97" t="s">
        <v>495</v>
      </c>
      <c r="Y206" s="97" t="s">
        <v>1949</v>
      </c>
      <c r="Z206" s="97" t="s">
        <v>66</v>
      </c>
      <c r="AA206" s="97" t="s">
        <v>1413</v>
      </c>
      <c r="AB206" s="97" t="s">
        <v>1413</v>
      </c>
      <c r="AC206" s="97" t="s">
        <v>1388</v>
      </c>
      <c r="AD206" s="97" t="s">
        <v>1377</v>
      </c>
      <c r="AE206" s="97" t="s">
        <v>139</v>
      </c>
      <c r="AF206" s="97" t="s">
        <v>1950</v>
      </c>
      <c r="AG206" s="97" t="s">
        <v>1938</v>
      </c>
      <c r="AH206" s="97" t="s">
        <v>1389</v>
      </c>
      <c r="AI206" s="98">
        <f>IF(D206="","",IF(AND($I206="RS"),WORKDAY.INTL($D206,3,1,Datos!$R$3:$R$18),IF(AND($I206="RP"),WORKDAY.INTL($D206,2,1,Datos!$R$3:$R$18),IF(AND($I206="RV"),WORKDAY.INTL($D206,1,1,Datos!$R$3:$R$18),IF(AND($I206="Pg"),WORKDAY.INTL($D206,15,1,Datos!$R$3:$R$18),IF(AND($I206="Ps"),WORKDAY.INTL($D206,10,1,Datos!$R$3:$R$18),WORKDAY.INTL($D206,15,1,Datos!$R$3:$R$18)-1))))))</f>
        <v>46110</v>
      </c>
      <c r="AJ206" s="97" t="str">
        <f>IF(D206="","",IF(AND($I206="RS"),(($AI206-$D206)*24)&amp;" Horas",IF(AND($I206="RP"),(($AI206-$D206)*24)&amp;" Horas",IF(AND($I206="RV"),(($AI206-$D206)*24)&amp;" Horas",IF(AND($I206="Pg"),NETWORKDAYS.INTL($D206,$AI206,1,Datos!$R$3:$R$18)-1&amp;" Días",IF(AND($I206="Ps"),NETWORKDAYS.INTL($D206,$AI206,1,Datos!$R$3:$R$18)-1&amp;" Días",(NETWORKDAYS.INTL($D206,$AI206,1,Datos!$R$3:$R$18)&amp;" Días")))))))</f>
        <v>15 Días</v>
      </c>
      <c r="AK206" s="98">
        <v>46091</v>
      </c>
      <c r="AL206" s="98"/>
      <c r="AM206" s="98"/>
      <c r="AN206" s="98"/>
      <c r="AO206" s="97"/>
      <c r="AP206" s="109" t="str">
        <f ca="1">IF(D206="","",IF(AND($AZ206&lt;&gt;""),"YA SE DIO SOLUCIÓN","Falta  "&amp;(NETWORKDAYS.INTL(TODAY(),$AI206,1,Datos!$R$3:$R$18)-1&amp;" días")))</f>
        <v>YA SE DIO SOLUCIÓN</v>
      </c>
      <c r="AQ206" s="98">
        <v>46098</v>
      </c>
      <c r="AR206" s="98"/>
      <c r="AS206" s="97" t="s">
        <v>1283</v>
      </c>
      <c r="AT206" s="97" t="s">
        <v>2089</v>
      </c>
      <c r="AU206" s="97" t="s">
        <v>1284</v>
      </c>
      <c r="AV206" s="97" t="s">
        <v>1389</v>
      </c>
      <c r="AW206" s="97" t="s">
        <v>1389</v>
      </c>
      <c r="AX206" s="114" t="s">
        <v>3</v>
      </c>
      <c r="AY206" s="120">
        <v>2193</v>
      </c>
      <c r="AZ206" s="98">
        <v>46098</v>
      </c>
      <c r="BA206" s="110" t="str">
        <f t="shared" ref="BA206" si="330">+IF(D206="","",IF(AND($AZ206=""),"EN TRAMITE",IF(AND($AZ206&lt;=$AI206),"CON RESPUESTA","VENCIDA")))</f>
        <v>CON RESPUESTA</v>
      </c>
      <c r="BB206" s="111">
        <f>IF($AQ206="","",IF(AND($I206="RS"),($AQ206-$AK206),IF(AND($I206="RP"),($AQ206-$AK206),IF(AND($I206="RV"),($AQ206-$AK206),(NETWORKDAYS.INTL($AK206,$AQ206,1,Datos!$R$3:$R$18))))))</f>
        <v>6</v>
      </c>
      <c r="BC206" s="112" t="str">
        <f t="shared" si="1"/>
        <v>A TIEMPO</v>
      </c>
      <c r="BD206" s="111">
        <f>IF($AZ206="","",IF(AND($I206="RS"),($AZ206-$D206),IF(AND($I206="RP"),($AZ206-$D206),IF(AND($I206="RV"),($AZ206-$D206),(NETWORKDAYS.INTL($D206,$AZ206,1,Datos!$R$3:$R$18))))))</f>
        <v>7</v>
      </c>
      <c r="BE206" s="112" t="str">
        <f t="shared" si="2"/>
        <v>A TIEMPO</v>
      </c>
    </row>
    <row r="207" spans="1:57" ht="21" customHeight="1" x14ac:dyDescent="0.3">
      <c r="A207" s="97">
        <v>133</v>
      </c>
      <c r="B207" s="97">
        <v>1950</v>
      </c>
      <c r="C207" s="98">
        <v>46090</v>
      </c>
      <c r="D207" s="98">
        <v>46090</v>
      </c>
      <c r="E207" s="97" t="s">
        <v>1574</v>
      </c>
      <c r="F207" s="97" t="s">
        <v>1852</v>
      </c>
      <c r="G207" s="97" t="s">
        <v>148</v>
      </c>
      <c r="H207" s="97" t="s">
        <v>1374</v>
      </c>
      <c r="I207" s="97" t="s">
        <v>1368</v>
      </c>
      <c r="J207" s="97" t="s">
        <v>1940</v>
      </c>
      <c r="K207" s="97" t="s">
        <v>80</v>
      </c>
      <c r="L207" s="97">
        <v>86060800</v>
      </c>
      <c r="M207" s="97" t="s">
        <v>1938</v>
      </c>
      <c r="N207" s="97" t="s">
        <v>1941</v>
      </c>
      <c r="O207" s="97" t="s">
        <v>1940</v>
      </c>
      <c r="P207" s="97" t="s">
        <v>80</v>
      </c>
      <c r="Q207" s="97">
        <v>86060800</v>
      </c>
      <c r="R207" s="97" t="s">
        <v>11</v>
      </c>
      <c r="S207" s="97" t="s">
        <v>1402</v>
      </c>
      <c r="T207" s="97" t="s">
        <v>1942</v>
      </c>
      <c r="U207" s="97" t="s">
        <v>1938</v>
      </c>
      <c r="V207" s="97" t="s">
        <v>1943</v>
      </c>
      <c r="W207" s="97" t="s">
        <v>214</v>
      </c>
      <c r="X207" s="97" t="s">
        <v>243</v>
      </c>
      <c r="Y207" s="97" t="s">
        <v>1944</v>
      </c>
      <c r="Z207" s="97" t="s">
        <v>66</v>
      </c>
      <c r="AA207" s="97" t="s">
        <v>1413</v>
      </c>
      <c r="AB207" s="97" t="s">
        <v>1413</v>
      </c>
      <c r="AC207" s="97" t="s">
        <v>1382</v>
      </c>
      <c r="AD207" s="97" t="s">
        <v>1377</v>
      </c>
      <c r="AE207" s="97" t="s">
        <v>1448</v>
      </c>
      <c r="AF207" s="97" t="s">
        <v>1443</v>
      </c>
      <c r="AG207" s="97" t="s">
        <v>1938</v>
      </c>
      <c r="AH207" s="97" t="s">
        <v>1393</v>
      </c>
      <c r="AI207" s="98">
        <f>IF(D207="","",IF(AND($I207="RS"),WORKDAY.INTL($D207,3,1,Datos!$R$3:$R$18),IF(AND($I207="RP"),WORKDAY.INTL($D207,2,1,Datos!$R$3:$R$18),IF(AND($I207="RV"),WORKDAY.INTL($D207,1,1,Datos!$R$3:$R$18),IF(AND($I207="Pg"),WORKDAY.INTL($D207,15,1,Datos!$R$3:$R$18),IF(AND($I207="Ps"),WORKDAY.INTL($D207,10,1,Datos!$R$3:$R$18),WORKDAY.INTL($D207,15,1,Datos!$R$3:$R$18)-1))))))</f>
        <v>46110</v>
      </c>
      <c r="AJ207" s="97" t="str">
        <f>IF(D207="","",IF(AND($I207="RS"),(($AI207-$D207)*24)&amp;" Horas",IF(AND($I207="RP"),(($AI207-$D207)*24)&amp;" Horas",IF(AND($I207="RV"),(($AI207-$D207)*24)&amp;" Horas",IF(AND($I207="Pg"),NETWORKDAYS.INTL($D207,$AI207,1,Datos!$R$3:$R$18)-1&amp;" Días",IF(AND($I207="Ps"),NETWORKDAYS.INTL($D207,$AI207,1,Datos!$R$3:$R$18)-1&amp;" Días",(NETWORKDAYS.INTL($D207,$AI207,1,Datos!$R$3:$R$18)&amp;" Días")))))))</f>
        <v>15 Días</v>
      </c>
      <c r="AK207" s="98">
        <v>46091</v>
      </c>
      <c r="AL207" s="98"/>
      <c r="AM207" s="98"/>
      <c r="AN207" s="98"/>
      <c r="AO207" s="97"/>
      <c r="AP207" s="109" t="str">
        <f ca="1">IF(D207="","",IF(AND($AZ207&lt;&gt;""),"YA SE DIO SOLUCIÓN","Falta  "&amp;(NETWORKDAYS.INTL(TODAY(),$AI207,1,Datos!$R$3:$R$18)-1&amp;" días")))</f>
        <v>YA SE DIO SOLUCIÓN</v>
      </c>
      <c r="AQ207" s="98">
        <v>46097</v>
      </c>
      <c r="AR207" s="98"/>
      <c r="AS207" s="97" t="s">
        <v>1283</v>
      </c>
      <c r="AT207" s="97" t="s">
        <v>1838</v>
      </c>
      <c r="AU207" s="97" t="s">
        <v>1284</v>
      </c>
      <c r="AV207" s="97" t="s">
        <v>1389</v>
      </c>
      <c r="AW207" s="97" t="s">
        <v>1389</v>
      </c>
      <c r="AX207" s="114" t="s">
        <v>3</v>
      </c>
      <c r="AY207" s="120">
        <v>2120</v>
      </c>
      <c r="AZ207" s="98">
        <v>46098</v>
      </c>
      <c r="BA207" s="110" t="str">
        <f t="shared" ref="BA207" si="331">+IF(D207="","",IF(AND($AZ207=""),"EN TRAMITE",IF(AND($AZ207&lt;=$AI207),"CON RESPUESTA","VENCIDA")))</f>
        <v>CON RESPUESTA</v>
      </c>
      <c r="BB207" s="111">
        <f>IF($AQ207="","",IF(AND($I207="RS"),($AQ207-$AK207),IF(AND($I207="RP"),($AQ207-$AK207),IF(AND($I207="RV"),($AQ207-$AK207),(NETWORKDAYS.INTL($AK207,$AQ207,1,Datos!$R$3:$R$18))))))</f>
        <v>5</v>
      </c>
      <c r="BC207" s="112" t="str">
        <f t="shared" si="1"/>
        <v>A TIEMPO</v>
      </c>
      <c r="BD207" s="111">
        <f>IF($AZ207="","",IF(AND($I207="RS"),($AZ207-$D207),IF(AND($I207="RP"),($AZ207-$D207),IF(AND($I207="RV"),($AZ207-$D207),(NETWORKDAYS.INTL($D207,$AZ207,1,Datos!$R$3:$R$18))))))</f>
        <v>7</v>
      </c>
      <c r="BE207" s="112" t="str">
        <f t="shared" si="2"/>
        <v>A TIEMPO</v>
      </c>
    </row>
    <row r="208" spans="1:57" ht="21" customHeight="1" x14ac:dyDescent="0.3">
      <c r="A208" s="97">
        <v>132</v>
      </c>
      <c r="B208" s="97">
        <v>1949</v>
      </c>
      <c r="C208" s="98">
        <v>46090</v>
      </c>
      <c r="D208" s="98">
        <v>46090</v>
      </c>
      <c r="E208" s="97" t="s">
        <v>1574</v>
      </c>
      <c r="F208" s="97" t="s">
        <v>1852</v>
      </c>
      <c r="G208" s="97" t="s">
        <v>110</v>
      </c>
      <c r="H208" s="97" t="s">
        <v>1374</v>
      </c>
      <c r="I208" s="97" t="s">
        <v>1368</v>
      </c>
      <c r="J208" s="97" t="s">
        <v>1934</v>
      </c>
      <c r="K208" s="97" t="s">
        <v>80</v>
      </c>
      <c r="L208" s="97">
        <v>1115910683</v>
      </c>
      <c r="M208" s="97">
        <v>3229419820</v>
      </c>
      <c r="N208" s="97" t="s">
        <v>1935</v>
      </c>
      <c r="O208" s="97" t="s">
        <v>1936</v>
      </c>
      <c r="P208" s="97" t="s">
        <v>80</v>
      </c>
      <c r="Q208" s="97">
        <v>1115910683</v>
      </c>
      <c r="R208" s="97" t="s">
        <v>10</v>
      </c>
      <c r="S208" s="97" t="s">
        <v>1402</v>
      </c>
      <c r="T208" s="97" t="s">
        <v>1937</v>
      </c>
      <c r="U208" s="97">
        <v>3229419820</v>
      </c>
      <c r="V208" s="97" t="s">
        <v>1935</v>
      </c>
      <c r="W208" s="97" t="s">
        <v>214</v>
      </c>
      <c r="X208" s="97" t="s">
        <v>515</v>
      </c>
      <c r="Y208" s="97" t="s">
        <v>1939</v>
      </c>
      <c r="Z208" s="97" t="s">
        <v>66</v>
      </c>
      <c r="AA208" s="97" t="s">
        <v>1413</v>
      </c>
      <c r="AB208" s="97" t="s">
        <v>1413</v>
      </c>
      <c r="AC208" s="97" t="s">
        <v>1384</v>
      </c>
      <c r="AD208" s="97" t="s">
        <v>1377</v>
      </c>
      <c r="AE208" s="97" t="s">
        <v>1421</v>
      </c>
      <c r="AF208" s="97" t="s">
        <v>1434</v>
      </c>
      <c r="AG208" s="97" t="s">
        <v>1938</v>
      </c>
      <c r="AH208" s="97" t="s">
        <v>1389</v>
      </c>
      <c r="AI208" s="98">
        <f>IF(D208="","",IF(AND($I208="RS"),WORKDAY.INTL($D208,3,1,Datos!$R$3:$R$18),IF(AND($I208="RP"),WORKDAY.INTL($D208,2,1,Datos!$R$3:$R$18),IF(AND($I208="RV"),WORKDAY.INTL($D208,1,1,Datos!$R$3:$R$18),IF(AND($I208="Pg"),WORKDAY.INTL($D208,15,1,Datos!$R$3:$R$18),IF(AND($I208="Ps"),WORKDAY.INTL($D208,10,1,Datos!$R$3:$R$18),WORKDAY.INTL($D208,15,1,Datos!$R$3:$R$18)-1))))))</f>
        <v>46110</v>
      </c>
      <c r="AJ208" s="97" t="str">
        <f>IF(D208="","",IF(AND($I208="RS"),(($AI208-$D208)*24)&amp;" Horas",IF(AND($I208="RP"),(($AI208-$D208)*24)&amp;" Horas",IF(AND($I208="RV"),(($AI208-$D208)*24)&amp;" Horas",IF(AND($I208="Pg"),NETWORKDAYS.INTL($D208,$AI208,1,Datos!$R$3:$R$18)-1&amp;" Días",IF(AND($I208="Ps"),NETWORKDAYS.INTL($D208,$AI208,1,Datos!$R$3:$R$18)-1&amp;" Días",(NETWORKDAYS.INTL($D208,$AI208,1,Datos!$R$3:$R$18)&amp;" Días")))))))</f>
        <v>15 Días</v>
      </c>
      <c r="AK208" s="98">
        <v>46091</v>
      </c>
      <c r="AL208" s="98">
        <v>46098</v>
      </c>
      <c r="AM208" s="98"/>
      <c r="AN208" s="98"/>
      <c r="AO208" s="97"/>
      <c r="AP208" s="109" t="str">
        <f ca="1">IF(D208="","",IF(AND($AZ208&lt;&gt;""),"YA SE DIO SOLUCIÓN","Falta  "&amp;(NETWORKDAYS.INTL(TODAY(),$AI208,1,Datos!$R$3:$R$18)-1&amp;" días")))</f>
        <v>YA SE DIO SOLUCIÓN</v>
      </c>
      <c r="AQ208" s="98">
        <v>46119</v>
      </c>
      <c r="AR208" s="98"/>
      <c r="AS208" s="97" t="s">
        <v>1283</v>
      </c>
      <c r="AT208" s="97" t="s">
        <v>1838</v>
      </c>
      <c r="AU208" s="97" t="s">
        <v>1284</v>
      </c>
      <c r="AV208" s="97" t="s">
        <v>1389</v>
      </c>
      <c r="AW208" s="97" t="s">
        <v>1389</v>
      </c>
      <c r="AX208" s="114" t="s">
        <v>3</v>
      </c>
      <c r="AY208" s="120">
        <v>2674</v>
      </c>
      <c r="AZ208" s="98">
        <v>46119</v>
      </c>
      <c r="BA208" s="110" t="str">
        <f t="shared" ref="BA208" si="332">+IF(D208="","",IF(AND($AZ208=""),"EN TRAMITE",IF(AND($AZ208&lt;=$AI208),"CON RESPUESTA","VENCIDA")))</f>
        <v>VENCIDA</v>
      </c>
      <c r="BB208" s="111">
        <f>IF($AQ208="","",IF(AND($I208="RS"),($AQ208-$AK208),IF(AND($I208="RP"),($AQ208-$AK208),IF(AND($I208="RV"),($AQ208-$AK208),(NETWORKDAYS.INTL($AK208,$AQ208,1,Datos!$R$3:$R$18))))))</f>
        <v>21</v>
      </c>
      <c r="BC208" s="112" t="str">
        <f t="shared" si="1"/>
        <v>FUERA DE TIEMPO</v>
      </c>
      <c r="BD208" s="111">
        <f>IF($AZ208="","",IF(AND($I208="RS"),($AZ208-$D208),IF(AND($I208="RP"),($AZ208-$D208),IF(AND($I208="RV"),($AZ208-$D208),(NETWORKDAYS.INTL($D208,$AZ208,1,Datos!$R$3:$R$18))))))</f>
        <v>22</v>
      </c>
      <c r="BE208" s="112" t="str">
        <f t="shared" si="2"/>
        <v>FUERA DE TIEMPO</v>
      </c>
    </row>
    <row r="209" spans="1:57" ht="21" customHeight="1" x14ac:dyDescent="0.3">
      <c r="A209" s="97">
        <v>131</v>
      </c>
      <c r="B209" s="97">
        <v>1948</v>
      </c>
      <c r="C209" s="98">
        <v>46090</v>
      </c>
      <c r="D209" s="98">
        <v>46090</v>
      </c>
      <c r="E209" s="97" t="s">
        <v>1574</v>
      </c>
      <c r="F209" s="97" t="s">
        <v>1852</v>
      </c>
      <c r="G209" s="97" t="s">
        <v>117</v>
      </c>
      <c r="H209" s="97" t="s">
        <v>1374</v>
      </c>
      <c r="I209" s="97" t="s">
        <v>1368</v>
      </c>
      <c r="J209" s="97" t="s">
        <v>1932</v>
      </c>
      <c r="K209" s="97" t="s">
        <v>80</v>
      </c>
      <c r="L209" s="97">
        <v>1117324219</v>
      </c>
      <c r="M209" s="97" t="s">
        <v>66</v>
      </c>
      <c r="N209" s="97" t="s">
        <v>66</v>
      </c>
      <c r="O209" s="97" t="s">
        <v>1933</v>
      </c>
      <c r="P209" s="97" t="s">
        <v>80</v>
      </c>
      <c r="Q209" s="97">
        <v>23835493</v>
      </c>
      <c r="R209" s="97" t="s">
        <v>4</v>
      </c>
      <c r="S209" s="97" t="s">
        <v>66</v>
      </c>
      <c r="T209" s="97" t="s">
        <v>66</v>
      </c>
      <c r="U209" s="97">
        <v>3115477569</v>
      </c>
      <c r="V209" s="97" t="s">
        <v>66</v>
      </c>
      <c r="W209" s="97" t="s">
        <v>214</v>
      </c>
      <c r="X209" s="97" t="s">
        <v>1056</v>
      </c>
      <c r="Y209" s="97" t="s">
        <v>1888</v>
      </c>
      <c r="Z209" s="97" t="s">
        <v>66</v>
      </c>
      <c r="AA209" s="97" t="s">
        <v>1413</v>
      </c>
      <c r="AB209" s="97" t="s">
        <v>1413</v>
      </c>
      <c r="AC209" s="97" t="s">
        <v>1382</v>
      </c>
      <c r="AD209" s="97" t="s">
        <v>1377</v>
      </c>
      <c r="AE209" s="97" t="s">
        <v>1421</v>
      </c>
      <c r="AF209" s="97" t="s">
        <v>1434</v>
      </c>
      <c r="AG209" s="97" t="s">
        <v>66</v>
      </c>
      <c r="AH209" s="97" t="s">
        <v>1390</v>
      </c>
      <c r="AI209" s="98">
        <f>IF(D209="","",IF(AND($I209="RS"),WORKDAY.INTL($D209,3,1,Datos!$R$3:$R$18),IF(AND($I209="RP"),WORKDAY.INTL($D209,2,1,Datos!$R$3:$R$18),IF(AND($I209="RV"),WORKDAY.INTL($D209,1,1,Datos!$R$3:$R$18),IF(AND($I209="Pg"),WORKDAY.INTL($D209,15,1,Datos!$R$3:$R$18),IF(AND($I209="Ps"),WORKDAY.INTL($D209,10,1,Datos!$R$3:$R$18),WORKDAY.INTL($D209,15,1,Datos!$R$3:$R$18)-1))))))</f>
        <v>46110</v>
      </c>
      <c r="AJ209" s="97" t="str">
        <f>IF(D209="","",IF(AND($I209="RS"),(($AI209-$D209)*24)&amp;" Horas",IF(AND($I209="RP"),(($AI209-$D209)*24)&amp;" Horas",IF(AND($I209="RV"),(($AI209-$D209)*24)&amp;" Horas",IF(AND($I209="Pg"),NETWORKDAYS.INTL($D209,$AI209,1,Datos!$R$3:$R$18)-1&amp;" Días",IF(AND($I209="Ps"),NETWORKDAYS.INTL($D209,$AI209,1,Datos!$R$3:$R$18)-1&amp;" Días",(NETWORKDAYS.INTL($D209,$AI209,1,Datos!$R$3:$R$18)&amp;" Días")))))))</f>
        <v>15 Días</v>
      </c>
      <c r="AK209" s="98">
        <v>46091</v>
      </c>
      <c r="AL209" s="98">
        <v>46098</v>
      </c>
      <c r="AM209" s="98"/>
      <c r="AN209" s="98"/>
      <c r="AO209" s="97"/>
      <c r="AP209" s="109" t="str">
        <f ca="1">IF(D209="","",IF(AND($AZ209&lt;&gt;""),"YA SE DIO SOLUCIÓN","Falta  "&amp;(NETWORKDAYS.INTL(TODAY(),$AI209,1,Datos!$R$3:$R$18)-1&amp;" días")))</f>
        <v>YA SE DIO SOLUCIÓN</v>
      </c>
      <c r="AQ209" s="98">
        <v>46119</v>
      </c>
      <c r="AR209" s="98"/>
      <c r="AS209" s="97" t="s">
        <v>1283</v>
      </c>
      <c r="AT209" s="97" t="s">
        <v>1838</v>
      </c>
      <c r="AU209" s="97" t="s">
        <v>1284</v>
      </c>
      <c r="AV209" s="97" t="s">
        <v>1389</v>
      </c>
      <c r="AW209" s="97" t="s">
        <v>1389</v>
      </c>
      <c r="AX209" s="114" t="s">
        <v>168</v>
      </c>
      <c r="AY209" s="120">
        <v>2673</v>
      </c>
      <c r="AZ209" s="98">
        <v>46119</v>
      </c>
      <c r="BA209" s="110" t="str">
        <f t="shared" ref="BA209" si="333">+IF(D209="","",IF(AND($AZ209=""),"EN TRAMITE",IF(AND($AZ209&lt;=$AI209),"CON RESPUESTA","VENCIDA")))</f>
        <v>VENCIDA</v>
      </c>
      <c r="BB209" s="111">
        <f>IF($AQ209="","",IF(AND($I209="RS"),($AQ209-$AK209),IF(AND($I209="RP"),($AQ209-$AK209),IF(AND($I209="RV"),($AQ209-$AK209),(NETWORKDAYS.INTL($AK209,$AQ209,1,Datos!$R$3:$R$18))))))</f>
        <v>21</v>
      </c>
      <c r="BC209" s="112" t="str">
        <f t="shared" si="1"/>
        <v>FUERA DE TIEMPO</v>
      </c>
      <c r="BD209" s="111">
        <f>IF($AZ209="","",IF(AND($I209="RS"),($AZ209-$D209),IF(AND($I209="RP"),($AZ209-$D209),IF(AND($I209="RV"),($AZ209-$D209),(NETWORKDAYS.INTL($D209,$AZ209,1,Datos!$R$3:$R$18))))))</f>
        <v>22</v>
      </c>
      <c r="BE209" s="112" t="str">
        <f t="shared" si="2"/>
        <v>FUERA DE TIEMPO</v>
      </c>
    </row>
    <row r="210" spans="1:57" ht="21" customHeight="1" x14ac:dyDescent="0.3">
      <c r="A210" s="97">
        <v>130</v>
      </c>
      <c r="B210" s="97">
        <v>1947</v>
      </c>
      <c r="C210" s="98">
        <v>46090</v>
      </c>
      <c r="D210" s="98">
        <v>46090</v>
      </c>
      <c r="E210" s="97" t="s">
        <v>1574</v>
      </c>
      <c r="F210" s="97" t="s">
        <v>1852</v>
      </c>
      <c r="G210" s="97" t="s">
        <v>118</v>
      </c>
      <c r="H210" s="97" t="s">
        <v>1374</v>
      </c>
      <c r="I210" s="97" t="s">
        <v>1368</v>
      </c>
      <c r="J210" s="97" t="s">
        <v>1927</v>
      </c>
      <c r="K210" s="97" t="s">
        <v>80</v>
      </c>
      <c r="L210" s="97">
        <v>1029644984</v>
      </c>
      <c r="M210" s="97">
        <v>3225156026</v>
      </c>
      <c r="N210" s="97" t="s">
        <v>1928</v>
      </c>
      <c r="O210" s="97" t="s">
        <v>1927</v>
      </c>
      <c r="P210" s="97" t="s">
        <v>80</v>
      </c>
      <c r="Q210" s="97">
        <v>1029644984</v>
      </c>
      <c r="R210" s="97" t="s">
        <v>4</v>
      </c>
      <c r="S210" s="97" t="s">
        <v>66</v>
      </c>
      <c r="T210" s="97" t="s">
        <v>1929</v>
      </c>
      <c r="U210" s="97">
        <v>3225156026</v>
      </c>
      <c r="V210" s="97" t="s">
        <v>1928</v>
      </c>
      <c r="W210" s="97" t="s">
        <v>214</v>
      </c>
      <c r="X210" s="97" t="s">
        <v>265</v>
      </c>
      <c r="Y210" s="97" t="s">
        <v>1664</v>
      </c>
      <c r="Z210" s="97" t="s">
        <v>66</v>
      </c>
      <c r="AA210" s="97" t="s">
        <v>1413</v>
      </c>
      <c r="AB210" s="97" t="s">
        <v>1413</v>
      </c>
      <c r="AC210" s="97" t="s">
        <v>1382</v>
      </c>
      <c r="AD210" s="97" t="s">
        <v>1377</v>
      </c>
      <c r="AE210" s="97" t="s">
        <v>133</v>
      </c>
      <c r="AF210" s="97" t="s">
        <v>1723</v>
      </c>
      <c r="AG210" s="97" t="s">
        <v>1930</v>
      </c>
      <c r="AH210" s="97" t="s">
        <v>1389</v>
      </c>
      <c r="AI210" s="98">
        <f>IF(D210="","",IF(AND($I210="RS"),WORKDAY.INTL($D210,3,1,Datos!$R$3:$R$18),IF(AND($I210="RP"),WORKDAY.INTL($D210,2,1,Datos!$R$3:$R$18),IF(AND($I210="RV"),WORKDAY.INTL($D210,1,1,Datos!$R$3:$R$18),IF(AND($I210="Pg"),WORKDAY.INTL($D210,15,1,Datos!$R$3:$R$18),IF(AND($I210="Ps"),WORKDAY.INTL($D210,10,1,Datos!$R$3:$R$18),WORKDAY.INTL($D210,15,1,Datos!$R$3:$R$18)-1))))))</f>
        <v>46110</v>
      </c>
      <c r="AJ210" s="97" t="str">
        <f>IF(D210="","",IF(AND($I210="RS"),(($AI210-$D210)*24)&amp;" Horas",IF(AND($I210="RP"),(($AI210-$D210)*24)&amp;" Horas",IF(AND($I210="RV"),(($AI210-$D210)*24)&amp;" Horas",IF(AND($I210="Pg"),NETWORKDAYS.INTL($D210,$AI210,1,Datos!$R$3:$R$18)-1&amp;" Días",IF(AND($I210="Ps"),NETWORKDAYS.INTL($D210,$AI210,1,Datos!$R$3:$R$18)-1&amp;" Días",(NETWORKDAYS.INTL($D210,$AI210,1,Datos!$R$3:$R$18)&amp;" Días")))))))</f>
        <v>15 Días</v>
      </c>
      <c r="AK210" s="98">
        <v>46092</v>
      </c>
      <c r="AL210" s="98"/>
      <c r="AM210" s="98"/>
      <c r="AN210" s="98"/>
      <c r="AO210" s="97"/>
      <c r="AP210" s="109" t="str">
        <f ca="1">IF(D210="","",IF(AND($AZ210&lt;&gt;""),"YA SE DIO SOLUCIÓN","Falta  "&amp;(NETWORKDAYS.INTL(TODAY(),$AI210,1,Datos!$R$3:$R$18)-1&amp;" días")))</f>
        <v>YA SE DIO SOLUCIÓN</v>
      </c>
      <c r="AQ210" s="98">
        <v>46097</v>
      </c>
      <c r="AR210" s="98"/>
      <c r="AS210" s="97" t="s">
        <v>1283</v>
      </c>
      <c r="AT210" s="97" t="s">
        <v>1931</v>
      </c>
      <c r="AU210" s="97" t="s">
        <v>1284</v>
      </c>
      <c r="AV210" s="97" t="s">
        <v>1389</v>
      </c>
      <c r="AW210" s="97" t="s">
        <v>1389</v>
      </c>
      <c r="AX210" s="114" t="s">
        <v>3</v>
      </c>
      <c r="AY210" s="120">
        <v>2105</v>
      </c>
      <c r="AZ210" s="98">
        <v>46097</v>
      </c>
      <c r="BA210" s="110" t="str">
        <f t="shared" ref="BA210" si="334">+IF(D210="","",IF(AND($AZ210=""),"EN TRAMITE",IF(AND($AZ210&lt;=$AI210),"CON RESPUESTA","VENCIDA")))</f>
        <v>CON RESPUESTA</v>
      </c>
      <c r="BB210" s="111">
        <f>IF($AQ210="","",IF(AND($I210="RS"),($AQ210-$AK210),IF(AND($I210="RP"),($AQ210-$AK210),IF(AND($I210="RV"),($AQ210-$AK210),(NETWORKDAYS.INTL($AK210,$AQ210,1,Datos!$R$3:$R$18))))))</f>
        <v>4</v>
      </c>
      <c r="BC210" s="112" t="str">
        <f t="shared" si="1"/>
        <v>A TIEMPO</v>
      </c>
      <c r="BD210" s="111">
        <f>IF($AZ210="","",IF(AND($I210="RS"),($AZ210-$D210),IF(AND($I210="RP"),($AZ210-$D210),IF(AND($I210="RV"),($AZ210-$D210),(NETWORKDAYS.INTL($D210,$AZ210,1,Datos!$R$3:$R$18))))))</f>
        <v>6</v>
      </c>
      <c r="BE210" s="112" t="str">
        <f t="shared" si="2"/>
        <v>A TIEMPO</v>
      </c>
    </row>
    <row r="211" spans="1:57" ht="21" customHeight="1" x14ac:dyDescent="0.3">
      <c r="A211" s="97">
        <v>129</v>
      </c>
      <c r="B211" s="97">
        <v>1946</v>
      </c>
      <c r="C211" s="98">
        <v>46090</v>
      </c>
      <c r="D211" s="98">
        <v>46090</v>
      </c>
      <c r="E211" s="97" t="s">
        <v>1574</v>
      </c>
      <c r="F211" s="97" t="s">
        <v>1852</v>
      </c>
      <c r="G211" s="97" t="s">
        <v>155</v>
      </c>
      <c r="H211" s="97" t="s">
        <v>1374</v>
      </c>
      <c r="I211" s="97" t="s">
        <v>1368</v>
      </c>
      <c r="J211" s="97" t="s">
        <v>1922</v>
      </c>
      <c r="K211" s="97" t="s">
        <v>80</v>
      </c>
      <c r="L211" s="97">
        <v>1006405634</v>
      </c>
      <c r="M211" s="97">
        <v>3219070156</v>
      </c>
      <c r="N211" s="97" t="s">
        <v>1923</v>
      </c>
      <c r="O211" s="97" t="s">
        <v>1924</v>
      </c>
      <c r="P211" s="97" t="s">
        <v>66</v>
      </c>
      <c r="Q211" s="97" t="s">
        <v>66</v>
      </c>
      <c r="R211" s="97" t="s">
        <v>4</v>
      </c>
      <c r="S211" s="97" t="s">
        <v>66</v>
      </c>
      <c r="T211" s="97" t="s">
        <v>1925</v>
      </c>
      <c r="U211" s="97" t="s">
        <v>66</v>
      </c>
      <c r="V211" s="97" t="s">
        <v>66</v>
      </c>
      <c r="W211" s="97" t="s">
        <v>214</v>
      </c>
      <c r="X211" s="97" t="s">
        <v>1055</v>
      </c>
      <c r="Y211" s="97" t="s">
        <v>1926</v>
      </c>
      <c r="Z211" s="97" t="s">
        <v>66</v>
      </c>
      <c r="AA211" s="97" t="s">
        <v>1413</v>
      </c>
      <c r="AB211" s="97" t="s">
        <v>1413</v>
      </c>
      <c r="AC211" s="97" t="s">
        <v>1388</v>
      </c>
      <c r="AD211" s="97" t="s">
        <v>1377</v>
      </c>
      <c r="AE211" s="97" t="s">
        <v>1448</v>
      </c>
      <c r="AF211" s="97" t="s">
        <v>1443</v>
      </c>
      <c r="AG211" s="97" t="s">
        <v>66</v>
      </c>
      <c r="AH211" s="97" t="s">
        <v>1393</v>
      </c>
      <c r="AI211" s="98">
        <f>IF(D211="","",IF(AND($I211="RS"),WORKDAY.INTL($D211,3,1,Datos!$R$3:$R$18),IF(AND($I211="RP"),WORKDAY.INTL($D211,2,1,Datos!$R$3:$R$18),IF(AND($I211="RV"),WORKDAY.INTL($D211,1,1,Datos!$R$3:$R$18),IF(AND($I211="Pg"),WORKDAY.INTL($D211,15,1,Datos!$R$3:$R$18),IF(AND($I211="Ps"),WORKDAY.INTL($D211,10,1,Datos!$R$3:$R$18),WORKDAY.INTL($D211,15,1,Datos!$R$3:$R$18)-1))))))</f>
        <v>46110</v>
      </c>
      <c r="AJ211" s="97" t="str">
        <f>IF(D211="","",IF(AND($I211="RS"),(($AI211-$D211)*24)&amp;" Horas",IF(AND($I211="RP"),(($AI211-$D211)*24)&amp;" Horas",IF(AND($I211="RV"),(($AI211-$D211)*24)&amp;" Horas",IF(AND($I211="Pg"),NETWORKDAYS.INTL($D211,$AI211,1,Datos!$R$3:$R$18)-1&amp;" Días",IF(AND($I211="Ps"),NETWORKDAYS.INTL($D211,$AI211,1,Datos!$R$3:$R$18)-1&amp;" Días",(NETWORKDAYS.INTL($D211,$AI211,1,Datos!$R$3:$R$18)&amp;" Días")))))))</f>
        <v>15 Días</v>
      </c>
      <c r="AK211" s="98">
        <v>46091</v>
      </c>
      <c r="AL211" s="98">
        <v>46098</v>
      </c>
      <c r="AM211" s="98"/>
      <c r="AN211" s="98"/>
      <c r="AO211" s="97"/>
      <c r="AP211" s="109" t="str">
        <f ca="1">IF(D211="","",IF(AND($AZ211&lt;&gt;""),"YA SE DIO SOLUCIÓN","Falta  "&amp;(NETWORKDAYS.INTL(TODAY(),$AI211,1,Datos!$R$3:$R$18)-1&amp;" días")))</f>
        <v>YA SE DIO SOLUCIÓN</v>
      </c>
      <c r="AQ211" s="98">
        <v>46105</v>
      </c>
      <c r="AR211" s="98"/>
      <c r="AS211" s="97" t="s">
        <v>1283</v>
      </c>
      <c r="AT211" s="97" t="s">
        <v>1666</v>
      </c>
      <c r="AU211" s="97" t="s">
        <v>1284</v>
      </c>
      <c r="AV211" s="97" t="s">
        <v>1389</v>
      </c>
      <c r="AW211" s="97" t="s">
        <v>1389</v>
      </c>
      <c r="AX211" s="114" t="s">
        <v>168</v>
      </c>
      <c r="AY211" s="120">
        <v>2388</v>
      </c>
      <c r="AZ211" s="98">
        <v>46105</v>
      </c>
      <c r="BA211" s="110" t="str">
        <f t="shared" ref="BA211" si="335">+IF(D211="","",IF(AND($AZ211=""),"EN TRAMITE",IF(AND($AZ211&lt;=$AI211),"CON RESPUESTA","VENCIDA")))</f>
        <v>CON RESPUESTA</v>
      </c>
      <c r="BB211" s="111">
        <f>IF($AQ211="","",IF(AND($I211="RS"),($AQ211-$AK211),IF(AND($I211="RP"),($AQ211-$AK211),IF(AND($I211="RV"),($AQ211-$AK211),(NETWORKDAYS.INTL($AK211,$AQ211,1,Datos!$R$3:$R$18))))))</f>
        <v>11</v>
      </c>
      <c r="BC211" s="112" t="str">
        <f t="shared" si="1"/>
        <v>A TIEMPO</v>
      </c>
      <c r="BD211" s="111">
        <f>IF($AZ211="","",IF(AND($I211="RS"),($AZ211-$D211),IF(AND($I211="RP"),($AZ211-$D211),IF(AND($I211="RV"),($AZ211-$D211),(NETWORKDAYS.INTL($D211,$AZ211,1,Datos!$R$3:$R$18))))))</f>
        <v>12</v>
      </c>
      <c r="BE211" s="112" t="str">
        <f t="shared" si="2"/>
        <v>A TIEMPO</v>
      </c>
    </row>
    <row r="212" spans="1:57" ht="21" customHeight="1" x14ac:dyDescent="0.3">
      <c r="A212" s="97">
        <v>128</v>
      </c>
      <c r="B212" s="97">
        <v>1940</v>
      </c>
      <c r="C212" s="98">
        <v>46090</v>
      </c>
      <c r="D212" s="98">
        <v>46090</v>
      </c>
      <c r="E212" s="97" t="s">
        <v>1574</v>
      </c>
      <c r="F212" s="97" t="s">
        <v>1852</v>
      </c>
      <c r="G212" s="97" t="s">
        <v>119</v>
      </c>
      <c r="H212" s="97" t="s">
        <v>1374</v>
      </c>
      <c r="I212" s="97" t="s">
        <v>1368</v>
      </c>
      <c r="J212" s="97" t="s">
        <v>1916</v>
      </c>
      <c r="K212" s="97" t="s">
        <v>66</v>
      </c>
      <c r="L212" s="97" t="s">
        <v>66</v>
      </c>
      <c r="M212" s="97" t="s">
        <v>66</v>
      </c>
      <c r="N212" s="97" t="s">
        <v>66</v>
      </c>
      <c r="O212" s="97" t="s">
        <v>1917</v>
      </c>
      <c r="P212" s="97" t="s">
        <v>80</v>
      </c>
      <c r="Q212" s="97">
        <v>23840048</v>
      </c>
      <c r="R212" s="97" t="s">
        <v>11</v>
      </c>
      <c r="S212" s="97" t="s">
        <v>66</v>
      </c>
      <c r="T212" s="97" t="s">
        <v>1918</v>
      </c>
      <c r="U212" s="97">
        <v>3212192850</v>
      </c>
      <c r="V212" s="97" t="s">
        <v>1919</v>
      </c>
      <c r="W212" s="97" t="s">
        <v>214</v>
      </c>
      <c r="X212" s="97" t="s">
        <v>265</v>
      </c>
      <c r="Y212" s="97" t="s">
        <v>1920</v>
      </c>
      <c r="Z212" s="97" t="s">
        <v>66</v>
      </c>
      <c r="AA212" s="97" t="s">
        <v>1413</v>
      </c>
      <c r="AB212" s="97" t="s">
        <v>1413</v>
      </c>
      <c r="AC212" s="97" t="s">
        <v>1383</v>
      </c>
      <c r="AD212" s="97" t="s">
        <v>1377</v>
      </c>
      <c r="AE212" s="97" t="s">
        <v>141</v>
      </c>
      <c r="AF212" s="97" t="s">
        <v>1921</v>
      </c>
      <c r="AG212" s="97" t="s">
        <v>66</v>
      </c>
      <c r="AH212" s="97" t="s">
        <v>1389</v>
      </c>
      <c r="AI212" s="98">
        <f>IF(D212="","",IF(AND($I212="RS"),WORKDAY.INTL($D212,3,1,Datos!$R$3:$R$18),IF(AND($I212="RP"),WORKDAY.INTL($D212,2,1,Datos!$R$3:$R$18),IF(AND($I212="RV"),WORKDAY.INTL($D212,1,1,Datos!$R$3:$R$18),IF(AND($I212="Pg"),WORKDAY.INTL($D212,15,1,Datos!$R$3:$R$18),IF(AND($I212="Ps"),WORKDAY.INTL($D212,10,1,Datos!$R$3:$R$18),WORKDAY.INTL($D212,15,1,Datos!$R$3:$R$18)-1))))))</f>
        <v>46110</v>
      </c>
      <c r="AJ212" s="97" t="str">
        <f>IF(D212="","",IF(AND($I212="RS"),(($AI212-$D212)*24)&amp;" Horas",IF(AND($I212="RP"),(($AI212-$D212)*24)&amp;" Horas",IF(AND($I212="RV"),(($AI212-$D212)*24)&amp;" Horas",IF(AND($I212="Pg"),NETWORKDAYS.INTL($D212,$AI212,1,Datos!$R$3:$R$18)-1&amp;" Días",IF(AND($I212="Ps"),NETWORKDAYS.INTL($D212,$AI212,1,Datos!$R$3:$R$18)-1&amp;" Días",(NETWORKDAYS.INTL($D212,$AI212,1,Datos!$R$3:$R$18)&amp;" Días")))))))</f>
        <v>15 Días</v>
      </c>
      <c r="AK212" s="98">
        <v>46090</v>
      </c>
      <c r="AL212" s="98">
        <v>46098</v>
      </c>
      <c r="AM212" s="98">
        <v>46109</v>
      </c>
      <c r="AN212" s="98">
        <v>46119</v>
      </c>
      <c r="AO212" s="98">
        <v>46122</v>
      </c>
      <c r="AP212" s="109" t="str">
        <f ca="1">IF(D212="","",IF(AND($AZ212&lt;&gt;""),"YA SE DIO SOLUCIÓN","Falta  "&amp;(NETWORKDAYS.INTL(TODAY(),$AI212,1,Datos!$R$3:$R$18)-1&amp;" días")))</f>
        <v>YA SE DIO SOLUCIÓN</v>
      </c>
      <c r="AQ212" s="98">
        <v>46127</v>
      </c>
      <c r="AR212" s="98"/>
      <c r="AS212" s="97" t="s">
        <v>1284</v>
      </c>
      <c r="AT212" s="97" t="s">
        <v>1389</v>
      </c>
      <c r="AU212" s="97" t="s">
        <v>1283</v>
      </c>
      <c r="AV212" s="97" t="s">
        <v>2135</v>
      </c>
      <c r="AW212" s="97" t="s">
        <v>1921</v>
      </c>
      <c r="AX212" s="114" t="s">
        <v>3</v>
      </c>
      <c r="AY212" s="120">
        <v>2954</v>
      </c>
      <c r="AZ212" s="98">
        <v>46127</v>
      </c>
      <c r="BA212" s="110" t="str">
        <f t="shared" ref="BA212" si="336">+IF(D212="","",IF(AND($AZ212=""),"EN TRAMITE",IF(AND($AZ212&lt;=$AI212),"CON RESPUESTA","VENCIDA")))</f>
        <v>VENCIDA</v>
      </c>
      <c r="BB212" s="111">
        <f>IF($AQ212="","",IF(AND($I212="RS"),($AQ212-$AK212),IF(AND($I212="RP"),($AQ212-$AK212),IF(AND($I212="RV"),($AQ212-$AK212),(NETWORKDAYS.INTL($AK212,$AQ212,1,Datos!$R$3:$R$18))))))</f>
        <v>28</v>
      </c>
      <c r="BC212" s="112" t="str">
        <f t="shared" si="1"/>
        <v>FUERA DE TIEMPO</v>
      </c>
      <c r="BD212" s="111">
        <f>IF($AZ212="","",IF(AND($I212="RS"),($AZ212-$D212),IF(AND($I212="RP"),($AZ212-$D212),IF(AND($I212="RV"),($AZ212-$D212),(NETWORKDAYS.INTL($D212,$AZ212,1,Datos!$R$3:$R$18))))))</f>
        <v>28</v>
      </c>
      <c r="BE212" s="112" t="str">
        <f t="shared" si="2"/>
        <v>FUERA DE TIEMPO</v>
      </c>
    </row>
    <row r="213" spans="1:57" ht="21" customHeight="1" x14ac:dyDescent="0.3">
      <c r="A213" s="97">
        <v>127</v>
      </c>
      <c r="B213" s="97">
        <v>1800</v>
      </c>
      <c r="C213" s="98">
        <v>46090</v>
      </c>
      <c r="D213" s="98">
        <v>46090</v>
      </c>
      <c r="E213" s="97" t="s">
        <v>1574</v>
      </c>
      <c r="F213" s="97" t="s">
        <v>1852</v>
      </c>
      <c r="G213" s="97" t="s">
        <v>140</v>
      </c>
      <c r="H213" s="97" t="s">
        <v>1375</v>
      </c>
      <c r="I213" s="97" t="s">
        <v>196</v>
      </c>
      <c r="J213" s="97" t="s">
        <v>1913</v>
      </c>
      <c r="K213" s="97" t="s">
        <v>66</v>
      </c>
      <c r="L213" s="97" t="s">
        <v>66</v>
      </c>
      <c r="M213" s="97" t="s">
        <v>66</v>
      </c>
      <c r="N213" s="97" t="s">
        <v>1912</v>
      </c>
      <c r="O213" s="97" t="s">
        <v>1911</v>
      </c>
      <c r="P213" s="97" t="s">
        <v>80</v>
      </c>
      <c r="Q213" s="97">
        <v>52927149</v>
      </c>
      <c r="R213" s="97" t="s">
        <v>12</v>
      </c>
      <c r="S213" s="97" t="s">
        <v>66</v>
      </c>
      <c r="T213" s="97" t="s">
        <v>66</v>
      </c>
      <c r="U213" s="97">
        <v>3102117515</v>
      </c>
      <c r="V213" s="97" t="s">
        <v>66</v>
      </c>
      <c r="W213" s="97" t="s">
        <v>1272</v>
      </c>
      <c r="X213" s="97"/>
      <c r="Y213" s="97" t="s">
        <v>1914</v>
      </c>
      <c r="Z213" s="97" t="s">
        <v>66</v>
      </c>
      <c r="AA213" s="97" t="s">
        <v>1413</v>
      </c>
      <c r="AB213" s="97" t="s">
        <v>1413</v>
      </c>
      <c r="AC213" s="97" t="s">
        <v>1384</v>
      </c>
      <c r="AD213" s="97" t="s">
        <v>1463</v>
      </c>
      <c r="AE213" s="97" t="s">
        <v>1448</v>
      </c>
      <c r="AF213" s="97" t="s">
        <v>1443</v>
      </c>
      <c r="AG213" s="97" t="s">
        <v>66</v>
      </c>
      <c r="AH213" s="97" t="s">
        <v>1389</v>
      </c>
      <c r="AI213" s="98">
        <f>IF(D213="","",IF(AND($I213="RS"),WORKDAY.INTL($D213,3,1,Datos!$R$3:$R$18),IF(AND($I213="RP"),WORKDAY.INTL($D213,2,1,Datos!$R$3:$R$18),IF(AND($I213="RV"),WORKDAY.INTL($D213,1,1,Datos!$R$3:$R$18),IF(AND($I213="Pg"),WORKDAY.INTL($D213,15,1,Datos!$R$3:$R$18),IF(AND($I213="Ps"),WORKDAY.INTL($D213,10,1,Datos!$R$3:$R$18),WORKDAY.INTL($D213,15,1,Datos!$R$3:$R$18)-1))))))</f>
        <v>46093</v>
      </c>
      <c r="AJ213" s="97" t="str">
        <f>IF(D213="","",IF(AND($I213="RS"),(($AI213-$D213)*24)&amp;" Horas",IF(AND($I213="RP"),(($AI213-$D213)*24)&amp;" Horas",IF(AND($I213="RV"),(($AI213-$D213)*24)&amp;" Horas",IF(AND($I213="Pg"),NETWORKDAYS.INTL($D213,$AI213,1,Datos!$R$3:$R$18)-1&amp;" Días",IF(AND($I213="Ps"),NETWORKDAYS.INTL($D213,$AI213,1,Datos!$R$3:$R$18)-1&amp;" Días",(NETWORKDAYS.INTL($D213,$AI213,1,Datos!$R$3:$R$18)&amp;" Días")))))))</f>
        <v>72 Horas</v>
      </c>
      <c r="AK213" s="98">
        <v>46090</v>
      </c>
      <c r="AL213" s="98">
        <v>46090</v>
      </c>
      <c r="AM213" s="98"/>
      <c r="AN213" s="98"/>
      <c r="AO213" s="97"/>
      <c r="AP213" s="109" t="str">
        <f ca="1">IF(D213="","",IF(AND($AZ213&lt;&gt;""),"YA SE DIO SOLUCIÓN","Falta  "&amp;(NETWORKDAYS.INTL(TODAY(),$AI213,1,Datos!$R$3:$R$18)-1&amp;" días")))</f>
        <v>YA SE DIO SOLUCIÓN</v>
      </c>
      <c r="AQ213" s="98">
        <v>46090</v>
      </c>
      <c r="AR213" s="98"/>
      <c r="AS213" s="97" t="s">
        <v>1283</v>
      </c>
      <c r="AT213" s="97" t="s">
        <v>1915</v>
      </c>
      <c r="AU213" s="97" t="s">
        <v>1284</v>
      </c>
      <c r="AV213" s="97" t="s">
        <v>1389</v>
      </c>
      <c r="AW213" s="97" t="s">
        <v>1389</v>
      </c>
      <c r="AX213" s="114" t="s">
        <v>3</v>
      </c>
      <c r="AY213" s="120">
        <v>1879</v>
      </c>
      <c r="AZ213" s="98">
        <v>46090</v>
      </c>
      <c r="BA213" s="110" t="str">
        <f t="shared" ref="BA213" si="337">+IF(D213="","",IF(AND($AZ213=""),"EN TRAMITE",IF(AND($AZ213&lt;=$AI213),"CON RESPUESTA","VENCIDA")))</f>
        <v>CON RESPUESTA</v>
      </c>
      <c r="BB213" s="111">
        <f>IF($AQ213="","",IF(AND($I213="RS"),($AQ213-$AK213),IF(AND($I213="RP"),($AQ213-$AK213),IF(AND($I213="RV"),($AQ213-$AK213),(NETWORKDAYS.INTL($AK213,$AQ213,1,Datos!$R$3:$R$18))))))</f>
        <v>0</v>
      </c>
      <c r="BC213" s="112" t="str">
        <f t="shared" si="1"/>
        <v>A TIEMPO</v>
      </c>
      <c r="BD213" s="111">
        <f>IF($AZ213="","",IF(AND($I213="RS"),($AZ213-$D213),IF(AND($I213="RP"),($AZ213-$D213),IF(AND($I213="RV"),($AZ213-$D213),(NETWORKDAYS.INTL($D213,$AZ213,1,Datos!$R$3:$R$18))))))</f>
        <v>0</v>
      </c>
      <c r="BE213" s="112" t="str">
        <f t="shared" si="2"/>
        <v>A TIEMPO</v>
      </c>
    </row>
    <row r="214" spans="1:57" ht="21" customHeight="1" x14ac:dyDescent="0.3">
      <c r="A214" s="97">
        <v>126</v>
      </c>
      <c r="B214" s="97">
        <v>1795</v>
      </c>
      <c r="C214" s="98">
        <v>46085</v>
      </c>
      <c r="D214" s="98">
        <v>46085</v>
      </c>
      <c r="E214" s="97" t="s">
        <v>1574</v>
      </c>
      <c r="F214" s="97" t="s">
        <v>1852</v>
      </c>
      <c r="G214" s="97" t="s">
        <v>125</v>
      </c>
      <c r="H214" s="97" t="s">
        <v>1374</v>
      </c>
      <c r="I214" s="97" t="s">
        <v>1368</v>
      </c>
      <c r="J214" s="97" t="s">
        <v>1903</v>
      </c>
      <c r="K214" s="97" t="s">
        <v>66</v>
      </c>
      <c r="L214" s="97" t="s">
        <v>66</v>
      </c>
      <c r="M214" s="97" t="s">
        <v>66</v>
      </c>
      <c r="N214" s="97" t="s">
        <v>1833</v>
      </c>
      <c r="O214" s="97" t="s">
        <v>1907</v>
      </c>
      <c r="P214" s="97" t="s">
        <v>80</v>
      </c>
      <c r="Q214" s="97">
        <v>40373172</v>
      </c>
      <c r="R214" s="97" t="s">
        <v>11</v>
      </c>
      <c r="S214" s="97" t="s">
        <v>66</v>
      </c>
      <c r="T214" s="97" t="s">
        <v>1908</v>
      </c>
      <c r="U214" s="97">
        <v>3213659067</v>
      </c>
      <c r="V214" s="97" t="s">
        <v>66</v>
      </c>
      <c r="W214" s="97" t="s">
        <v>214</v>
      </c>
      <c r="X214" s="97" t="s">
        <v>495</v>
      </c>
      <c r="Y214" s="97" t="s">
        <v>1909</v>
      </c>
      <c r="Z214" s="97" t="s">
        <v>66</v>
      </c>
      <c r="AA214" s="97" t="s">
        <v>1413</v>
      </c>
      <c r="AB214" s="97" t="s">
        <v>1413</v>
      </c>
      <c r="AC214" s="97" t="s">
        <v>1387</v>
      </c>
      <c r="AD214" s="97" t="s">
        <v>1463</v>
      </c>
      <c r="AE214" s="97" t="s">
        <v>139</v>
      </c>
      <c r="AF214" s="97" t="s">
        <v>1429</v>
      </c>
      <c r="AG214" s="97" t="s">
        <v>66</v>
      </c>
      <c r="AH214" s="97" t="s">
        <v>1389</v>
      </c>
      <c r="AI214" s="98">
        <f>IF(D214="","",IF(AND($I214="RS"),WORKDAY.INTL($D214,3,1,Datos!$R$3:$R$18),IF(AND($I214="RP"),WORKDAY.INTL($D214,2,1,Datos!$R$3:$R$18),IF(AND($I214="RV"),WORKDAY.INTL($D214,1,1,Datos!$R$3:$R$18),IF(AND($I214="Pg"),WORKDAY.INTL($D214,15,1,Datos!$R$3:$R$18),IF(AND($I214="Ps"),WORKDAY.INTL($D214,10,1,Datos!$R$3:$R$18),WORKDAY.INTL($D214,15,1,Datos!$R$3:$R$18)-1))))))</f>
        <v>46105</v>
      </c>
      <c r="AJ214" s="97" t="str">
        <f>IF(D214="","",IF(AND($I214="RS"),(($AI214-$D214)*24)&amp;" Horas",IF(AND($I214="RP"),(($AI214-$D214)*24)&amp;" Horas",IF(AND($I214="RV"),(($AI214-$D214)*24)&amp;" Horas",IF(AND($I214="Pg"),NETWORKDAYS.INTL($D214,$AI214,1,Datos!$R$3:$R$18)-1&amp;" Días",IF(AND($I214="Ps"),NETWORKDAYS.INTL($D214,$AI214,1,Datos!$R$3:$R$18)-1&amp;" Días",(NETWORKDAYS.INTL($D214,$AI214,1,Datos!$R$3:$R$18)&amp;" Días")))))))</f>
        <v>15 Días</v>
      </c>
      <c r="AK214" s="98">
        <v>46085</v>
      </c>
      <c r="AL214" s="98">
        <v>46098</v>
      </c>
      <c r="AM214" s="98"/>
      <c r="AN214" s="98"/>
      <c r="AO214" s="97"/>
      <c r="AP214" s="109" t="str">
        <f ca="1">IF(D214="","",IF(AND($AZ214&lt;&gt;""),"YA SE DIO SOLUCIÓN","Falta  "&amp;(NETWORKDAYS.INTL(TODAY(),$AI214,1,Datos!$R$3:$R$18)-1&amp;" días")))</f>
        <v>YA SE DIO SOLUCIÓN</v>
      </c>
      <c r="AQ214" s="98">
        <v>46098</v>
      </c>
      <c r="AR214" s="98"/>
      <c r="AS214" s="97" t="s">
        <v>1283</v>
      </c>
      <c r="AT214" s="97" t="s">
        <v>1910</v>
      </c>
      <c r="AU214" s="97" t="s">
        <v>1284</v>
      </c>
      <c r="AV214" s="97" t="s">
        <v>1389</v>
      </c>
      <c r="AW214" s="97" t="s">
        <v>1389</v>
      </c>
      <c r="AX214" s="114" t="s">
        <v>3</v>
      </c>
      <c r="AY214" s="120">
        <v>2198</v>
      </c>
      <c r="AZ214" s="98">
        <v>46099</v>
      </c>
      <c r="BA214" s="110" t="str">
        <f t="shared" ref="BA214" si="338">+IF(D214="","",IF(AND($AZ214=""),"EN TRAMITE",IF(AND($AZ214&lt;=$AI214),"CON RESPUESTA","VENCIDA")))</f>
        <v>CON RESPUESTA</v>
      </c>
      <c r="BB214" s="111">
        <f>IF($AQ214="","",IF(AND($I214="RS"),($AQ214-$AK214),IF(AND($I214="RP"),($AQ214-$AK214),IF(AND($I214="RV"),($AQ214-$AK214),(NETWORKDAYS.INTL($AK214,$AQ214,1,Datos!$R$3:$R$18))))))</f>
        <v>10</v>
      </c>
      <c r="BC214" s="112" t="str">
        <f t="shared" si="1"/>
        <v>A TIEMPO</v>
      </c>
      <c r="BD214" s="111">
        <f>IF($AZ214="","",IF(AND($I214="RS"),($AZ214-$D214),IF(AND($I214="RP"),($AZ214-$D214),IF(AND($I214="RV"),($AZ214-$D214),(NETWORKDAYS.INTL($D214,$AZ214,1,Datos!$R$3:$R$18))))))</f>
        <v>11</v>
      </c>
      <c r="BE214" s="112" t="str">
        <f t="shared" si="2"/>
        <v>A TIEMPO</v>
      </c>
    </row>
    <row r="215" spans="1:57" ht="21" customHeight="1" x14ac:dyDescent="0.3">
      <c r="A215" s="97">
        <v>125</v>
      </c>
      <c r="B215" s="97">
        <v>1741</v>
      </c>
      <c r="C215" s="98">
        <v>46084</v>
      </c>
      <c r="D215" s="98">
        <v>46084</v>
      </c>
      <c r="E215" s="97" t="s">
        <v>1574</v>
      </c>
      <c r="F215" s="97" t="s">
        <v>1852</v>
      </c>
      <c r="G215" s="97" t="s">
        <v>125</v>
      </c>
      <c r="H215" s="97" t="s">
        <v>1374</v>
      </c>
      <c r="I215" s="97" t="s">
        <v>1368</v>
      </c>
      <c r="J215" s="97" t="s">
        <v>1903</v>
      </c>
      <c r="K215" s="97" t="s">
        <v>66</v>
      </c>
      <c r="L215" s="97" t="s">
        <v>66</v>
      </c>
      <c r="M215" s="97" t="s">
        <v>66</v>
      </c>
      <c r="N215" s="97" t="s">
        <v>1833</v>
      </c>
      <c r="O215" s="97" t="s">
        <v>1904</v>
      </c>
      <c r="P215" s="97" t="s">
        <v>80</v>
      </c>
      <c r="Q215" s="97">
        <v>37442652</v>
      </c>
      <c r="R215" s="97" t="s">
        <v>11</v>
      </c>
      <c r="S215" s="97" t="s">
        <v>66</v>
      </c>
      <c r="T215" s="97" t="s">
        <v>66</v>
      </c>
      <c r="U215" s="97">
        <v>3108124568</v>
      </c>
      <c r="V215" s="97" t="s">
        <v>66</v>
      </c>
      <c r="W215" s="97" t="s">
        <v>214</v>
      </c>
      <c r="X215" s="97" t="s">
        <v>495</v>
      </c>
      <c r="Y215" s="97" t="s">
        <v>1905</v>
      </c>
      <c r="Z215" s="97" t="s">
        <v>66</v>
      </c>
      <c r="AA215" s="97" t="s">
        <v>1413</v>
      </c>
      <c r="AB215" s="97" t="s">
        <v>1413</v>
      </c>
      <c r="AC215" s="97" t="s">
        <v>1387</v>
      </c>
      <c r="AD215" s="97" t="s">
        <v>1463</v>
      </c>
      <c r="AE215" s="97" t="s">
        <v>139</v>
      </c>
      <c r="AF215" s="97" t="s">
        <v>1429</v>
      </c>
      <c r="AG215" s="97" t="s">
        <v>66</v>
      </c>
      <c r="AH215" s="97" t="s">
        <v>1389</v>
      </c>
      <c r="AI215" s="98">
        <f>IF(D215="","",IF(AND($I215="RS"),WORKDAY.INTL($D215,3,1,Datos!$R$3:$R$18),IF(AND($I215="RP"),WORKDAY.INTL($D215,2,1,Datos!$R$3:$R$18),IF(AND($I215="RV"),WORKDAY.INTL($D215,1,1,Datos!$R$3:$R$18),IF(AND($I215="Pg"),WORKDAY.INTL($D215,15,1,Datos!$R$3:$R$18),IF(AND($I215="Ps"),WORKDAY.INTL($D215,10,1,Datos!$R$3:$R$18),WORKDAY.INTL($D215,15,1,Datos!$R$3:$R$18)-1))))))</f>
        <v>46104</v>
      </c>
      <c r="AJ215" s="97" t="str">
        <f>IF(D215="","",IF(AND($I215="RS"),(($AI215-$D215)*24)&amp;" Horas",IF(AND($I215="RP"),(($AI215-$D215)*24)&amp;" Horas",IF(AND($I215="RV"),(($AI215-$D215)*24)&amp;" Horas",IF(AND($I215="Pg"),NETWORKDAYS.INTL($D215,$AI215,1,Datos!$R$3:$R$18)-1&amp;" Días",IF(AND($I215="Ps"),NETWORKDAYS.INTL($D215,$AI215,1,Datos!$R$3:$R$18)-1&amp;" Días",(NETWORKDAYS.INTL($D215,$AI215,1,Datos!$R$3:$R$18)&amp;" Días")))))))</f>
        <v>15 Días</v>
      </c>
      <c r="AK215" s="98">
        <v>46084</v>
      </c>
      <c r="AL215" s="98"/>
      <c r="AM215" s="98"/>
      <c r="AN215" s="98"/>
      <c r="AO215" s="97"/>
      <c r="AP215" s="109" t="str">
        <f ca="1">IF(D215="","",IF(AND($AZ215&lt;&gt;""),"YA SE DIO SOLUCIÓN","Falta  "&amp;(NETWORKDAYS.INTL(TODAY(),$AI215,1,Datos!$R$3:$R$18)-1&amp;" días")))</f>
        <v>YA SE DIO SOLUCIÓN</v>
      </c>
      <c r="AQ215" s="98">
        <v>46090</v>
      </c>
      <c r="AR215" s="98"/>
      <c r="AS215" s="97" t="s">
        <v>1283</v>
      </c>
      <c r="AT215" s="97" t="s">
        <v>1783</v>
      </c>
      <c r="AU215" s="97" t="s">
        <v>1284</v>
      </c>
      <c r="AV215" s="97" t="s">
        <v>1389</v>
      </c>
      <c r="AW215" s="97" t="s">
        <v>1389</v>
      </c>
      <c r="AX215" s="114" t="s">
        <v>3</v>
      </c>
      <c r="AY215" s="120">
        <v>1842</v>
      </c>
      <c r="AZ215" s="98">
        <v>46090</v>
      </c>
      <c r="BA215" s="110" t="str">
        <f t="shared" ref="BA215" si="339">+IF(D215="","",IF(AND($AZ215=""),"EN TRAMITE",IF(AND($AZ215&lt;=$AI215),"CON RESPUESTA","VENCIDA")))</f>
        <v>CON RESPUESTA</v>
      </c>
      <c r="BB215" s="111">
        <f>IF($AQ215="","",IF(AND($I215="RS"),($AQ215-$AK215),IF(AND($I215="RP"),($AQ215-$AK215),IF(AND($I215="RV"),($AQ215-$AK215),(NETWORKDAYS.INTL($AK215,$AQ215,1,Datos!$R$3:$R$18))))))</f>
        <v>5</v>
      </c>
      <c r="BC215" s="112" t="str">
        <f t="shared" si="1"/>
        <v>A TIEMPO</v>
      </c>
      <c r="BD215" s="111">
        <f>IF($AZ215="","",IF(AND($I215="RS"),($AZ215-$D215),IF(AND($I215="RP"),($AZ215-$D215),IF(AND($I215="RV"),($AZ215-$D215),(NETWORKDAYS.INTL($D215,$AZ215,1,Datos!$R$3:$R$18))))))</f>
        <v>5</v>
      </c>
      <c r="BE215" s="112" t="str">
        <f t="shared" si="2"/>
        <v>A TIEMPO</v>
      </c>
    </row>
    <row r="216" spans="1:57" ht="21" customHeight="1" x14ac:dyDescent="0.3">
      <c r="A216" s="97">
        <v>124</v>
      </c>
      <c r="B216" s="97">
        <v>1734</v>
      </c>
      <c r="C216" s="98">
        <v>46084</v>
      </c>
      <c r="D216" s="98">
        <v>46084</v>
      </c>
      <c r="E216" s="97" t="s">
        <v>1574</v>
      </c>
      <c r="F216" s="97" t="s">
        <v>1852</v>
      </c>
      <c r="G216" s="97" t="s">
        <v>148</v>
      </c>
      <c r="H216" s="97" t="s">
        <v>1374</v>
      </c>
      <c r="I216" s="97" t="s">
        <v>1368</v>
      </c>
      <c r="J216" s="97" t="s">
        <v>1900</v>
      </c>
      <c r="K216" s="97" t="s">
        <v>80</v>
      </c>
      <c r="L216" s="97">
        <v>5656911</v>
      </c>
      <c r="M216" s="97">
        <v>3112867752</v>
      </c>
      <c r="N216" s="97" t="s">
        <v>1901</v>
      </c>
      <c r="O216" s="97" t="s">
        <v>1900</v>
      </c>
      <c r="P216" s="97" t="s">
        <v>80</v>
      </c>
      <c r="Q216" s="97">
        <v>5656911</v>
      </c>
      <c r="R216" s="97" t="s">
        <v>98</v>
      </c>
      <c r="S216" s="97" t="s">
        <v>66</v>
      </c>
      <c r="T216" s="97" t="s">
        <v>1902</v>
      </c>
      <c r="U216" s="97">
        <v>3112867752</v>
      </c>
      <c r="V216" s="97" t="s">
        <v>1901</v>
      </c>
      <c r="W216" s="97" t="s">
        <v>214</v>
      </c>
      <c r="X216" s="97" t="s">
        <v>243</v>
      </c>
      <c r="Y216" s="97" t="s">
        <v>1888</v>
      </c>
      <c r="Z216" s="97" t="s">
        <v>66</v>
      </c>
      <c r="AA216" s="97" t="s">
        <v>1413</v>
      </c>
      <c r="AB216" s="97" t="s">
        <v>1413</v>
      </c>
      <c r="AC216" s="97" t="s">
        <v>1386</v>
      </c>
      <c r="AD216" s="97" t="s">
        <v>1377</v>
      </c>
      <c r="AE216" s="97" t="s">
        <v>1448</v>
      </c>
      <c r="AF216" s="97" t="s">
        <v>1443</v>
      </c>
      <c r="AG216" s="97" t="s">
        <v>66</v>
      </c>
      <c r="AH216" s="97" t="s">
        <v>1393</v>
      </c>
      <c r="AI216" s="98">
        <f>IF(D216="","",IF(AND($I216="RS"),WORKDAY.INTL($D216,3,1,Datos!$R$3:$R$18),IF(AND($I216="RP"),WORKDAY.INTL($D216,2,1,Datos!$R$3:$R$18),IF(AND($I216="RV"),WORKDAY.INTL($D216,1,1,Datos!$R$3:$R$18),IF(AND($I216="Pg"),WORKDAY.INTL($D216,15,1,Datos!$R$3:$R$18),IF(AND($I216="Ps"),WORKDAY.INTL($D216,10,1,Datos!$R$3:$R$18),WORKDAY.INTL($D216,15,1,Datos!$R$3:$R$18)-1))))))</f>
        <v>46104</v>
      </c>
      <c r="AJ216" s="97" t="str">
        <f>IF(D216="","",IF(AND($I216="RS"),(($AI216-$D216)*24)&amp;" Horas",IF(AND($I216="RP"),(($AI216-$D216)*24)&amp;" Horas",IF(AND($I216="RV"),(($AI216-$D216)*24)&amp;" Horas",IF(AND($I216="Pg"),NETWORKDAYS.INTL($D216,$AI216,1,Datos!$R$3:$R$18)-1&amp;" Días",IF(AND($I216="Ps"),NETWORKDAYS.INTL($D216,$AI216,1,Datos!$R$3:$R$18)-1&amp;" Días",(NETWORKDAYS.INTL($D216,$AI216,1,Datos!$R$3:$R$18)&amp;" Días")))))))</f>
        <v>15 Días</v>
      </c>
      <c r="AK216" s="98">
        <v>46084</v>
      </c>
      <c r="AL216" s="98"/>
      <c r="AM216" s="98"/>
      <c r="AN216" s="98"/>
      <c r="AO216" s="97"/>
      <c r="AP216" s="109" t="str">
        <f ca="1">IF(D216="","",IF(AND($AZ216&lt;&gt;""),"YA SE DIO SOLUCIÓN","Falta  "&amp;(NETWORKDAYS.INTL(TODAY(),$AI216,1,Datos!$R$3:$R$18)-1&amp;" días")))</f>
        <v>YA SE DIO SOLUCIÓN</v>
      </c>
      <c r="AQ216" s="98">
        <v>46097</v>
      </c>
      <c r="AR216" s="98"/>
      <c r="AS216" s="97" t="s">
        <v>1284</v>
      </c>
      <c r="AT216" s="97" t="s">
        <v>1389</v>
      </c>
      <c r="AU216" s="97" t="s">
        <v>1283</v>
      </c>
      <c r="AV216" s="97" t="s">
        <v>1899</v>
      </c>
      <c r="AW216" s="97" t="s">
        <v>1443</v>
      </c>
      <c r="AX216" s="114" t="s">
        <v>168</v>
      </c>
      <c r="AY216" s="120">
        <v>2119</v>
      </c>
      <c r="AZ216" s="98">
        <v>46097</v>
      </c>
      <c r="BA216" s="110" t="str">
        <f t="shared" ref="BA216" si="340">+IF(D216="","",IF(AND($AZ216=""),"EN TRAMITE",IF(AND($AZ216&lt;=$AI216),"CON RESPUESTA","VENCIDA")))</f>
        <v>CON RESPUESTA</v>
      </c>
      <c r="BB216" s="111">
        <f>IF($AQ216="","",IF(AND($I216="RS"),($AQ216-$AK216),IF(AND($I216="RP"),($AQ216-$AK216),IF(AND($I216="RV"),($AQ216-$AK216),(NETWORKDAYS.INTL($AK216,$AQ216,1,Datos!$R$3:$R$18))))))</f>
        <v>10</v>
      </c>
      <c r="BC216" s="112" t="str">
        <f t="shared" si="1"/>
        <v>A TIEMPO</v>
      </c>
      <c r="BD216" s="111">
        <f>IF($AZ216="","",IF(AND($I216="RS"),($AZ216-$D216),IF(AND($I216="RP"),($AZ216-$D216),IF(AND($I216="RV"),($AZ216-$D216),(NETWORKDAYS.INTL($D216,$AZ216,1,Datos!$R$3:$R$18))))))</f>
        <v>10</v>
      </c>
      <c r="BE216" s="112" t="str">
        <f t="shared" si="2"/>
        <v>A TIEMPO</v>
      </c>
    </row>
    <row r="217" spans="1:57" ht="21" customHeight="1" x14ac:dyDescent="0.3">
      <c r="A217" s="97">
        <v>123</v>
      </c>
      <c r="B217" s="97">
        <v>1733</v>
      </c>
      <c r="C217" s="98">
        <v>46084</v>
      </c>
      <c r="D217" s="98">
        <v>46084</v>
      </c>
      <c r="E217" s="97" t="s">
        <v>1574</v>
      </c>
      <c r="F217" s="97" t="s">
        <v>1852</v>
      </c>
      <c r="G217" s="97" t="s">
        <v>148</v>
      </c>
      <c r="H217" s="97" t="s">
        <v>1374</v>
      </c>
      <c r="I217" s="97" t="s">
        <v>1368</v>
      </c>
      <c r="J217" s="97" t="s">
        <v>1895</v>
      </c>
      <c r="K217" s="97" t="s">
        <v>80</v>
      </c>
      <c r="L217" s="97">
        <v>1116665464</v>
      </c>
      <c r="M217" s="97">
        <v>3144662795</v>
      </c>
      <c r="N217" s="97" t="s">
        <v>1896</v>
      </c>
      <c r="O217" s="97" t="s">
        <v>1895</v>
      </c>
      <c r="P217" s="97" t="s">
        <v>80</v>
      </c>
      <c r="Q217" s="97">
        <v>1116665464</v>
      </c>
      <c r="R217" s="97" t="s">
        <v>11</v>
      </c>
      <c r="S217" s="97" t="s">
        <v>66</v>
      </c>
      <c r="T217" s="97" t="s">
        <v>1897</v>
      </c>
      <c r="U217" s="97">
        <v>3144662795</v>
      </c>
      <c r="V217" s="97" t="s">
        <v>1896</v>
      </c>
      <c r="W217" s="97" t="s">
        <v>214</v>
      </c>
      <c r="X217" s="97" t="s">
        <v>243</v>
      </c>
      <c r="Y217" s="97" t="s">
        <v>1888</v>
      </c>
      <c r="Z217" s="97" t="s">
        <v>66</v>
      </c>
      <c r="AA217" s="97" t="s">
        <v>1413</v>
      </c>
      <c r="AB217" s="97" t="s">
        <v>1413</v>
      </c>
      <c r="AC217" s="97" t="s">
        <v>1382</v>
      </c>
      <c r="AD217" s="97" t="s">
        <v>1377</v>
      </c>
      <c r="AE217" s="97" t="s">
        <v>1448</v>
      </c>
      <c r="AF217" s="97" t="s">
        <v>1443</v>
      </c>
      <c r="AG217" s="97" t="s">
        <v>1898</v>
      </c>
      <c r="AH217" s="97" t="s">
        <v>1393</v>
      </c>
      <c r="AI217" s="98">
        <f>IF(D217="","",IF(AND($I217="RS"),WORKDAY.INTL($D217,3,1,Datos!$R$3:$R$18),IF(AND($I217="RP"),WORKDAY.INTL($D217,2,1,Datos!$R$3:$R$18),IF(AND($I217="RV"),WORKDAY.INTL($D217,1,1,Datos!$R$3:$R$18),IF(AND($I217="Pg"),WORKDAY.INTL($D217,15,1,Datos!$R$3:$R$18),IF(AND($I217="Ps"),WORKDAY.INTL($D217,10,1,Datos!$R$3:$R$18),WORKDAY.INTL($D217,15,1,Datos!$R$3:$R$18)-1))))))</f>
        <v>46104</v>
      </c>
      <c r="AJ217" s="97" t="str">
        <f>IF(D217="","",IF(AND($I217="RS"),(($AI217-$D217)*24)&amp;" Horas",IF(AND($I217="RP"),(($AI217-$D217)*24)&amp;" Horas",IF(AND($I217="RV"),(($AI217-$D217)*24)&amp;" Horas",IF(AND($I217="Pg"),NETWORKDAYS.INTL($D217,$AI217,1,Datos!$R$3:$R$18)-1&amp;" Días",IF(AND($I217="Ps"),NETWORKDAYS.INTL($D217,$AI217,1,Datos!$R$3:$R$18)-1&amp;" Días",(NETWORKDAYS.INTL($D217,$AI217,1,Datos!$R$3:$R$18)&amp;" Días")))))))</f>
        <v>15 Días</v>
      </c>
      <c r="AK217" s="98">
        <v>46084</v>
      </c>
      <c r="AL217" s="98"/>
      <c r="AM217" s="98"/>
      <c r="AN217" s="98"/>
      <c r="AO217" s="97"/>
      <c r="AP217" s="109" t="str">
        <f ca="1">IF(D217="","",IF(AND($AZ217&lt;&gt;""),"YA SE DIO SOLUCIÓN","Falta  "&amp;(NETWORKDAYS.INTL(TODAY(),$AI217,1,Datos!$R$3:$R$18)-1&amp;" días")))</f>
        <v>YA SE DIO SOLUCIÓN</v>
      </c>
      <c r="AQ217" s="98">
        <v>46097</v>
      </c>
      <c r="AR217" s="98"/>
      <c r="AS217" s="97" t="s">
        <v>1284</v>
      </c>
      <c r="AT217" s="97" t="s">
        <v>1389</v>
      </c>
      <c r="AU217" s="97" t="s">
        <v>1283</v>
      </c>
      <c r="AV217" s="97" t="s">
        <v>1899</v>
      </c>
      <c r="AW217" s="97" t="s">
        <v>1443</v>
      </c>
      <c r="AX217" s="114" t="s">
        <v>168</v>
      </c>
      <c r="AY217" s="120">
        <v>2118</v>
      </c>
      <c r="AZ217" s="98">
        <v>46097</v>
      </c>
      <c r="BA217" s="110" t="str">
        <f t="shared" ref="BA217" si="341">+IF(D217="","",IF(AND($AZ217=""),"EN TRAMITE",IF(AND($AZ217&lt;=$AI217),"CON RESPUESTA","VENCIDA")))</f>
        <v>CON RESPUESTA</v>
      </c>
      <c r="BB217" s="111">
        <f>IF($AQ217="","",IF(AND($I217="RS"),($AQ217-$AK217),IF(AND($I217="RP"),($AQ217-$AK217),IF(AND($I217="RV"),($AQ217-$AK217),(NETWORKDAYS.INTL($AK217,$AQ217,1,Datos!$R$3:$R$18))))))</f>
        <v>10</v>
      </c>
      <c r="BC217" s="112" t="str">
        <f t="shared" si="1"/>
        <v>A TIEMPO</v>
      </c>
      <c r="BD217" s="111">
        <f>IF($AZ217="","",IF(AND($I217="RS"),($AZ217-$D217),IF(AND($I217="RP"),($AZ217-$D217),IF(AND($I217="RV"),($AZ217-$D217),(NETWORKDAYS.INTL($D217,$AZ217,1,Datos!$R$3:$R$18))))))</f>
        <v>10</v>
      </c>
      <c r="BE217" s="112" t="str">
        <f t="shared" si="2"/>
        <v>A TIEMPO</v>
      </c>
    </row>
    <row r="218" spans="1:57" ht="21" customHeight="1" x14ac:dyDescent="0.3">
      <c r="A218" s="97">
        <v>122</v>
      </c>
      <c r="B218" s="97">
        <v>1732</v>
      </c>
      <c r="C218" s="98">
        <v>46084</v>
      </c>
      <c r="D218" s="98">
        <v>46084</v>
      </c>
      <c r="E218" s="97" t="s">
        <v>1574</v>
      </c>
      <c r="F218" s="97" t="s">
        <v>1852</v>
      </c>
      <c r="G218" s="97" t="s">
        <v>148</v>
      </c>
      <c r="H218" s="97" t="s">
        <v>1374</v>
      </c>
      <c r="I218" s="97" t="s">
        <v>1368</v>
      </c>
      <c r="J218" s="97" t="s">
        <v>1890</v>
      </c>
      <c r="K218" s="97" t="s">
        <v>66</v>
      </c>
      <c r="L218" s="97" t="s">
        <v>66</v>
      </c>
      <c r="M218" s="97" t="s">
        <v>66</v>
      </c>
      <c r="N218" s="97" t="s">
        <v>66</v>
      </c>
      <c r="O218" s="97" t="s">
        <v>1891</v>
      </c>
      <c r="P218" s="97" t="s">
        <v>66</v>
      </c>
      <c r="Q218" s="97" t="s">
        <v>66</v>
      </c>
      <c r="R218" s="97" t="s">
        <v>4</v>
      </c>
      <c r="S218" s="97" t="s">
        <v>66</v>
      </c>
      <c r="T218" s="97" t="s">
        <v>1892</v>
      </c>
      <c r="U218" s="97">
        <v>3133243822</v>
      </c>
      <c r="V218" s="97" t="s">
        <v>66</v>
      </c>
      <c r="W218" s="97" t="s">
        <v>214</v>
      </c>
      <c r="X218" s="97" t="s">
        <v>416</v>
      </c>
      <c r="Y218" s="97" t="s">
        <v>1888</v>
      </c>
      <c r="Z218" s="97" t="s">
        <v>66</v>
      </c>
      <c r="AA218" s="97" t="s">
        <v>1413</v>
      </c>
      <c r="AB218" s="97" t="s">
        <v>1413</v>
      </c>
      <c r="AC218" s="97" t="s">
        <v>1386</v>
      </c>
      <c r="AD218" s="97" t="s">
        <v>1377</v>
      </c>
      <c r="AE218" s="97" t="s">
        <v>1448</v>
      </c>
      <c r="AF218" s="97" t="s">
        <v>1443</v>
      </c>
      <c r="AG218" s="97" t="s">
        <v>1893</v>
      </c>
      <c r="AH218" s="97" t="s">
        <v>1393</v>
      </c>
      <c r="AI218" s="98">
        <f>IF(D218="","",IF(AND($I218="RS"),WORKDAY.INTL($D218,3,1,Datos!$R$3:$R$18),IF(AND($I218="RP"),WORKDAY.INTL($D218,2,1,Datos!$R$3:$R$18),IF(AND($I218="RV"),WORKDAY.INTL($D218,1,1,Datos!$R$3:$R$18),IF(AND($I218="Pg"),WORKDAY.INTL($D218,15,1,Datos!$R$3:$R$18),IF(AND($I218="Ps"),WORKDAY.INTL($D218,10,1,Datos!$R$3:$R$18),WORKDAY.INTL($D218,15,1,Datos!$R$3:$R$18)-1))))))</f>
        <v>46104</v>
      </c>
      <c r="AJ218" s="97" t="str">
        <f>IF(D218="","",IF(AND($I218="RS"),(($AI218-$D218)*24)&amp;" Horas",IF(AND($I218="RP"),(($AI218-$D218)*24)&amp;" Horas",IF(AND($I218="RV"),(($AI218-$D218)*24)&amp;" Horas",IF(AND($I218="Pg"),NETWORKDAYS.INTL($D218,$AI218,1,Datos!$R$3:$R$18)-1&amp;" Días",IF(AND($I218="Ps"),NETWORKDAYS.INTL($D218,$AI218,1,Datos!$R$3:$R$18)-1&amp;" Días",(NETWORKDAYS.INTL($D218,$AI218,1,Datos!$R$3:$R$18)&amp;" Días")))))))</f>
        <v>15 Días</v>
      </c>
      <c r="AK218" s="98">
        <v>46084</v>
      </c>
      <c r="AL218" s="98">
        <v>46094</v>
      </c>
      <c r="AM218" s="98">
        <v>46098</v>
      </c>
      <c r="AN218" s="98"/>
      <c r="AO218" s="97"/>
      <c r="AP218" s="109" t="str">
        <f ca="1">IF(D218="","",IF(AND($AZ218&lt;&gt;""),"YA SE DIO SOLUCIÓN","Falta  "&amp;(NETWORKDAYS.INTL(TODAY(),$AI218,1,Datos!$R$3:$R$18)-1&amp;" días")))</f>
        <v>YA SE DIO SOLUCIÓN</v>
      </c>
      <c r="AQ218" s="98">
        <v>46099</v>
      </c>
      <c r="AR218" s="98"/>
      <c r="AS218" s="97" t="s">
        <v>1283</v>
      </c>
      <c r="AT218" s="97" t="s">
        <v>1861</v>
      </c>
      <c r="AU218" s="97" t="s">
        <v>1284</v>
      </c>
      <c r="AV218" s="97" t="s">
        <v>1389</v>
      </c>
      <c r="AW218" s="97" t="s">
        <v>1389</v>
      </c>
      <c r="AX218" s="114" t="s">
        <v>168</v>
      </c>
      <c r="AY218" s="120">
        <v>2248</v>
      </c>
      <c r="AZ218" s="98">
        <v>46100</v>
      </c>
      <c r="BA218" s="110" t="str">
        <f t="shared" ref="BA218" si="342">+IF(D218="","",IF(AND($AZ218=""),"EN TRAMITE",IF(AND($AZ218&lt;=$AI218),"CON RESPUESTA","VENCIDA")))</f>
        <v>CON RESPUESTA</v>
      </c>
      <c r="BB218" s="111">
        <f>IF($AQ218="","",IF(AND($I218="RS"),($AQ218-$AK218),IF(AND($I218="RP"),($AQ218-$AK218),IF(AND($I218="RV"),($AQ218-$AK218),(NETWORKDAYS.INTL($AK218,$AQ218,1,Datos!$R$3:$R$18))))))</f>
        <v>12</v>
      </c>
      <c r="BC218" s="112" t="str">
        <f t="shared" si="1"/>
        <v>A TIEMPO</v>
      </c>
      <c r="BD218" s="111">
        <f>IF($AZ218="","",IF(AND($I218="RS"),($AZ218-$D218),IF(AND($I218="RP"),($AZ218-$D218),IF(AND($I218="RV"),($AZ218-$D218),(NETWORKDAYS.INTL($D218,$AZ218,1,Datos!$R$3:$R$18))))))</f>
        <v>13</v>
      </c>
      <c r="BE218" s="112" t="str">
        <f t="shared" si="2"/>
        <v>A TIEMPO</v>
      </c>
    </row>
    <row r="219" spans="1:57" ht="21" customHeight="1" x14ac:dyDescent="0.3">
      <c r="A219" s="97">
        <v>121</v>
      </c>
      <c r="B219" s="97">
        <v>1731</v>
      </c>
      <c r="C219" s="98">
        <v>46084</v>
      </c>
      <c r="D219" s="98">
        <v>46084</v>
      </c>
      <c r="E219" s="97" t="s">
        <v>1574</v>
      </c>
      <c r="F219" s="97" t="s">
        <v>1852</v>
      </c>
      <c r="G219" s="97" t="s">
        <v>148</v>
      </c>
      <c r="H219" s="97" t="s">
        <v>1374</v>
      </c>
      <c r="I219" s="97" t="s">
        <v>1368</v>
      </c>
      <c r="J219" s="97" t="s">
        <v>1886</v>
      </c>
      <c r="K219" s="97" t="s">
        <v>80</v>
      </c>
      <c r="L219" s="97">
        <v>1115858517</v>
      </c>
      <c r="M219" s="97">
        <v>3102934044</v>
      </c>
      <c r="N219" s="97" t="s">
        <v>66</v>
      </c>
      <c r="O219" s="97" t="s">
        <v>1886</v>
      </c>
      <c r="P219" s="97" t="s">
        <v>80</v>
      </c>
      <c r="Q219" s="97">
        <v>1115858517</v>
      </c>
      <c r="R219" s="97" t="s">
        <v>4</v>
      </c>
      <c r="S219" s="97" t="s">
        <v>66</v>
      </c>
      <c r="T219" s="97" t="s">
        <v>1887</v>
      </c>
      <c r="U219" s="97">
        <v>3102934044</v>
      </c>
      <c r="V219" s="97" t="s">
        <v>66</v>
      </c>
      <c r="W219" s="97" t="s">
        <v>214</v>
      </c>
      <c r="X219" s="97" t="s">
        <v>416</v>
      </c>
      <c r="Y219" s="97" t="s">
        <v>1888</v>
      </c>
      <c r="Z219" s="97" t="s">
        <v>66</v>
      </c>
      <c r="AA219" s="97" t="s">
        <v>1413</v>
      </c>
      <c r="AB219" s="97" t="s">
        <v>1413</v>
      </c>
      <c r="AC219" s="97" t="s">
        <v>1386</v>
      </c>
      <c r="AD219" s="97" t="s">
        <v>1377</v>
      </c>
      <c r="AE219" s="97" t="s">
        <v>139</v>
      </c>
      <c r="AF219" s="97" t="s">
        <v>1429</v>
      </c>
      <c r="AG219" s="97" t="s">
        <v>1889</v>
      </c>
      <c r="AH219" s="97" t="s">
        <v>1393</v>
      </c>
      <c r="AI219" s="98">
        <f>IF(D219="","",IF(AND($I219="RS"),WORKDAY.INTL($D219,3,1,Datos!$R$3:$R$18),IF(AND($I219="RP"),WORKDAY.INTL($D219,2,1,Datos!$R$3:$R$18),IF(AND($I219="RV"),WORKDAY.INTL($D219,1,1,Datos!$R$3:$R$18),IF(AND($I219="Pg"),WORKDAY.INTL($D219,15,1,Datos!$R$3:$R$18),IF(AND($I219="Ps"),WORKDAY.INTL($D219,10,1,Datos!$R$3:$R$18),WORKDAY.INTL($D219,15,1,Datos!$R$3:$R$18)-1))))))</f>
        <v>46104</v>
      </c>
      <c r="AJ219" s="97" t="str">
        <f>IF(D219="","",IF(AND($I219="RS"),(($AI219-$D219)*24)&amp;" Horas",IF(AND($I219="RP"),(($AI219-$D219)*24)&amp;" Horas",IF(AND($I219="RV"),(($AI219-$D219)*24)&amp;" Horas",IF(AND($I219="Pg"),NETWORKDAYS.INTL($D219,$AI219,1,Datos!$R$3:$R$18)-1&amp;" Días",IF(AND($I219="Ps"),NETWORKDAYS.INTL($D219,$AI219,1,Datos!$R$3:$R$18)-1&amp;" Días",(NETWORKDAYS.INTL($D219,$AI219,1,Datos!$R$3:$R$18)&amp;" Días")))))))</f>
        <v>15 Días</v>
      </c>
      <c r="AK219" s="98">
        <v>46084</v>
      </c>
      <c r="AL219" s="98"/>
      <c r="AM219" s="98"/>
      <c r="AN219" s="98"/>
      <c r="AO219" s="97"/>
      <c r="AP219" s="109" t="str">
        <f ca="1">IF(D219="","",IF(AND($AZ219&lt;&gt;""),"YA SE DIO SOLUCIÓN","Falta  "&amp;(NETWORKDAYS.INTL(TODAY(),$AI219,1,Datos!$R$3:$R$18)-1&amp;" días")))</f>
        <v>YA SE DIO SOLUCIÓN</v>
      </c>
      <c r="AQ219" s="98">
        <v>46087</v>
      </c>
      <c r="AR219" s="98"/>
      <c r="AS219" s="97" t="s">
        <v>1283</v>
      </c>
      <c r="AT219" s="97" t="s">
        <v>1906</v>
      </c>
      <c r="AU219" s="97" t="s">
        <v>1284</v>
      </c>
      <c r="AV219" s="97" t="s">
        <v>1389</v>
      </c>
      <c r="AW219" s="97" t="s">
        <v>1389</v>
      </c>
      <c r="AX219" s="114" t="s">
        <v>168</v>
      </c>
      <c r="AY219" s="120">
        <v>1770</v>
      </c>
      <c r="AZ219" s="98">
        <v>46087</v>
      </c>
      <c r="BA219" s="110" t="str">
        <f t="shared" ref="BA219" si="343">+IF(D219="","",IF(AND($AZ219=""),"EN TRAMITE",IF(AND($AZ219&lt;=$AI219),"CON RESPUESTA","VENCIDA")))</f>
        <v>CON RESPUESTA</v>
      </c>
      <c r="BB219" s="111">
        <f>IF($AQ219="","",IF(AND($I219="RS"),($AQ219-$AK219),IF(AND($I219="RP"),($AQ219-$AK219),IF(AND($I219="RV"),($AQ219-$AK219),(NETWORKDAYS.INTL($AK219,$AQ219,1,Datos!$R$3:$R$18))))))</f>
        <v>4</v>
      </c>
      <c r="BC219" s="112" t="str">
        <f t="shared" si="1"/>
        <v>A TIEMPO</v>
      </c>
      <c r="BD219" s="111">
        <f>IF($AZ219="","",IF(AND($I219="RS"),($AZ219-$D219),IF(AND($I219="RP"),($AZ219-$D219),IF(AND($I219="RV"),($AZ219-$D219),(NETWORKDAYS.INTL($D219,$AZ219,1,Datos!$R$3:$R$18))))))</f>
        <v>4</v>
      </c>
      <c r="BE219" s="112" t="str">
        <f t="shared" si="2"/>
        <v>A TIEMPO</v>
      </c>
    </row>
    <row r="220" spans="1:57" ht="21" customHeight="1" x14ac:dyDescent="0.3">
      <c r="A220" s="97">
        <v>120</v>
      </c>
      <c r="B220" s="97">
        <v>1730</v>
      </c>
      <c r="C220" s="98">
        <v>46084</v>
      </c>
      <c r="D220" s="98">
        <v>46084</v>
      </c>
      <c r="E220" s="97" t="s">
        <v>1574</v>
      </c>
      <c r="F220" s="97" t="s">
        <v>1852</v>
      </c>
      <c r="G220" s="97" t="s">
        <v>148</v>
      </c>
      <c r="H220" s="97" t="s">
        <v>1374</v>
      </c>
      <c r="I220" s="97" t="s">
        <v>1368</v>
      </c>
      <c r="J220" s="97" t="s">
        <v>1880</v>
      </c>
      <c r="K220" s="97" t="s">
        <v>80</v>
      </c>
      <c r="L220" s="97">
        <v>1115866001</v>
      </c>
      <c r="M220" s="97">
        <v>3114994731</v>
      </c>
      <c r="N220" s="97" t="s">
        <v>1881</v>
      </c>
      <c r="O220" s="97" t="s">
        <v>1880</v>
      </c>
      <c r="P220" s="97" t="s">
        <v>80</v>
      </c>
      <c r="Q220" s="97">
        <v>1115866001</v>
      </c>
      <c r="R220" s="97" t="s">
        <v>4</v>
      </c>
      <c r="S220" s="97" t="s">
        <v>66</v>
      </c>
      <c r="T220" s="97" t="s">
        <v>1882</v>
      </c>
      <c r="U220" s="97">
        <v>3114994731</v>
      </c>
      <c r="V220" s="97" t="s">
        <v>1881</v>
      </c>
      <c r="W220" s="97" t="s">
        <v>214</v>
      </c>
      <c r="X220" s="97" t="s">
        <v>416</v>
      </c>
      <c r="Y220" s="97" t="s">
        <v>1883</v>
      </c>
      <c r="Z220" s="97" t="s">
        <v>66</v>
      </c>
      <c r="AA220" s="97" t="s">
        <v>1413</v>
      </c>
      <c r="AB220" s="97" t="s">
        <v>1413</v>
      </c>
      <c r="AC220" s="97" t="s">
        <v>1386</v>
      </c>
      <c r="AD220" s="97" t="s">
        <v>1377</v>
      </c>
      <c r="AE220" s="97" t="s">
        <v>139</v>
      </c>
      <c r="AF220" s="97" t="s">
        <v>1429</v>
      </c>
      <c r="AG220" s="97" t="s">
        <v>66</v>
      </c>
      <c r="AH220" s="97" t="s">
        <v>1389</v>
      </c>
      <c r="AI220" s="98">
        <f>IF(D220="","",IF(AND($I220="RS"),WORKDAY.INTL($D220,3,1,Datos!$R$3:$R$18),IF(AND($I220="RP"),WORKDAY.INTL($D220,2,1,Datos!$R$3:$R$18),IF(AND($I220="RV"),WORKDAY.INTL($D220,1,1,Datos!$R$3:$R$18),IF(AND($I220="Pg"),WORKDAY.INTL($D220,15,1,Datos!$R$3:$R$18),IF(AND($I220="Ps"),WORKDAY.INTL($D220,10,1,Datos!$R$3:$R$18),WORKDAY.INTL($D220,15,1,Datos!$R$3:$R$18)-1))))))</f>
        <v>46104</v>
      </c>
      <c r="AJ220" s="97" t="str">
        <f>IF(D220="","",IF(AND($I220="RS"),(($AI220-$D220)*24)&amp;" Horas",IF(AND($I220="RP"),(($AI220-$D220)*24)&amp;" Horas",IF(AND($I220="RV"),(($AI220-$D220)*24)&amp;" Horas",IF(AND($I220="Pg"),NETWORKDAYS.INTL($D220,$AI220,1,Datos!$R$3:$R$18)-1&amp;" Días",IF(AND($I220="Ps"),NETWORKDAYS.INTL($D220,$AI220,1,Datos!$R$3:$R$18)-1&amp;" Días",(NETWORKDAYS.INTL($D220,$AI220,1,Datos!$R$3:$R$18)&amp;" Días")))))))</f>
        <v>15 Días</v>
      </c>
      <c r="AK220" s="98">
        <v>46084</v>
      </c>
      <c r="AL220" s="98"/>
      <c r="AM220" s="98"/>
      <c r="AN220" s="98"/>
      <c r="AO220" s="97"/>
      <c r="AP220" s="109" t="str">
        <f ca="1">IF(D220="","",IF(AND($AZ220&lt;&gt;""),"YA SE DIO SOLUCIÓN","Falta  "&amp;(NETWORKDAYS.INTL(TODAY(),$AI220,1,Datos!$R$3:$R$18)-1&amp;" días")))</f>
        <v>YA SE DIO SOLUCIÓN</v>
      </c>
      <c r="AQ220" s="98">
        <v>46087</v>
      </c>
      <c r="AR220" s="98"/>
      <c r="AS220" s="97" t="s">
        <v>1283</v>
      </c>
      <c r="AT220" s="97" t="s">
        <v>1894</v>
      </c>
      <c r="AU220" s="97" t="s">
        <v>1284</v>
      </c>
      <c r="AV220" s="97" t="s">
        <v>1389</v>
      </c>
      <c r="AW220" s="97" t="s">
        <v>1389</v>
      </c>
      <c r="AX220" s="114" t="s">
        <v>168</v>
      </c>
      <c r="AY220" s="120">
        <v>1769</v>
      </c>
      <c r="AZ220" s="98">
        <v>46087</v>
      </c>
      <c r="BA220" s="110" t="str">
        <f t="shared" ref="BA220" si="344">+IF(D220="","",IF(AND($AZ220=""),"EN TRAMITE",IF(AND($AZ220&lt;=$AI220),"CON RESPUESTA","VENCIDA")))</f>
        <v>CON RESPUESTA</v>
      </c>
      <c r="BB220" s="111">
        <f>IF($AQ220="","",IF(AND($I220="RS"),($AQ220-$AK220),IF(AND($I220="RP"),($AQ220-$AK220),IF(AND($I220="RV"),($AQ220-$AK220),(NETWORKDAYS.INTL($AK220,$AQ220,1,Datos!$R$3:$R$18))))))</f>
        <v>4</v>
      </c>
      <c r="BC220" s="112" t="str">
        <f t="shared" si="1"/>
        <v>A TIEMPO</v>
      </c>
      <c r="BD220" s="111">
        <f>IF($AZ220="","",IF(AND($I220="RS"),($AZ220-$D220),IF(AND($I220="RP"),($AZ220-$D220),IF(AND($I220="RV"),($AZ220-$D220),(NETWORKDAYS.INTL($D220,$AZ220,1,Datos!$R$3:$R$18))))))</f>
        <v>4</v>
      </c>
      <c r="BE220" s="112" t="str">
        <f t="shared" si="2"/>
        <v>A TIEMPO</v>
      </c>
    </row>
    <row r="221" spans="1:57" ht="21" customHeight="1" x14ac:dyDescent="0.3">
      <c r="A221" s="97">
        <v>119</v>
      </c>
      <c r="B221" s="97">
        <v>1729</v>
      </c>
      <c r="C221" s="98">
        <v>46084</v>
      </c>
      <c r="D221" s="98">
        <v>46084</v>
      </c>
      <c r="E221" s="97" t="s">
        <v>1574</v>
      </c>
      <c r="F221" s="97" t="s">
        <v>1852</v>
      </c>
      <c r="G221" s="97" t="s">
        <v>135</v>
      </c>
      <c r="H221" s="97" t="s">
        <v>1374</v>
      </c>
      <c r="I221" s="97" t="s">
        <v>1368</v>
      </c>
      <c r="J221" s="97" t="s">
        <v>1876</v>
      </c>
      <c r="K221" s="97" t="s">
        <v>80</v>
      </c>
      <c r="L221" s="97">
        <v>1118167119</v>
      </c>
      <c r="M221" s="97">
        <v>3134586957</v>
      </c>
      <c r="N221" s="97" t="s">
        <v>1877</v>
      </c>
      <c r="O221" s="97" t="s">
        <v>1876</v>
      </c>
      <c r="P221" s="97" t="s">
        <v>80</v>
      </c>
      <c r="Q221" s="97">
        <v>1118167119</v>
      </c>
      <c r="R221" s="97" t="s">
        <v>11</v>
      </c>
      <c r="S221" s="97" t="s">
        <v>66</v>
      </c>
      <c r="T221" s="97" t="s">
        <v>1878</v>
      </c>
      <c r="U221" s="97">
        <v>3134586957</v>
      </c>
      <c r="V221" s="97" t="s">
        <v>1877</v>
      </c>
      <c r="W221" s="97" t="s">
        <v>214</v>
      </c>
      <c r="X221" s="97" t="s">
        <v>495</v>
      </c>
      <c r="Y221" s="97" t="s">
        <v>1879</v>
      </c>
      <c r="Z221" s="97" t="s">
        <v>66</v>
      </c>
      <c r="AA221" s="97" t="s">
        <v>1413</v>
      </c>
      <c r="AB221" s="97" t="s">
        <v>1413</v>
      </c>
      <c r="AC221" s="97" t="s">
        <v>1382</v>
      </c>
      <c r="AD221" s="97" t="s">
        <v>1377</v>
      </c>
      <c r="AE221" s="97" t="s">
        <v>160</v>
      </c>
      <c r="AF221" s="97" t="s">
        <v>1817</v>
      </c>
      <c r="AG221" s="97" t="s">
        <v>66</v>
      </c>
      <c r="AH221" s="97" t="s">
        <v>1389</v>
      </c>
      <c r="AI221" s="98">
        <f>IF(D221="","",IF(AND($I221="RS"),WORKDAY.INTL($D221,3,1,Datos!$R$3:$R$18),IF(AND($I221="RP"),WORKDAY.INTL($D221,2,1,Datos!$R$3:$R$18),IF(AND($I221="RV"),WORKDAY.INTL($D221,1,1,Datos!$R$3:$R$18),IF(AND($I221="Pg"),WORKDAY.INTL($D221,15,1,Datos!$R$3:$R$18),IF(AND($I221="Ps"),WORKDAY.INTL($D221,10,1,Datos!$R$3:$R$18),WORKDAY.INTL($D221,15,1,Datos!$R$3:$R$18)-1))))))</f>
        <v>46104</v>
      </c>
      <c r="AJ221" s="97" t="str">
        <f>IF(D221="","",IF(AND($I221="RS"),(($AI221-$D221)*24)&amp;" Horas",IF(AND($I221="RP"),(($AI221-$D221)*24)&amp;" Horas",IF(AND($I221="RV"),(($AI221-$D221)*24)&amp;" Horas",IF(AND($I221="Pg"),NETWORKDAYS.INTL($D221,$AI221,1,Datos!$R$3:$R$18)-1&amp;" Días",IF(AND($I221="Ps"),NETWORKDAYS.INTL($D221,$AI221,1,Datos!$R$3:$R$18)-1&amp;" Días",(NETWORKDAYS.INTL($D221,$AI221,1,Datos!$R$3:$R$18)&amp;" Días")))))))</f>
        <v>15 Días</v>
      </c>
      <c r="AK221" s="98">
        <v>46084</v>
      </c>
      <c r="AL221" s="98">
        <v>46094</v>
      </c>
      <c r="AM221" s="98">
        <v>46098</v>
      </c>
      <c r="AN221" s="98"/>
      <c r="AO221" s="97"/>
      <c r="AP221" s="109" t="str">
        <f ca="1">IF(D221="","",IF(AND($AZ221&lt;&gt;""),"YA SE DIO SOLUCIÓN","Falta  "&amp;(NETWORKDAYS.INTL(TODAY(),$AI221,1,Datos!$R$3:$R$18)-1&amp;" días")))</f>
        <v>YA SE DIO SOLUCIÓN</v>
      </c>
      <c r="AQ221" s="98">
        <v>46099</v>
      </c>
      <c r="AR221" s="98"/>
      <c r="AS221" s="97" t="s">
        <v>1283</v>
      </c>
      <c r="AT221" s="97" t="s">
        <v>2088</v>
      </c>
      <c r="AU221" s="97" t="s">
        <v>1284</v>
      </c>
      <c r="AV221" s="97" t="s">
        <v>1389</v>
      </c>
      <c r="AW221" s="97" t="s">
        <v>1389</v>
      </c>
      <c r="AX221" s="114" t="s">
        <v>3</v>
      </c>
      <c r="AY221" s="120">
        <v>2251</v>
      </c>
      <c r="AZ221" s="98">
        <v>46100</v>
      </c>
      <c r="BA221" s="110" t="str">
        <f t="shared" ref="BA221" si="345">+IF(D221="","",IF(AND($AZ221=""),"EN TRAMITE",IF(AND($AZ221&lt;=$AI221),"CON RESPUESTA","VENCIDA")))</f>
        <v>CON RESPUESTA</v>
      </c>
      <c r="BB221" s="111">
        <f>IF($AQ221="","",IF(AND($I221="RS"),($AQ221-$AK221),IF(AND($I221="RP"),($AQ221-$AK221),IF(AND($I221="RV"),($AQ221-$AK221),(NETWORKDAYS.INTL($AK221,$AQ221,1,Datos!$R$3:$R$18))))))</f>
        <v>12</v>
      </c>
      <c r="BC221" s="112" t="str">
        <f t="shared" si="1"/>
        <v>A TIEMPO</v>
      </c>
      <c r="BD221" s="111">
        <f>IF($AZ221="","",IF(AND($I221="RS"),($AZ221-$D221),IF(AND($I221="RP"),($AZ221-$D221),IF(AND($I221="RV"),($AZ221-$D221),(NETWORKDAYS.INTL($D221,$AZ221,1,Datos!$R$3:$R$18))))))</f>
        <v>13</v>
      </c>
      <c r="BE221" s="112" t="str">
        <f t="shared" si="2"/>
        <v>A TIEMPO</v>
      </c>
    </row>
    <row r="222" spans="1:57" ht="21" customHeight="1" x14ac:dyDescent="0.3">
      <c r="A222" s="97">
        <v>118</v>
      </c>
      <c r="B222" s="97">
        <v>1728</v>
      </c>
      <c r="C222" s="98">
        <v>46084</v>
      </c>
      <c r="D222" s="98">
        <v>46084</v>
      </c>
      <c r="E222" s="97" t="s">
        <v>1574</v>
      </c>
      <c r="F222" s="97" t="s">
        <v>1852</v>
      </c>
      <c r="G222" s="97" t="s">
        <v>135</v>
      </c>
      <c r="H222" s="97" t="s">
        <v>1374</v>
      </c>
      <c r="I222" s="97" t="s">
        <v>1368</v>
      </c>
      <c r="J222" s="97" t="s">
        <v>1872</v>
      </c>
      <c r="K222" s="97" t="s">
        <v>66</v>
      </c>
      <c r="L222" s="97" t="s">
        <v>66</v>
      </c>
      <c r="M222" s="97">
        <v>3223758913</v>
      </c>
      <c r="N222" s="97" t="s">
        <v>66</v>
      </c>
      <c r="O222" s="97" t="s">
        <v>1871</v>
      </c>
      <c r="P222" s="97" t="s">
        <v>80</v>
      </c>
      <c r="Q222" s="97">
        <v>1118541376</v>
      </c>
      <c r="R222" s="97" t="s">
        <v>10</v>
      </c>
      <c r="S222" s="97" t="s">
        <v>66</v>
      </c>
      <c r="T222" s="97" t="s">
        <v>1873</v>
      </c>
      <c r="U222" s="97">
        <v>3114524803</v>
      </c>
      <c r="V222" s="97" t="s">
        <v>66</v>
      </c>
      <c r="W222" s="97" t="s">
        <v>214</v>
      </c>
      <c r="X222" s="97" t="s">
        <v>243</v>
      </c>
      <c r="Y222" s="97" t="s">
        <v>1874</v>
      </c>
      <c r="Z222" s="97" t="s">
        <v>66</v>
      </c>
      <c r="AA222" s="97" t="s">
        <v>1413</v>
      </c>
      <c r="AB222" s="97" t="s">
        <v>1413</v>
      </c>
      <c r="AC222" s="97" t="s">
        <v>1388</v>
      </c>
      <c r="AD222" s="97" t="s">
        <v>1377</v>
      </c>
      <c r="AE222" s="97" t="s">
        <v>160</v>
      </c>
      <c r="AF222" s="97" t="s">
        <v>1817</v>
      </c>
      <c r="AG222" s="97" t="s">
        <v>1875</v>
      </c>
      <c r="AH222" s="97" t="s">
        <v>1399</v>
      </c>
      <c r="AI222" s="98">
        <f>IF(D222="","",IF(AND($I222="RS"),WORKDAY.INTL($D222,3,1,Datos!$R$3:$R$18),IF(AND($I222="RP"),WORKDAY.INTL($D222,2,1,Datos!$R$3:$R$18),IF(AND($I222="RV"),WORKDAY.INTL($D222,1,1,Datos!$R$3:$R$18),IF(AND($I222="Pg"),WORKDAY.INTL($D222,15,1,Datos!$R$3:$R$18),IF(AND($I222="Ps"),WORKDAY.INTL($D222,10,1,Datos!$R$3:$R$18),WORKDAY.INTL($D222,15,1,Datos!$R$3:$R$18)-1))))))</f>
        <v>46104</v>
      </c>
      <c r="AJ222" s="97" t="str">
        <f>IF(D222="","",IF(AND($I222="RS"),(($AI222-$D222)*24)&amp;" Horas",IF(AND($I222="RP"),(($AI222-$D222)*24)&amp;" Horas",IF(AND($I222="RV"),(($AI222-$D222)*24)&amp;" Horas",IF(AND($I222="Pg"),NETWORKDAYS.INTL($D222,$AI222,1,Datos!$R$3:$R$18)-1&amp;" Días",IF(AND($I222="Ps"),NETWORKDAYS.INTL($D222,$AI222,1,Datos!$R$3:$R$18)-1&amp;" Días",(NETWORKDAYS.INTL($D222,$AI222,1,Datos!$R$3:$R$18)&amp;" Días")))))))</f>
        <v>15 Días</v>
      </c>
      <c r="AK222" s="98">
        <v>46084</v>
      </c>
      <c r="AL222" s="98">
        <v>46094</v>
      </c>
      <c r="AM222" s="98">
        <v>46098</v>
      </c>
      <c r="AN222" s="98"/>
      <c r="AO222" s="97"/>
      <c r="AP222" s="109" t="str">
        <f ca="1">IF(D222="","",IF(AND($AZ222&lt;&gt;""),"YA SE DIO SOLUCIÓN","Falta  "&amp;(NETWORKDAYS.INTL(TODAY(),$AI222,1,Datos!$R$3:$R$18)-1&amp;" días")))</f>
        <v>YA SE DIO SOLUCIÓN</v>
      </c>
      <c r="AQ222" s="98">
        <v>46099</v>
      </c>
      <c r="AR222" s="98"/>
      <c r="AS222" s="97" t="s">
        <v>1284</v>
      </c>
      <c r="AT222" s="97" t="s">
        <v>1389</v>
      </c>
      <c r="AU222" s="97" t="s">
        <v>1283</v>
      </c>
      <c r="AV222" s="97" t="s">
        <v>2087</v>
      </c>
      <c r="AW222" s="97" t="s">
        <v>1817</v>
      </c>
      <c r="AX222" s="114" t="s">
        <v>168</v>
      </c>
      <c r="AY222" s="120">
        <v>2250</v>
      </c>
      <c r="AZ222" s="98">
        <v>46100</v>
      </c>
      <c r="BA222" s="110" t="str">
        <f t="shared" ref="BA222" si="346">+IF(D222="","",IF(AND($AZ222=""),"EN TRAMITE",IF(AND($AZ222&lt;=$AI222),"CON RESPUESTA","VENCIDA")))</f>
        <v>CON RESPUESTA</v>
      </c>
      <c r="BB222" s="111">
        <f>IF($AQ222="","",IF(AND($I222="RS"),($AQ222-$AK222),IF(AND($I222="RP"),($AQ222-$AK222),IF(AND($I222="RV"),($AQ222-$AK222),(NETWORKDAYS.INTL($AK222,$AQ222,1,Datos!$R$3:$R$18))))))</f>
        <v>12</v>
      </c>
      <c r="BC222" s="112" t="str">
        <f t="shared" si="1"/>
        <v>A TIEMPO</v>
      </c>
      <c r="BD222" s="111">
        <f>IF($AZ222="","",IF(AND($I222="RS"),($AZ222-$D222),IF(AND($I222="RP"),($AZ222-$D222),IF(AND($I222="RV"),($AZ222-$D222),(NETWORKDAYS.INTL($D222,$AZ222,1,Datos!$R$3:$R$18))))))</f>
        <v>13</v>
      </c>
      <c r="BE222" s="112" t="str">
        <f t="shared" si="2"/>
        <v>A TIEMPO</v>
      </c>
    </row>
    <row r="223" spans="1:57" ht="21" customHeight="1" x14ac:dyDescent="0.3">
      <c r="A223" s="97">
        <v>117</v>
      </c>
      <c r="B223" s="97">
        <v>1727</v>
      </c>
      <c r="C223" s="98">
        <v>46084</v>
      </c>
      <c r="D223" s="98">
        <v>46084</v>
      </c>
      <c r="E223" s="97" t="s">
        <v>1574</v>
      </c>
      <c r="F223" s="97" t="s">
        <v>1852</v>
      </c>
      <c r="G223" s="97" t="s">
        <v>117</v>
      </c>
      <c r="H223" s="97" t="s">
        <v>1374</v>
      </c>
      <c r="I223" s="97" t="s">
        <v>1368</v>
      </c>
      <c r="J223" s="97" t="s">
        <v>1867</v>
      </c>
      <c r="K223" s="97" t="s">
        <v>80</v>
      </c>
      <c r="L223" s="97">
        <v>1029646625</v>
      </c>
      <c r="M223" s="97" t="s">
        <v>66</v>
      </c>
      <c r="N223" s="97" t="s">
        <v>1868</v>
      </c>
      <c r="O223" s="97" t="s">
        <v>1867</v>
      </c>
      <c r="P223" s="97" t="s">
        <v>80</v>
      </c>
      <c r="Q223" s="97">
        <v>1029646625</v>
      </c>
      <c r="R223" s="97" t="s">
        <v>97</v>
      </c>
      <c r="S223" s="97" t="s">
        <v>1404</v>
      </c>
      <c r="T223" s="97" t="s">
        <v>1869</v>
      </c>
      <c r="U223" s="97" t="s">
        <v>66</v>
      </c>
      <c r="V223" s="97" t="s">
        <v>1868</v>
      </c>
      <c r="W223" s="97" t="s">
        <v>1272</v>
      </c>
      <c r="X223" s="97"/>
      <c r="Y223" s="97" t="s">
        <v>1870</v>
      </c>
      <c r="Z223" s="97" t="s">
        <v>66</v>
      </c>
      <c r="AA223" s="97" t="s">
        <v>1413</v>
      </c>
      <c r="AB223" s="97" t="s">
        <v>1413</v>
      </c>
      <c r="AC223" s="97" t="s">
        <v>1386</v>
      </c>
      <c r="AD223" s="97" t="s">
        <v>1377</v>
      </c>
      <c r="AE223" s="97" t="s">
        <v>1448</v>
      </c>
      <c r="AF223" s="97" t="s">
        <v>1443</v>
      </c>
      <c r="AG223" s="97" t="s">
        <v>66</v>
      </c>
      <c r="AH223" s="97" t="s">
        <v>1389</v>
      </c>
      <c r="AI223" s="98">
        <f>IF(D223="","",IF(AND($I223="RS"),WORKDAY.INTL($D223,3,1,Datos!$R$3:$R$18),IF(AND($I223="RP"),WORKDAY.INTL($D223,2,1,Datos!$R$3:$R$18),IF(AND($I223="RV"),WORKDAY.INTL($D223,1,1,Datos!$R$3:$R$18),IF(AND($I223="Pg"),WORKDAY.INTL($D223,15,1,Datos!$R$3:$R$18),IF(AND($I223="Ps"),WORKDAY.INTL($D223,10,1,Datos!$R$3:$R$18),WORKDAY.INTL($D223,15,1,Datos!$R$3:$R$18)-1))))))</f>
        <v>46104</v>
      </c>
      <c r="AJ223" s="97" t="str">
        <f>IF(D223="","",IF(AND($I223="RS"),(($AI223-$D223)*24)&amp;" Horas",IF(AND($I223="RP"),(($AI223-$D223)*24)&amp;" Horas",IF(AND($I223="RV"),(($AI223-$D223)*24)&amp;" Horas",IF(AND($I223="Pg"),NETWORKDAYS.INTL($D223,$AI223,1,Datos!$R$3:$R$18)-1&amp;" Días",IF(AND($I223="Ps"),NETWORKDAYS.INTL($D223,$AI223,1,Datos!$R$3:$R$18)-1&amp;" Días",(NETWORKDAYS.INTL($D223,$AI223,1,Datos!$R$3:$R$18)&amp;" Días")))))))</f>
        <v>15 Días</v>
      </c>
      <c r="AK223" s="98">
        <v>46084</v>
      </c>
      <c r="AL223" s="98">
        <v>46094</v>
      </c>
      <c r="AM223" s="98">
        <v>46098</v>
      </c>
      <c r="AN223" s="98"/>
      <c r="AO223" s="97"/>
      <c r="AP223" s="109" t="str">
        <f ca="1">IF(D223="","",IF(AND($AZ223&lt;&gt;""),"YA SE DIO SOLUCIÓN","Falta  "&amp;(NETWORKDAYS.INTL(TODAY(),$AI223,1,Datos!$R$3:$R$18)-1&amp;" días")))</f>
        <v>YA SE DIO SOLUCIÓN</v>
      </c>
      <c r="AQ223" s="98">
        <v>46099</v>
      </c>
      <c r="AR223" s="98"/>
      <c r="AS223" s="97" t="s">
        <v>1283</v>
      </c>
      <c r="AT223" s="97" t="s">
        <v>2086</v>
      </c>
      <c r="AU223" s="97" t="s">
        <v>1284</v>
      </c>
      <c r="AV223" s="97" t="s">
        <v>1389</v>
      </c>
      <c r="AW223" s="97" t="s">
        <v>1389</v>
      </c>
      <c r="AX223" s="114" t="s">
        <v>3</v>
      </c>
      <c r="AY223" s="120">
        <v>2247</v>
      </c>
      <c r="AZ223" s="98">
        <v>46100</v>
      </c>
      <c r="BA223" s="110" t="str">
        <f t="shared" ref="BA223" si="347">+IF(D223="","",IF(AND($AZ223=""),"EN TRAMITE",IF(AND($AZ223&lt;=$AI223),"CON RESPUESTA","VENCIDA")))</f>
        <v>CON RESPUESTA</v>
      </c>
      <c r="BB223" s="111">
        <f>IF($AQ223="","",IF(AND($I223="RS"),($AQ223-$AK223),IF(AND($I223="RP"),($AQ223-$AK223),IF(AND($I223="RV"),($AQ223-$AK223),(NETWORKDAYS.INTL($AK223,$AQ223,1,Datos!$R$3:$R$18))))))</f>
        <v>12</v>
      </c>
      <c r="BC223" s="112" t="str">
        <f t="shared" si="1"/>
        <v>A TIEMPO</v>
      </c>
      <c r="BD223" s="111">
        <f>IF($AZ223="","",IF(AND($I223="RS"),($AZ223-$D223),IF(AND($I223="RP"),($AZ223-$D223),IF(AND($I223="RV"),($AZ223-$D223),(NETWORKDAYS.INTL($D223,$AZ223,1,Datos!$R$3:$R$18))))))</f>
        <v>13</v>
      </c>
      <c r="BE223" s="112" t="str">
        <f t="shared" si="2"/>
        <v>A TIEMPO</v>
      </c>
    </row>
    <row r="224" spans="1:57" ht="21" customHeight="1" x14ac:dyDescent="0.3">
      <c r="A224" s="97">
        <v>116</v>
      </c>
      <c r="B224" s="97">
        <v>1726</v>
      </c>
      <c r="C224" s="98">
        <v>46084</v>
      </c>
      <c r="D224" s="98">
        <v>46084</v>
      </c>
      <c r="E224" s="97" t="s">
        <v>1574</v>
      </c>
      <c r="F224" s="97" t="s">
        <v>1852</v>
      </c>
      <c r="G224" s="97" t="s">
        <v>116</v>
      </c>
      <c r="H224" s="97" t="s">
        <v>1374</v>
      </c>
      <c r="I224" s="97" t="s">
        <v>1368</v>
      </c>
      <c r="J224" s="97" t="s">
        <v>1864</v>
      </c>
      <c r="K224" s="97" t="s">
        <v>80</v>
      </c>
      <c r="L224" s="97">
        <v>1118775598</v>
      </c>
      <c r="M224" s="97">
        <v>3108020906</v>
      </c>
      <c r="N224" s="97" t="s">
        <v>66</v>
      </c>
      <c r="O224" s="97" t="s">
        <v>1864</v>
      </c>
      <c r="P224" s="97" t="s">
        <v>80</v>
      </c>
      <c r="Q224" s="97">
        <v>1118775598</v>
      </c>
      <c r="R224" s="97" t="s">
        <v>66</v>
      </c>
      <c r="S224" s="97" t="s">
        <v>66</v>
      </c>
      <c r="T224" s="97" t="s">
        <v>66</v>
      </c>
      <c r="U224" s="97">
        <v>3108020906</v>
      </c>
      <c r="V224" s="97" t="s">
        <v>66</v>
      </c>
      <c r="W224" s="97" t="s">
        <v>214</v>
      </c>
      <c r="X224" s="97" t="s">
        <v>491</v>
      </c>
      <c r="Y224" s="97" t="s">
        <v>1865</v>
      </c>
      <c r="Z224" s="97" t="s">
        <v>66</v>
      </c>
      <c r="AA224" s="97" t="s">
        <v>1413</v>
      </c>
      <c r="AB224" s="97" t="s">
        <v>1413</v>
      </c>
      <c r="AC224" s="97" t="s">
        <v>1381</v>
      </c>
      <c r="AD224" s="97" t="s">
        <v>1377</v>
      </c>
      <c r="AE224" s="97" t="s">
        <v>1421</v>
      </c>
      <c r="AF224" s="97" t="s">
        <v>1434</v>
      </c>
      <c r="AG224" s="97" t="s">
        <v>66</v>
      </c>
      <c r="AH224" s="97" t="s">
        <v>1389</v>
      </c>
      <c r="AI224" s="98">
        <f>IF(D224="","",IF(AND($I224="RS"),WORKDAY.INTL($D224,3,1,Datos!$R$3:$R$18),IF(AND($I224="RP"),WORKDAY.INTL($D224,2,1,Datos!$R$3:$R$18),IF(AND($I224="RV"),WORKDAY.INTL($D224,1,1,Datos!$R$3:$R$18),IF(AND($I224="Pg"),WORKDAY.INTL($D224,15,1,Datos!$R$3:$R$18),IF(AND($I224="Ps"),WORKDAY.INTL($D224,10,1,Datos!$R$3:$R$18),WORKDAY.INTL($D224,15,1,Datos!$R$3:$R$18)-1))))))</f>
        <v>46104</v>
      </c>
      <c r="AJ224" s="97" t="str">
        <f>IF(D224="","",IF(AND($I224="RS"),(($AI224-$D224)*24)&amp;" Horas",IF(AND($I224="RP"),(($AI224-$D224)*24)&amp;" Horas",IF(AND($I224="RV"),(($AI224-$D224)*24)&amp;" Horas",IF(AND($I224="Pg"),NETWORKDAYS.INTL($D224,$AI224,1,Datos!$R$3:$R$18)-1&amp;" Días",IF(AND($I224="Ps"),NETWORKDAYS.INTL($D224,$AI224,1,Datos!$R$3:$R$18)-1&amp;" Días",(NETWORKDAYS.INTL($D224,$AI224,1,Datos!$R$3:$R$18)&amp;" Días")))))))</f>
        <v>15 Días</v>
      </c>
      <c r="AK224" s="98">
        <v>46084</v>
      </c>
      <c r="AL224" s="98"/>
      <c r="AM224" s="98"/>
      <c r="AN224" s="98"/>
      <c r="AO224" s="97"/>
      <c r="AP224" s="109" t="str">
        <f ca="1">IF(D224="","",IF(AND($AZ224&lt;&gt;""),"YA SE DIO SOLUCIÓN","Falta  "&amp;(NETWORKDAYS.INTL(TODAY(),$AI224,1,Datos!$R$3:$R$18)-1&amp;" días")))</f>
        <v>YA SE DIO SOLUCIÓN</v>
      </c>
      <c r="AQ224" s="98">
        <v>46091</v>
      </c>
      <c r="AR224" s="98"/>
      <c r="AS224" s="97" t="s">
        <v>1283</v>
      </c>
      <c r="AT224" s="97" t="s">
        <v>1866</v>
      </c>
      <c r="AU224" s="97" t="s">
        <v>1284</v>
      </c>
      <c r="AV224" s="97" t="s">
        <v>1389</v>
      </c>
      <c r="AW224" s="97" t="s">
        <v>1389</v>
      </c>
      <c r="AX224" s="114" t="s">
        <v>168</v>
      </c>
      <c r="AY224" s="120">
        <v>1887</v>
      </c>
      <c r="AZ224" s="98">
        <v>46091</v>
      </c>
      <c r="BA224" s="110" t="str">
        <f t="shared" ref="BA224" si="348">+IF(D224="","",IF(AND($AZ224=""),"EN TRAMITE",IF(AND($AZ224&lt;=$AI224),"CON RESPUESTA","VENCIDA")))</f>
        <v>CON RESPUESTA</v>
      </c>
      <c r="BB224" s="111">
        <f>IF($AQ224="","",IF(AND($I224="RS"),($AQ224-$AK224),IF(AND($I224="RP"),($AQ224-$AK224),IF(AND($I224="RV"),($AQ224-$AK224),(NETWORKDAYS.INTL($AK224,$AQ224,1,Datos!$R$3:$R$18))))))</f>
        <v>6</v>
      </c>
      <c r="BC224" s="112" t="str">
        <f t="shared" si="1"/>
        <v>A TIEMPO</v>
      </c>
      <c r="BD224" s="111">
        <f>IF($AZ224="","",IF(AND($I224="RS"),($AZ224-$D224),IF(AND($I224="RP"),($AZ224-$D224),IF(AND($I224="RV"),($AZ224-$D224),(NETWORKDAYS.INTL($D224,$AZ224,1,Datos!$R$3:$R$18))))))</f>
        <v>6</v>
      </c>
      <c r="BE224" s="112" t="str">
        <f t="shared" si="2"/>
        <v>A TIEMPO</v>
      </c>
    </row>
    <row r="225" spans="1:57" ht="21" customHeight="1" x14ac:dyDescent="0.3">
      <c r="A225" s="97">
        <v>115</v>
      </c>
      <c r="B225" s="97">
        <v>1725</v>
      </c>
      <c r="C225" s="98">
        <v>46084</v>
      </c>
      <c r="D225" s="98">
        <v>46084</v>
      </c>
      <c r="E225" s="97" t="s">
        <v>1574</v>
      </c>
      <c r="F225" s="97" t="s">
        <v>1852</v>
      </c>
      <c r="G225" s="97" t="s">
        <v>119</v>
      </c>
      <c r="H225" s="97" t="s">
        <v>1374</v>
      </c>
      <c r="I225" s="97" t="s">
        <v>1368</v>
      </c>
      <c r="J225" s="97" t="s">
        <v>1862</v>
      </c>
      <c r="K225" s="97" t="s">
        <v>80</v>
      </c>
      <c r="L225" s="97">
        <v>6882551</v>
      </c>
      <c r="M225" s="97">
        <v>3125889510</v>
      </c>
      <c r="N225" s="97" t="s">
        <v>66</v>
      </c>
      <c r="O225" s="97" t="s">
        <v>1862</v>
      </c>
      <c r="P225" s="97" t="s">
        <v>80</v>
      </c>
      <c r="Q225" s="97">
        <v>6882551</v>
      </c>
      <c r="R225" s="97" t="s">
        <v>11</v>
      </c>
      <c r="S225" s="97" t="s">
        <v>66</v>
      </c>
      <c r="T225" s="97" t="s">
        <v>1863</v>
      </c>
      <c r="U225" s="97">
        <v>3125889510</v>
      </c>
      <c r="V225" s="97" t="s">
        <v>66</v>
      </c>
      <c r="W225" s="97" t="s">
        <v>214</v>
      </c>
      <c r="X225" s="97" t="s">
        <v>243</v>
      </c>
      <c r="Y225" s="97" t="s">
        <v>1811</v>
      </c>
      <c r="Z225" s="97" t="s">
        <v>66</v>
      </c>
      <c r="AA225" s="97" t="s">
        <v>1413</v>
      </c>
      <c r="AB225" s="97" t="s">
        <v>1413</v>
      </c>
      <c r="AC225" s="97" t="s">
        <v>1382</v>
      </c>
      <c r="AD225" s="97" t="s">
        <v>1377</v>
      </c>
      <c r="AE225" s="97" t="s">
        <v>1421</v>
      </c>
      <c r="AF225" s="97" t="s">
        <v>1434</v>
      </c>
      <c r="AG225" s="97" t="s">
        <v>1857</v>
      </c>
      <c r="AH225" s="97" t="s">
        <v>1391</v>
      </c>
      <c r="AI225" s="98">
        <f>IF(D225="","",IF(AND($I225="RS"),WORKDAY.INTL($D225,3,1,Datos!$R$3:$R$18),IF(AND($I225="RP"),WORKDAY.INTL($D225,2,1,Datos!$R$3:$R$18),IF(AND($I225="RV"),WORKDAY.INTL($D225,1,1,Datos!$R$3:$R$18),IF(AND($I225="Pg"),WORKDAY.INTL($D225,15,1,Datos!$R$3:$R$18),IF(AND($I225="Ps"),WORKDAY.INTL($D225,10,1,Datos!$R$3:$R$18),WORKDAY.INTL($D225,15,1,Datos!$R$3:$R$18)-1))))))</f>
        <v>46104</v>
      </c>
      <c r="AJ225" s="97" t="str">
        <f>IF(D225="","",IF(AND($I225="RS"),(($AI225-$D225)*24)&amp;" Horas",IF(AND($I225="RP"),(($AI225-$D225)*24)&amp;" Horas",IF(AND($I225="RV"),(($AI225-$D225)*24)&amp;" Horas",IF(AND($I225="Pg"),NETWORKDAYS.INTL($D225,$AI225,1,Datos!$R$3:$R$18)-1&amp;" Días",IF(AND($I225="Ps"),NETWORKDAYS.INTL($D225,$AI225,1,Datos!$R$3:$R$18)-1&amp;" Días",(NETWORKDAYS.INTL($D225,$AI225,1,Datos!$R$3:$R$18)&amp;" Días")))))))</f>
        <v>15 Días</v>
      </c>
      <c r="AK225" s="98">
        <v>46084</v>
      </c>
      <c r="AL225" s="98"/>
      <c r="AM225" s="98"/>
      <c r="AN225" s="98"/>
      <c r="AO225" s="97"/>
      <c r="AP225" s="109" t="str">
        <f ca="1">IF(D225="","",IF(AND($AZ225&lt;&gt;""),"YA SE DIO SOLUCIÓN","Falta  "&amp;(NETWORKDAYS.INTL(TODAY(),$AI225,1,Datos!$R$3:$R$18)-1&amp;" días")))</f>
        <v>YA SE DIO SOLUCIÓN</v>
      </c>
      <c r="AQ225" s="98">
        <v>46091</v>
      </c>
      <c r="AR225" s="98"/>
      <c r="AS225" s="97" t="s">
        <v>1283</v>
      </c>
      <c r="AT225" s="97" t="s">
        <v>1861</v>
      </c>
      <c r="AU225" s="97" t="s">
        <v>1284</v>
      </c>
      <c r="AV225" s="97" t="s">
        <v>1389</v>
      </c>
      <c r="AW225" s="97" t="s">
        <v>1389</v>
      </c>
      <c r="AX225" s="114" t="s">
        <v>168</v>
      </c>
      <c r="AY225" s="120">
        <v>1889</v>
      </c>
      <c r="AZ225" s="98">
        <v>46091</v>
      </c>
      <c r="BA225" s="110" t="str">
        <f t="shared" ref="BA225" si="349">+IF(D225="","",IF(AND($AZ225=""),"EN TRAMITE",IF(AND($AZ225&lt;=$AI225),"CON RESPUESTA","VENCIDA")))</f>
        <v>CON RESPUESTA</v>
      </c>
      <c r="BB225" s="111">
        <f>IF($AQ225="","",IF(AND($I225="RS"),($AQ225-$AK225),IF(AND($I225="RP"),($AQ225-$AK225),IF(AND($I225="RV"),($AQ225-$AK225),(NETWORKDAYS.INTL($AK225,$AQ225,1,Datos!$R$3:$R$18))))))</f>
        <v>6</v>
      </c>
      <c r="BC225" s="112" t="str">
        <f t="shared" si="1"/>
        <v>A TIEMPO</v>
      </c>
      <c r="BD225" s="111">
        <f>IF($AZ225="","",IF(AND($I225="RS"),($AZ225-$D225),IF(AND($I225="RP"),($AZ225-$D225),IF(AND($I225="RV"),($AZ225-$D225),(NETWORKDAYS.INTL($D225,$AZ225,1,Datos!$R$3:$R$18))))))</f>
        <v>6</v>
      </c>
      <c r="BE225" s="112" t="str">
        <f t="shared" si="2"/>
        <v>A TIEMPO</v>
      </c>
    </row>
    <row r="226" spans="1:57" ht="21" customHeight="1" x14ac:dyDescent="0.3">
      <c r="A226" s="97">
        <v>114</v>
      </c>
      <c r="B226" s="97">
        <v>1724</v>
      </c>
      <c r="C226" s="98">
        <v>46084</v>
      </c>
      <c r="D226" s="98">
        <v>46084</v>
      </c>
      <c r="E226" s="97" t="s">
        <v>1574</v>
      </c>
      <c r="F226" s="97" t="s">
        <v>1852</v>
      </c>
      <c r="G226" s="97" t="s">
        <v>119</v>
      </c>
      <c r="H226" s="97" t="s">
        <v>1374</v>
      </c>
      <c r="I226" s="97" t="s">
        <v>1368</v>
      </c>
      <c r="J226" s="97" t="s">
        <v>1858</v>
      </c>
      <c r="K226" s="97" t="s">
        <v>80</v>
      </c>
      <c r="L226" s="97">
        <v>1010841243</v>
      </c>
      <c r="M226" s="97">
        <v>3105591927</v>
      </c>
      <c r="N226" s="97" t="s">
        <v>1859</v>
      </c>
      <c r="O226" s="97" t="s">
        <v>1858</v>
      </c>
      <c r="P226" s="97" t="s">
        <v>80</v>
      </c>
      <c r="Q226" s="97">
        <v>1010841243</v>
      </c>
      <c r="R226" s="97" t="s">
        <v>11</v>
      </c>
      <c r="S226" s="97" t="s">
        <v>66</v>
      </c>
      <c r="T226" s="97" t="s">
        <v>1860</v>
      </c>
      <c r="U226" s="97">
        <v>3105591927</v>
      </c>
      <c r="V226" s="97" t="s">
        <v>1859</v>
      </c>
      <c r="W226" s="97" t="s">
        <v>214</v>
      </c>
      <c r="X226" s="97" t="s">
        <v>243</v>
      </c>
      <c r="Y226" s="97" t="s">
        <v>1811</v>
      </c>
      <c r="Z226" s="97" t="s">
        <v>66</v>
      </c>
      <c r="AA226" s="97" t="s">
        <v>1413</v>
      </c>
      <c r="AB226" s="97" t="s">
        <v>1413</v>
      </c>
      <c r="AC226" s="97" t="s">
        <v>1382</v>
      </c>
      <c r="AD226" s="97" t="s">
        <v>1377</v>
      </c>
      <c r="AE226" s="97" t="s">
        <v>1421</v>
      </c>
      <c r="AF226" s="97" t="s">
        <v>1434</v>
      </c>
      <c r="AG226" s="97" t="s">
        <v>1857</v>
      </c>
      <c r="AH226" s="97" t="s">
        <v>1391</v>
      </c>
      <c r="AI226" s="98">
        <f>IF(D226="","",IF(AND($I226="RS"),WORKDAY.INTL($D226,3,1,Datos!$R$3:$R$18),IF(AND($I226="RP"),WORKDAY.INTL($D226,2,1,Datos!$R$3:$R$18),IF(AND($I226="RV"),WORKDAY.INTL($D226,1,1,Datos!$R$3:$R$18),IF(AND($I226="Pg"),WORKDAY.INTL($D226,15,1,Datos!$R$3:$R$18),IF(AND($I226="Ps"),WORKDAY.INTL($D226,10,1,Datos!$R$3:$R$18),WORKDAY.INTL($D226,15,1,Datos!$R$3:$R$18)-1))))))</f>
        <v>46104</v>
      </c>
      <c r="AJ226" s="97" t="str">
        <f>IF(D226="","",IF(AND($I226="RS"),(($AI226-$D226)*24)&amp;" Horas",IF(AND($I226="RP"),(($AI226-$D226)*24)&amp;" Horas",IF(AND($I226="RV"),(($AI226-$D226)*24)&amp;" Horas",IF(AND($I226="Pg"),NETWORKDAYS.INTL($D226,$AI226,1,Datos!$R$3:$R$18)-1&amp;" Días",IF(AND($I226="Ps"),NETWORKDAYS.INTL($D226,$AI226,1,Datos!$R$3:$R$18)-1&amp;" Días",(NETWORKDAYS.INTL($D226,$AI226,1,Datos!$R$3:$R$18)&amp;" Días")))))))</f>
        <v>15 Días</v>
      </c>
      <c r="AK226" s="98">
        <v>46084</v>
      </c>
      <c r="AL226" s="98"/>
      <c r="AM226" s="98"/>
      <c r="AN226" s="98"/>
      <c r="AO226" s="97"/>
      <c r="AP226" s="109" t="str">
        <f ca="1">IF(D226="","",IF(AND($AZ226&lt;&gt;""),"YA SE DIO SOLUCIÓN","Falta  "&amp;(NETWORKDAYS.INTL(TODAY(),$AI226,1,Datos!$R$3:$R$18)-1&amp;" días")))</f>
        <v>YA SE DIO SOLUCIÓN</v>
      </c>
      <c r="AQ226" s="98">
        <v>46091</v>
      </c>
      <c r="AR226" s="98"/>
      <c r="AS226" s="97" t="s">
        <v>1283</v>
      </c>
      <c r="AT226" s="97" t="s">
        <v>1861</v>
      </c>
      <c r="AU226" s="97" t="s">
        <v>1284</v>
      </c>
      <c r="AV226" s="97" t="s">
        <v>1389</v>
      </c>
      <c r="AW226" s="97" t="s">
        <v>1389</v>
      </c>
      <c r="AX226" s="114" t="s">
        <v>3</v>
      </c>
      <c r="AY226" s="120">
        <v>1888</v>
      </c>
      <c r="AZ226" s="98">
        <v>46091</v>
      </c>
      <c r="BA226" s="110" t="str">
        <f t="shared" ref="BA226" si="350">+IF(D226="","",IF(AND($AZ226=""),"EN TRAMITE",IF(AND($AZ226&lt;=$AI226),"CON RESPUESTA","VENCIDA")))</f>
        <v>CON RESPUESTA</v>
      </c>
      <c r="BB226" s="111">
        <f>IF($AQ226="","",IF(AND($I226="RS"),($AQ226-$AK226),IF(AND($I226="RP"),($AQ226-$AK226),IF(AND($I226="RV"),($AQ226-$AK226),(NETWORKDAYS.INTL($AK226,$AQ226,1,Datos!$R$3:$R$18))))))</f>
        <v>6</v>
      </c>
      <c r="BC226" s="112" t="str">
        <f t="shared" si="1"/>
        <v>A TIEMPO</v>
      </c>
      <c r="BD226" s="111">
        <f>IF($AZ226="","",IF(AND($I226="RS"),($AZ226-$D226),IF(AND($I226="RP"),($AZ226-$D226),IF(AND($I226="RV"),($AZ226-$D226),(NETWORKDAYS.INTL($D226,$AZ226,1,Datos!$R$3:$R$18))))))</f>
        <v>6</v>
      </c>
      <c r="BE226" s="112" t="str">
        <f t="shared" si="2"/>
        <v>A TIEMPO</v>
      </c>
    </row>
    <row r="227" spans="1:57" ht="21" customHeight="1" x14ac:dyDescent="0.3">
      <c r="A227" s="97">
        <v>113</v>
      </c>
      <c r="B227" s="97">
        <v>1723</v>
      </c>
      <c r="C227" s="98">
        <v>46084</v>
      </c>
      <c r="D227" s="98">
        <v>46084</v>
      </c>
      <c r="E227" s="97" t="s">
        <v>1574</v>
      </c>
      <c r="F227" s="97" t="s">
        <v>1852</v>
      </c>
      <c r="G227" s="97" t="s">
        <v>119</v>
      </c>
      <c r="H227" s="97" t="s">
        <v>1374</v>
      </c>
      <c r="I227" s="97" t="s">
        <v>1368</v>
      </c>
      <c r="J227" s="97" t="s">
        <v>1854</v>
      </c>
      <c r="K227" s="97" t="s">
        <v>80</v>
      </c>
      <c r="L227" s="97">
        <v>1006405199</v>
      </c>
      <c r="M227" s="97">
        <v>3202000313</v>
      </c>
      <c r="N227" s="97" t="s">
        <v>1855</v>
      </c>
      <c r="O227" s="97" t="s">
        <v>1854</v>
      </c>
      <c r="P227" s="97" t="s">
        <v>80</v>
      </c>
      <c r="Q227" s="97">
        <v>1006405199</v>
      </c>
      <c r="R227" s="97" t="s">
        <v>4</v>
      </c>
      <c r="S227" s="97" t="s">
        <v>66</v>
      </c>
      <c r="T227" s="97" t="s">
        <v>1856</v>
      </c>
      <c r="U227" s="97">
        <v>3202000313</v>
      </c>
      <c r="V227" s="97" t="s">
        <v>1855</v>
      </c>
      <c r="W227" s="97" t="s">
        <v>214</v>
      </c>
      <c r="X227" s="97" t="s">
        <v>243</v>
      </c>
      <c r="Y227" s="97" t="s">
        <v>1811</v>
      </c>
      <c r="Z227" s="97" t="s">
        <v>66</v>
      </c>
      <c r="AA227" s="97" t="s">
        <v>1413</v>
      </c>
      <c r="AB227" s="97" t="s">
        <v>1413</v>
      </c>
      <c r="AC227" s="97" t="s">
        <v>1382</v>
      </c>
      <c r="AD227" s="97" t="s">
        <v>1377</v>
      </c>
      <c r="AE227" s="97" t="s">
        <v>1421</v>
      </c>
      <c r="AF227" s="97" t="s">
        <v>1434</v>
      </c>
      <c r="AG227" s="97" t="s">
        <v>1857</v>
      </c>
      <c r="AH227" s="97" t="s">
        <v>1391</v>
      </c>
      <c r="AI227" s="98">
        <f>IF(D227="","",IF(AND($I227="RS"),WORKDAY.INTL($D227,3,1,Datos!$R$3:$R$18),IF(AND($I227="RP"),WORKDAY.INTL($D227,2,1,Datos!$R$3:$R$18),IF(AND($I227="RV"),WORKDAY.INTL($D227,1,1,Datos!$R$3:$R$18),IF(AND($I227="Pg"),WORKDAY.INTL($D227,15,1,Datos!$R$3:$R$18),IF(AND($I227="Ps"),WORKDAY.INTL($D227,10,1,Datos!$R$3:$R$18),WORKDAY.INTL($D227,15,1,Datos!$R$3:$R$18)-1))))))</f>
        <v>46104</v>
      </c>
      <c r="AJ227" s="97" t="str">
        <f>IF(D227="","",IF(AND($I227="RS"),(($AI227-$D227)*24)&amp;" Horas",IF(AND($I227="RP"),(($AI227-$D227)*24)&amp;" Horas",IF(AND($I227="RV"),(($AI227-$D227)*24)&amp;" Horas",IF(AND($I227="Pg"),NETWORKDAYS.INTL($D227,$AI227,1,Datos!$R$3:$R$18)-1&amp;" Días",IF(AND($I227="Ps"),NETWORKDAYS.INTL($D227,$AI227,1,Datos!$R$3:$R$18)-1&amp;" Días",(NETWORKDAYS.INTL($D227,$AI227,1,Datos!$R$3:$R$18)&amp;" Días")))))))</f>
        <v>15 Días</v>
      </c>
      <c r="AK227" s="98">
        <v>46084</v>
      </c>
      <c r="AL227" s="98"/>
      <c r="AM227" s="98"/>
      <c r="AN227" s="98"/>
      <c r="AO227" s="97"/>
      <c r="AP227" s="109" t="str">
        <f ca="1">IF(D227="","",IF(AND($AZ227&lt;&gt;""),"YA SE DIO SOLUCIÓN","Falta  "&amp;(NETWORKDAYS.INTL(TODAY(),$AI227,1,Datos!$R$3:$R$18)-1&amp;" días")))</f>
        <v>YA SE DIO SOLUCIÓN</v>
      </c>
      <c r="AQ227" s="98">
        <v>46091</v>
      </c>
      <c r="AR227" s="98"/>
      <c r="AS227" s="97" t="s">
        <v>1283</v>
      </c>
      <c r="AT227" s="97" t="s">
        <v>1668</v>
      </c>
      <c r="AU227" s="97" t="s">
        <v>1284</v>
      </c>
      <c r="AV227" s="97" t="s">
        <v>1389</v>
      </c>
      <c r="AW227" s="97" t="s">
        <v>1389</v>
      </c>
      <c r="AX227" s="114" t="s">
        <v>3</v>
      </c>
      <c r="AY227" s="120">
        <v>1890</v>
      </c>
      <c r="AZ227" s="98">
        <v>46091</v>
      </c>
      <c r="BA227" s="110" t="str">
        <f t="shared" ref="BA227" si="351">+IF(D227="","",IF(AND($AZ227=""),"EN TRAMITE",IF(AND($AZ227&lt;=$AI227),"CON RESPUESTA","VENCIDA")))</f>
        <v>CON RESPUESTA</v>
      </c>
      <c r="BB227" s="111">
        <f>IF($AQ227="","",IF(AND($I227="RS"),($AQ227-$AK227),IF(AND($I227="RP"),($AQ227-$AK227),IF(AND($I227="RV"),($AQ227-$AK227),(NETWORKDAYS.INTL($AK227,$AQ227,1,Datos!$R$3:$R$18))))))</f>
        <v>6</v>
      </c>
      <c r="BC227" s="112" t="str">
        <f t="shared" si="1"/>
        <v>A TIEMPO</v>
      </c>
      <c r="BD227" s="111">
        <f>IF($AZ227="","",IF(AND($I227="RS"),($AZ227-$D227),IF(AND($I227="RP"),($AZ227-$D227),IF(AND($I227="RV"),($AZ227-$D227),(NETWORKDAYS.INTL($D227,$AZ227,1,Datos!$R$3:$R$18))))))</f>
        <v>6</v>
      </c>
      <c r="BE227" s="112" t="str">
        <f t="shared" si="2"/>
        <v>A TIEMPO</v>
      </c>
    </row>
    <row r="228" spans="1:57" ht="21" customHeight="1" x14ac:dyDescent="0.3">
      <c r="A228" s="97">
        <v>112</v>
      </c>
      <c r="B228" s="97">
        <v>1715</v>
      </c>
      <c r="C228" s="98">
        <v>46084</v>
      </c>
      <c r="D228" s="98">
        <v>46084</v>
      </c>
      <c r="E228" s="97" t="s">
        <v>1574</v>
      </c>
      <c r="F228" s="97" t="s">
        <v>1852</v>
      </c>
      <c r="G228" s="97" t="s">
        <v>122</v>
      </c>
      <c r="H228" s="97" t="s">
        <v>1374</v>
      </c>
      <c r="I228" s="97" t="s">
        <v>1368</v>
      </c>
      <c r="J228" s="97" t="s">
        <v>1430</v>
      </c>
      <c r="K228" s="97" t="s">
        <v>66</v>
      </c>
      <c r="L228" s="97" t="s">
        <v>66</v>
      </c>
      <c r="M228" s="97">
        <v>3133403403</v>
      </c>
      <c r="N228" s="97" t="s">
        <v>66</v>
      </c>
      <c r="O228" s="97" t="s">
        <v>1430</v>
      </c>
      <c r="P228" s="97" t="s">
        <v>66</v>
      </c>
      <c r="Q228" s="97" t="s">
        <v>66</v>
      </c>
      <c r="R228" s="97" t="s">
        <v>66</v>
      </c>
      <c r="S228" s="97" t="s">
        <v>66</v>
      </c>
      <c r="T228" s="97" t="s">
        <v>66</v>
      </c>
      <c r="U228" s="97">
        <v>3133403403</v>
      </c>
      <c r="V228" s="97" t="s">
        <v>66</v>
      </c>
      <c r="W228" s="97" t="s">
        <v>1272</v>
      </c>
      <c r="X228" s="97"/>
      <c r="Y228" s="97" t="s">
        <v>1811</v>
      </c>
      <c r="Z228" s="97" t="s">
        <v>66</v>
      </c>
      <c r="AA228" s="97" t="s">
        <v>1413</v>
      </c>
      <c r="AB228" s="97" t="s">
        <v>1413</v>
      </c>
      <c r="AC228" s="97" t="s">
        <v>1382</v>
      </c>
      <c r="AD228" s="97" t="s">
        <v>1379</v>
      </c>
      <c r="AE228" s="97" t="s">
        <v>1421</v>
      </c>
      <c r="AF228" s="97" t="s">
        <v>1434</v>
      </c>
      <c r="AG228" s="97" t="s">
        <v>1853</v>
      </c>
      <c r="AH228" s="97" t="s">
        <v>1391</v>
      </c>
      <c r="AI228" s="98">
        <f>IF(D228="","",IF(AND($I228="RS"),WORKDAY.INTL($D228,3,1,Datos!$R$3:$R$18),IF(AND($I228="RP"),WORKDAY.INTL($D228,2,1,Datos!$R$3:$R$18),IF(AND($I228="RV"),WORKDAY.INTL($D228,1,1,Datos!$R$3:$R$18),IF(AND($I228="Pg"),WORKDAY.INTL($D228,15,1,Datos!$R$3:$R$18),IF(AND($I228="Ps"),WORKDAY.INTL($D228,10,1,Datos!$R$3:$R$18),WORKDAY.INTL($D228,15,1,Datos!$R$3:$R$18)-1))))))</f>
        <v>46104</v>
      </c>
      <c r="AJ228" s="97" t="str">
        <f>IF(D228="","",IF(AND($I228="RS"),(($AI228-$D228)*24)&amp;" Horas",IF(AND($I228="RP"),(($AI228-$D228)*24)&amp;" Horas",IF(AND($I228="RV"),(($AI228-$D228)*24)&amp;" Horas",IF(AND($I228="Pg"),NETWORKDAYS.INTL($D228,$AI228,1,Datos!$R$3:$R$18)-1&amp;" Días",IF(AND($I228="Ps"),NETWORKDAYS.INTL($D228,$AI228,1,Datos!$R$3:$R$18)-1&amp;" Días",(NETWORKDAYS.INTL($D228,$AI228,1,Datos!$R$3:$R$18)&amp;" Días")))))))</f>
        <v>15 Días</v>
      </c>
      <c r="AK228" s="98">
        <v>46084</v>
      </c>
      <c r="AL228" s="98"/>
      <c r="AM228" s="98"/>
      <c r="AN228" s="98"/>
      <c r="AO228" s="97"/>
      <c r="AP228" s="109" t="str">
        <f ca="1">IF(D228="","",IF(AND($AZ228&lt;&gt;""),"YA SE DIO SOLUCIÓN","Falta  "&amp;(NETWORKDAYS.INTL(TODAY(),$AI228,1,Datos!$R$3:$R$18)-1&amp;" días")))</f>
        <v>YA SE DIO SOLUCIÓN</v>
      </c>
      <c r="AQ228" s="98">
        <v>46091</v>
      </c>
      <c r="AR228" s="98"/>
      <c r="AS228" s="97" t="s">
        <v>1283</v>
      </c>
      <c r="AT228" s="97" t="s">
        <v>1668</v>
      </c>
      <c r="AU228" s="97" t="s">
        <v>1284</v>
      </c>
      <c r="AV228" s="97" t="s">
        <v>1389</v>
      </c>
      <c r="AW228" s="97" t="s">
        <v>1389</v>
      </c>
      <c r="AX228" s="114" t="s">
        <v>168</v>
      </c>
      <c r="AY228" s="120">
        <v>1891</v>
      </c>
      <c r="AZ228" s="98">
        <v>46091</v>
      </c>
      <c r="BA228" s="110" t="str">
        <f t="shared" ref="BA228" si="352">+IF(D228="","",IF(AND($AZ228=""),"EN TRAMITE",IF(AND($AZ228&lt;=$AI228),"CON RESPUESTA","VENCIDA")))</f>
        <v>CON RESPUESTA</v>
      </c>
      <c r="BB228" s="111">
        <f>IF($AQ228="","",IF(AND($I228="RS"),($AQ228-$AK228),IF(AND($I228="RP"),($AQ228-$AK228),IF(AND($I228="RV"),($AQ228-$AK228),(NETWORKDAYS.INTL($AK228,$AQ228,1,Datos!$R$3:$R$18))))))</f>
        <v>6</v>
      </c>
      <c r="BC228" s="112" t="str">
        <f t="shared" si="1"/>
        <v>A TIEMPO</v>
      </c>
      <c r="BD228" s="111">
        <f>IF($AZ228="","",IF(AND($I228="RS"),($AZ228-$D228),IF(AND($I228="RP"),($AZ228-$D228),IF(AND($I228="RV"),($AZ228-$D228),(NETWORKDAYS.INTL($D228,$AZ228,1,Datos!$R$3:$R$18))))))</f>
        <v>6</v>
      </c>
      <c r="BE228" s="112" t="str">
        <f t="shared" si="2"/>
        <v>A TIEMPO</v>
      </c>
    </row>
    <row r="229" spans="1:57" ht="21" customHeight="1" x14ac:dyDescent="0.3">
      <c r="A229" s="97">
        <v>111</v>
      </c>
      <c r="B229" s="97">
        <v>1660</v>
      </c>
      <c r="C229" s="98">
        <v>46083</v>
      </c>
      <c r="D229" s="98">
        <v>46083</v>
      </c>
      <c r="E229" s="97" t="s">
        <v>1574</v>
      </c>
      <c r="F229" s="97" t="s">
        <v>1852</v>
      </c>
      <c r="G229" s="97" t="s">
        <v>119</v>
      </c>
      <c r="H229" s="97" t="s">
        <v>1374</v>
      </c>
      <c r="I229" s="97" t="s">
        <v>1368</v>
      </c>
      <c r="J229" s="97" t="s">
        <v>1848</v>
      </c>
      <c r="K229" s="97" t="s">
        <v>80</v>
      </c>
      <c r="L229" s="97">
        <v>1118574215</v>
      </c>
      <c r="M229" s="97">
        <v>3207687230</v>
      </c>
      <c r="N229" s="97" t="s">
        <v>1849</v>
      </c>
      <c r="O229" s="97" t="s">
        <v>1848</v>
      </c>
      <c r="P229" s="97" t="s">
        <v>80</v>
      </c>
      <c r="Q229" s="97">
        <v>1118574215</v>
      </c>
      <c r="R229" s="97" t="s">
        <v>10</v>
      </c>
      <c r="S229" s="97" t="s">
        <v>66</v>
      </c>
      <c r="T229" s="97" t="s">
        <v>1850</v>
      </c>
      <c r="U229" s="97">
        <v>3207687230</v>
      </c>
      <c r="V229" s="97" t="s">
        <v>1849</v>
      </c>
      <c r="W229" s="97" t="s">
        <v>214</v>
      </c>
      <c r="X229" s="97" t="s">
        <v>243</v>
      </c>
      <c r="Y229" s="97" t="s">
        <v>1811</v>
      </c>
      <c r="Z229" s="97" t="s">
        <v>66</v>
      </c>
      <c r="AA229" s="97" t="s">
        <v>1413</v>
      </c>
      <c r="AB229" s="97" t="s">
        <v>1413</v>
      </c>
      <c r="AC229" s="97" t="s">
        <v>1382</v>
      </c>
      <c r="AD229" s="97" t="s">
        <v>1377</v>
      </c>
      <c r="AE229" s="97" t="s">
        <v>1421</v>
      </c>
      <c r="AF229" s="97" t="s">
        <v>1434</v>
      </c>
      <c r="AG229" s="97" t="s">
        <v>1851</v>
      </c>
      <c r="AH229" s="97" t="s">
        <v>1391</v>
      </c>
      <c r="AI229" s="98">
        <f>IF(D229="","",IF(AND($I229="RS"),WORKDAY.INTL($D229,3,1,Datos!$R$3:$R$18),IF(AND($I229="RP"),WORKDAY.INTL($D229,2,1,Datos!$R$3:$R$18),IF(AND($I229="RV"),WORKDAY.INTL($D229,1,1,Datos!$R$3:$R$18),IF(AND($I229="Pg"),WORKDAY.INTL($D229,15,1,Datos!$R$3:$R$18),IF(AND($I229="Ps"),WORKDAY.INTL($D229,10,1,Datos!$R$3:$R$18),WORKDAY.INTL($D229,15,1,Datos!$R$3:$R$18)-1))))))</f>
        <v>46103</v>
      </c>
      <c r="AJ229" s="97" t="str">
        <f>IF(D229="","",IF(AND($I229="RS"),(($AI229-$D229)*24)&amp;" Horas",IF(AND($I229="RP"),(($AI229-$D229)*24)&amp;" Horas",IF(AND($I229="RV"),(($AI229-$D229)*24)&amp;" Horas",IF(AND($I229="Pg"),NETWORKDAYS.INTL($D229,$AI229,1,Datos!$R$3:$R$18)-1&amp;" Días",IF(AND($I229="Ps"),NETWORKDAYS.INTL($D229,$AI229,1,Datos!$R$3:$R$18)-1&amp;" Días",(NETWORKDAYS.INTL($D229,$AI229,1,Datos!$R$3:$R$18)&amp;" Días")))))))</f>
        <v>15 Días</v>
      </c>
      <c r="AK229" s="98">
        <v>46083</v>
      </c>
      <c r="AL229" s="98"/>
      <c r="AM229" s="98"/>
      <c r="AN229" s="98"/>
      <c r="AO229" s="97"/>
      <c r="AP229" s="109" t="str">
        <f ca="1">IF(D229="","",IF(AND($AZ229&lt;&gt;""),"YA SE DIO SOLUCIÓN","Falta  "&amp;(NETWORKDAYS.INTL(TODAY(),$AI229,1,Datos!$R$3:$R$18)-1&amp;" días")))</f>
        <v>YA SE DIO SOLUCIÓN</v>
      </c>
      <c r="AQ229" s="98">
        <v>46091</v>
      </c>
      <c r="AR229" s="98"/>
      <c r="AS229" s="97" t="s">
        <v>1283</v>
      </c>
      <c r="AT229" s="97" t="s">
        <v>1668</v>
      </c>
      <c r="AU229" s="97" t="s">
        <v>1284</v>
      </c>
      <c r="AV229" s="97" t="s">
        <v>1389</v>
      </c>
      <c r="AW229" s="97" t="s">
        <v>1389</v>
      </c>
      <c r="AX229" s="114" t="s">
        <v>168</v>
      </c>
      <c r="AY229" s="120">
        <v>1886</v>
      </c>
      <c r="AZ229" s="98">
        <v>46091</v>
      </c>
      <c r="BA229" s="110" t="str">
        <f t="shared" ref="BA229" si="353">+IF(D229="","",IF(AND($AZ229=""),"EN TRAMITE",IF(AND($AZ229&lt;=$AI229),"CON RESPUESTA","VENCIDA")))</f>
        <v>CON RESPUESTA</v>
      </c>
      <c r="BB229" s="111">
        <f>IF($AQ229="","",IF(AND($I229="RS"),($AQ229-$AK229),IF(AND($I229="RP"),($AQ229-$AK229),IF(AND($I229="RV"),($AQ229-$AK229),(NETWORKDAYS.INTL($AK229,$AQ229,1,Datos!$R$3:$R$18))))))</f>
        <v>7</v>
      </c>
      <c r="BC229" s="112" t="str">
        <f t="shared" si="1"/>
        <v>A TIEMPO</v>
      </c>
      <c r="BD229" s="111">
        <f>IF($AZ229="","",IF(AND($I229="RS"),($AZ229-$D229),IF(AND($I229="RP"),($AZ229-$D229),IF(AND($I229="RV"),($AZ229-$D229),(NETWORKDAYS.INTL($D229,$AZ229,1,Datos!$R$3:$R$18))))))</f>
        <v>7</v>
      </c>
      <c r="BE229" s="112" t="str">
        <f t="shared" si="2"/>
        <v>A TIEMPO</v>
      </c>
    </row>
    <row r="230" spans="1:57" ht="21" customHeight="1" x14ac:dyDescent="0.3">
      <c r="A230" s="97">
        <v>110</v>
      </c>
      <c r="B230" s="97">
        <v>1540</v>
      </c>
      <c r="C230" s="98">
        <v>46078</v>
      </c>
      <c r="D230" s="98">
        <v>46078</v>
      </c>
      <c r="E230" s="97" t="s">
        <v>1574</v>
      </c>
      <c r="F230" s="97" t="s">
        <v>1670</v>
      </c>
      <c r="G230" s="97" t="s">
        <v>125</v>
      </c>
      <c r="H230" s="97" t="s">
        <v>1374</v>
      </c>
      <c r="I230" s="97" t="s">
        <v>1368</v>
      </c>
      <c r="J230" s="97" t="s">
        <v>1832</v>
      </c>
      <c r="K230" s="97" t="s">
        <v>66</v>
      </c>
      <c r="L230" s="97" t="s">
        <v>66</v>
      </c>
      <c r="M230" s="97" t="s">
        <v>66</v>
      </c>
      <c r="N230" s="97" t="s">
        <v>1833</v>
      </c>
      <c r="O230" s="97" t="s">
        <v>1834</v>
      </c>
      <c r="P230" s="97" t="s">
        <v>80</v>
      </c>
      <c r="Q230" s="97">
        <v>63252187</v>
      </c>
      <c r="R230" s="97" t="s">
        <v>4</v>
      </c>
      <c r="S230" s="97" t="s">
        <v>66</v>
      </c>
      <c r="T230" s="97" t="s">
        <v>1835</v>
      </c>
      <c r="U230" s="97">
        <v>3228349148</v>
      </c>
      <c r="V230" s="97" t="s">
        <v>66</v>
      </c>
      <c r="W230" s="97" t="s">
        <v>214</v>
      </c>
      <c r="X230" s="97" t="s">
        <v>495</v>
      </c>
      <c r="Y230" s="97" t="s">
        <v>1836</v>
      </c>
      <c r="Z230" s="97" t="s">
        <v>66</v>
      </c>
      <c r="AA230" s="97" t="s">
        <v>1413</v>
      </c>
      <c r="AB230" s="97" t="s">
        <v>1413</v>
      </c>
      <c r="AC230" s="97" t="s">
        <v>1387</v>
      </c>
      <c r="AD230" s="97" t="s">
        <v>1463</v>
      </c>
      <c r="AE230" s="97" t="s">
        <v>139</v>
      </c>
      <c r="AF230" s="97" t="s">
        <v>1429</v>
      </c>
      <c r="AG230" s="97" t="s">
        <v>66</v>
      </c>
      <c r="AH230" s="97" t="s">
        <v>1389</v>
      </c>
      <c r="AI230" s="98">
        <f>IF(D230="","",IF(AND($I230="RS"),WORKDAY.INTL($D230,3,1,Datos!$R$3:$R$18),IF(AND($I230="RP"),WORKDAY.INTL($D230,2,1,Datos!$R$3:$R$18),IF(AND($I230="RV"),WORKDAY.INTL($D230,1,1,Datos!$R$3:$R$18),IF(AND($I230="Pg"),WORKDAY.INTL($D230,15,1,Datos!$R$3:$R$18),IF(AND($I230="Ps"),WORKDAY.INTL($D230,10,1,Datos!$R$3:$R$18),WORKDAY.INTL($D230,15,1,Datos!$R$3:$R$18)-1))))))</f>
        <v>46098</v>
      </c>
      <c r="AJ230" s="97" t="str">
        <f>IF(D230="","",IF(AND($I230="RS"),(($AI230-$D230)*24)&amp;" Horas",IF(AND($I230="RP"),(($AI230-$D230)*24)&amp;" Horas",IF(AND($I230="RV"),(($AI230-$D230)*24)&amp;" Horas",IF(AND($I230="Pg"),NETWORKDAYS.INTL($D230,$AI230,1,Datos!$R$3:$R$18)-1&amp;" Días",IF(AND($I230="Ps"),NETWORKDAYS.INTL($D230,$AI230,1,Datos!$R$3:$R$18)-1&amp;" Días",(NETWORKDAYS.INTL($D230,$AI230,1,Datos!$R$3:$R$18)&amp;" Días")))))))</f>
        <v>15 Días</v>
      </c>
      <c r="AK230" s="98">
        <v>46078</v>
      </c>
      <c r="AL230" s="98"/>
      <c r="AM230" s="98"/>
      <c r="AN230" s="98"/>
      <c r="AO230" s="97"/>
      <c r="AP230" s="109" t="str">
        <f ca="1">IF(D230="","",IF(AND($AZ230&lt;&gt;""),"YA SE DIO SOLUCIÓN","Falta  "&amp;(NETWORKDAYS.INTL(TODAY(),$AI230,1,Datos!$R$3:$R$18)-1&amp;" días")))</f>
        <v>YA SE DIO SOLUCIÓN</v>
      </c>
      <c r="AQ230" s="98">
        <v>46090</v>
      </c>
      <c r="AR230" s="98"/>
      <c r="AS230" s="97" t="s">
        <v>1283</v>
      </c>
      <c r="AT230" s="97" t="s">
        <v>1837</v>
      </c>
      <c r="AU230" s="97" t="s">
        <v>1284</v>
      </c>
      <c r="AV230" s="97" t="s">
        <v>1389</v>
      </c>
      <c r="AW230" s="97" t="s">
        <v>1389</v>
      </c>
      <c r="AX230" s="114" t="s">
        <v>3</v>
      </c>
      <c r="AY230" s="120">
        <v>1843</v>
      </c>
      <c r="AZ230" s="98">
        <v>46090</v>
      </c>
      <c r="BA230" s="110" t="str">
        <f t="shared" ref="BA230" si="354">+IF(D230="","",IF(AND($AZ230=""),"EN TRAMITE",IF(AND($AZ230&lt;=$AI230),"CON RESPUESTA","VENCIDA")))</f>
        <v>CON RESPUESTA</v>
      </c>
      <c r="BB230" s="111">
        <f>IF($AQ230="","",IF(AND($I230="RS"),($AQ230-$AK230),IF(AND($I230="RP"),($AQ230-$AK230),IF(AND($I230="RV"),($AQ230-$AK230),(NETWORKDAYS.INTL($AK230,$AQ230,1,Datos!$R$3:$R$18))))))</f>
        <v>9</v>
      </c>
      <c r="BC230" s="112" t="str">
        <f t="shared" si="1"/>
        <v>A TIEMPO</v>
      </c>
      <c r="BD230" s="111">
        <f>IF($AZ230="","",IF(AND($I230="RS"),($AZ230-$D230),IF(AND($I230="RP"),($AZ230-$D230),IF(AND($I230="RV"),($AZ230-$D230),(NETWORKDAYS.INTL($D230,$AZ230,1,Datos!$R$3:$R$18))))))</f>
        <v>9</v>
      </c>
      <c r="BE230" s="112" t="str">
        <f t="shared" si="2"/>
        <v>A TIEMPO</v>
      </c>
    </row>
    <row r="231" spans="1:57" ht="21" customHeight="1" x14ac:dyDescent="0.3">
      <c r="A231" s="97">
        <v>109</v>
      </c>
      <c r="B231" s="97">
        <v>1509</v>
      </c>
      <c r="C231" s="98">
        <v>46077</v>
      </c>
      <c r="D231" s="98">
        <v>46077</v>
      </c>
      <c r="E231" s="97" t="s">
        <v>1574</v>
      </c>
      <c r="F231" s="97" t="s">
        <v>1670</v>
      </c>
      <c r="G231" s="97" t="s">
        <v>148</v>
      </c>
      <c r="H231" s="97" t="s">
        <v>1374</v>
      </c>
      <c r="I231" s="97" t="s">
        <v>1368</v>
      </c>
      <c r="J231" s="97" t="s">
        <v>1828</v>
      </c>
      <c r="K231" s="97" t="s">
        <v>66</v>
      </c>
      <c r="L231" s="97" t="s">
        <v>66</v>
      </c>
      <c r="M231" s="97">
        <v>3102148129</v>
      </c>
      <c r="N231" s="97" t="s">
        <v>1829</v>
      </c>
      <c r="O231" s="97" t="s">
        <v>1830</v>
      </c>
      <c r="P231" s="97" t="s">
        <v>82</v>
      </c>
      <c r="Q231" s="97">
        <v>1118202423</v>
      </c>
      <c r="R231" s="97" t="s">
        <v>98</v>
      </c>
      <c r="S231" s="97" t="s">
        <v>1404</v>
      </c>
      <c r="T231" s="97" t="s">
        <v>1831</v>
      </c>
      <c r="U231" s="97">
        <v>3102148129</v>
      </c>
      <c r="V231" s="97" t="s">
        <v>1829</v>
      </c>
      <c r="W231" s="97" t="s">
        <v>214</v>
      </c>
      <c r="X231" s="97" t="s">
        <v>363</v>
      </c>
      <c r="Y231" s="97" t="s">
        <v>1824</v>
      </c>
      <c r="Z231" s="97" t="s">
        <v>66</v>
      </c>
      <c r="AA231" s="97" t="s">
        <v>1413</v>
      </c>
      <c r="AB231" s="97" t="s">
        <v>1413</v>
      </c>
      <c r="AC231" s="97" t="s">
        <v>1386</v>
      </c>
      <c r="AD231" s="97" t="s">
        <v>1377</v>
      </c>
      <c r="AE231" s="97" t="s">
        <v>1448</v>
      </c>
      <c r="AF231" s="97" t="s">
        <v>1443</v>
      </c>
      <c r="AG231" s="97" t="s">
        <v>66</v>
      </c>
      <c r="AH231" s="97" t="s">
        <v>1393</v>
      </c>
      <c r="AI231" s="98">
        <f>IF(D231="","",IF(AND($I231="RS"),WORKDAY.INTL($D231,3,1,Datos!$R$3:$R$18),IF(AND($I231="RP"),WORKDAY.INTL($D231,2,1,Datos!$R$3:$R$18),IF(AND($I231="RV"),WORKDAY.INTL($D231,1,1,Datos!$R$3:$R$18),IF(AND($I231="Pg"),WORKDAY.INTL($D231,15,1,Datos!$R$3:$R$18),IF(AND($I231="Ps"),WORKDAY.INTL($D231,10,1,Datos!$R$3:$R$18),WORKDAY.INTL($D231,15,1,Datos!$R$3:$R$18)-1))))))</f>
        <v>46097</v>
      </c>
      <c r="AJ231" s="97" t="str">
        <f>IF(D231="","",IF(AND($I231="RS"),(($AI231-$D231)*24)&amp;" Horas",IF(AND($I231="RP"),(($AI231-$D231)*24)&amp;" Horas",IF(AND($I231="RV"),(($AI231-$D231)*24)&amp;" Horas",IF(AND($I231="Pg"),NETWORKDAYS.INTL($D231,$AI231,1,Datos!$R$3:$R$18)-1&amp;" Días",IF(AND($I231="Ps"),NETWORKDAYS.INTL($D231,$AI231,1,Datos!$R$3:$R$18)-1&amp;" Días",(NETWORKDAYS.INTL($D231,$AI231,1,Datos!$R$3:$R$18)&amp;" Días")))))))</f>
        <v>15 Días</v>
      </c>
      <c r="AK231" s="98">
        <v>46077</v>
      </c>
      <c r="AL231" s="98"/>
      <c r="AM231" s="98"/>
      <c r="AN231" s="98"/>
      <c r="AO231" s="97"/>
      <c r="AP231" s="109" t="str">
        <f ca="1">IF(D231="","",IF(AND($AZ231&lt;&gt;""),"YA SE DIO SOLUCIÓN","Falta  "&amp;(NETWORKDAYS.INTL(TODAY(),$AI231,1,Datos!$R$3:$R$18)-1&amp;" días")))</f>
        <v>YA SE DIO SOLUCIÓN</v>
      </c>
      <c r="AQ231" s="98">
        <v>46087</v>
      </c>
      <c r="AR231" s="98"/>
      <c r="AS231" s="97" t="s">
        <v>1283</v>
      </c>
      <c r="AT231" s="97" t="s">
        <v>1668</v>
      </c>
      <c r="AU231" s="97" t="s">
        <v>1284</v>
      </c>
      <c r="AV231" s="97" t="s">
        <v>1389</v>
      </c>
      <c r="AW231" s="97" t="s">
        <v>1389</v>
      </c>
      <c r="AX231" s="114" t="s">
        <v>168</v>
      </c>
      <c r="AY231" s="120">
        <v>1780</v>
      </c>
      <c r="AZ231" s="98">
        <v>46090</v>
      </c>
      <c r="BA231" s="110" t="str">
        <f t="shared" ref="BA231" si="355">+IF(D231="","",IF(AND($AZ231=""),"EN TRAMITE",IF(AND($AZ231&lt;=$AI231),"CON RESPUESTA","VENCIDA")))</f>
        <v>CON RESPUESTA</v>
      </c>
      <c r="BB231" s="111">
        <f>IF($AQ231="","",IF(AND($I231="RS"),($AQ231-$AK231),IF(AND($I231="RP"),($AQ231-$AK231),IF(AND($I231="RV"),($AQ231-$AK231),(NETWORKDAYS.INTL($AK231,$AQ231,1,Datos!$R$3:$R$18))))))</f>
        <v>9</v>
      </c>
      <c r="BC231" s="112" t="str">
        <f t="shared" si="1"/>
        <v>A TIEMPO</v>
      </c>
      <c r="BD231" s="111">
        <f>IF($AZ231="","",IF(AND($I231="RS"),($AZ231-$D231),IF(AND($I231="RP"),($AZ231-$D231),IF(AND($I231="RV"),($AZ231-$D231),(NETWORKDAYS.INTL($D231,$AZ231,1,Datos!$R$3:$R$18))))))</f>
        <v>10</v>
      </c>
      <c r="BE231" s="112" t="str">
        <f t="shared" si="2"/>
        <v>A TIEMPO</v>
      </c>
    </row>
    <row r="232" spans="1:57" ht="21" customHeight="1" x14ac:dyDescent="0.3">
      <c r="A232" s="97">
        <v>108</v>
      </c>
      <c r="B232" s="97">
        <v>1508</v>
      </c>
      <c r="C232" s="98">
        <v>46077</v>
      </c>
      <c r="D232" s="98">
        <v>46077</v>
      </c>
      <c r="E232" s="97" t="s">
        <v>1574</v>
      </c>
      <c r="F232" s="97" t="s">
        <v>1670</v>
      </c>
      <c r="G232" s="97" t="s">
        <v>148</v>
      </c>
      <c r="H232" s="97" t="s">
        <v>1374</v>
      </c>
      <c r="I232" s="97" t="s">
        <v>1368</v>
      </c>
      <c r="J232" s="97" t="s">
        <v>1825</v>
      </c>
      <c r="K232" s="97" t="s">
        <v>80</v>
      </c>
      <c r="L232" s="97">
        <v>1115850539</v>
      </c>
      <c r="M232" s="97">
        <v>3124033692</v>
      </c>
      <c r="N232" s="97" t="s">
        <v>1826</v>
      </c>
      <c r="O232" s="97" t="s">
        <v>1825</v>
      </c>
      <c r="P232" s="97" t="s">
        <v>80</v>
      </c>
      <c r="Q232" s="97">
        <v>1115850539</v>
      </c>
      <c r="R232" s="97" t="s">
        <v>97</v>
      </c>
      <c r="S232" s="97" t="s">
        <v>1404</v>
      </c>
      <c r="T232" s="97" t="s">
        <v>1827</v>
      </c>
      <c r="U232" s="97">
        <v>3124033692</v>
      </c>
      <c r="V232" s="97" t="s">
        <v>1826</v>
      </c>
      <c r="W232" s="97" t="s">
        <v>1272</v>
      </c>
      <c r="X232" s="97"/>
      <c r="Y232" s="97" t="s">
        <v>1824</v>
      </c>
      <c r="Z232" s="97" t="s">
        <v>66</v>
      </c>
      <c r="AA232" s="97" t="s">
        <v>1413</v>
      </c>
      <c r="AB232" s="97" t="s">
        <v>1413</v>
      </c>
      <c r="AC232" s="97" t="s">
        <v>1386</v>
      </c>
      <c r="AD232" s="97" t="s">
        <v>1377</v>
      </c>
      <c r="AE232" s="97" t="s">
        <v>139</v>
      </c>
      <c r="AF232" s="97" t="s">
        <v>1429</v>
      </c>
      <c r="AG232" s="97" t="s">
        <v>66</v>
      </c>
      <c r="AH232" s="97" t="s">
        <v>1389</v>
      </c>
      <c r="AI232" s="98">
        <f>IF(D232="","",IF(AND($I232="RS"),WORKDAY.INTL($D232,3,1,Datos!$R$3:$R$18),IF(AND($I232="RP"),WORKDAY.INTL($D232,2,1,Datos!$R$3:$R$18),IF(AND($I232="RV"),WORKDAY.INTL($D232,1,1,Datos!$R$3:$R$18),IF(AND($I232="Pg"),WORKDAY.INTL($D232,15,1,Datos!$R$3:$R$18),IF(AND($I232="Ps"),WORKDAY.INTL($D232,10,1,Datos!$R$3:$R$18),WORKDAY.INTL($D232,15,1,Datos!$R$3:$R$18)-1))))))</f>
        <v>46097</v>
      </c>
      <c r="AJ232" s="97" t="str">
        <f>IF(D232="","",IF(AND($I232="RS"),(($AI232-$D232)*24)&amp;" Horas",IF(AND($I232="RP"),(($AI232-$D232)*24)&amp;" Horas",IF(AND($I232="RV"),(($AI232-$D232)*24)&amp;" Horas",IF(AND($I232="Pg"),NETWORKDAYS.INTL($D232,$AI232,1,Datos!$R$3:$R$18)-1&amp;" Días",IF(AND($I232="Ps"),NETWORKDAYS.INTL($D232,$AI232,1,Datos!$R$3:$R$18)-1&amp;" Días",(NETWORKDAYS.INTL($D232,$AI232,1,Datos!$R$3:$R$18)&amp;" Días")))))))</f>
        <v>15 Días</v>
      </c>
      <c r="AK232" s="98">
        <v>46077</v>
      </c>
      <c r="AL232" s="98"/>
      <c r="AM232" s="98"/>
      <c r="AN232" s="98"/>
      <c r="AO232" s="97"/>
      <c r="AP232" s="109" t="str">
        <f ca="1">IF(D232="","",IF(AND($AZ232&lt;&gt;""),"YA SE DIO SOLUCIÓN","Falta  "&amp;(NETWORKDAYS.INTL(TODAY(),$AI232,1,Datos!$R$3:$R$18)-1&amp;" días")))</f>
        <v>YA SE DIO SOLUCIÓN</v>
      </c>
      <c r="AQ232" s="98">
        <v>46083</v>
      </c>
      <c r="AR232" s="98"/>
      <c r="AS232" s="97" t="s">
        <v>1283</v>
      </c>
      <c r="AT232" s="97" t="s">
        <v>1666</v>
      </c>
      <c r="AU232" s="97" t="s">
        <v>1284</v>
      </c>
      <c r="AV232" s="97" t="s">
        <v>1389</v>
      </c>
      <c r="AW232" s="97" t="s">
        <v>1389</v>
      </c>
      <c r="AX232" s="114" t="s">
        <v>3</v>
      </c>
      <c r="AY232" s="120">
        <v>1600</v>
      </c>
      <c r="AZ232" s="98">
        <v>46083</v>
      </c>
      <c r="BA232" s="110" t="str">
        <f t="shared" ref="BA232" si="356">+IF(D232="","",IF(AND($AZ232=""),"EN TRAMITE",IF(AND($AZ232&lt;=$AI232),"CON RESPUESTA","VENCIDA")))</f>
        <v>CON RESPUESTA</v>
      </c>
      <c r="BB232" s="111">
        <f>IF($AQ232="","",IF(AND($I232="RS"),($AQ232-$AK232),IF(AND($I232="RP"),($AQ232-$AK232),IF(AND($I232="RV"),($AQ232-$AK232),(NETWORKDAYS.INTL($AK232,$AQ232,1,Datos!$R$3:$R$18))))))</f>
        <v>5</v>
      </c>
      <c r="BC232" s="112" t="str">
        <f t="shared" si="1"/>
        <v>A TIEMPO</v>
      </c>
      <c r="BD232" s="111">
        <f>IF($AZ232="","",IF(AND($I232="RS"),($AZ232-$D232),IF(AND($I232="RP"),($AZ232-$D232),IF(AND($I232="RV"),($AZ232-$D232),(NETWORKDAYS.INTL($D232,$AZ232,1,Datos!$R$3:$R$18))))))</f>
        <v>5</v>
      </c>
      <c r="BE232" s="112" t="str">
        <f t="shared" si="2"/>
        <v>A TIEMPO</v>
      </c>
    </row>
    <row r="233" spans="1:57" ht="21" customHeight="1" x14ac:dyDescent="0.3">
      <c r="A233" s="97">
        <v>107</v>
      </c>
      <c r="B233" s="97">
        <v>1507</v>
      </c>
      <c r="C233" s="98">
        <v>46077</v>
      </c>
      <c r="D233" s="98">
        <v>46077</v>
      </c>
      <c r="E233" s="97" t="s">
        <v>1574</v>
      </c>
      <c r="F233" s="97" t="s">
        <v>1670</v>
      </c>
      <c r="G233" s="97" t="s">
        <v>148</v>
      </c>
      <c r="H233" s="97" t="s">
        <v>1374</v>
      </c>
      <c r="I233" s="97" t="s">
        <v>1368</v>
      </c>
      <c r="J233" s="97" t="s">
        <v>1822</v>
      </c>
      <c r="K233" s="97" t="s">
        <v>80</v>
      </c>
      <c r="L233" s="97">
        <v>1121914927</v>
      </c>
      <c r="M233" s="97">
        <v>3125264604</v>
      </c>
      <c r="N233" s="97" t="s">
        <v>1821</v>
      </c>
      <c r="O233" s="97" t="s">
        <v>1822</v>
      </c>
      <c r="P233" s="97" t="s">
        <v>80</v>
      </c>
      <c r="Q233" s="97">
        <v>1121914927</v>
      </c>
      <c r="R233" s="97" t="s">
        <v>97</v>
      </c>
      <c r="S233" s="97" t="s">
        <v>1404</v>
      </c>
      <c r="T233" s="97" t="s">
        <v>1823</v>
      </c>
      <c r="U233" s="97">
        <v>3125264604</v>
      </c>
      <c r="V233" s="97" t="s">
        <v>1821</v>
      </c>
      <c r="W233" s="97" t="s">
        <v>214</v>
      </c>
      <c r="X233" s="97" t="s">
        <v>243</v>
      </c>
      <c r="Y233" s="97" t="s">
        <v>1824</v>
      </c>
      <c r="Z233" s="97" t="s">
        <v>66</v>
      </c>
      <c r="AA233" s="97" t="s">
        <v>1413</v>
      </c>
      <c r="AB233" s="97" t="s">
        <v>1413</v>
      </c>
      <c r="AC233" s="97" t="s">
        <v>1386</v>
      </c>
      <c r="AD233" s="97" t="s">
        <v>1377</v>
      </c>
      <c r="AE233" s="97" t="s">
        <v>139</v>
      </c>
      <c r="AF233" s="97" t="s">
        <v>1429</v>
      </c>
      <c r="AG233" s="97" t="s">
        <v>66</v>
      </c>
      <c r="AH233" s="97" t="s">
        <v>1389</v>
      </c>
      <c r="AI233" s="98">
        <f>IF(D233="","",IF(AND($I233="RS"),WORKDAY.INTL($D233,3,1,Datos!$R$3:$R$18),IF(AND($I233="RP"),WORKDAY.INTL($D233,2,1,Datos!$R$3:$R$18),IF(AND($I233="RV"),WORKDAY.INTL($D233,1,1,Datos!$R$3:$R$18),IF(AND($I233="Pg"),WORKDAY.INTL($D233,15,1,Datos!$R$3:$R$18),IF(AND($I233="Ps"),WORKDAY.INTL($D233,10,1,Datos!$R$3:$R$18),WORKDAY.INTL($D233,15,1,Datos!$R$3:$R$18)-1))))))</f>
        <v>46097</v>
      </c>
      <c r="AJ233" s="97" t="str">
        <f>IF(D233="","",IF(AND($I233="RS"),(($AI233-$D233)*24)&amp;" Horas",IF(AND($I233="RP"),(($AI233-$D233)*24)&amp;" Horas",IF(AND($I233="RV"),(($AI233-$D233)*24)&amp;" Horas",IF(AND($I233="Pg"),NETWORKDAYS.INTL($D233,$AI233,1,Datos!$R$3:$R$18)-1&amp;" Días",IF(AND($I233="Ps"),NETWORKDAYS.INTL($D233,$AI233,1,Datos!$R$3:$R$18)-1&amp;" Días",(NETWORKDAYS.INTL($D233,$AI233,1,Datos!$R$3:$R$18)&amp;" Días")))))))</f>
        <v>15 Días</v>
      </c>
      <c r="AK233" s="98">
        <v>46077</v>
      </c>
      <c r="AL233" s="98"/>
      <c r="AM233" s="98"/>
      <c r="AN233" s="98"/>
      <c r="AO233" s="97"/>
      <c r="AP233" s="109" t="str">
        <f ca="1">IF(D233="","",IF(AND($AZ233&lt;&gt;""),"YA SE DIO SOLUCIÓN","Falta  "&amp;(NETWORKDAYS.INTL(TODAY(),$AI233,1,Datos!$R$3:$R$18)-1&amp;" días")))</f>
        <v>YA SE DIO SOLUCIÓN</v>
      </c>
      <c r="AQ233" s="98">
        <v>46083</v>
      </c>
      <c r="AR233" s="98"/>
      <c r="AS233" s="97" t="s">
        <v>1283</v>
      </c>
      <c r="AT233" s="97" t="s">
        <v>1666</v>
      </c>
      <c r="AU233" s="97" t="s">
        <v>1284</v>
      </c>
      <c r="AV233" s="97" t="s">
        <v>1389</v>
      </c>
      <c r="AW233" s="97" t="s">
        <v>1389</v>
      </c>
      <c r="AX233" s="114" t="s">
        <v>3</v>
      </c>
      <c r="AY233" s="120">
        <v>1601</v>
      </c>
      <c r="AZ233" s="98">
        <v>46083</v>
      </c>
      <c r="BA233" s="110" t="str">
        <f t="shared" ref="BA233" si="357">+IF(D233="","",IF(AND($AZ233=""),"EN TRAMITE",IF(AND($AZ233&lt;=$AI233),"CON RESPUESTA","VENCIDA")))</f>
        <v>CON RESPUESTA</v>
      </c>
      <c r="BB233" s="111">
        <f>IF($AQ233="","",IF(AND($I233="RS"),($AQ233-$AK233),IF(AND($I233="RP"),($AQ233-$AK233),IF(AND($I233="RV"),($AQ233-$AK233),(NETWORKDAYS.INTL($AK233,$AQ233,1,Datos!$R$3:$R$18))))))</f>
        <v>5</v>
      </c>
      <c r="BC233" s="112" t="str">
        <f t="shared" si="1"/>
        <v>A TIEMPO</v>
      </c>
      <c r="BD233" s="111">
        <f>IF($AZ233="","",IF(AND($I233="RS"),($AZ233-$D233),IF(AND($I233="RP"),($AZ233-$D233),IF(AND($I233="RV"),($AZ233-$D233),(NETWORKDAYS.INTL($D233,$AZ233,1,Datos!$R$3:$R$18))))))</f>
        <v>5</v>
      </c>
      <c r="BE233" s="112" t="str">
        <f t="shared" si="2"/>
        <v>A TIEMPO</v>
      </c>
    </row>
    <row r="234" spans="1:57" ht="21" customHeight="1" x14ac:dyDescent="0.3">
      <c r="A234" s="97">
        <v>106</v>
      </c>
      <c r="B234" s="97">
        <v>1506</v>
      </c>
      <c r="C234" s="98">
        <v>46077</v>
      </c>
      <c r="D234" s="98">
        <v>46077</v>
      </c>
      <c r="E234" s="97" t="s">
        <v>1574</v>
      </c>
      <c r="F234" s="97" t="s">
        <v>1670</v>
      </c>
      <c r="G234" s="97" t="s">
        <v>135</v>
      </c>
      <c r="H234" s="97" t="s">
        <v>1374</v>
      </c>
      <c r="I234" s="97" t="s">
        <v>1368</v>
      </c>
      <c r="J234" s="97" t="s">
        <v>1818</v>
      </c>
      <c r="K234" s="97" t="s">
        <v>80</v>
      </c>
      <c r="L234" s="97">
        <v>91103211</v>
      </c>
      <c r="M234" s="97">
        <v>3114866243</v>
      </c>
      <c r="N234" s="97" t="s">
        <v>1819</v>
      </c>
      <c r="O234" s="97" t="s">
        <v>1818</v>
      </c>
      <c r="P234" s="97" t="s">
        <v>80</v>
      </c>
      <c r="Q234" s="97">
        <v>91103211</v>
      </c>
      <c r="R234" s="97" t="s">
        <v>4</v>
      </c>
      <c r="S234" s="97" t="s">
        <v>66</v>
      </c>
      <c r="T234" s="97" t="s">
        <v>1820</v>
      </c>
      <c r="U234" s="97">
        <v>3114866243</v>
      </c>
      <c r="V234" s="97" t="s">
        <v>1819</v>
      </c>
      <c r="W234" s="97" t="s">
        <v>214</v>
      </c>
      <c r="X234" s="97" t="s">
        <v>243</v>
      </c>
      <c r="Y234" s="97" t="s">
        <v>1472</v>
      </c>
      <c r="Z234" s="97" t="s">
        <v>66</v>
      </c>
      <c r="AA234" s="97" t="s">
        <v>1530</v>
      </c>
      <c r="AB234" s="97" t="s">
        <v>1413</v>
      </c>
      <c r="AC234" s="97" t="s">
        <v>1382</v>
      </c>
      <c r="AD234" s="97" t="s">
        <v>1377</v>
      </c>
      <c r="AE234" s="97" t="s">
        <v>160</v>
      </c>
      <c r="AF234" s="97" t="s">
        <v>1817</v>
      </c>
      <c r="AG234" s="97" t="s">
        <v>66</v>
      </c>
      <c r="AH234" s="97" t="s">
        <v>1389</v>
      </c>
      <c r="AI234" s="98">
        <f>IF(D234="","",IF(AND($I234="RS"),WORKDAY.INTL($D234,3,1,Datos!$R$3:$R$18),IF(AND($I234="RP"),WORKDAY.INTL($D234,2,1,Datos!$R$3:$R$18),IF(AND($I234="RV"),WORKDAY.INTL($D234,1,1,Datos!$R$3:$R$18),IF(AND($I234="Pg"),WORKDAY.INTL($D234,15,1,Datos!$R$3:$R$18),IF(AND($I234="Ps"),WORKDAY.INTL($D234,10,1,Datos!$R$3:$R$18),WORKDAY.INTL($D234,15,1,Datos!$R$3:$R$18)-1))))))</f>
        <v>46097</v>
      </c>
      <c r="AJ234" s="97" t="str">
        <f>IF(D234="","",IF(AND($I234="RS"),(($AI234-$D234)*24)&amp;" Horas",IF(AND($I234="RP"),(($AI234-$D234)*24)&amp;" Horas",IF(AND($I234="RV"),(($AI234-$D234)*24)&amp;" Horas",IF(AND($I234="Pg"),NETWORKDAYS.INTL($D234,$AI234,1,Datos!$R$3:$R$18)-1&amp;" Días",IF(AND($I234="Ps"),NETWORKDAYS.INTL($D234,$AI234,1,Datos!$R$3:$R$18)-1&amp;" Días",(NETWORKDAYS.INTL($D234,$AI234,1,Datos!$R$3:$R$18)&amp;" Días")))))))</f>
        <v>15 Días</v>
      </c>
      <c r="AK234" s="98">
        <v>46077</v>
      </c>
      <c r="AL234" s="98"/>
      <c r="AM234" s="98"/>
      <c r="AN234" s="98"/>
      <c r="AO234" s="97"/>
      <c r="AP234" s="109" t="str">
        <f ca="1">IF(D234="","",IF(AND($AZ234&lt;&gt;""),"YA SE DIO SOLUCIÓN","Falta  "&amp;(NETWORKDAYS.INTL(TODAY(),$AI234,1,Datos!$R$3:$R$18)-1&amp;" días")))</f>
        <v>YA SE DIO SOLUCIÓN</v>
      </c>
      <c r="AQ234" s="98">
        <v>46083</v>
      </c>
      <c r="AR234" s="98"/>
      <c r="AS234" s="97" t="s">
        <v>1283</v>
      </c>
      <c r="AT234" s="97" t="s">
        <v>1841</v>
      </c>
      <c r="AU234" s="97" t="s">
        <v>1284</v>
      </c>
      <c r="AV234" s="97" t="s">
        <v>1389</v>
      </c>
      <c r="AW234" s="97" t="s">
        <v>1389</v>
      </c>
      <c r="AX234" s="114" t="s">
        <v>3</v>
      </c>
      <c r="AY234" s="120">
        <v>1632</v>
      </c>
      <c r="AZ234" s="98">
        <v>46083</v>
      </c>
      <c r="BA234" s="110" t="str">
        <f t="shared" ref="BA234" si="358">+IF(D234="","",IF(AND($AZ234=""),"EN TRAMITE",IF(AND($AZ234&lt;=$AI234),"CON RESPUESTA","VENCIDA")))</f>
        <v>CON RESPUESTA</v>
      </c>
      <c r="BB234" s="111">
        <f>IF($AQ234="","",IF(AND($I234="RS"),($AQ234-$AK234),IF(AND($I234="RP"),($AQ234-$AK234),IF(AND($I234="RV"),($AQ234-$AK234),(NETWORKDAYS.INTL($AK234,$AQ234,1,Datos!$R$3:$R$18))))))</f>
        <v>5</v>
      </c>
      <c r="BC234" s="112" t="str">
        <f t="shared" si="1"/>
        <v>A TIEMPO</v>
      </c>
      <c r="BD234" s="111">
        <f>IF($AZ234="","",IF(AND($I234="RS"),($AZ234-$D234),IF(AND($I234="RP"),($AZ234-$D234),IF(AND($I234="RV"),($AZ234-$D234),(NETWORKDAYS.INTL($D234,$AZ234,1,Datos!$R$3:$R$18))))))</f>
        <v>5</v>
      </c>
      <c r="BE234" s="112" t="str">
        <f t="shared" si="2"/>
        <v>A TIEMPO</v>
      </c>
    </row>
    <row r="235" spans="1:57" ht="21" customHeight="1" x14ac:dyDescent="0.3">
      <c r="A235" s="97">
        <v>105</v>
      </c>
      <c r="B235" s="97">
        <v>1505</v>
      </c>
      <c r="C235" s="98">
        <v>46077</v>
      </c>
      <c r="D235" s="98">
        <v>46077</v>
      </c>
      <c r="E235" s="97" t="s">
        <v>1574</v>
      </c>
      <c r="F235" s="97" t="s">
        <v>1670</v>
      </c>
      <c r="G235" s="97" t="s">
        <v>135</v>
      </c>
      <c r="H235" s="97" t="s">
        <v>1374</v>
      </c>
      <c r="I235" s="97" t="s">
        <v>1368</v>
      </c>
      <c r="J235" s="97" t="s">
        <v>1816</v>
      </c>
      <c r="K235" s="97" t="s">
        <v>66</v>
      </c>
      <c r="L235" s="97" t="s">
        <v>66</v>
      </c>
      <c r="M235" s="97" t="s">
        <v>66</v>
      </c>
      <c r="N235" s="97" t="s">
        <v>66</v>
      </c>
      <c r="O235" s="97" t="s">
        <v>1816</v>
      </c>
      <c r="P235" s="97" t="s">
        <v>66</v>
      </c>
      <c r="Q235" s="97" t="s">
        <v>66</v>
      </c>
      <c r="R235" s="97" t="s">
        <v>66</v>
      </c>
      <c r="S235" s="97" t="s">
        <v>66</v>
      </c>
      <c r="T235" s="97" t="s">
        <v>66</v>
      </c>
      <c r="U235" s="97" t="s">
        <v>66</v>
      </c>
      <c r="V235" s="97" t="s">
        <v>66</v>
      </c>
      <c r="W235" s="97" t="s">
        <v>1272</v>
      </c>
      <c r="X235" s="97"/>
      <c r="Y235" s="97" t="s">
        <v>1472</v>
      </c>
      <c r="Z235" s="97" t="s">
        <v>66</v>
      </c>
      <c r="AA235" s="97" t="s">
        <v>1413</v>
      </c>
      <c r="AB235" s="97" t="s">
        <v>1413</v>
      </c>
      <c r="AC235" s="97" t="s">
        <v>1386</v>
      </c>
      <c r="AD235" s="97" t="s">
        <v>1377</v>
      </c>
      <c r="AE235" s="97" t="s">
        <v>160</v>
      </c>
      <c r="AF235" s="97" t="s">
        <v>1817</v>
      </c>
      <c r="AG235" s="97" t="s">
        <v>66</v>
      </c>
      <c r="AH235" s="97" t="s">
        <v>1389</v>
      </c>
      <c r="AI235" s="98">
        <f>IF(D235="","",IF(AND($I235="RS"),WORKDAY.INTL($D235,3,1,Datos!$R$3:$R$18),IF(AND($I235="RP"),WORKDAY.INTL($D235,2,1,Datos!$R$3:$R$18),IF(AND($I235="RV"),WORKDAY.INTL($D235,1,1,Datos!$R$3:$R$18),IF(AND($I235="Pg"),WORKDAY.INTL($D235,15,1,Datos!$R$3:$R$18),IF(AND($I235="Ps"),WORKDAY.INTL($D235,10,1,Datos!$R$3:$R$18),WORKDAY.INTL($D235,15,1,Datos!$R$3:$R$18)-1))))))</f>
        <v>46097</v>
      </c>
      <c r="AJ235" s="97" t="str">
        <f>IF(D235="","",IF(AND($I235="RS"),(($AI235-$D235)*24)&amp;" Horas",IF(AND($I235="RP"),(($AI235-$D235)*24)&amp;" Horas",IF(AND($I235="RV"),(($AI235-$D235)*24)&amp;" Horas",IF(AND($I235="Pg"),NETWORKDAYS.INTL($D235,$AI235,1,Datos!$R$3:$R$18)-1&amp;" Días",IF(AND($I235="Ps"),NETWORKDAYS.INTL($D235,$AI235,1,Datos!$R$3:$R$18)-1&amp;" Días",(NETWORKDAYS.INTL($D235,$AI235,1,Datos!$R$3:$R$18)&amp;" Días")))))))</f>
        <v>15 Días</v>
      </c>
      <c r="AK235" s="98">
        <v>46077</v>
      </c>
      <c r="AL235" s="98"/>
      <c r="AM235" s="98"/>
      <c r="AN235" s="98"/>
      <c r="AO235" s="97"/>
      <c r="AP235" s="109" t="str">
        <f ca="1">IF(D235="","",IF(AND($AZ235&lt;&gt;""),"YA SE DIO SOLUCIÓN","Falta  "&amp;(NETWORKDAYS.INTL(TODAY(),$AI235,1,Datos!$R$3:$R$18)-1&amp;" días")))</f>
        <v>YA SE DIO SOLUCIÓN</v>
      </c>
      <c r="AQ235" s="98">
        <v>46083</v>
      </c>
      <c r="AR235" s="98"/>
      <c r="AS235" s="97" t="s">
        <v>1283</v>
      </c>
      <c r="AT235" s="97" t="s">
        <v>1884</v>
      </c>
      <c r="AU235" s="97" t="s">
        <v>1284</v>
      </c>
      <c r="AV235" s="97" t="s">
        <v>1389</v>
      </c>
      <c r="AW235" s="97" t="s">
        <v>1389</v>
      </c>
      <c r="AX235" s="114" t="s">
        <v>6</v>
      </c>
      <c r="AY235" s="120">
        <v>1631</v>
      </c>
      <c r="AZ235" s="98">
        <v>46083</v>
      </c>
      <c r="BA235" s="110" t="str">
        <f t="shared" ref="BA235" si="359">+IF(D235="","",IF(AND($AZ235=""),"EN TRAMITE",IF(AND($AZ235&lt;=$AI235),"CON RESPUESTA","VENCIDA")))</f>
        <v>CON RESPUESTA</v>
      </c>
      <c r="BB235" s="111">
        <f>IF($AQ235="","",IF(AND($I235="RS"),($AQ235-$AK235),IF(AND($I235="RP"),($AQ235-$AK235),IF(AND($I235="RV"),($AQ235-$AK235),(NETWORKDAYS.INTL($AK235,$AQ235,1,Datos!$R$3:$R$18))))))</f>
        <v>5</v>
      </c>
      <c r="BC235" s="112" t="str">
        <f t="shared" si="1"/>
        <v>A TIEMPO</v>
      </c>
      <c r="BD235" s="111">
        <f>IF($AZ235="","",IF(AND($I235="RS"),($AZ235-$D235),IF(AND($I235="RP"),($AZ235-$D235),IF(AND($I235="RV"),($AZ235-$D235),(NETWORKDAYS.INTL($D235,$AZ235,1,Datos!$R$3:$R$18))))))</f>
        <v>5</v>
      </c>
      <c r="BE235" s="112" t="str">
        <f t="shared" si="2"/>
        <v>A TIEMPO</v>
      </c>
    </row>
    <row r="236" spans="1:57" ht="21" customHeight="1" x14ac:dyDescent="0.3">
      <c r="A236" s="97">
        <v>104</v>
      </c>
      <c r="B236" s="97">
        <v>1504</v>
      </c>
      <c r="C236" s="98">
        <v>46077</v>
      </c>
      <c r="D236" s="98">
        <v>46077</v>
      </c>
      <c r="E236" s="97" t="s">
        <v>1574</v>
      </c>
      <c r="F236" s="97" t="s">
        <v>1670</v>
      </c>
      <c r="G236" s="97" t="s">
        <v>1814</v>
      </c>
      <c r="H236" s="97" t="s">
        <v>1374</v>
      </c>
      <c r="I236" s="97" t="s">
        <v>1368</v>
      </c>
      <c r="J236" s="97" t="s">
        <v>1815</v>
      </c>
      <c r="K236" s="97" t="s">
        <v>80</v>
      </c>
      <c r="L236" s="97">
        <v>1029642584</v>
      </c>
      <c r="M236" s="97">
        <v>3138823751</v>
      </c>
      <c r="N236" s="97" t="s">
        <v>66</v>
      </c>
      <c r="O236" s="97" t="s">
        <v>1815</v>
      </c>
      <c r="P236" s="97" t="s">
        <v>80</v>
      </c>
      <c r="Q236" s="97">
        <v>1029642584</v>
      </c>
      <c r="R236" s="97" t="s">
        <v>10</v>
      </c>
      <c r="S236" s="97" t="s">
        <v>66</v>
      </c>
      <c r="T236" s="97" t="s">
        <v>66</v>
      </c>
      <c r="U236" s="97">
        <v>3138823751</v>
      </c>
      <c r="V236" s="97" t="s">
        <v>66</v>
      </c>
      <c r="W236" s="97" t="s">
        <v>214</v>
      </c>
      <c r="X236" s="97" t="s">
        <v>243</v>
      </c>
      <c r="Y236" s="97" t="s">
        <v>1811</v>
      </c>
      <c r="Z236" s="97" t="s">
        <v>66</v>
      </c>
      <c r="AA236" s="97" t="s">
        <v>1413</v>
      </c>
      <c r="AB236" s="97" t="s">
        <v>1413</v>
      </c>
      <c r="AC236" s="97" t="s">
        <v>1382</v>
      </c>
      <c r="AD236" s="97" t="s">
        <v>1377</v>
      </c>
      <c r="AE236" s="97" t="s">
        <v>1421</v>
      </c>
      <c r="AF236" s="97" t="s">
        <v>1434</v>
      </c>
      <c r="AG236" s="97" t="s">
        <v>66</v>
      </c>
      <c r="AH236" s="97" t="s">
        <v>1391</v>
      </c>
      <c r="AI236" s="98">
        <f>IF(D236="","",IF(AND($I236="RS"),WORKDAY.INTL($D236,3,1,Datos!$R$3:$R$18),IF(AND($I236="RP"),WORKDAY.INTL($D236,2,1,Datos!$R$3:$R$18),IF(AND($I236="RV"),WORKDAY.INTL($D236,1,1,Datos!$R$3:$R$18),IF(AND($I236="Pg"),WORKDAY.INTL($D236,15,1,Datos!$R$3:$R$18),IF(AND($I236="Ps"),WORKDAY.INTL($D236,10,1,Datos!$R$3:$R$18),WORKDAY.INTL($D236,15,1,Datos!$R$3:$R$18)-1))))))</f>
        <v>46097</v>
      </c>
      <c r="AJ236" s="97" t="str">
        <f>IF(D236="","",IF(AND($I236="RS"),(($AI236-$D236)*24)&amp;" Horas",IF(AND($I236="RP"),(($AI236-$D236)*24)&amp;" Horas",IF(AND($I236="RV"),(($AI236-$D236)*24)&amp;" Horas",IF(AND($I236="Pg"),NETWORKDAYS.INTL($D236,$AI236,1,Datos!$R$3:$R$18)-1&amp;" Días",IF(AND($I236="Ps"),NETWORKDAYS.INTL($D236,$AI236,1,Datos!$R$3:$R$18)-1&amp;" Días",(NETWORKDAYS.INTL($D236,$AI236,1,Datos!$R$3:$R$18)&amp;" Días")))))))</f>
        <v>15 Días</v>
      </c>
      <c r="AK236" s="98">
        <v>46077</v>
      </c>
      <c r="AL236" s="98">
        <v>46090</v>
      </c>
      <c r="AM236" s="98"/>
      <c r="AN236" s="98"/>
      <c r="AO236" s="97"/>
      <c r="AP236" s="109" t="str">
        <f ca="1">IF(D236="","",IF(AND($AZ236&lt;&gt;""),"YA SE DIO SOLUCIÓN","Falta  "&amp;(NETWORKDAYS.INTL(TODAY(),$AI236,1,Datos!$R$3:$R$18)-1&amp;" días")))</f>
        <v>YA SE DIO SOLUCIÓN</v>
      </c>
      <c r="AQ236" s="98">
        <v>46091</v>
      </c>
      <c r="AR236" s="98"/>
      <c r="AS236" s="97" t="s">
        <v>1283</v>
      </c>
      <c r="AT236" s="97" t="s">
        <v>1838</v>
      </c>
      <c r="AU236" s="97" t="s">
        <v>1284</v>
      </c>
      <c r="AV236" s="97" t="s">
        <v>1389</v>
      </c>
      <c r="AW236" s="97" t="s">
        <v>1389</v>
      </c>
      <c r="AX236" s="114" t="s">
        <v>168</v>
      </c>
      <c r="AY236" s="120">
        <v>1885</v>
      </c>
      <c r="AZ236" s="98">
        <v>46091</v>
      </c>
      <c r="BA236" s="110" t="str">
        <f t="shared" ref="BA236" si="360">+IF(D236="","",IF(AND($AZ236=""),"EN TRAMITE",IF(AND($AZ236&lt;=$AI236),"CON RESPUESTA","VENCIDA")))</f>
        <v>CON RESPUESTA</v>
      </c>
      <c r="BB236" s="111">
        <f>IF($AQ236="","",IF(AND($I236="RS"),($AQ236-$AK236),IF(AND($I236="RP"),($AQ236-$AK236),IF(AND($I236="RV"),($AQ236-$AK236),(NETWORKDAYS.INTL($AK236,$AQ236,1,Datos!$R$3:$R$18))))))</f>
        <v>11</v>
      </c>
      <c r="BC236" s="112" t="str">
        <f t="shared" si="1"/>
        <v>A TIEMPO</v>
      </c>
      <c r="BD236" s="111">
        <f>IF($AZ236="","",IF(AND($I236="RS"),($AZ236-$D236),IF(AND($I236="RP"),($AZ236-$D236),IF(AND($I236="RV"),($AZ236-$D236),(NETWORKDAYS.INTL($D236,$AZ236,1,Datos!$R$3:$R$18))))))</f>
        <v>11</v>
      </c>
      <c r="BE236" s="112" t="str">
        <f t="shared" si="2"/>
        <v>A TIEMPO</v>
      </c>
    </row>
    <row r="237" spans="1:57" ht="21" customHeight="1" x14ac:dyDescent="0.3">
      <c r="A237" s="97">
        <v>103</v>
      </c>
      <c r="B237" s="97">
        <v>1503</v>
      </c>
      <c r="C237" s="98">
        <v>46077</v>
      </c>
      <c r="D237" s="98">
        <v>46077</v>
      </c>
      <c r="E237" s="97" t="s">
        <v>1574</v>
      </c>
      <c r="F237" s="97" t="s">
        <v>1670</v>
      </c>
      <c r="G237" s="97" t="s">
        <v>140</v>
      </c>
      <c r="H237" s="97" t="s">
        <v>1374</v>
      </c>
      <c r="I237" s="97" t="s">
        <v>1368</v>
      </c>
      <c r="J237" s="97" t="s">
        <v>1430</v>
      </c>
      <c r="K237" s="97" t="s">
        <v>66</v>
      </c>
      <c r="L237" s="97" t="s">
        <v>66</v>
      </c>
      <c r="M237" s="97" t="s">
        <v>66</v>
      </c>
      <c r="N237" s="97" t="s">
        <v>66</v>
      </c>
      <c r="O237" s="97" t="s">
        <v>1430</v>
      </c>
      <c r="P237" s="97" t="s">
        <v>66</v>
      </c>
      <c r="Q237" s="97" t="s">
        <v>66</v>
      </c>
      <c r="R237" s="97" t="s">
        <v>66</v>
      </c>
      <c r="S237" s="97" t="s">
        <v>66</v>
      </c>
      <c r="T237" s="97" t="s">
        <v>66</v>
      </c>
      <c r="U237" s="97" t="s">
        <v>66</v>
      </c>
      <c r="V237" s="97" t="s">
        <v>66</v>
      </c>
      <c r="W237" s="97" t="s">
        <v>1272</v>
      </c>
      <c r="X237" s="97"/>
      <c r="Y237" s="97" t="s">
        <v>1811</v>
      </c>
      <c r="Z237" s="97" t="s">
        <v>66</v>
      </c>
      <c r="AA237" s="97" t="s">
        <v>1413</v>
      </c>
      <c r="AB237" s="97" t="s">
        <v>1413</v>
      </c>
      <c r="AC237" s="97" t="s">
        <v>1382</v>
      </c>
      <c r="AD237" s="97" t="s">
        <v>1377</v>
      </c>
      <c r="AE237" s="97" t="s">
        <v>140</v>
      </c>
      <c r="AF237" s="97" t="s">
        <v>1446</v>
      </c>
      <c r="AG237" s="97" t="s">
        <v>1731</v>
      </c>
      <c r="AH237" s="97" t="s">
        <v>1392</v>
      </c>
      <c r="AI237" s="98">
        <f>IF(D237="","",IF(AND($I237="RS"),WORKDAY.INTL($D237,3,1,Datos!$R$3:$R$18),IF(AND($I237="RP"),WORKDAY.INTL($D237,2,1,Datos!$R$3:$R$18),IF(AND($I237="RV"),WORKDAY.INTL($D237,1,1,Datos!$R$3:$R$18),IF(AND($I237="Pg"),WORKDAY.INTL($D237,15,1,Datos!$R$3:$R$18),IF(AND($I237="Ps"),WORKDAY.INTL($D237,10,1,Datos!$R$3:$R$18),WORKDAY.INTL($D237,15,1,Datos!$R$3:$R$18)-1))))))</f>
        <v>46097</v>
      </c>
      <c r="AJ237" s="97" t="str">
        <f>IF(D237="","",IF(AND($I237="RS"),(($AI237-$D237)*24)&amp;" Horas",IF(AND($I237="RP"),(($AI237-$D237)*24)&amp;" Horas",IF(AND($I237="RV"),(($AI237-$D237)*24)&amp;" Horas",IF(AND($I237="Pg"),NETWORKDAYS.INTL($D237,$AI237,1,Datos!$R$3:$R$18)-1&amp;" Días",IF(AND($I237="Ps"),NETWORKDAYS.INTL($D237,$AI237,1,Datos!$R$3:$R$18)-1&amp;" Días",(NETWORKDAYS.INTL($D237,$AI237,1,Datos!$R$3:$R$18)&amp;" Días")))))))</f>
        <v>15 Días</v>
      </c>
      <c r="AK237" s="98">
        <v>46077</v>
      </c>
      <c r="AL237" s="98"/>
      <c r="AM237" s="98"/>
      <c r="AN237" s="98"/>
      <c r="AO237" s="97"/>
      <c r="AP237" s="109" t="str">
        <f ca="1">IF(D237="","",IF(AND($AZ237&lt;&gt;""),"YA SE DIO SOLUCIÓN","Falta  "&amp;(NETWORKDAYS.INTL(TODAY(),$AI237,1,Datos!$R$3:$R$18)-1&amp;" días")))</f>
        <v>YA SE DIO SOLUCIÓN</v>
      </c>
      <c r="AQ237" s="98">
        <v>46078</v>
      </c>
      <c r="AR237" s="98"/>
      <c r="AS237" s="97" t="s">
        <v>1283</v>
      </c>
      <c r="AT237" s="97" t="s">
        <v>1838</v>
      </c>
      <c r="AU237" s="97" t="s">
        <v>1284</v>
      </c>
      <c r="AV237" s="97" t="s">
        <v>1389</v>
      </c>
      <c r="AW237" s="97" t="s">
        <v>1389</v>
      </c>
      <c r="AX237" s="114" t="s">
        <v>6</v>
      </c>
      <c r="AY237" s="120">
        <v>1460</v>
      </c>
      <c r="AZ237" s="98">
        <v>46078</v>
      </c>
      <c r="BA237" s="110" t="str">
        <f t="shared" ref="BA237" si="361">+IF(D237="","",IF(AND($AZ237=""),"EN TRAMITE",IF(AND($AZ237&lt;=$AI237),"CON RESPUESTA","VENCIDA")))</f>
        <v>CON RESPUESTA</v>
      </c>
      <c r="BB237" s="111">
        <f>IF($AQ237="","",IF(AND($I237="RS"),($AQ237-$AK237),IF(AND($I237="RP"),($AQ237-$AK237),IF(AND($I237="RV"),($AQ237-$AK237),(NETWORKDAYS.INTL($AK237,$AQ237,1,Datos!$R$3:$R$18))))))</f>
        <v>2</v>
      </c>
      <c r="BC237" s="112" t="str">
        <f t="shared" si="1"/>
        <v>A TIEMPO</v>
      </c>
      <c r="BD237" s="111">
        <f>IF($AZ237="","",IF(AND($I237="RS"),($AZ237-$D237),IF(AND($I237="RP"),($AZ237-$D237),IF(AND($I237="RV"),($AZ237-$D237),(NETWORKDAYS.INTL($D237,$AZ237,1,Datos!$R$3:$R$18))))))</f>
        <v>2</v>
      </c>
      <c r="BE237" s="112" t="str">
        <f t="shared" si="2"/>
        <v>A TIEMPO</v>
      </c>
    </row>
    <row r="238" spans="1:57" ht="21" customHeight="1" x14ac:dyDescent="0.3">
      <c r="A238" s="97">
        <v>102</v>
      </c>
      <c r="B238" s="97">
        <v>1502</v>
      </c>
      <c r="C238" s="98">
        <v>46077</v>
      </c>
      <c r="D238" s="98">
        <v>46077</v>
      </c>
      <c r="E238" s="97" t="s">
        <v>1574</v>
      </c>
      <c r="F238" s="97" t="s">
        <v>1670</v>
      </c>
      <c r="G238" s="97" t="s">
        <v>119</v>
      </c>
      <c r="H238" s="97" t="s">
        <v>1374</v>
      </c>
      <c r="I238" s="97" t="s">
        <v>1368</v>
      </c>
      <c r="J238" s="97" t="s">
        <v>1812</v>
      </c>
      <c r="K238" s="97" t="s">
        <v>80</v>
      </c>
      <c r="L238" s="97">
        <v>4213017</v>
      </c>
      <c r="M238" s="97">
        <v>3209541246</v>
      </c>
      <c r="N238" s="97" t="s">
        <v>1804</v>
      </c>
      <c r="O238" s="97" t="s">
        <v>1812</v>
      </c>
      <c r="P238" s="97" t="s">
        <v>80</v>
      </c>
      <c r="Q238" s="97">
        <v>4213017</v>
      </c>
      <c r="R238" s="97" t="s">
        <v>16</v>
      </c>
      <c r="S238" s="97" t="s">
        <v>66</v>
      </c>
      <c r="T238" s="97" t="s">
        <v>1805</v>
      </c>
      <c r="U238" s="97">
        <v>3209541246</v>
      </c>
      <c r="V238" s="97" t="s">
        <v>1804</v>
      </c>
      <c r="W238" s="97" t="s">
        <v>214</v>
      </c>
      <c r="X238" s="97" t="s">
        <v>243</v>
      </c>
      <c r="Y238" s="97" t="s">
        <v>1813</v>
      </c>
      <c r="Z238" s="97" t="s">
        <v>66</v>
      </c>
      <c r="AA238" s="97" t="s">
        <v>1413</v>
      </c>
      <c r="AB238" s="97" t="s">
        <v>1413</v>
      </c>
      <c r="AC238" s="97" t="s">
        <v>1387</v>
      </c>
      <c r="AD238" s="97" t="s">
        <v>1377</v>
      </c>
      <c r="AE238" s="97" t="s">
        <v>139</v>
      </c>
      <c r="AF238" s="97" t="s">
        <v>1429</v>
      </c>
      <c r="AG238" s="97" t="s">
        <v>66</v>
      </c>
      <c r="AH238" s="97" t="s">
        <v>1389</v>
      </c>
      <c r="AI238" s="98">
        <f>IF(D238="","",IF(AND($I238="RS"),WORKDAY.INTL($D238,3,1,Datos!$R$3:$R$18),IF(AND($I238="RP"),WORKDAY.INTL($D238,2,1,Datos!$R$3:$R$18),IF(AND($I238="RV"),WORKDAY.INTL($D238,1,1,Datos!$R$3:$R$18),IF(AND($I238="Pg"),WORKDAY.INTL($D238,15,1,Datos!$R$3:$R$18),IF(AND($I238="Ps"),WORKDAY.INTL($D238,10,1,Datos!$R$3:$R$18),WORKDAY.INTL($D238,15,1,Datos!$R$3:$R$18)-1))))))</f>
        <v>46097</v>
      </c>
      <c r="AJ238" s="97" t="str">
        <f>IF(D238="","",IF(AND($I238="RS"),(($AI238-$D238)*24)&amp;" Horas",IF(AND($I238="RP"),(($AI238-$D238)*24)&amp;" Horas",IF(AND($I238="RV"),(($AI238-$D238)*24)&amp;" Horas",IF(AND($I238="Pg"),NETWORKDAYS.INTL($D238,$AI238,1,Datos!$R$3:$R$18)-1&amp;" Días",IF(AND($I238="Ps"),NETWORKDAYS.INTL($D238,$AI238,1,Datos!$R$3:$R$18)-1&amp;" Días",(NETWORKDAYS.INTL($D238,$AI238,1,Datos!$R$3:$R$18)&amp;" Días")))))))</f>
        <v>15 Días</v>
      </c>
      <c r="AK238" s="98">
        <v>46077</v>
      </c>
      <c r="AL238" s="98"/>
      <c r="AM238" s="98"/>
      <c r="AN238" s="98"/>
      <c r="AO238" s="97"/>
      <c r="AP238" s="109" t="str">
        <f ca="1">IF(D238="","",IF(AND($AZ238&lt;&gt;""),"YA SE DIO SOLUCIÓN","Falta  "&amp;(NETWORKDAYS.INTL(TODAY(),$AI238,1,Datos!$R$3:$R$18)-1&amp;" días")))</f>
        <v>YA SE DIO SOLUCIÓN</v>
      </c>
      <c r="AQ238" s="98">
        <v>46087</v>
      </c>
      <c r="AR238" s="98"/>
      <c r="AS238" s="97" t="s">
        <v>1284</v>
      </c>
      <c r="AT238" s="97" t="s">
        <v>1389</v>
      </c>
      <c r="AU238" s="97" t="s">
        <v>1283</v>
      </c>
      <c r="AV238" s="97" t="s">
        <v>1505</v>
      </c>
      <c r="AW238" s="97" t="s">
        <v>1429</v>
      </c>
      <c r="AX238" s="114" t="s">
        <v>3</v>
      </c>
      <c r="AY238" s="120">
        <v>1768</v>
      </c>
      <c r="AZ238" s="98">
        <v>46087</v>
      </c>
      <c r="BA238" s="110" t="str">
        <f t="shared" ref="BA238" si="362">+IF(D238="","",IF(AND($AZ238=""),"EN TRAMITE",IF(AND($AZ238&lt;=$AI238),"CON RESPUESTA","VENCIDA")))</f>
        <v>CON RESPUESTA</v>
      </c>
      <c r="BB238" s="111">
        <f>IF($AQ238="","",IF(AND($I238="RS"),($AQ238-$AK238),IF(AND($I238="RP"),($AQ238-$AK238),IF(AND($I238="RV"),($AQ238-$AK238),(NETWORKDAYS.INTL($AK238,$AQ238,1,Datos!$R$3:$R$18))))))</f>
        <v>9</v>
      </c>
      <c r="BC238" s="112" t="str">
        <f t="shared" si="1"/>
        <v>A TIEMPO</v>
      </c>
      <c r="BD238" s="111">
        <f>IF($AZ238="","",IF(AND($I238="RS"),($AZ238-$D238),IF(AND($I238="RP"),($AZ238-$D238),IF(AND($I238="RV"),($AZ238-$D238),(NETWORKDAYS.INTL($D238,$AZ238,1,Datos!$R$3:$R$18))))))</f>
        <v>9</v>
      </c>
      <c r="BE238" s="112" t="str">
        <f t="shared" si="2"/>
        <v>A TIEMPO</v>
      </c>
    </row>
    <row r="239" spans="1:57" ht="21" customHeight="1" x14ac:dyDescent="0.3">
      <c r="A239" s="97">
        <v>101</v>
      </c>
      <c r="B239" s="97">
        <v>1501</v>
      </c>
      <c r="C239" s="98">
        <v>46077</v>
      </c>
      <c r="D239" s="98">
        <v>46077</v>
      </c>
      <c r="E239" s="97" t="s">
        <v>1574</v>
      </c>
      <c r="F239" s="97" t="s">
        <v>1670</v>
      </c>
      <c r="G239" s="97" t="s">
        <v>110</v>
      </c>
      <c r="H239" s="97" t="s">
        <v>1374</v>
      </c>
      <c r="I239" s="97" t="s">
        <v>1368</v>
      </c>
      <c r="J239" s="97" t="s">
        <v>1810</v>
      </c>
      <c r="K239" s="97" t="s">
        <v>80</v>
      </c>
      <c r="L239" s="97">
        <v>19218725</v>
      </c>
      <c r="M239" s="97" t="s">
        <v>66</v>
      </c>
      <c r="N239" s="97" t="s">
        <v>66</v>
      </c>
      <c r="O239" s="97" t="s">
        <v>1810</v>
      </c>
      <c r="P239" s="97" t="s">
        <v>80</v>
      </c>
      <c r="Q239" s="97">
        <v>19218725</v>
      </c>
      <c r="R239" s="97" t="s">
        <v>11</v>
      </c>
      <c r="S239" s="97" t="s">
        <v>66</v>
      </c>
      <c r="T239" s="97" t="s">
        <v>1407</v>
      </c>
      <c r="U239" s="97" t="s">
        <v>66</v>
      </c>
      <c r="V239" s="97" t="s">
        <v>66</v>
      </c>
      <c r="W239" s="97" t="s">
        <v>1272</v>
      </c>
      <c r="X239" s="97"/>
      <c r="Y239" s="97" t="s">
        <v>1811</v>
      </c>
      <c r="Z239" s="97" t="s">
        <v>66</v>
      </c>
      <c r="AA239" s="97" t="s">
        <v>1413</v>
      </c>
      <c r="AB239" s="97" t="s">
        <v>1413</v>
      </c>
      <c r="AC239" s="97" t="s">
        <v>1382</v>
      </c>
      <c r="AD239" s="97" t="s">
        <v>1377</v>
      </c>
      <c r="AE239" s="97" t="s">
        <v>140</v>
      </c>
      <c r="AF239" s="97" t="s">
        <v>1446</v>
      </c>
      <c r="AG239" s="97" t="s">
        <v>66</v>
      </c>
      <c r="AH239" s="97" t="s">
        <v>1392</v>
      </c>
      <c r="AI239" s="98">
        <f>IF(D239="","",IF(AND($I239="RS"),WORKDAY.INTL($D239,3,1,Datos!$R$3:$R$18),IF(AND($I239="RP"),WORKDAY.INTL($D239,2,1,Datos!$R$3:$R$18),IF(AND($I239="RV"),WORKDAY.INTL($D239,1,1,Datos!$R$3:$R$18),IF(AND($I239="Pg"),WORKDAY.INTL($D239,15,1,Datos!$R$3:$R$18),IF(AND($I239="Ps"),WORKDAY.INTL($D239,10,1,Datos!$R$3:$R$18),WORKDAY.INTL($D239,15,1,Datos!$R$3:$R$18)-1))))))</f>
        <v>46097</v>
      </c>
      <c r="AJ239" s="97" t="str">
        <f>IF(D239="","",IF(AND($I239="RS"),(($AI239-$D239)*24)&amp;" Horas",IF(AND($I239="RP"),(($AI239-$D239)*24)&amp;" Horas",IF(AND($I239="RV"),(($AI239-$D239)*24)&amp;" Horas",IF(AND($I239="Pg"),NETWORKDAYS.INTL($D239,$AI239,1,Datos!$R$3:$R$18)-1&amp;" Días",IF(AND($I239="Ps"),NETWORKDAYS.INTL($D239,$AI239,1,Datos!$R$3:$R$18)-1&amp;" Días",(NETWORKDAYS.INTL($D239,$AI239,1,Datos!$R$3:$R$18)&amp;" Días")))))))</f>
        <v>15 Días</v>
      </c>
      <c r="AK239" s="98">
        <v>46077</v>
      </c>
      <c r="AL239" s="98"/>
      <c r="AM239" s="98"/>
      <c r="AN239" s="98"/>
      <c r="AO239" s="97"/>
      <c r="AP239" s="109" t="str">
        <f ca="1">IF(D239="","",IF(AND($AZ239&lt;&gt;""),"YA SE DIO SOLUCIÓN","Falta  "&amp;(NETWORKDAYS.INTL(TODAY(),$AI239,1,Datos!$R$3:$R$18)-1&amp;" días")))</f>
        <v>YA SE DIO SOLUCIÓN</v>
      </c>
      <c r="AQ239" s="98">
        <v>46078</v>
      </c>
      <c r="AR239" s="98"/>
      <c r="AS239" s="97" t="s">
        <v>1283</v>
      </c>
      <c r="AT239" s="97" t="s">
        <v>1838</v>
      </c>
      <c r="AU239" s="97" t="s">
        <v>1284</v>
      </c>
      <c r="AV239" s="97" t="s">
        <v>1389</v>
      </c>
      <c r="AW239" s="97" t="s">
        <v>1389</v>
      </c>
      <c r="AX239" s="114" t="s">
        <v>6</v>
      </c>
      <c r="AY239" s="120">
        <v>1461</v>
      </c>
      <c r="AZ239" s="98">
        <v>46078</v>
      </c>
      <c r="BA239" s="110" t="str">
        <f t="shared" ref="BA239" si="363">+IF(D239="","",IF(AND($AZ239=""),"EN TRAMITE",IF(AND($AZ239&lt;=$AI239),"CON RESPUESTA","VENCIDA")))</f>
        <v>CON RESPUESTA</v>
      </c>
      <c r="BB239" s="111">
        <f>IF($AQ239="","",IF(AND($I239="RS"),($AQ239-$AK239),IF(AND($I239="RP"),($AQ239-$AK239),IF(AND($I239="RV"),($AQ239-$AK239),(NETWORKDAYS.INTL($AK239,$AQ239,1,Datos!$R$3:$R$18))))))</f>
        <v>2</v>
      </c>
      <c r="BC239" s="112" t="str">
        <f t="shared" si="1"/>
        <v>A TIEMPO</v>
      </c>
      <c r="BD239" s="111">
        <f>IF($AZ239="","",IF(AND($I239="RS"),($AZ239-$D239),IF(AND($I239="RP"),($AZ239-$D239),IF(AND($I239="RV"),($AZ239-$D239),(NETWORKDAYS.INTL($D239,$AZ239,1,Datos!$R$3:$R$18))))))</f>
        <v>2</v>
      </c>
      <c r="BE239" s="112" t="str">
        <f t="shared" si="2"/>
        <v>A TIEMPO</v>
      </c>
    </row>
    <row r="240" spans="1:57" ht="21" customHeight="1" x14ac:dyDescent="0.3">
      <c r="A240" s="97">
        <v>100</v>
      </c>
      <c r="B240" s="97">
        <v>1500</v>
      </c>
      <c r="C240" s="98">
        <v>46077</v>
      </c>
      <c r="D240" s="98">
        <v>46077</v>
      </c>
      <c r="E240" s="97" t="s">
        <v>1574</v>
      </c>
      <c r="F240" s="97" t="s">
        <v>1670</v>
      </c>
      <c r="G240" s="97" t="s">
        <v>117</v>
      </c>
      <c r="H240" s="97" t="s">
        <v>1374</v>
      </c>
      <c r="I240" s="97" t="s">
        <v>1368</v>
      </c>
      <c r="J240" s="97" t="s">
        <v>1807</v>
      </c>
      <c r="K240" s="97" t="s">
        <v>80</v>
      </c>
      <c r="L240" s="97">
        <v>30362280</v>
      </c>
      <c r="M240" s="97">
        <v>3182411281</v>
      </c>
      <c r="N240" s="97" t="s">
        <v>1808</v>
      </c>
      <c r="O240" s="97" t="s">
        <v>1807</v>
      </c>
      <c r="P240" s="97" t="s">
        <v>80</v>
      </c>
      <c r="Q240" s="97">
        <v>30362280</v>
      </c>
      <c r="R240" s="97" t="s">
        <v>66</v>
      </c>
      <c r="S240" s="97" t="s">
        <v>66</v>
      </c>
      <c r="T240" s="97" t="s">
        <v>1809</v>
      </c>
      <c r="U240" s="97">
        <v>3182411281</v>
      </c>
      <c r="V240" s="97" t="s">
        <v>1808</v>
      </c>
      <c r="W240" s="97" t="s">
        <v>214</v>
      </c>
      <c r="X240" s="97" t="s">
        <v>243</v>
      </c>
      <c r="Y240" s="97" t="s">
        <v>1789</v>
      </c>
      <c r="Z240" s="97" t="s">
        <v>66</v>
      </c>
      <c r="AA240" s="97" t="s">
        <v>1413</v>
      </c>
      <c r="AB240" s="97" t="s">
        <v>1413</v>
      </c>
      <c r="AC240" s="97" t="s">
        <v>1382</v>
      </c>
      <c r="AD240" s="97" t="s">
        <v>1377</v>
      </c>
      <c r="AE240" s="97" t="s">
        <v>1421</v>
      </c>
      <c r="AF240" s="97" t="s">
        <v>1434</v>
      </c>
      <c r="AG240" s="97" t="s">
        <v>66</v>
      </c>
      <c r="AH240" s="97" t="s">
        <v>1391</v>
      </c>
      <c r="AI240" s="98">
        <f>IF(D240="","",IF(AND($I240="RS"),WORKDAY.INTL($D240,3,1,Datos!$R$3:$R$18),IF(AND($I240="RP"),WORKDAY.INTL($D240,2,1,Datos!$R$3:$R$18),IF(AND($I240="RV"),WORKDAY.INTL($D240,1,1,Datos!$R$3:$R$18),IF(AND($I240="Pg"),WORKDAY.INTL($D240,15,1,Datos!$R$3:$R$18),IF(AND($I240="Ps"),WORKDAY.INTL($D240,10,1,Datos!$R$3:$R$18),WORKDAY.INTL($D240,15,1,Datos!$R$3:$R$18)-1))))))</f>
        <v>46097</v>
      </c>
      <c r="AJ240" s="97" t="str">
        <f>IF(D240="","",IF(AND($I240="RS"),(($AI240-$D240)*24)&amp;" Horas",IF(AND($I240="RP"),(($AI240-$D240)*24)&amp;" Horas",IF(AND($I240="RV"),(($AI240-$D240)*24)&amp;" Horas",IF(AND($I240="Pg"),NETWORKDAYS.INTL($D240,$AI240,1,Datos!$R$3:$R$18)-1&amp;" Días",IF(AND($I240="Ps"),NETWORKDAYS.INTL($D240,$AI240,1,Datos!$R$3:$R$18)-1&amp;" Días",(NETWORKDAYS.INTL($D240,$AI240,1,Datos!$R$3:$R$18)&amp;" Días")))))))</f>
        <v>15 Días</v>
      </c>
      <c r="AK240" s="98">
        <v>46077</v>
      </c>
      <c r="AL240" s="98">
        <v>46087</v>
      </c>
      <c r="AM240" s="98"/>
      <c r="AN240" s="98"/>
      <c r="AO240" s="97"/>
      <c r="AP240" s="109" t="str">
        <f ca="1">IF(D240="","",IF(AND($AZ240&lt;&gt;""),"YA SE DIO SOLUCIÓN","Falta  "&amp;(NETWORKDAYS.INTL(TODAY(),$AI240,1,Datos!$R$3:$R$18)-1&amp;" días")))</f>
        <v>YA SE DIO SOLUCIÓN</v>
      </c>
      <c r="AQ240" s="98">
        <v>46091</v>
      </c>
      <c r="AR240" s="98"/>
      <c r="AS240" s="97" t="s">
        <v>1283</v>
      </c>
      <c r="AT240" s="97" t="s">
        <v>1839</v>
      </c>
      <c r="AU240" s="97" t="s">
        <v>1284</v>
      </c>
      <c r="AV240" s="97" t="s">
        <v>1389</v>
      </c>
      <c r="AW240" s="97" t="s">
        <v>1389</v>
      </c>
      <c r="AX240" s="114" t="s">
        <v>168</v>
      </c>
      <c r="AY240" s="120">
        <v>1884</v>
      </c>
      <c r="AZ240" s="98">
        <v>46091</v>
      </c>
      <c r="BA240" s="110" t="str">
        <f t="shared" ref="BA240" si="364">+IF(D240="","",IF(AND($AZ240=""),"EN TRAMITE",IF(AND($AZ240&lt;=$AI240),"CON RESPUESTA","VENCIDA")))</f>
        <v>CON RESPUESTA</v>
      </c>
      <c r="BB240" s="111">
        <f>IF($AQ240="","",IF(AND($I240="RS"),($AQ240-$AK240),IF(AND($I240="RP"),($AQ240-$AK240),IF(AND($I240="RV"),($AQ240-$AK240),(NETWORKDAYS.INTL($AK240,$AQ240,1,Datos!$R$3:$R$18))))))</f>
        <v>11</v>
      </c>
      <c r="BC240" s="112" t="str">
        <f t="shared" si="1"/>
        <v>A TIEMPO</v>
      </c>
      <c r="BD240" s="111">
        <f>IF($AZ240="","",IF(AND($I240="RS"),($AZ240-$D240),IF(AND($I240="RP"),($AZ240-$D240),IF(AND($I240="RV"),($AZ240-$D240),(NETWORKDAYS.INTL($D240,$AZ240,1,Datos!$R$3:$R$18))))))</f>
        <v>11</v>
      </c>
      <c r="BE240" s="112" t="str">
        <f t="shared" si="2"/>
        <v>A TIEMPO</v>
      </c>
    </row>
    <row r="241" spans="1:57" ht="21" customHeight="1" x14ac:dyDescent="0.3">
      <c r="A241" s="97">
        <v>99</v>
      </c>
      <c r="B241" s="97">
        <v>1499</v>
      </c>
      <c r="C241" s="98">
        <v>46077</v>
      </c>
      <c r="D241" s="98">
        <v>46077</v>
      </c>
      <c r="E241" s="97" t="s">
        <v>1574</v>
      </c>
      <c r="F241" s="97" t="s">
        <v>1670</v>
      </c>
      <c r="G241" s="97" t="s">
        <v>128</v>
      </c>
      <c r="H241" s="97" t="s">
        <v>1374</v>
      </c>
      <c r="I241" s="97" t="s">
        <v>1368</v>
      </c>
      <c r="J241" s="97" t="s">
        <v>1803</v>
      </c>
      <c r="K241" s="97" t="s">
        <v>80</v>
      </c>
      <c r="L241" s="97">
        <v>4213017</v>
      </c>
      <c r="M241" s="97">
        <v>32095412246</v>
      </c>
      <c r="N241" s="97" t="s">
        <v>1804</v>
      </c>
      <c r="O241" s="97" t="s">
        <v>1803</v>
      </c>
      <c r="P241" s="97" t="s">
        <v>80</v>
      </c>
      <c r="Q241" s="97">
        <v>4213017</v>
      </c>
      <c r="R241" s="97" t="s">
        <v>7</v>
      </c>
      <c r="S241" s="97" t="s">
        <v>66</v>
      </c>
      <c r="T241" s="97" t="s">
        <v>1805</v>
      </c>
      <c r="U241" s="97">
        <v>32095412246</v>
      </c>
      <c r="V241" s="97" t="s">
        <v>1804</v>
      </c>
      <c r="W241" s="97" t="s">
        <v>214</v>
      </c>
      <c r="X241" s="97" t="s">
        <v>243</v>
      </c>
      <c r="Y241" s="97" t="s">
        <v>1806</v>
      </c>
      <c r="Z241" s="97" t="s">
        <v>66</v>
      </c>
      <c r="AA241" s="97" t="s">
        <v>1413</v>
      </c>
      <c r="AB241" s="97" t="s">
        <v>1413</v>
      </c>
      <c r="AC241" s="97" t="s">
        <v>1387</v>
      </c>
      <c r="AD241" s="97" t="s">
        <v>1377</v>
      </c>
      <c r="AE241" s="97" t="s">
        <v>139</v>
      </c>
      <c r="AF241" s="97" t="s">
        <v>1429</v>
      </c>
      <c r="AG241" s="97" t="s">
        <v>66</v>
      </c>
      <c r="AH241" s="97" t="s">
        <v>1389</v>
      </c>
      <c r="AI241" s="98">
        <f>IF(D241="","",IF(AND($I241="RS"),WORKDAY.INTL($D241,3,1,Datos!$R$3:$R$18),IF(AND($I241="RP"),WORKDAY.INTL($D241,2,1,Datos!$R$3:$R$18),IF(AND($I241="RV"),WORKDAY.INTL($D241,1,1,Datos!$R$3:$R$18),IF(AND($I241="Pg"),WORKDAY.INTL($D241,15,1,Datos!$R$3:$R$18),IF(AND($I241="Ps"),WORKDAY.INTL($D241,10,1,Datos!$R$3:$R$18),WORKDAY.INTL($D241,15,1,Datos!$R$3:$R$18)-1))))))</f>
        <v>46097</v>
      </c>
      <c r="AJ241" s="97" t="str">
        <f>IF(D241="","",IF(AND($I241="RS"),(($AI241-$D241)*24)&amp;" Horas",IF(AND($I241="RP"),(($AI241-$D241)*24)&amp;" Horas",IF(AND($I241="RV"),(($AI241-$D241)*24)&amp;" Horas",IF(AND($I241="Pg"),NETWORKDAYS.INTL($D241,$AI241,1,Datos!$R$3:$R$18)-1&amp;" Días",IF(AND($I241="Ps"),NETWORKDAYS.INTL($D241,$AI241,1,Datos!$R$3:$R$18)-1&amp;" Días",(NETWORKDAYS.INTL($D241,$AI241,1,Datos!$R$3:$R$18)&amp;" Días")))))))</f>
        <v>15 Días</v>
      </c>
      <c r="AK241" s="98">
        <v>46077</v>
      </c>
      <c r="AL241" s="98"/>
      <c r="AM241" s="98"/>
      <c r="AN241" s="98"/>
      <c r="AO241" s="97"/>
      <c r="AP241" s="109" t="str">
        <f ca="1">IF(D241="","",IF(AND($AZ241&lt;&gt;""),"YA SE DIO SOLUCIÓN","Falta  "&amp;(NETWORKDAYS.INTL(TODAY(),$AI241,1,Datos!$R$3:$R$18)-1&amp;" días")))</f>
        <v>YA SE DIO SOLUCIÓN</v>
      </c>
      <c r="AQ241" s="98">
        <v>46087</v>
      </c>
      <c r="AR241" s="98"/>
      <c r="AS241" s="97" t="s">
        <v>1284</v>
      </c>
      <c r="AT241" s="97" t="s">
        <v>1389</v>
      </c>
      <c r="AU241" s="97" t="s">
        <v>1283</v>
      </c>
      <c r="AV241" s="97" t="s">
        <v>1505</v>
      </c>
      <c r="AW241" s="97" t="s">
        <v>1429</v>
      </c>
      <c r="AX241" s="114" t="s">
        <v>3</v>
      </c>
      <c r="AY241" s="120">
        <v>1768</v>
      </c>
      <c r="AZ241" s="98">
        <v>46087</v>
      </c>
      <c r="BA241" s="110" t="str">
        <f t="shared" ref="BA241" si="365">+IF(D241="","",IF(AND($AZ241=""),"EN TRAMITE",IF(AND($AZ241&lt;=$AI241),"CON RESPUESTA","VENCIDA")))</f>
        <v>CON RESPUESTA</v>
      </c>
      <c r="BB241" s="111">
        <f>IF($AQ241="","",IF(AND($I241="RS"),($AQ241-$AK241),IF(AND($I241="RP"),($AQ241-$AK241),IF(AND($I241="RV"),($AQ241-$AK241),(NETWORKDAYS.INTL($AK241,$AQ241,1,Datos!$R$3:$R$18))))))</f>
        <v>9</v>
      </c>
      <c r="BC241" s="112" t="str">
        <f t="shared" si="1"/>
        <v>A TIEMPO</v>
      </c>
      <c r="BD241" s="111">
        <f>IF($AZ241="","",IF(AND($I241="RS"),($AZ241-$D241),IF(AND($I241="RP"),($AZ241-$D241),IF(AND($I241="RV"),($AZ241-$D241),(NETWORKDAYS.INTL($D241,$AZ241,1,Datos!$R$3:$R$18))))))</f>
        <v>9</v>
      </c>
      <c r="BE241" s="112" t="str">
        <f t="shared" si="2"/>
        <v>A TIEMPO</v>
      </c>
    </row>
    <row r="242" spans="1:57" ht="21" customHeight="1" x14ac:dyDescent="0.3">
      <c r="A242" s="97">
        <v>98</v>
      </c>
      <c r="B242" s="97">
        <v>1498</v>
      </c>
      <c r="C242" s="98">
        <v>46077</v>
      </c>
      <c r="D242" s="98">
        <v>46077</v>
      </c>
      <c r="E242" s="97" t="s">
        <v>1574</v>
      </c>
      <c r="F242" s="97" t="s">
        <v>1670</v>
      </c>
      <c r="G242" s="97" t="s">
        <v>117</v>
      </c>
      <c r="H242" s="97" t="s">
        <v>1374</v>
      </c>
      <c r="I242" s="97" t="s">
        <v>1368</v>
      </c>
      <c r="J242" s="97" t="s">
        <v>1799</v>
      </c>
      <c r="K242" s="97" t="s">
        <v>80</v>
      </c>
      <c r="L242" s="97">
        <v>1193205885</v>
      </c>
      <c r="M242" s="97">
        <v>3124992261</v>
      </c>
      <c r="N242" s="97" t="s">
        <v>1800</v>
      </c>
      <c r="O242" s="97" t="s">
        <v>1799</v>
      </c>
      <c r="P242" s="97" t="s">
        <v>80</v>
      </c>
      <c r="Q242" s="97">
        <v>1193205885</v>
      </c>
      <c r="R242" s="97" t="s">
        <v>11</v>
      </c>
      <c r="S242" s="97" t="s">
        <v>66</v>
      </c>
      <c r="T242" s="97" t="s">
        <v>1801</v>
      </c>
      <c r="U242" s="97">
        <v>3124992261</v>
      </c>
      <c r="V242" s="97" t="s">
        <v>1800</v>
      </c>
      <c r="W242" s="97" t="s">
        <v>214</v>
      </c>
      <c r="X242" s="97" t="s">
        <v>243</v>
      </c>
      <c r="Y242" s="97" t="s">
        <v>1802</v>
      </c>
      <c r="Z242" s="97" t="s">
        <v>66</v>
      </c>
      <c r="AA242" s="97" t="s">
        <v>1413</v>
      </c>
      <c r="AB242" s="97" t="s">
        <v>1413</v>
      </c>
      <c r="AC242" s="97" t="s">
        <v>1389</v>
      </c>
      <c r="AD242" s="97" t="s">
        <v>1377</v>
      </c>
      <c r="AE242" s="97" t="s">
        <v>160</v>
      </c>
      <c r="AF242" s="97" t="s">
        <v>1735</v>
      </c>
      <c r="AG242" s="97" t="s">
        <v>66</v>
      </c>
      <c r="AH242" s="97" t="s">
        <v>1389</v>
      </c>
      <c r="AI242" s="98">
        <f>IF(D242="","",IF(AND($I242="RS"),WORKDAY.INTL($D242,3,1,Datos!$R$3:$R$18),IF(AND($I242="RP"),WORKDAY.INTL($D242,2,1,Datos!$R$3:$R$18),IF(AND($I242="RV"),WORKDAY.INTL($D242,1,1,Datos!$R$3:$R$18),IF(AND($I242="Pg"),WORKDAY.INTL($D242,15,1,Datos!$R$3:$R$18),IF(AND($I242="Ps"),WORKDAY.INTL($D242,10,1,Datos!$R$3:$R$18),WORKDAY.INTL($D242,15,1,Datos!$R$3:$R$18)-1))))))</f>
        <v>46097</v>
      </c>
      <c r="AJ242" s="97" t="str">
        <f>IF(D242="","",IF(AND($I242="RS"),(($AI242-$D242)*24)&amp;" Horas",IF(AND($I242="RP"),(($AI242-$D242)*24)&amp;" Horas",IF(AND($I242="RV"),(($AI242-$D242)*24)&amp;" Horas",IF(AND($I242="Pg"),NETWORKDAYS.INTL($D242,$AI242,1,Datos!$R$3:$R$18)-1&amp;" Días",IF(AND($I242="Ps"),NETWORKDAYS.INTL($D242,$AI242,1,Datos!$R$3:$R$18)-1&amp;" Días",(NETWORKDAYS.INTL($D242,$AI242,1,Datos!$R$3:$R$18)&amp;" Días")))))))</f>
        <v>15 Días</v>
      </c>
      <c r="AK242" s="98">
        <v>46077</v>
      </c>
      <c r="AL242" s="98">
        <v>46087</v>
      </c>
      <c r="AM242" s="98">
        <v>46091</v>
      </c>
      <c r="AN242" s="98"/>
      <c r="AO242" s="97"/>
      <c r="AP242" s="109" t="str">
        <f ca="1">IF(D242="","",IF(AND($AZ242&lt;&gt;""),"YA SE DIO SOLUCIÓN","Falta  "&amp;(NETWORKDAYS.INTL(TODAY(),$AI242,1,Datos!$R$3:$R$18)-1&amp;" días")))</f>
        <v>YA SE DIO SOLUCIÓN</v>
      </c>
      <c r="AQ242" s="98">
        <v>46092</v>
      </c>
      <c r="AR242" s="98"/>
      <c r="AS242" s="97" t="s">
        <v>1283</v>
      </c>
      <c r="AT242" s="97" t="s">
        <v>1840</v>
      </c>
      <c r="AU242" s="97" t="s">
        <v>1284</v>
      </c>
      <c r="AV242" s="97" t="s">
        <v>1389</v>
      </c>
      <c r="AW242" s="97" t="s">
        <v>1389</v>
      </c>
      <c r="AX242" s="114" t="s">
        <v>3</v>
      </c>
      <c r="AY242" s="120">
        <v>1926</v>
      </c>
      <c r="AZ242" s="98">
        <v>46092</v>
      </c>
      <c r="BA242" s="110" t="str">
        <f t="shared" ref="BA242" si="366">+IF(D242="","",IF(AND($AZ242=""),"EN TRAMITE",IF(AND($AZ242&lt;=$AI242),"CON RESPUESTA","VENCIDA")))</f>
        <v>CON RESPUESTA</v>
      </c>
      <c r="BB242" s="111">
        <f>IF($AQ242="","",IF(AND($I242="RS"),($AQ242-$AK242),IF(AND($I242="RP"),($AQ242-$AK242),IF(AND($I242="RV"),($AQ242-$AK242),(NETWORKDAYS.INTL($AK242,$AQ242,1,Datos!$R$3:$R$18))))))</f>
        <v>12</v>
      </c>
      <c r="BC242" s="112" t="str">
        <f t="shared" si="1"/>
        <v>A TIEMPO</v>
      </c>
      <c r="BD242" s="111">
        <f>IF($AZ242="","",IF(AND($I242="RS"),($AZ242-$D242),IF(AND($I242="RP"),($AZ242-$D242),IF(AND($I242="RV"),($AZ242-$D242),(NETWORKDAYS.INTL($D242,$AZ242,1,Datos!$R$3:$R$18))))))</f>
        <v>12</v>
      </c>
      <c r="BE242" s="112" t="str">
        <f t="shared" si="2"/>
        <v>A TIEMPO</v>
      </c>
    </row>
    <row r="243" spans="1:57" ht="21" customHeight="1" x14ac:dyDescent="0.3">
      <c r="A243" s="97">
        <v>97</v>
      </c>
      <c r="B243" s="97">
        <v>1477</v>
      </c>
      <c r="C243" s="98">
        <v>46077</v>
      </c>
      <c r="D243" s="98">
        <v>46077</v>
      </c>
      <c r="E243" s="97" t="s">
        <v>1574</v>
      </c>
      <c r="F243" s="97" t="s">
        <v>1670</v>
      </c>
      <c r="G243" s="97" t="s">
        <v>140</v>
      </c>
      <c r="H243" s="97" t="s">
        <v>1374</v>
      </c>
      <c r="I243" s="97" t="s">
        <v>1368</v>
      </c>
      <c r="J243" s="97" t="s">
        <v>1794</v>
      </c>
      <c r="K243" s="97" t="s">
        <v>80</v>
      </c>
      <c r="L243" s="97">
        <v>1007599050</v>
      </c>
      <c r="M243" s="97" t="s">
        <v>66</v>
      </c>
      <c r="N243" s="97" t="s">
        <v>66</v>
      </c>
      <c r="O243" s="97" t="s">
        <v>1795</v>
      </c>
      <c r="P243" s="97" t="s">
        <v>80</v>
      </c>
      <c r="Q243" s="97">
        <v>1118531679</v>
      </c>
      <c r="R243" s="97" t="s">
        <v>4</v>
      </c>
      <c r="S243" s="97" t="s">
        <v>66</v>
      </c>
      <c r="T243" s="97" t="s">
        <v>1796</v>
      </c>
      <c r="U243" s="97">
        <v>3105521379</v>
      </c>
      <c r="V243" s="97" t="s">
        <v>1797</v>
      </c>
      <c r="W243" s="97" t="s">
        <v>214</v>
      </c>
      <c r="X243" s="97" t="s">
        <v>243</v>
      </c>
      <c r="Y243" s="97" t="s">
        <v>1798</v>
      </c>
      <c r="Z243" s="97" t="s">
        <v>66</v>
      </c>
      <c r="AA243" s="97" t="s">
        <v>1413</v>
      </c>
      <c r="AB243" s="97" t="s">
        <v>1413</v>
      </c>
      <c r="AC243" s="97" t="s">
        <v>1384</v>
      </c>
      <c r="AD243" s="97" t="s">
        <v>1380</v>
      </c>
      <c r="AE243" s="97" t="s">
        <v>1448</v>
      </c>
      <c r="AF243" s="97" t="s">
        <v>1443</v>
      </c>
      <c r="AG243" s="97" t="s">
        <v>66</v>
      </c>
      <c r="AH243" s="97" t="s">
        <v>1389</v>
      </c>
      <c r="AI243" s="98">
        <f>IF(D243="","",IF(AND($I243="RS"),WORKDAY.INTL($D243,3,1,Datos!$R$3:$R$18),IF(AND($I243="RP"),WORKDAY.INTL($D243,2,1,Datos!$R$3:$R$18),IF(AND($I243="RV"),WORKDAY.INTL($D243,1,1,Datos!$R$3:$R$18),IF(AND($I243="Pg"),WORKDAY.INTL($D243,15,1,Datos!$R$3:$R$18),IF(AND($I243="Ps"),WORKDAY.INTL($D243,10,1,Datos!$R$3:$R$18),WORKDAY.INTL($D243,15,1,Datos!$R$3:$R$18)-1))))))</f>
        <v>46097</v>
      </c>
      <c r="AJ243" s="97" t="str">
        <f>IF(D243="","",IF(AND($I243="RS"),(($AI243-$D243)*24)&amp;" Horas",IF(AND($I243="RP"),(($AI243-$D243)*24)&amp;" Horas",IF(AND($I243="RV"),(($AI243-$D243)*24)&amp;" Horas",IF(AND($I243="Pg"),NETWORKDAYS.INTL($D243,$AI243,1,Datos!$R$3:$R$18)-1&amp;" Días",IF(AND($I243="Ps"),NETWORKDAYS.INTL($D243,$AI243,1,Datos!$R$3:$R$18)-1&amp;" Días",(NETWORKDAYS.INTL($D243,$AI243,1,Datos!$R$3:$R$18)&amp;" Días")))))))</f>
        <v>15 Días</v>
      </c>
      <c r="AK243" s="98">
        <v>46077</v>
      </c>
      <c r="AL243" s="98"/>
      <c r="AM243" s="98"/>
      <c r="AN243" s="98"/>
      <c r="AO243" s="97"/>
      <c r="AP243" s="109" t="str">
        <f ca="1">IF(D243="","",IF(AND($AZ243&lt;&gt;""),"YA SE DIO SOLUCIÓN","Falta  "&amp;(NETWORKDAYS.INTL(TODAY(),$AI243,1,Datos!$R$3:$R$18)-1&amp;" días")))</f>
        <v>YA SE DIO SOLUCIÓN</v>
      </c>
      <c r="AQ243" s="98">
        <v>46084</v>
      </c>
      <c r="AR243" s="98"/>
      <c r="AS243" s="97" t="s">
        <v>1283</v>
      </c>
      <c r="AT243" s="97" t="s">
        <v>1838</v>
      </c>
      <c r="AU243" s="97" t="s">
        <v>1284</v>
      </c>
      <c r="AV243" s="97" t="s">
        <v>1389</v>
      </c>
      <c r="AW243" s="97" t="s">
        <v>1389</v>
      </c>
      <c r="AX243" s="114" t="s">
        <v>3</v>
      </c>
      <c r="AY243" s="120">
        <v>1673</v>
      </c>
      <c r="AZ243" s="98">
        <v>46084</v>
      </c>
      <c r="BA243" s="110" t="str">
        <f t="shared" ref="BA243" si="367">+IF(D243="","",IF(AND($AZ243=""),"EN TRAMITE",IF(AND($AZ243&lt;=$AI243),"CON RESPUESTA","VENCIDA")))</f>
        <v>CON RESPUESTA</v>
      </c>
      <c r="BB243" s="111">
        <f>IF($AQ243="","",IF(AND($I243="RS"),($AQ243-$AK243),IF(AND($I243="RP"),($AQ243-$AK243),IF(AND($I243="RV"),($AQ243-$AK243),(NETWORKDAYS.INTL($AK243,$AQ243,1,Datos!$R$3:$R$18))))))</f>
        <v>6</v>
      </c>
      <c r="BC243" s="112" t="str">
        <f t="shared" si="1"/>
        <v>A TIEMPO</v>
      </c>
      <c r="BD243" s="111">
        <f>IF($AZ243="","",IF(AND($I243="RS"),($AZ243-$D243),IF(AND($I243="RP"),($AZ243-$D243),IF(AND($I243="RV"),($AZ243-$D243),(NETWORKDAYS.INTL($D243,$AZ243,1,Datos!$R$3:$R$18))))))</f>
        <v>6</v>
      </c>
      <c r="BE243" s="112" t="str">
        <f t="shared" si="2"/>
        <v>A TIEMPO</v>
      </c>
    </row>
    <row r="244" spans="1:57" ht="21" customHeight="1" x14ac:dyDescent="0.3">
      <c r="A244" s="97">
        <v>96</v>
      </c>
      <c r="B244" s="97">
        <v>1439</v>
      </c>
      <c r="C244" s="98">
        <v>46076</v>
      </c>
      <c r="D244" s="98">
        <v>46076</v>
      </c>
      <c r="E244" s="97" t="s">
        <v>1574</v>
      </c>
      <c r="F244" s="97" t="s">
        <v>1670</v>
      </c>
      <c r="G244" s="97" t="s">
        <v>1791</v>
      </c>
      <c r="H244" s="97" t="s">
        <v>1374</v>
      </c>
      <c r="I244" s="97" t="s">
        <v>1368</v>
      </c>
      <c r="J244" s="97" t="s">
        <v>1430</v>
      </c>
      <c r="K244" s="97" t="s">
        <v>66</v>
      </c>
      <c r="L244" s="97" t="s">
        <v>66</v>
      </c>
      <c r="M244" s="97" t="s">
        <v>66</v>
      </c>
      <c r="N244" s="97" t="s">
        <v>66</v>
      </c>
      <c r="O244" s="97" t="s">
        <v>1430</v>
      </c>
      <c r="P244" s="97" t="s">
        <v>66</v>
      </c>
      <c r="Q244" s="97" t="s">
        <v>66</v>
      </c>
      <c r="R244" s="97" t="s">
        <v>66</v>
      </c>
      <c r="S244" s="97" t="s">
        <v>66</v>
      </c>
      <c r="T244" s="97" t="s">
        <v>66</v>
      </c>
      <c r="U244" s="97" t="s">
        <v>66</v>
      </c>
      <c r="V244" s="97" t="s">
        <v>66</v>
      </c>
      <c r="W244" s="97" t="s">
        <v>1272</v>
      </c>
      <c r="X244" s="97"/>
      <c r="Y244" s="97" t="s">
        <v>1792</v>
      </c>
      <c r="Z244" s="97" t="s">
        <v>66</v>
      </c>
      <c r="AA244" s="97" t="s">
        <v>1413</v>
      </c>
      <c r="AB244" s="97" t="s">
        <v>1413</v>
      </c>
      <c r="AC244" s="97" t="s">
        <v>1389</v>
      </c>
      <c r="AD244" s="97" t="s">
        <v>1379</v>
      </c>
      <c r="AE244" s="97" t="s">
        <v>160</v>
      </c>
      <c r="AF244" s="97" t="s">
        <v>1793</v>
      </c>
      <c r="AG244" s="97" t="s">
        <v>66</v>
      </c>
      <c r="AH244" s="97" t="s">
        <v>1389</v>
      </c>
      <c r="AI244" s="98">
        <f>IF(D244="","",IF(AND($I244="RS"),WORKDAY.INTL($D244,3,1,Datos!$R$3:$R$18),IF(AND($I244="RP"),WORKDAY.INTL($D244,2,1,Datos!$R$3:$R$18),IF(AND($I244="RV"),WORKDAY.INTL($D244,1,1,Datos!$R$3:$R$18),IF(AND($I244="Pg"),WORKDAY.INTL($D244,15,1,Datos!$R$3:$R$18),IF(AND($I244="Ps"),WORKDAY.INTL($D244,10,1,Datos!$R$3:$R$18),WORKDAY.INTL($D244,15,1,Datos!$R$3:$R$18)-1))))))</f>
        <v>46096</v>
      </c>
      <c r="AJ244" s="97" t="str">
        <f>IF(D244="","",IF(AND($I244="RS"),(($AI244-$D244)*24)&amp;" Horas",IF(AND($I244="RP"),(($AI244-$D244)*24)&amp;" Horas",IF(AND($I244="RV"),(($AI244-$D244)*24)&amp;" Horas",IF(AND($I244="Pg"),NETWORKDAYS.INTL($D244,$AI244,1,Datos!$R$3:$R$18)-1&amp;" Días",IF(AND($I244="Ps"),NETWORKDAYS.INTL($D244,$AI244,1,Datos!$R$3:$R$18)-1&amp;" Días",(NETWORKDAYS.INTL($D244,$AI244,1,Datos!$R$3:$R$18)&amp;" Días")))))))</f>
        <v>15 Días</v>
      </c>
      <c r="AK244" s="98">
        <v>46077</v>
      </c>
      <c r="AL244" s="98"/>
      <c r="AM244" s="98"/>
      <c r="AN244" s="98"/>
      <c r="AO244" s="97"/>
      <c r="AP244" s="109" t="str">
        <f ca="1">IF(D244="","",IF(AND($AZ244&lt;&gt;""),"YA SE DIO SOLUCIÓN","Falta  "&amp;(NETWORKDAYS.INTL(TODAY(),$AI244,1,Datos!$R$3:$R$18)-1&amp;" días")))</f>
        <v>YA SE DIO SOLUCIÓN</v>
      </c>
      <c r="AQ244" s="98">
        <v>46085</v>
      </c>
      <c r="AR244" s="98"/>
      <c r="AS244" s="97" t="s">
        <v>1283</v>
      </c>
      <c r="AT244" s="97" t="s">
        <v>1885</v>
      </c>
      <c r="AU244" s="97" t="s">
        <v>1284</v>
      </c>
      <c r="AV244" s="97" t="s">
        <v>1389</v>
      </c>
      <c r="AW244" s="97" t="s">
        <v>1389</v>
      </c>
      <c r="AX244" s="114" t="s">
        <v>6</v>
      </c>
      <c r="AY244" s="120">
        <v>1727</v>
      </c>
      <c r="AZ244" s="98">
        <v>46085</v>
      </c>
      <c r="BA244" s="110" t="str">
        <f t="shared" ref="BA244" si="368">+IF(D244="","",IF(AND($AZ244=""),"EN TRAMITE",IF(AND($AZ244&lt;=$AI244),"CON RESPUESTA","VENCIDA")))</f>
        <v>CON RESPUESTA</v>
      </c>
      <c r="BB244" s="111">
        <f>IF($AQ244="","",IF(AND($I244="RS"),($AQ244-$AK244),IF(AND($I244="RP"),($AQ244-$AK244),IF(AND($I244="RV"),($AQ244-$AK244),(NETWORKDAYS.INTL($AK244,$AQ244,1,Datos!$R$3:$R$18))))))</f>
        <v>7</v>
      </c>
      <c r="BC244" s="112" t="str">
        <f t="shared" si="1"/>
        <v>A TIEMPO</v>
      </c>
      <c r="BD244" s="111">
        <f>IF($AZ244="","",IF(AND($I244="RS"),($AZ244-$D244),IF(AND($I244="RP"),($AZ244-$D244),IF(AND($I244="RV"),($AZ244-$D244),(NETWORKDAYS.INTL($D244,$AZ244,1,Datos!$R$3:$R$18))))))</f>
        <v>8</v>
      </c>
      <c r="BE244" s="112" t="str">
        <f t="shared" si="2"/>
        <v>A TIEMPO</v>
      </c>
    </row>
    <row r="245" spans="1:57" ht="21" customHeight="1" x14ac:dyDescent="0.3">
      <c r="A245" s="97">
        <v>95</v>
      </c>
      <c r="B245" s="97">
        <v>1279</v>
      </c>
      <c r="C245" s="98">
        <v>46070</v>
      </c>
      <c r="D245" s="98">
        <v>46070</v>
      </c>
      <c r="E245" s="97" t="s">
        <v>1574</v>
      </c>
      <c r="F245" s="97" t="s">
        <v>1670</v>
      </c>
      <c r="G245" s="97" t="s">
        <v>140</v>
      </c>
      <c r="H245" s="97" t="s">
        <v>1374</v>
      </c>
      <c r="I245" s="97" t="s">
        <v>1368</v>
      </c>
      <c r="J245" s="97" t="s">
        <v>1787</v>
      </c>
      <c r="K245" s="97" t="s">
        <v>80</v>
      </c>
      <c r="L245" s="97">
        <v>1057410099</v>
      </c>
      <c r="M245" s="97">
        <v>3234025101</v>
      </c>
      <c r="N245" s="97" t="s">
        <v>1788</v>
      </c>
      <c r="O245" s="97" t="s">
        <v>1787</v>
      </c>
      <c r="P245" s="97" t="s">
        <v>80</v>
      </c>
      <c r="Q245" s="97">
        <v>1057410099</v>
      </c>
      <c r="R245" s="97" t="s">
        <v>4</v>
      </c>
      <c r="S245" s="97" t="s">
        <v>66</v>
      </c>
      <c r="T245" s="97" t="s">
        <v>66</v>
      </c>
      <c r="U245" s="97">
        <v>3234025101</v>
      </c>
      <c r="V245" s="97" t="s">
        <v>1788</v>
      </c>
      <c r="W245" s="97" t="s">
        <v>214</v>
      </c>
      <c r="X245" s="97" t="s">
        <v>243</v>
      </c>
      <c r="Y245" s="97" t="s">
        <v>1789</v>
      </c>
      <c r="Z245" s="97" t="s">
        <v>66</v>
      </c>
      <c r="AA245" s="97" t="s">
        <v>1413</v>
      </c>
      <c r="AB245" s="97" t="s">
        <v>1413</v>
      </c>
      <c r="AC245" s="97" t="s">
        <v>1384</v>
      </c>
      <c r="AD245" s="97" t="s">
        <v>1379</v>
      </c>
      <c r="AE245" s="97" t="s">
        <v>140</v>
      </c>
      <c r="AF245" s="97" t="s">
        <v>1446</v>
      </c>
      <c r="AG245" s="97" t="s">
        <v>1790</v>
      </c>
      <c r="AH245" s="97" t="s">
        <v>1392</v>
      </c>
      <c r="AI245" s="98">
        <f>IF(D245="","",IF(AND($I245="RS"),WORKDAY.INTL($D245,3,1,Datos!$R$3:$R$18),IF(AND($I245="RP"),WORKDAY.INTL($D245,2,1,Datos!$R$3:$R$18),IF(AND($I245="RV"),WORKDAY.INTL($D245,1,1,Datos!$R$3:$R$18),IF(AND($I245="Pg"),WORKDAY.INTL($D245,15,1,Datos!$R$3:$R$18),IF(AND($I245="Ps"),WORKDAY.INTL($D245,10,1,Datos!$R$3:$R$18),WORKDAY.INTL($D245,15,1,Datos!$R$3:$R$18)-1))))))</f>
        <v>46090</v>
      </c>
      <c r="AJ245" s="97" t="str">
        <f>IF(D245="","",IF(AND($I245="RS"),(($AI245-$D245)*24)&amp;" Horas",IF(AND($I245="RP"),(($AI245-$D245)*24)&amp;" Horas",IF(AND($I245="RV"),(($AI245-$D245)*24)&amp;" Horas",IF(AND($I245="Pg"),NETWORKDAYS.INTL($D245,$AI245,1,Datos!$R$3:$R$18)-1&amp;" Días",IF(AND($I245="Ps"),NETWORKDAYS.INTL($D245,$AI245,1,Datos!$R$3:$R$18)-1&amp;" Días",(NETWORKDAYS.INTL($D245,$AI245,1,Datos!$R$3:$R$18)&amp;" Días")))))))</f>
        <v>15 Días</v>
      </c>
      <c r="AK245" s="98">
        <v>46070</v>
      </c>
      <c r="AL245" s="98"/>
      <c r="AM245" s="98"/>
      <c r="AN245" s="98"/>
      <c r="AO245" s="97"/>
      <c r="AP245" s="109" t="str">
        <f ca="1">IF(D245="","",IF(AND($AZ245&lt;&gt;""),"YA SE DIO SOLUCIÓN","Falta  "&amp;(NETWORKDAYS.INTL(TODAY(),$AI245,1,Datos!$R$3:$R$18)-1&amp;" días")))</f>
        <v>YA SE DIO SOLUCIÓN</v>
      </c>
      <c r="AQ245" s="98">
        <v>46072</v>
      </c>
      <c r="AR245" s="98"/>
      <c r="AS245" s="97" t="s">
        <v>1283</v>
      </c>
      <c r="AT245" s="97" t="s">
        <v>1668</v>
      </c>
      <c r="AU245" s="97" t="s">
        <v>1284</v>
      </c>
      <c r="AV245" s="97" t="s">
        <v>1389</v>
      </c>
      <c r="AW245" s="97" t="s">
        <v>1389</v>
      </c>
      <c r="AX245" s="114" t="s">
        <v>3</v>
      </c>
      <c r="AY245" s="120">
        <v>1276</v>
      </c>
      <c r="AZ245" s="98">
        <v>46072</v>
      </c>
      <c r="BA245" s="110" t="str">
        <f t="shared" ref="BA245" si="369">+IF(D245="","",IF(AND($AZ245=""),"EN TRAMITE",IF(AND($AZ245&lt;=$AI245),"CON RESPUESTA","VENCIDA")))</f>
        <v>CON RESPUESTA</v>
      </c>
      <c r="BB245" s="111">
        <f>IF($AQ245="","",IF(AND($I245="RS"),($AQ245-$AK245),IF(AND($I245="RP"),($AQ245-$AK245),IF(AND($I245="RV"),($AQ245-$AK245),(NETWORKDAYS.INTL($AK245,$AQ245,1,Datos!$R$3:$R$18))))))</f>
        <v>3</v>
      </c>
      <c r="BC245" s="112" t="str">
        <f t="shared" si="1"/>
        <v>A TIEMPO</v>
      </c>
      <c r="BD245" s="111">
        <f>IF($AZ245="","",IF(AND($I245="RS"),($AZ245-$D245),IF(AND($I245="RP"),($AZ245-$D245),IF(AND($I245="RV"),($AZ245-$D245),(NETWORKDAYS.INTL($D245,$AZ245,1,Datos!$R$3:$R$18))))))</f>
        <v>3</v>
      </c>
      <c r="BE245" s="112" t="str">
        <f t="shared" si="2"/>
        <v>A TIEMPO</v>
      </c>
    </row>
    <row r="246" spans="1:57" ht="21" customHeight="1" x14ac:dyDescent="0.3">
      <c r="A246" s="97">
        <v>94</v>
      </c>
      <c r="B246" s="97">
        <v>1275</v>
      </c>
      <c r="C246" s="98">
        <v>46070</v>
      </c>
      <c r="D246" s="98">
        <v>46070</v>
      </c>
      <c r="E246" s="97" t="s">
        <v>1574</v>
      </c>
      <c r="F246" s="97" t="s">
        <v>1670</v>
      </c>
      <c r="G246" s="97" t="s">
        <v>125</v>
      </c>
      <c r="H246" s="97" t="s">
        <v>1374</v>
      </c>
      <c r="I246" s="97" t="s">
        <v>1368</v>
      </c>
      <c r="J246" s="97" t="s">
        <v>1784</v>
      </c>
      <c r="K246" s="97" t="s">
        <v>80</v>
      </c>
      <c r="L246" s="97">
        <v>1016000832</v>
      </c>
      <c r="M246" s="97">
        <v>3132185835</v>
      </c>
      <c r="N246" s="97" t="s">
        <v>1691</v>
      </c>
      <c r="O246" s="97" t="s">
        <v>1784</v>
      </c>
      <c r="P246" s="97" t="s">
        <v>80</v>
      </c>
      <c r="Q246" s="97">
        <v>1016000832</v>
      </c>
      <c r="R246" s="97" t="s">
        <v>97</v>
      </c>
      <c r="S246" s="97" t="s">
        <v>1404</v>
      </c>
      <c r="T246" s="97" t="s">
        <v>1785</v>
      </c>
      <c r="U246" s="97">
        <v>3132185835</v>
      </c>
      <c r="V246" s="97" t="s">
        <v>1691</v>
      </c>
      <c r="W246" s="97" t="s">
        <v>214</v>
      </c>
      <c r="X246" s="97" t="s">
        <v>243</v>
      </c>
      <c r="Y246" s="97" t="s">
        <v>1786</v>
      </c>
      <c r="Z246" s="97" t="s">
        <v>66</v>
      </c>
      <c r="AA246" s="97" t="s">
        <v>1413</v>
      </c>
      <c r="AB246" s="97" t="s">
        <v>1413</v>
      </c>
      <c r="AC246" s="97" t="s">
        <v>1387</v>
      </c>
      <c r="AD246" s="97" t="s">
        <v>1379</v>
      </c>
      <c r="AE246" s="97" t="s">
        <v>139</v>
      </c>
      <c r="AF246" s="97" t="s">
        <v>1429</v>
      </c>
      <c r="AG246" s="97" t="s">
        <v>66</v>
      </c>
      <c r="AH246" s="97" t="s">
        <v>1389</v>
      </c>
      <c r="AI246" s="98">
        <f>IF(D246="","",IF(AND($I246="RS"),WORKDAY.INTL($D246,3,1,Datos!$R$3:$R$18),IF(AND($I246="RP"),WORKDAY.INTL($D246,2,1,Datos!$R$3:$R$18),IF(AND($I246="RV"),WORKDAY.INTL($D246,1,1,Datos!$R$3:$R$18),IF(AND($I246="Pg"),WORKDAY.INTL($D246,15,1,Datos!$R$3:$R$18),IF(AND($I246="Ps"),WORKDAY.INTL($D246,10,1,Datos!$R$3:$R$18),WORKDAY.INTL($D246,15,1,Datos!$R$3:$R$18)-1))))))</f>
        <v>46090</v>
      </c>
      <c r="AJ246" s="97" t="str">
        <f>IF(D246="","",IF(AND($I246="RS"),(($AI246-$D246)*24)&amp;" Horas",IF(AND($I246="RP"),(($AI246-$D246)*24)&amp;" Horas",IF(AND($I246="RV"),(($AI246-$D246)*24)&amp;" Horas",IF(AND($I246="Pg"),NETWORKDAYS.INTL($D246,$AI246,1,Datos!$R$3:$R$18)-1&amp;" Días",IF(AND($I246="Ps"),NETWORKDAYS.INTL($D246,$AI246,1,Datos!$R$3:$R$18)-1&amp;" Días",(NETWORKDAYS.INTL($D246,$AI246,1,Datos!$R$3:$R$18)&amp;" Días")))))))</f>
        <v>15 Días</v>
      </c>
      <c r="AK246" s="98">
        <v>46070</v>
      </c>
      <c r="AL246" s="98">
        <v>46079</v>
      </c>
      <c r="AM246" s="98">
        <v>46084</v>
      </c>
      <c r="AN246" s="98"/>
      <c r="AO246" s="97"/>
      <c r="AP246" s="109" t="str">
        <f ca="1">IF(D246="","",IF(AND($AZ246&lt;&gt;""),"YA SE DIO SOLUCIÓN","Falta  "&amp;(NETWORKDAYS.INTL(TODAY(),$AI246,1,Datos!$R$3:$R$18)-1&amp;" días")))</f>
        <v>YA SE DIO SOLUCIÓN</v>
      </c>
      <c r="AQ246" s="98">
        <v>46090</v>
      </c>
      <c r="AR246" s="98"/>
      <c r="AS246" s="97" t="s">
        <v>1283</v>
      </c>
      <c r="AT246" s="97" t="s">
        <v>1837</v>
      </c>
      <c r="AU246" s="97" t="s">
        <v>1284</v>
      </c>
      <c r="AV246" s="97" t="s">
        <v>1389</v>
      </c>
      <c r="AW246" s="97" t="s">
        <v>1389</v>
      </c>
      <c r="AX246" s="114" t="s">
        <v>3</v>
      </c>
      <c r="AY246" s="120">
        <v>1841</v>
      </c>
      <c r="AZ246" s="98">
        <v>46090</v>
      </c>
      <c r="BA246" s="110" t="str">
        <f t="shared" ref="BA246" si="370">+IF(D246="","",IF(AND($AZ246=""),"EN TRAMITE",IF(AND($AZ246&lt;=$AI246),"CON RESPUESTA","VENCIDA")))</f>
        <v>CON RESPUESTA</v>
      </c>
      <c r="BB246" s="111">
        <f>IF($AQ246="","",IF(AND($I246="RS"),($AQ246-$AK246),IF(AND($I246="RP"),($AQ246-$AK246),IF(AND($I246="RV"),($AQ246-$AK246),(NETWORKDAYS.INTL($AK246,$AQ246,1,Datos!$R$3:$R$18))))))</f>
        <v>15</v>
      </c>
      <c r="BC246" s="112" t="str">
        <f t="shared" si="1"/>
        <v>FUERA DE TIEMPO</v>
      </c>
      <c r="BD246" s="111">
        <f>IF($AZ246="","",IF(AND($I246="RS"),($AZ246-$D246),IF(AND($I246="RP"),($AZ246-$D246),IF(AND($I246="RV"),($AZ246-$D246),(NETWORKDAYS.INTL($D246,$AZ246,1,Datos!$R$3:$R$18))))))</f>
        <v>15</v>
      </c>
      <c r="BE246" s="112" t="str">
        <f t="shared" si="2"/>
        <v>A TIEMPO</v>
      </c>
    </row>
    <row r="247" spans="1:57" ht="21" customHeight="1" x14ac:dyDescent="0.3">
      <c r="A247" s="97">
        <v>93</v>
      </c>
      <c r="B247" s="97">
        <v>1273</v>
      </c>
      <c r="C247" s="98">
        <v>46070</v>
      </c>
      <c r="D247" s="98">
        <v>46070</v>
      </c>
      <c r="E247" s="97" t="s">
        <v>1574</v>
      </c>
      <c r="F247" s="97" t="s">
        <v>1670</v>
      </c>
      <c r="G247" s="97" t="s">
        <v>125</v>
      </c>
      <c r="H247" s="97" t="s">
        <v>1374</v>
      </c>
      <c r="I247" s="97" t="s">
        <v>1368</v>
      </c>
      <c r="J247" s="97" t="s">
        <v>1780</v>
      </c>
      <c r="K247" s="97" t="s">
        <v>80</v>
      </c>
      <c r="L247" s="97">
        <v>98649493</v>
      </c>
      <c r="M247" s="97">
        <v>3232420144</v>
      </c>
      <c r="N247" s="97" t="s">
        <v>1781</v>
      </c>
      <c r="O247" s="97" t="s">
        <v>1780</v>
      </c>
      <c r="P247" s="97" t="s">
        <v>80</v>
      </c>
      <c r="Q247" s="97">
        <v>98649493</v>
      </c>
      <c r="R247" s="97" t="s">
        <v>11</v>
      </c>
      <c r="S247" s="97" t="s">
        <v>1401</v>
      </c>
      <c r="T247" s="97" t="s">
        <v>66</v>
      </c>
      <c r="U247" s="97">
        <v>3232420144</v>
      </c>
      <c r="V247" s="97" t="s">
        <v>1781</v>
      </c>
      <c r="W247" s="97" t="s">
        <v>1272</v>
      </c>
      <c r="X247" s="97"/>
      <c r="Y247" s="97" t="s">
        <v>1782</v>
      </c>
      <c r="Z247" s="97" t="s">
        <v>66</v>
      </c>
      <c r="AA247" s="97" t="s">
        <v>1413</v>
      </c>
      <c r="AB247" s="97" t="s">
        <v>1413</v>
      </c>
      <c r="AC247" s="97" t="s">
        <v>1387</v>
      </c>
      <c r="AD247" s="97" t="s">
        <v>1379</v>
      </c>
      <c r="AE247" s="97" t="s">
        <v>139</v>
      </c>
      <c r="AF247" s="97" t="s">
        <v>1429</v>
      </c>
      <c r="AG247" s="97" t="s">
        <v>66</v>
      </c>
      <c r="AH247" s="97" t="s">
        <v>1389</v>
      </c>
      <c r="AI247" s="98">
        <f>IF(D247="","",IF(AND($I247="RS"),WORKDAY.INTL($D247,3,1,Datos!$R$3:$R$18),IF(AND($I247="RP"),WORKDAY.INTL($D247,2,1,Datos!$R$3:$R$18),IF(AND($I247="RV"),WORKDAY.INTL($D247,1,1,Datos!$R$3:$R$18),IF(AND($I247="Pg"),WORKDAY.INTL($D247,15,1,Datos!$R$3:$R$18),IF(AND($I247="Ps"),WORKDAY.INTL($D247,10,1,Datos!$R$3:$R$18),WORKDAY.INTL($D247,15,1,Datos!$R$3:$R$18)-1))))))</f>
        <v>46090</v>
      </c>
      <c r="AJ247" s="97" t="str">
        <f>IF(D247="","",IF(AND($I247="RS"),(($AI247-$D247)*24)&amp;" Horas",IF(AND($I247="RP"),(($AI247-$D247)*24)&amp;" Horas",IF(AND($I247="RV"),(($AI247-$D247)*24)&amp;" Horas",IF(AND($I247="Pg"),NETWORKDAYS.INTL($D247,$AI247,1,Datos!$R$3:$R$18)-1&amp;" Días",IF(AND($I247="Ps"),NETWORKDAYS.INTL($D247,$AI247,1,Datos!$R$3:$R$18)-1&amp;" Días",(NETWORKDAYS.INTL($D247,$AI247,1,Datos!$R$3:$R$18)&amp;" Días")))))))</f>
        <v>15 Días</v>
      </c>
      <c r="AK247" s="98">
        <v>46070</v>
      </c>
      <c r="AL247" s="98"/>
      <c r="AM247" s="98"/>
      <c r="AN247" s="98"/>
      <c r="AO247" s="97"/>
      <c r="AP247" s="109" t="str">
        <f ca="1">IF(D247="","",IF(AND($AZ247&lt;&gt;""),"YA SE DIO SOLUCIÓN","Falta  "&amp;(NETWORKDAYS.INTL(TODAY(),$AI247,1,Datos!$R$3:$R$18)-1&amp;" días")))</f>
        <v>YA SE DIO SOLUCIÓN</v>
      </c>
      <c r="AQ247" s="98">
        <v>46073</v>
      </c>
      <c r="AR247" s="98"/>
      <c r="AS247" s="97" t="s">
        <v>1283</v>
      </c>
      <c r="AT247" s="97" t="s">
        <v>1783</v>
      </c>
      <c r="AU247" s="97" t="s">
        <v>1284</v>
      </c>
      <c r="AV247" s="97" t="s">
        <v>1389</v>
      </c>
      <c r="AW247" s="97" t="s">
        <v>1389</v>
      </c>
      <c r="AX247" s="114" t="s">
        <v>3</v>
      </c>
      <c r="AY247" s="120">
        <v>1273</v>
      </c>
      <c r="AZ247" s="98">
        <v>46073</v>
      </c>
      <c r="BA247" s="110" t="str">
        <f t="shared" ref="BA247" si="371">+IF(D247="","",IF(AND($AZ247=""),"EN TRAMITE",IF(AND($AZ247&lt;=$AI247),"CON RESPUESTA","VENCIDA")))</f>
        <v>CON RESPUESTA</v>
      </c>
      <c r="BB247" s="111">
        <f>IF($AQ247="","",IF(AND($I247="RS"),($AQ247-$AK247),IF(AND($I247="RP"),($AQ247-$AK247),IF(AND($I247="RV"),($AQ247-$AK247),(NETWORKDAYS.INTL($AK247,$AQ247,1,Datos!$R$3:$R$18))))))</f>
        <v>4</v>
      </c>
      <c r="BC247" s="112" t="str">
        <f t="shared" si="1"/>
        <v>A TIEMPO</v>
      </c>
      <c r="BD247" s="111">
        <f>IF($AZ247="","",IF(AND($I247="RS"),($AZ247-$D247),IF(AND($I247="RP"),($AZ247-$D247),IF(AND($I247="RV"),($AZ247-$D247),(NETWORKDAYS.INTL($D247,$AZ247,1,Datos!$R$3:$R$18))))))</f>
        <v>4</v>
      </c>
      <c r="BE247" s="112" t="str">
        <f t="shared" si="2"/>
        <v>A TIEMPO</v>
      </c>
    </row>
    <row r="248" spans="1:57" ht="21" customHeight="1" x14ac:dyDescent="0.3">
      <c r="A248" s="97">
        <v>92</v>
      </c>
      <c r="B248" s="97">
        <v>1263</v>
      </c>
      <c r="C248" s="98">
        <v>46070</v>
      </c>
      <c r="D248" s="98">
        <v>46070</v>
      </c>
      <c r="E248" s="97" t="s">
        <v>1574</v>
      </c>
      <c r="F248" s="97" t="s">
        <v>1670</v>
      </c>
      <c r="G248" s="97" t="s">
        <v>147</v>
      </c>
      <c r="H248" s="97" t="s">
        <v>1374</v>
      </c>
      <c r="I248" s="97" t="s">
        <v>1368</v>
      </c>
      <c r="J248" s="97" t="s">
        <v>1769</v>
      </c>
      <c r="K248" s="97" t="s">
        <v>80</v>
      </c>
      <c r="L248" s="97">
        <v>1007199316</v>
      </c>
      <c r="M248" s="97">
        <v>3124450576</v>
      </c>
      <c r="N248" s="97" t="s">
        <v>66</v>
      </c>
      <c r="O248" s="97" t="s">
        <v>1769</v>
      </c>
      <c r="P248" s="97" t="s">
        <v>80</v>
      </c>
      <c r="Q248" s="97">
        <v>1007199316</v>
      </c>
      <c r="R248" s="97" t="s">
        <v>11</v>
      </c>
      <c r="S248" s="97" t="s">
        <v>66</v>
      </c>
      <c r="T248" s="97" t="s">
        <v>1778</v>
      </c>
      <c r="U248" s="97">
        <v>3124450576</v>
      </c>
      <c r="V248" s="97" t="s">
        <v>66</v>
      </c>
      <c r="W248" s="97" t="s">
        <v>214</v>
      </c>
      <c r="X248" s="97" t="s">
        <v>265</v>
      </c>
      <c r="Y248" s="97" t="s">
        <v>1779</v>
      </c>
      <c r="Z248" s="97" t="s">
        <v>66</v>
      </c>
      <c r="AA248" s="97" t="s">
        <v>1413</v>
      </c>
      <c r="AB248" s="97" t="s">
        <v>1413</v>
      </c>
      <c r="AC248" s="97" t="s">
        <v>1381</v>
      </c>
      <c r="AD248" s="97" t="s">
        <v>1377</v>
      </c>
      <c r="AE248" s="97" t="s">
        <v>139</v>
      </c>
      <c r="AF248" s="97" t="s">
        <v>1429</v>
      </c>
      <c r="AG248" s="97" t="s">
        <v>66</v>
      </c>
      <c r="AH248" s="97" t="s">
        <v>1389</v>
      </c>
      <c r="AI248" s="98">
        <f>IF(D248="","",IF(AND($I248="RS"),WORKDAY.INTL($D248,3,1,Datos!$R$3:$R$18),IF(AND($I248="RP"),WORKDAY.INTL($D248,2,1,Datos!$R$3:$R$18),IF(AND($I248="RV"),WORKDAY.INTL($D248,1,1,Datos!$R$3:$R$18),IF(AND($I248="Pg"),WORKDAY.INTL($D248,15,1,Datos!$R$3:$R$18),IF(AND($I248="Ps"),WORKDAY.INTL($D248,10,1,Datos!$R$3:$R$18),WORKDAY.INTL($D248,15,1,Datos!$R$3:$R$18)-1))))))</f>
        <v>46090</v>
      </c>
      <c r="AJ248" s="97" t="str">
        <f>IF(D248="","",IF(AND($I248="RS"),(($AI248-$D248)*24)&amp;" Horas",IF(AND($I248="RP"),(($AI248-$D248)*24)&amp;" Horas",IF(AND($I248="RV"),(($AI248-$D248)*24)&amp;" Horas",IF(AND($I248="Pg"),NETWORKDAYS.INTL($D248,$AI248,1,Datos!$R$3:$R$18)-1&amp;" Días",IF(AND($I248="Ps"),NETWORKDAYS.INTL($D248,$AI248,1,Datos!$R$3:$R$18)-1&amp;" Días",(NETWORKDAYS.INTL($D248,$AI248,1,Datos!$R$3:$R$18)&amp;" Días")))))))</f>
        <v>15 Días</v>
      </c>
      <c r="AK248" s="98">
        <v>46070</v>
      </c>
      <c r="AL248" s="98"/>
      <c r="AM248" s="98"/>
      <c r="AN248" s="98"/>
      <c r="AO248" s="97"/>
      <c r="AP248" s="109" t="str">
        <f ca="1">IF(D248="","",IF(AND($AZ248&lt;&gt;""),"YA SE DIO SOLUCIÓN","Falta  "&amp;(NETWORKDAYS.INTL(TODAY(),$AI248,1,Datos!$R$3:$R$18)-1&amp;" días")))</f>
        <v>YA SE DIO SOLUCIÓN</v>
      </c>
      <c r="AQ248" s="98">
        <v>46073</v>
      </c>
      <c r="AR248" s="98"/>
      <c r="AS248" s="97" t="s">
        <v>1283</v>
      </c>
      <c r="AT248" s="97" t="s">
        <v>1772</v>
      </c>
      <c r="AU248" s="97" t="s">
        <v>1284</v>
      </c>
      <c r="AV248" s="97" t="s">
        <v>1389</v>
      </c>
      <c r="AW248" s="97" t="s">
        <v>1389</v>
      </c>
      <c r="AX248" s="114" t="s">
        <v>168</v>
      </c>
      <c r="AY248" s="120">
        <v>1338</v>
      </c>
      <c r="AZ248" s="98">
        <v>46073</v>
      </c>
      <c r="BA248" s="110" t="str">
        <f t="shared" ref="BA248" si="372">+IF(D248="","",IF(AND($AZ248=""),"EN TRAMITE",IF(AND($AZ248&lt;=$AI248),"CON RESPUESTA","VENCIDA")))</f>
        <v>CON RESPUESTA</v>
      </c>
      <c r="BB248" s="111">
        <f>IF($AQ248="","",IF(AND($I248="RS"),($AQ248-$AK248),IF(AND($I248="RP"),($AQ248-$AK248),IF(AND($I248="RV"),($AQ248-$AK248),(NETWORKDAYS.INTL($AK248,$AQ248,1,Datos!$R$3:$R$18))))))</f>
        <v>4</v>
      </c>
      <c r="BC248" s="112" t="str">
        <f t="shared" si="1"/>
        <v>A TIEMPO</v>
      </c>
      <c r="BD248" s="111">
        <f>IF($AZ248="","",IF(AND($I248="RS"),($AZ248-$D248),IF(AND($I248="RP"),($AZ248-$D248),IF(AND($I248="RV"),($AZ248-$D248),(NETWORKDAYS.INTL($D248,$AZ248,1,Datos!$R$3:$R$18))))))</f>
        <v>4</v>
      </c>
      <c r="BE248" s="112" t="str">
        <f t="shared" si="2"/>
        <v>A TIEMPO</v>
      </c>
    </row>
    <row r="249" spans="1:57" ht="21" customHeight="1" x14ac:dyDescent="0.3">
      <c r="A249" s="97">
        <v>91</v>
      </c>
      <c r="B249" s="97">
        <v>1262</v>
      </c>
      <c r="C249" s="98">
        <v>46070</v>
      </c>
      <c r="D249" s="98">
        <v>46070</v>
      </c>
      <c r="E249" s="97" t="s">
        <v>1574</v>
      </c>
      <c r="F249" s="97" t="s">
        <v>1670</v>
      </c>
      <c r="G249" s="97" t="s">
        <v>119</v>
      </c>
      <c r="H249" s="97" t="s">
        <v>1374</v>
      </c>
      <c r="I249" s="97" t="s">
        <v>1368</v>
      </c>
      <c r="J249" s="97" t="s">
        <v>1775</v>
      </c>
      <c r="K249" s="97" t="s">
        <v>80</v>
      </c>
      <c r="L249" s="97">
        <v>20440878</v>
      </c>
      <c r="M249" s="97">
        <v>3118997706</v>
      </c>
      <c r="N249" s="97" t="s">
        <v>1776</v>
      </c>
      <c r="O249" s="97" t="s">
        <v>1775</v>
      </c>
      <c r="P249" s="97" t="s">
        <v>80</v>
      </c>
      <c r="Q249" s="97">
        <v>20440878</v>
      </c>
      <c r="R249" s="97" t="s">
        <v>10</v>
      </c>
      <c r="S249" s="97" t="s">
        <v>66</v>
      </c>
      <c r="T249" s="97" t="s">
        <v>66</v>
      </c>
      <c r="U249" s="97">
        <v>3118997706</v>
      </c>
      <c r="V249" s="97" t="s">
        <v>1776</v>
      </c>
      <c r="W249" s="97" t="s">
        <v>214</v>
      </c>
      <c r="X249" s="97" t="s">
        <v>265</v>
      </c>
      <c r="Y249" s="97" t="s">
        <v>1777</v>
      </c>
      <c r="Z249" s="97" t="s">
        <v>66</v>
      </c>
      <c r="AA249" s="97" t="s">
        <v>1413</v>
      </c>
      <c r="AB249" s="97" t="s">
        <v>1413</v>
      </c>
      <c r="AC249" s="97" t="s">
        <v>1386</v>
      </c>
      <c r="AD249" s="97" t="s">
        <v>1377</v>
      </c>
      <c r="AE249" s="97" t="s">
        <v>1448</v>
      </c>
      <c r="AF249" s="97" t="s">
        <v>1443</v>
      </c>
      <c r="AG249" s="97" t="s">
        <v>66</v>
      </c>
      <c r="AH249" s="97" t="s">
        <v>1393</v>
      </c>
      <c r="AI249" s="98">
        <f>IF(D249="","",IF(AND($I249="RS"),WORKDAY.INTL($D249,3,1,Datos!$R$3:$R$18),IF(AND($I249="RP"),WORKDAY.INTL($D249,2,1,Datos!$R$3:$R$18),IF(AND($I249="RV"),WORKDAY.INTL($D249,1,1,Datos!$R$3:$R$18),IF(AND($I249="Pg"),WORKDAY.INTL($D249,15,1,Datos!$R$3:$R$18),IF(AND($I249="Ps"),WORKDAY.INTL($D249,10,1,Datos!$R$3:$R$18),WORKDAY.INTL($D249,15,1,Datos!$R$3:$R$18)-1))))))</f>
        <v>46090</v>
      </c>
      <c r="AJ249" s="97" t="str">
        <f>IF(D249="","",IF(AND($I249="RS"),(($AI249-$D249)*24)&amp;" Horas",IF(AND($I249="RP"),(($AI249-$D249)*24)&amp;" Horas",IF(AND($I249="RV"),(($AI249-$D249)*24)&amp;" Horas",IF(AND($I249="Pg"),NETWORKDAYS.INTL($D249,$AI249,1,Datos!$R$3:$R$18)-1&amp;" Días",IF(AND($I249="Ps"),NETWORKDAYS.INTL($D249,$AI249,1,Datos!$R$3:$R$18)-1&amp;" Días",(NETWORKDAYS.INTL($D249,$AI249,1,Datos!$R$3:$R$18)&amp;" Días")))))))</f>
        <v>15 Días</v>
      </c>
      <c r="AK249" s="98">
        <v>46070</v>
      </c>
      <c r="AL249" s="98"/>
      <c r="AM249" s="98"/>
      <c r="AN249" s="98"/>
      <c r="AO249" s="97"/>
      <c r="AP249" s="109" t="str">
        <f ca="1">IF(D249="","",IF(AND($AZ249&lt;&gt;""),"YA SE DIO SOLUCIÓN","Falta  "&amp;(NETWORKDAYS.INTL(TODAY(),$AI249,1,Datos!$R$3:$R$18)-1&amp;" días")))</f>
        <v>YA SE DIO SOLUCIÓN</v>
      </c>
      <c r="AQ249" s="98">
        <v>46072</v>
      </c>
      <c r="AR249" s="98"/>
      <c r="AS249" s="97" t="s">
        <v>1283</v>
      </c>
      <c r="AT249" s="97" t="s">
        <v>1668</v>
      </c>
      <c r="AU249" s="97" t="s">
        <v>1284</v>
      </c>
      <c r="AV249" s="97" t="s">
        <v>1389</v>
      </c>
      <c r="AW249" s="97" t="s">
        <v>1389</v>
      </c>
      <c r="AX249" s="114" t="s">
        <v>168</v>
      </c>
      <c r="AY249" s="120">
        <v>1305</v>
      </c>
      <c r="AZ249" s="98">
        <v>46073</v>
      </c>
      <c r="BA249" s="110" t="str">
        <f t="shared" ref="BA249" si="373">+IF(D249="","",IF(AND($AZ249=""),"EN TRAMITE",IF(AND($AZ249&lt;=$AI249),"CON RESPUESTA","VENCIDA")))</f>
        <v>CON RESPUESTA</v>
      </c>
      <c r="BB249" s="111">
        <f>IF($AQ249="","",IF(AND($I249="RS"),($AQ249-$AK249),IF(AND($I249="RP"),($AQ249-$AK249),IF(AND($I249="RV"),($AQ249-$AK249),(NETWORKDAYS.INTL($AK249,$AQ249,1,Datos!$R$3:$R$18))))))</f>
        <v>3</v>
      </c>
      <c r="BC249" s="112" t="str">
        <f t="shared" si="1"/>
        <v>A TIEMPO</v>
      </c>
      <c r="BD249" s="111">
        <f>IF($AZ249="","",IF(AND($I249="RS"),($AZ249-$D249),IF(AND($I249="RP"),($AZ249-$D249),IF(AND($I249="RV"),($AZ249-$D249),(NETWORKDAYS.INTL($D249,$AZ249,1,Datos!$R$3:$R$18))))))</f>
        <v>4</v>
      </c>
      <c r="BE249" s="112" t="str">
        <f t="shared" si="2"/>
        <v>A TIEMPO</v>
      </c>
    </row>
    <row r="250" spans="1:57" ht="21" customHeight="1" x14ac:dyDescent="0.3">
      <c r="A250" s="97">
        <v>90</v>
      </c>
      <c r="B250" s="97">
        <v>1261</v>
      </c>
      <c r="C250" s="98">
        <v>46070</v>
      </c>
      <c r="D250" s="98">
        <v>46070</v>
      </c>
      <c r="E250" s="97" t="s">
        <v>1574</v>
      </c>
      <c r="F250" s="97" t="s">
        <v>1670</v>
      </c>
      <c r="G250" s="97" t="s">
        <v>140</v>
      </c>
      <c r="H250" s="97" t="s">
        <v>1374</v>
      </c>
      <c r="I250" s="97" t="s">
        <v>1368</v>
      </c>
      <c r="J250" s="97" t="s">
        <v>1773</v>
      </c>
      <c r="K250" s="97" t="s">
        <v>80</v>
      </c>
      <c r="L250" s="97">
        <v>1118649187</v>
      </c>
      <c r="M250" s="97">
        <v>3208303066</v>
      </c>
      <c r="N250" s="97" t="s">
        <v>66</v>
      </c>
      <c r="O250" s="97" t="s">
        <v>1773</v>
      </c>
      <c r="P250" s="97" t="s">
        <v>80</v>
      </c>
      <c r="Q250" s="97">
        <v>1118649187</v>
      </c>
      <c r="R250" s="97" t="s">
        <v>4</v>
      </c>
      <c r="S250" s="97" t="s">
        <v>66</v>
      </c>
      <c r="T250" s="97" t="s">
        <v>1774</v>
      </c>
      <c r="U250" s="97">
        <v>3208303066</v>
      </c>
      <c r="V250" s="97" t="s">
        <v>66</v>
      </c>
      <c r="W250" s="97" t="s">
        <v>214</v>
      </c>
      <c r="X250" s="97" t="s">
        <v>303</v>
      </c>
      <c r="Y250" s="97" t="s">
        <v>1472</v>
      </c>
      <c r="Z250" s="97" t="s">
        <v>66</v>
      </c>
      <c r="AA250" s="97" t="s">
        <v>1413</v>
      </c>
      <c r="AB250" s="97" t="s">
        <v>1413</v>
      </c>
      <c r="AC250" s="97" t="s">
        <v>1382</v>
      </c>
      <c r="AD250" s="97" t="s">
        <v>1377</v>
      </c>
      <c r="AE250" s="97" t="s">
        <v>1448</v>
      </c>
      <c r="AF250" s="97" t="s">
        <v>1443</v>
      </c>
      <c r="AG250" s="97" t="s">
        <v>66</v>
      </c>
      <c r="AH250" s="97" t="s">
        <v>1393</v>
      </c>
      <c r="AI250" s="98">
        <f>IF(D250="","",IF(AND($I250="RS"),WORKDAY.INTL($D250,3,1,Datos!$R$3:$R$18),IF(AND($I250="RP"),WORKDAY.INTL($D250,2,1,Datos!$R$3:$R$18),IF(AND($I250="RV"),WORKDAY.INTL($D250,1,1,Datos!$R$3:$R$18),IF(AND($I250="Pg"),WORKDAY.INTL($D250,15,1,Datos!$R$3:$R$18),IF(AND($I250="Ps"),WORKDAY.INTL($D250,10,1,Datos!$R$3:$R$18),WORKDAY.INTL($D250,15,1,Datos!$R$3:$R$18)-1))))))</f>
        <v>46090</v>
      </c>
      <c r="AJ250" s="97" t="str">
        <f>IF(D250="","",IF(AND($I250="RS"),(($AI250-$D250)*24)&amp;" Horas",IF(AND($I250="RP"),(($AI250-$D250)*24)&amp;" Horas",IF(AND($I250="RV"),(($AI250-$D250)*24)&amp;" Horas",IF(AND($I250="Pg"),NETWORKDAYS.INTL($D250,$AI250,1,Datos!$R$3:$R$18)-1&amp;" Días",IF(AND($I250="Ps"),NETWORKDAYS.INTL($D250,$AI250,1,Datos!$R$3:$R$18)-1&amp;" Días",(NETWORKDAYS.INTL($D250,$AI250,1,Datos!$R$3:$R$18)&amp;" Días")))))))</f>
        <v>15 Días</v>
      </c>
      <c r="AK250" s="98">
        <v>46070</v>
      </c>
      <c r="AL250" s="98"/>
      <c r="AM250" s="98"/>
      <c r="AN250" s="98"/>
      <c r="AO250" s="97"/>
      <c r="AP250" s="109" t="str">
        <f ca="1">IF(D250="","",IF(AND($AZ250&lt;&gt;""),"YA SE DIO SOLUCIÓN","Falta  "&amp;(NETWORKDAYS.INTL(TODAY(),$AI250,1,Datos!$R$3:$R$18)-1&amp;" días")))</f>
        <v>YA SE DIO SOLUCIÓN</v>
      </c>
      <c r="AQ250" s="98">
        <v>46073</v>
      </c>
      <c r="AR250" s="98"/>
      <c r="AS250" s="97" t="s">
        <v>1283</v>
      </c>
      <c r="AT250" s="97" t="s">
        <v>1668</v>
      </c>
      <c r="AU250" s="97" t="s">
        <v>1284</v>
      </c>
      <c r="AV250" s="97" t="s">
        <v>1389</v>
      </c>
      <c r="AW250" s="97" t="s">
        <v>1389</v>
      </c>
      <c r="AX250" s="114" t="s">
        <v>168</v>
      </c>
      <c r="AY250" s="120">
        <v>1304</v>
      </c>
      <c r="AZ250" s="98">
        <v>46073</v>
      </c>
      <c r="BA250" s="110" t="str">
        <f t="shared" ref="BA250" si="374">+IF(D250="","",IF(AND($AZ250=""),"EN TRAMITE",IF(AND($AZ250&lt;=$AI250),"CON RESPUESTA","VENCIDA")))</f>
        <v>CON RESPUESTA</v>
      </c>
      <c r="BB250" s="111">
        <f>IF($AQ250="","",IF(AND($I250="RS"),($AQ250-$AK250),IF(AND($I250="RP"),($AQ250-$AK250),IF(AND($I250="RV"),($AQ250-$AK250),(NETWORKDAYS.INTL($AK250,$AQ250,1,Datos!$R$3:$R$18))))))</f>
        <v>4</v>
      </c>
      <c r="BC250" s="112" t="str">
        <f t="shared" si="1"/>
        <v>A TIEMPO</v>
      </c>
      <c r="BD250" s="111">
        <f>IF($AZ250="","",IF(AND($I250="RS"),($AZ250-$D250),IF(AND($I250="RP"),($AZ250-$D250),IF(AND($I250="RV"),($AZ250-$D250),(NETWORKDAYS.INTL($D250,$AZ250,1,Datos!$R$3:$R$18))))))</f>
        <v>4</v>
      </c>
      <c r="BE250" s="112" t="str">
        <f t="shared" si="2"/>
        <v>A TIEMPO</v>
      </c>
    </row>
    <row r="251" spans="1:57" ht="21" customHeight="1" x14ac:dyDescent="0.3">
      <c r="A251" s="97">
        <v>89</v>
      </c>
      <c r="B251" s="97">
        <v>1260</v>
      </c>
      <c r="C251" s="98">
        <v>46070</v>
      </c>
      <c r="D251" s="98">
        <v>46070</v>
      </c>
      <c r="E251" s="97" t="s">
        <v>1574</v>
      </c>
      <c r="F251" s="97" t="s">
        <v>1670</v>
      </c>
      <c r="G251" s="97" t="s">
        <v>147</v>
      </c>
      <c r="H251" s="97" t="s">
        <v>1374</v>
      </c>
      <c r="I251" s="97" t="s">
        <v>1368</v>
      </c>
      <c r="J251" s="97" t="s">
        <v>1769</v>
      </c>
      <c r="K251" s="97" t="s">
        <v>80</v>
      </c>
      <c r="L251" s="97">
        <v>1007199316</v>
      </c>
      <c r="M251" s="97">
        <v>3124450576</v>
      </c>
      <c r="N251" s="97" t="s">
        <v>66</v>
      </c>
      <c r="O251" s="97" t="s">
        <v>1769</v>
      </c>
      <c r="P251" s="97" t="s">
        <v>80</v>
      </c>
      <c r="Q251" s="97">
        <v>1007199316</v>
      </c>
      <c r="R251" s="97" t="s">
        <v>11</v>
      </c>
      <c r="S251" s="97" t="s">
        <v>66</v>
      </c>
      <c r="T251" s="97" t="s">
        <v>1770</v>
      </c>
      <c r="U251" s="97">
        <v>3124450576</v>
      </c>
      <c r="V251" s="97" t="s">
        <v>66</v>
      </c>
      <c r="W251" s="97" t="s">
        <v>214</v>
      </c>
      <c r="X251" s="97" t="s">
        <v>265</v>
      </c>
      <c r="Y251" s="97" t="s">
        <v>1472</v>
      </c>
      <c r="Z251" s="97" t="s">
        <v>66</v>
      </c>
      <c r="AA251" s="97" t="s">
        <v>1413</v>
      </c>
      <c r="AB251" s="97" t="s">
        <v>1413</v>
      </c>
      <c r="AC251" s="97" t="s">
        <v>1386</v>
      </c>
      <c r="AD251" s="97" t="s">
        <v>1377</v>
      </c>
      <c r="AE251" s="97" t="s">
        <v>139</v>
      </c>
      <c r="AF251" s="97" t="s">
        <v>1429</v>
      </c>
      <c r="AG251" s="97" t="s">
        <v>66</v>
      </c>
      <c r="AH251" s="97" t="s">
        <v>1389</v>
      </c>
      <c r="AI251" s="98">
        <f>IF(D251="","",IF(AND($I251="RS"),WORKDAY.INTL($D251,3,1,Datos!$R$3:$R$18),IF(AND($I251="RP"),WORKDAY.INTL($D251,2,1,Datos!$R$3:$R$18),IF(AND($I251="RV"),WORKDAY.INTL($D251,1,1,Datos!$R$3:$R$18),IF(AND($I251="Pg"),WORKDAY.INTL($D251,15,1,Datos!$R$3:$R$18),IF(AND($I251="Ps"),WORKDAY.INTL($D251,10,1,Datos!$R$3:$R$18),WORKDAY.INTL($D251,15,1,Datos!$R$3:$R$18)-1))))))</f>
        <v>46090</v>
      </c>
      <c r="AJ251" s="97" t="str">
        <f>IF(D251="","",IF(AND($I251="RS"),(($AI251-$D251)*24)&amp;" Horas",IF(AND($I251="RP"),(($AI251-$D251)*24)&amp;" Horas",IF(AND($I251="RV"),(($AI251-$D251)*24)&amp;" Horas",IF(AND($I251="Pg"),NETWORKDAYS.INTL($D251,$AI251,1,Datos!$R$3:$R$18)-1&amp;" Días",IF(AND($I251="Ps"),NETWORKDAYS.INTL($D251,$AI251,1,Datos!$R$3:$R$18)-1&amp;" Días",(NETWORKDAYS.INTL($D251,$AI251,1,Datos!$R$3:$R$18)&amp;" Días")))))))</f>
        <v>15 Días</v>
      </c>
      <c r="AK251" s="98">
        <v>46070</v>
      </c>
      <c r="AL251" s="98"/>
      <c r="AM251" s="98"/>
      <c r="AN251" s="98"/>
      <c r="AO251" s="97"/>
      <c r="AP251" s="109" t="str">
        <f ca="1">IF(D251="","",IF(AND($AZ251&lt;&gt;""),"YA SE DIO SOLUCIÓN","Falta  "&amp;(NETWORKDAYS.INTL(TODAY(),$AI251,1,Datos!$R$3:$R$18)-1&amp;" días")))</f>
        <v>YA SE DIO SOLUCIÓN</v>
      </c>
      <c r="AQ251" s="98">
        <v>46073</v>
      </c>
      <c r="AR251" s="98"/>
      <c r="AS251" s="97" t="s">
        <v>1283</v>
      </c>
      <c r="AT251" s="97" t="s">
        <v>1772</v>
      </c>
      <c r="AU251" s="97" t="s">
        <v>1284</v>
      </c>
      <c r="AV251" s="97" t="s">
        <v>1389</v>
      </c>
      <c r="AW251" s="97" t="s">
        <v>1771</v>
      </c>
      <c r="AX251" s="114" t="s">
        <v>168</v>
      </c>
      <c r="AY251" s="120">
        <v>1338</v>
      </c>
      <c r="AZ251" s="98">
        <v>46073</v>
      </c>
      <c r="BA251" s="110" t="str">
        <f t="shared" ref="BA251" si="375">+IF(D251="","",IF(AND($AZ251=""),"EN TRAMITE",IF(AND($AZ251&lt;=$AI251),"CON RESPUESTA","VENCIDA")))</f>
        <v>CON RESPUESTA</v>
      </c>
      <c r="BB251" s="111">
        <f>IF($AQ251="","",IF(AND($I251="RS"),($AQ251-$AK251),IF(AND($I251="RP"),($AQ251-$AK251),IF(AND($I251="RV"),($AQ251-$AK251),(NETWORKDAYS.INTL($AK251,$AQ251,1,Datos!$R$3:$R$18))))))</f>
        <v>4</v>
      </c>
      <c r="BC251" s="112" t="str">
        <f t="shared" si="1"/>
        <v>A TIEMPO</v>
      </c>
      <c r="BD251" s="111">
        <f>IF($AZ251="","",IF(AND($I251="RS"),($AZ251-$D251),IF(AND($I251="RP"),($AZ251-$D251),IF(AND($I251="RV"),($AZ251-$D251),(NETWORKDAYS.INTL($D251,$AZ251,1,Datos!$R$3:$R$18))))))</f>
        <v>4</v>
      </c>
      <c r="BE251" s="112" t="str">
        <f t="shared" si="2"/>
        <v>A TIEMPO</v>
      </c>
    </row>
    <row r="252" spans="1:57" ht="21" customHeight="1" x14ac:dyDescent="0.3">
      <c r="A252" s="97">
        <v>88</v>
      </c>
      <c r="B252" s="97">
        <v>1259</v>
      </c>
      <c r="C252" s="98">
        <v>46070</v>
      </c>
      <c r="D252" s="98">
        <v>46070</v>
      </c>
      <c r="E252" s="97" t="s">
        <v>1574</v>
      </c>
      <c r="F252" s="97" t="s">
        <v>1670</v>
      </c>
      <c r="G252" s="97" t="s">
        <v>122</v>
      </c>
      <c r="H252" s="97" t="s">
        <v>1374</v>
      </c>
      <c r="I252" s="97" t="s">
        <v>1368</v>
      </c>
      <c r="J252" s="97" t="s">
        <v>1765</v>
      </c>
      <c r="K252" s="97" t="s">
        <v>80</v>
      </c>
      <c r="L252" s="97">
        <v>1118572629</v>
      </c>
      <c r="M252" s="97">
        <v>3123696336</v>
      </c>
      <c r="N252" s="97" t="s">
        <v>1766</v>
      </c>
      <c r="O252" s="97" t="s">
        <v>1765</v>
      </c>
      <c r="P252" s="97" t="s">
        <v>80</v>
      </c>
      <c r="Q252" s="97">
        <v>1118572629</v>
      </c>
      <c r="R252" s="97" t="s">
        <v>10</v>
      </c>
      <c r="S252" s="97" t="s">
        <v>66</v>
      </c>
      <c r="T252" s="97" t="s">
        <v>1767</v>
      </c>
      <c r="U252" s="97">
        <v>3123696336</v>
      </c>
      <c r="V252" s="97" t="s">
        <v>1766</v>
      </c>
      <c r="W252" s="97" t="s">
        <v>214</v>
      </c>
      <c r="X252" s="97" t="s">
        <v>243</v>
      </c>
      <c r="Y252" s="97" t="s">
        <v>1768</v>
      </c>
      <c r="Z252" s="97" t="s">
        <v>66</v>
      </c>
      <c r="AA252" s="97" t="s">
        <v>1413</v>
      </c>
      <c r="AB252" s="97" t="s">
        <v>1413</v>
      </c>
      <c r="AC252" s="97" t="s">
        <v>1384</v>
      </c>
      <c r="AD252" s="97" t="s">
        <v>1377</v>
      </c>
      <c r="AE252" s="97" t="s">
        <v>160</v>
      </c>
      <c r="AF252" s="97" t="s">
        <v>1735</v>
      </c>
      <c r="AG252" s="97" t="s">
        <v>66</v>
      </c>
      <c r="AH252" s="97" t="s">
        <v>1389</v>
      </c>
      <c r="AI252" s="98">
        <f>IF(D252="","",IF(AND($I252="RS"),WORKDAY.INTL($D252,3,1,Datos!$R$3:$R$18),IF(AND($I252="RP"),WORKDAY.INTL($D252,2,1,Datos!$R$3:$R$18),IF(AND($I252="RV"),WORKDAY.INTL($D252,1,1,Datos!$R$3:$R$18),IF(AND($I252="Pg"),WORKDAY.INTL($D252,15,1,Datos!$R$3:$R$18),IF(AND($I252="Ps"),WORKDAY.INTL($D252,10,1,Datos!$R$3:$R$18),WORKDAY.INTL($D252,15,1,Datos!$R$3:$R$18)-1))))))</f>
        <v>46090</v>
      </c>
      <c r="AJ252" s="97" t="str">
        <f>IF(D252="","",IF(AND($I252="RS"),(($AI252-$D252)*24)&amp;" Horas",IF(AND($I252="RP"),(($AI252-$D252)*24)&amp;" Horas",IF(AND($I252="RV"),(($AI252-$D252)*24)&amp;" Horas",IF(AND($I252="Pg"),NETWORKDAYS.INTL($D252,$AI252,1,Datos!$R$3:$R$18)-1&amp;" Días",IF(AND($I252="Ps"),NETWORKDAYS.INTL($D252,$AI252,1,Datos!$R$3:$R$18)-1&amp;" Días",(NETWORKDAYS.INTL($D252,$AI252,1,Datos!$R$3:$R$18)&amp;" Días")))))))</f>
        <v>15 Días</v>
      </c>
      <c r="AK252" s="98">
        <v>46070</v>
      </c>
      <c r="AL252" s="98">
        <v>46079</v>
      </c>
      <c r="AM252" s="98">
        <v>46083</v>
      </c>
      <c r="AN252" s="98"/>
      <c r="AO252" s="97"/>
      <c r="AP252" s="109" t="str">
        <f ca="1">IF(D252="","",IF(AND($AZ252&lt;&gt;""),"YA SE DIO SOLUCIÓN","Falta  "&amp;(NETWORKDAYS.INTL(TODAY(),$AI252,1,Datos!$R$3:$R$18)-1&amp;" días")))</f>
        <v>YA SE DIO SOLUCIÓN</v>
      </c>
      <c r="AQ252" s="98">
        <v>46090</v>
      </c>
      <c r="AR252" s="98"/>
      <c r="AS252" s="97" t="s">
        <v>1283</v>
      </c>
      <c r="AT252" s="97" t="s">
        <v>1656</v>
      </c>
      <c r="AU252" s="97" t="s">
        <v>1284</v>
      </c>
      <c r="AV252" s="97" t="s">
        <v>1389</v>
      </c>
      <c r="AW252" s="97" t="s">
        <v>1389</v>
      </c>
      <c r="AX252" s="114" t="s">
        <v>3</v>
      </c>
      <c r="AY252" s="120">
        <v>1839</v>
      </c>
      <c r="AZ252" s="98">
        <v>46090</v>
      </c>
      <c r="BA252" s="110" t="str">
        <f t="shared" ref="BA252" si="376">+IF(D252="","",IF(AND($AZ252=""),"EN TRAMITE",IF(AND($AZ252&lt;=$AI252),"CON RESPUESTA","VENCIDA")))</f>
        <v>CON RESPUESTA</v>
      </c>
      <c r="BB252" s="111">
        <f>IF($AQ252="","",IF(AND($I252="RS"),($AQ252-$AK252),IF(AND($I252="RP"),($AQ252-$AK252),IF(AND($I252="RV"),($AQ252-$AK252),(NETWORKDAYS.INTL($AK252,$AQ252,1,Datos!$R$3:$R$18))))))</f>
        <v>15</v>
      </c>
      <c r="BC252" s="112" t="str">
        <f t="shared" si="1"/>
        <v>FUERA DE TIEMPO</v>
      </c>
      <c r="BD252" s="111">
        <f>IF($AZ252="","",IF(AND($I252="RS"),($AZ252-$D252),IF(AND($I252="RP"),($AZ252-$D252),IF(AND($I252="RV"),($AZ252-$D252),(NETWORKDAYS.INTL($D252,$AZ252,1,Datos!$R$3:$R$18))))))</f>
        <v>15</v>
      </c>
      <c r="BE252" s="112" t="str">
        <f t="shared" si="2"/>
        <v>A TIEMPO</v>
      </c>
    </row>
    <row r="253" spans="1:57" ht="21" customHeight="1" x14ac:dyDescent="0.3">
      <c r="A253" s="97">
        <v>87</v>
      </c>
      <c r="B253" s="97">
        <v>1258</v>
      </c>
      <c r="C253" s="98">
        <v>46070</v>
      </c>
      <c r="D253" s="98">
        <v>46070</v>
      </c>
      <c r="E253" s="97" t="s">
        <v>1574</v>
      </c>
      <c r="F253" s="97" t="s">
        <v>1670</v>
      </c>
      <c r="G253" s="97" t="s">
        <v>117</v>
      </c>
      <c r="H253" s="97" t="s">
        <v>1374</v>
      </c>
      <c r="I253" s="97" t="s">
        <v>1368</v>
      </c>
      <c r="J253" s="97" t="s">
        <v>1761</v>
      </c>
      <c r="K253" s="97" t="s">
        <v>80</v>
      </c>
      <c r="L253" s="97">
        <v>1117324817</v>
      </c>
      <c r="M253" s="97">
        <v>3102625570</v>
      </c>
      <c r="N253" s="97" t="s">
        <v>66</v>
      </c>
      <c r="O253" s="97" t="s">
        <v>1761</v>
      </c>
      <c r="P253" s="97" t="s">
        <v>80</v>
      </c>
      <c r="Q253" s="97">
        <v>1117324817</v>
      </c>
      <c r="R253" s="97" t="s">
        <v>4</v>
      </c>
      <c r="S253" s="97" t="s">
        <v>66</v>
      </c>
      <c r="T253" s="97" t="s">
        <v>1762</v>
      </c>
      <c r="U253" s="97">
        <v>3102625570</v>
      </c>
      <c r="V253" s="97" t="s">
        <v>66</v>
      </c>
      <c r="W253" s="97" t="s">
        <v>214</v>
      </c>
      <c r="X253" s="97" t="s">
        <v>1056</v>
      </c>
      <c r="Y253" s="97" t="s">
        <v>1763</v>
      </c>
      <c r="Z253" s="97" t="s">
        <v>66</v>
      </c>
      <c r="AA253" s="97" t="s">
        <v>1413</v>
      </c>
      <c r="AB253" s="97" t="s">
        <v>1413</v>
      </c>
      <c r="AC253" s="97" t="s">
        <v>1388</v>
      </c>
      <c r="AD253" s="97" t="s">
        <v>1377</v>
      </c>
      <c r="AE253" s="97" t="s">
        <v>131</v>
      </c>
      <c r="AF253" s="97" t="s">
        <v>1531</v>
      </c>
      <c r="AG253" s="97" t="s">
        <v>66</v>
      </c>
      <c r="AH253" s="97" t="s">
        <v>1389</v>
      </c>
      <c r="AI253" s="98">
        <f>IF(D253="","",IF(AND($I253="RS"),WORKDAY.INTL($D253,3,1,Datos!$R$3:$R$18),IF(AND($I253="RP"),WORKDAY.INTL($D253,2,1,Datos!$R$3:$R$18),IF(AND($I253="RV"),WORKDAY.INTL($D253,1,1,Datos!$R$3:$R$18),IF(AND($I253="Pg"),WORKDAY.INTL($D253,15,1,Datos!$R$3:$R$18),IF(AND($I253="Ps"),WORKDAY.INTL($D253,10,1,Datos!$R$3:$R$18),WORKDAY.INTL($D253,15,1,Datos!$R$3:$R$18)-1))))))</f>
        <v>46090</v>
      </c>
      <c r="AJ253" s="97" t="str">
        <f>IF(D253="","",IF(AND($I253="RS"),(($AI253-$D253)*24)&amp;" Horas",IF(AND($I253="RP"),(($AI253-$D253)*24)&amp;" Horas",IF(AND($I253="RV"),(($AI253-$D253)*24)&amp;" Horas",IF(AND($I253="Pg"),NETWORKDAYS.INTL($D253,$AI253,1,Datos!$R$3:$R$18)-1&amp;" Días",IF(AND($I253="Ps"),NETWORKDAYS.INTL($D253,$AI253,1,Datos!$R$3:$R$18)-1&amp;" Días",(NETWORKDAYS.INTL($D253,$AI253,1,Datos!$R$3:$R$18)&amp;" Días")))))))</f>
        <v>15 Días</v>
      </c>
      <c r="AK253" s="98">
        <v>46070</v>
      </c>
      <c r="AL253" s="98"/>
      <c r="AM253" s="98"/>
      <c r="AN253" s="98"/>
      <c r="AO253" s="97"/>
      <c r="AP253" s="109" t="str">
        <f ca="1">IF(D253="","",IF(AND($AZ253&lt;&gt;""),"YA SE DIO SOLUCIÓN","Falta  "&amp;(NETWORKDAYS.INTL(TODAY(),$AI253,1,Datos!$R$3:$R$18)-1&amp;" días")))</f>
        <v>YA SE DIO SOLUCIÓN</v>
      </c>
      <c r="AQ253" s="98">
        <v>46073</v>
      </c>
      <c r="AR253" s="98"/>
      <c r="AS253" s="97" t="s">
        <v>1283</v>
      </c>
      <c r="AT253" s="97" t="s">
        <v>1842</v>
      </c>
      <c r="AU253" s="97" t="s">
        <v>1284</v>
      </c>
      <c r="AV253" s="97" t="s">
        <v>1389</v>
      </c>
      <c r="AW253" s="97" t="s">
        <v>1389</v>
      </c>
      <c r="AX253" s="114" t="s">
        <v>168</v>
      </c>
      <c r="AY253" s="120">
        <v>1337</v>
      </c>
      <c r="AZ253" s="98">
        <v>46073</v>
      </c>
      <c r="BA253" s="110" t="str">
        <f t="shared" ref="BA253" si="377">+IF(D253="","",IF(AND($AZ253=""),"EN TRAMITE",IF(AND($AZ253&lt;=$AI253),"CON RESPUESTA","VENCIDA")))</f>
        <v>CON RESPUESTA</v>
      </c>
      <c r="BB253" s="111">
        <f>IF($AQ253="","",IF(AND($I253="RS"),($AQ253-$AK253),IF(AND($I253="RP"),($AQ253-$AK253),IF(AND($I253="RV"),($AQ253-$AK253),(NETWORKDAYS.INTL($AK253,$AQ253,1,Datos!$R$3:$R$18))))))</f>
        <v>4</v>
      </c>
      <c r="BC253" s="112" t="str">
        <f t="shared" si="1"/>
        <v>A TIEMPO</v>
      </c>
      <c r="BD253" s="111">
        <f>IF($AZ253="","",IF(AND($I253="RS"),($AZ253-$D253),IF(AND($I253="RP"),($AZ253-$D253),IF(AND($I253="RV"),($AZ253-$D253),(NETWORKDAYS.INTL($D253,$AZ253,1,Datos!$R$3:$R$18))))))</f>
        <v>4</v>
      </c>
      <c r="BE253" s="112" t="str">
        <f t="shared" si="2"/>
        <v>A TIEMPO</v>
      </c>
    </row>
    <row r="254" spans="1:57" ht="21" customHeight="1" x14ac:dyDescent="0.3">
      <c r="A254" s="97">
        <v>86</v>
      </c>
      <c r="B254" s="97">
        <v>1198</v>
      </c>
      <c r="C254" s="98">
        <v>46069</v>
      </c>
      <c r="D254" s="98">
        <v>46069</v>
      </c>
      <c r="E254" s="97" t="s">
        <v>1574</v>
      </c>
      <c r="F254" s="97" t="s">
        <v>1670</v>
      </c>
      <c r="G254" s="97" t="s">
        <v>140</v>
      </c>
      <c r="H254" s="97" t="s">
        <v>1374</v>
      </c>
      <c r="I254" s="97" t="s">
        <v>1368</v>
      </c>
      <c r="J254" s="97" t="s">
        <v>1843</v>
      </c>
      <c r="K254" s="97" t="s">
        <v>80</v>
      </c>
      <c r="L254" s="97">
        <v>1118123896</v>
      </c>
      <c r="M254" s="97">
        <v>3224292568</v>
      </c>
      <c r="N254" s="97" t="s">
        <v>1844</v>
      </c>
      <c r="O254" s="97" t="s">
        <v>1843</v>
      </c>
      <c r="P254" s="97" t="s">
        <v>80</v>
      </c>
      <c r="Q254" s="97">
        <v>1118123896</v>
      </c>
      <c r="R254" s="97" t="s">
        <v>66</v>
      </c>
      <c r="S254" s="97" t="s">
        <v>66</v>
      </c>
      <c r="T254" s="97" t="s">
        <v>1845</v>
      </c>
      <c r="U254" s="97">
        <v>3147198650</v>
      </c>
      <c r="V254" s="97" t="s">
        <v>1844</v>
      </c>
      <c r="W254" s="97" t="s">
        <v>214</v>
      </c>
      <c r="X254" s="97" t="s">
        <v>515</v>
      </c>
      <c r="Y254" s="97" t="s">
        <v>1472</v>
      </c>
      <c r="Z254" s="97" t="s">
        <v>66</v>
      </c>
      <c r="AA254" s="97" t="s">
        <v>1413</v>
      </c>
      <c r="AB254" s="97" t="s">
        <v>1413</v>
      </c>
      <c r="AC254" s="97" t="s">
        <v>1386</v>
      </c>
      <c r="AD254" s="97" t="s">
        <v>1379</v>
      </c>
      <c r="AE254" s="97" t="s">
        <v>1448</v>
      </c>
      <c r="AF254" s="97" t="s">
        <v>1443</v>
      </c>
      <c r="AG254" s="97" t="s">
        <v>66</v>
      </c>
      <c r="AH254" s="97" t="s">
        <v>1389</v>
      </c>
      <c r="AI254" s="98">
        <v>46089</v>
      </c>
      <c r="AJ254" s="97" t="s">
        <v>1846</v>
      </c>
      <c r="AK254" s="98">
        <v>46070</v>
      </c>
      <c r="AL254" s="98"/>
      <c r="AM254" s="98"/>
      <c r="AN254" s="98"/>
      <c r="AO254" s="97"/>
      <c r="AP254" s="109" t="str">
        <f ca="1">IF(D254="","",IF(AND($AZ254&lt;&gt;""),"YA SE DIO SOLUCIÓN","Falta  "&amp;(NETWORKDAYS.INTL(TODAY(),$AI254,1,Datos!$R$3:$R$18)-1&amp;" días")))</f>
        <v>YA SE DIO SOLUCIÓN</v>
      </c>
      <c r="AQ254" s="98">
        <v>46079</v>
      </c>
      <c r="AR254" s="98"/>
      <c r="AS254" s="97" t="s">
        <v>1283</v>
      </c>
      <c r="AT254" s="97" t="s">
        <v>1847</v>
      </c>
      <c r="AU254" s="97" t="s">
        <v>1284</v>
      </c>
      <c r="AV254" s="97" t="s">
        <v>1389</v>
      </c>
      <c r="AW254" s="97" t="s">
        <v>1389</v>
      </c>
      <c r="AX254" s="114" t="s">
        <v>3</v>
      </c>
      <c r="AY254" s="120">
        <v>1507</v>
      </c>
      <c r="AZ254" s="98">
        <v>46079</v>
      </c>
      <c r="BA254" s="110" t="str">
        <f t="shared" ref="BA254" si="378">+IF(D254="","",IF(AND($AZ254=""),"EN TRAMITE",IF(AND($AZ254&lt;=$AI254),"CON RESPUESTA","VENCIDA")))</f>
        <v>CON RESPUESTA</v>
      </c>
      <c r="BB254" s="111">
        <f>IF($AQ254="","",IF(AND($I254="RS"),($AQ254-$AK254),IF(AND($I254="RP"),($AQ254-$AK254),IF(AND($I254="RV"),($AQ254-$AK254),(NETWORKDAYS.INTL($AK254,$AQ254,1,Datos!$R$3:$R$18))))))</f>
        <v>8</v>
      </c>
      <c r="BC254" s="112" t="str">
        <f t="shared" si="1"/>
        <v>A TIEMPO</v>
      </c>
      <c r="BD254" s="111">
        <f>IF($AZ254="","",IF(AND($I254="RS"),($AZ254-$D254),IF(AND($I254="RP"),($AZ254-$D254),IF(AND($I254="RV"),($AZ254-$D254),(NETWORKDAYS.INTL($D254,$AZ254,1,Datos!$R$3:$R$18))))))</f>
        <v>9</v>
      </c>
      <c r="BE254" s="112" t="str">
        <f t="shared" si="2"/>
        <v>A TIEMPO</v>
      </c>
    </row>
    <row r="255" spans="1:57" ht="21" customHeight="1" x14ac:dyDescent="0.3">
      <c r="A255" s="97">
        <v>85</v>
      </c>
      <c r="B255" s="97">
        <v>1160</v>
      </c>
      <c r="C255" s="98">
        <v>46066</v>
      </c>
      <c r="D255" s="98">
        <v>46066</v>
      </c>
      <c r="E255" s="97" t="s">
        <v>1574</v>
      </c>
      <c r="F255" s="97" t="s">
        <v>1670</v>
      </c>
      <c r="G255" s="97" t="s">
        <v>125</v>
      </c>
      <c r="H255" s="97" t="s">
        <v>1374</v>
      </c>
      <c r="I255" s="97" t="s">
        <v>1368</v>
      </c>
      <c r="J255" s="97" t="s">
        <v>1430</v>
      </c>
      <c r="K255" s="97" t="s">
        <v>66</v>
      </c>
      <c r="L255" s="97" t="s">
        <v>66</v>
      </c>
      <c r="M255" s="97">
        <v>3124169446</v>
      </c>
      <c r="N255" s="97" t="s">
        <v>66</v>
      </c>
      <c r="O255" s="97" t="s">
        <v>1430</v>
      </c>
      <c r="P255" s="97" t="s">
        <v>66</v>
      </c>
      <c r="Q255" s="97" t="s">
        <v>66</v>
      </c>
      <c r="R255" s="97" t="s">
        <v>66</v>
      </c>
      <c r="S255" s="97" t="s">
        <v>66</v>
      </c>
      <c r="T255" s="97" t="s">
        <v>66</v>
      </c>
      <c r="U255" s="97">
        <v>3124169446</v>
      </c>
      <c r="V255" s="97" t="s">
        <v>66</v>
      </c>
      <c r="W255" s="97" t="s">
        <v>1272</v>
      </c>
      <c r="X255" s="97"/>
      <c r="Y255" s="97" t="s">
        <v>1688</v>
      </c>
      <c r="Z255" s="97" t="s">
        <v>66</v>
      </c>
      <c r="AA255" s="97" t="s">
        <v>1413</v>
      </c>
      <c r="AB255" s="97" t="s">
        <v>1413</v>
      </c>
      <c r="AC255" s="97" t="s">
        <v>1387</v>
      </c>
      <c r="AD255" s="97" t="s">
        <v>1379</v>
      </c>
      <c r="AE255" s="97" t="s">
        <v>139</v>
      </c>
      <c r="AF255" s="97" t="s">
        <v>1429</v>
      </c>
      <c r="AG255" s="97" t="s">
        <v>66</v>
      </c>
      <c r="AH255" s="97" t="s">
        <v>1389</v>
      </c>
      <c r="AI255" s="98">
        <f>IF(D255="","",IF(AND($I255="RS"),WORKDAY.INTL($D255,3,1,Datos!$R$3:$R$18),IF(AND($I255="RP"),WORKDAY.INTL($D255,2,1,Datos!$R$3:$R$18),IF(AND($I255="RV"),WORKDAY.INTL($D255,1,1,Datos!$R$3:$R$18),IF(AND($I255="Pg"),WORKDAY.INTL($D255,15,1,Datos!$R$3:$R$18),IF(AND($I255="Ps"),WORKDAY.INTL($D255,10,1,Datos!$R$3:$R$18),WORKDAY.INTL($D255,15,1,Datos!$R$3:$R$18)-1))))))</f>
        <v>46086</v>
      </c>
      <c r="AJ255" s="97" t="str">
        <f>IF(D255="","",IF(AND($I255="RS"),(($AI255-$D255)*24)&amp;" Horas",IF(AND($I255="RP"),(($AI255-$D255)*24)&amp;" Horas",IF(AND($I255="RV"),(($AI255-$D255)*24)&amp;" Horas",IF(AND($I255="Pg"),NETWORKDAYS.INTL($D255,$AI255,1,Datos!$R$3:$R$18)-1&amp;" Días",IF(AND($I255="Ps"),NETWORKDAYS.INTL($D255,$AI255,1,Datos!$R$3:$R$18)-1&amp;" Días",(NETWORKDAYS.INTL($D255,$AI255,1,Datos!$R$3:$R$18)&amp;" Días")))))))</f>
        <v>15 Días</v>
      </c>
      <c r="AK255" s="98">
        <v>46066</v>
      </c>
      <c r="AL255" s="98"/>
      <c r="AM255" s="98"/>
      <c r="AN255" s="98"/>
      <c r="AO255" s="97"/>
      <c r="AP255" s="109" t="str">
        <f ca="1">IF(D255="","",IF(AND($AZ255&lt;&gt;""),"YA SE DIO SOLUCIÓN","Falta  "&amp;(NETWORKDAYS.INTL(TODAY(),$AI255,1,Datos!$R$3:$R$18)-1&amp;" días")))</f>
        <v>YA SE DIO SOLUCIÓN</v>
      </c>
      <c r="AQ255" s="98">
        <v>46070</v>
      </c>
      <c r="AR255" s="98"/>
      <c r="AS255" s="97" t="s">
        <v>1283</v>
      </c>
      <c r="AT255" s="97" t="s">
        <v>1764</v>
      </c>
      <c r="AU255" s="97" t="s">
        <v>1284</v>
      </c>
      <c r="AV255" s="97" t="s">
        <v>1389</v>
      </c>
      <c r="AW255" s="97" t="s">
        <v>1389</v>
      </c>
      <c r="AX255" s="114" t="s">
        <v>168</v>
      </c>
      <c r="AY255" s="120">
        <v>1160</v>
      </c>
      <c r="AZ255" s="98">
        <v>46071</v>
      </c>
      <c r="BA255" s="110" t="str">
        <f t="shared" ref="BA255" si="379">+IF(D255="","",IF(AND($AZ255=""),"EN TRAMITE",IF(AND($AZ255&lt;=$AI255),"CON RESPUESTA","VENCIDA")))</f>
        <v>CON RESPUESTA</v>
      </c>
      <c r="BB255" s="111">
        <f>IF($AQ255="","",IF(AND($I255="RS"),($AQ255-$AK255),IF(AND($I255="RP"),($AQ255-$AK255),IF(AND($I255="RV"),($AQ255-$AK255),(NETWORKDAYS.INTL($AK255,$AQ255,1,Datos!$R$3:$R$18))))))</f>
        <v>3</v>
      </c>
      <c r="BC255" s="112" t="str">
        <f t="shared" si="1"/>
        <v>A TIEMPO</v>
      </c>
      <c r="BD255" s="111">
        <f>IF($AZ255="","",IF(AND($I255="RS"),($AZ255-$D255),IF(AND($I255="RP"),($AZ255-$D255),IF(AND($I255="RV"),($AZ255-$D255),(NETWORKDAYS.INTL($D255,$AZ255,1,Datos!$R$3:$R$18))))))</f>
        <v>4</v>
      </c>
      <c r="BE255" s="112" t="str">
        <f t="shared" si="2"/>
        <v>A TIEMPO</v>
      </c>
    </row>
    <row r="256" spans="1:57" ht="21" customHeight="1" x14ac:dyDescent="0.3">
      <c r="A256" s="97">
        <v>84</v>
      </c>
      <c r="B256" s="97">
        <v>1114</v>
      </c>
      <c r="C256" s="98">
        <v>46065</v>
      </c>
      <c r="D256" s="98">
        <v>46065</v>
      </c>
      <c r="E256" s="97" t="s">
        <v>1574</v>
      </c>
      <c r="F256" s="97" t="s">
        <v>1670</v>
      </c>
      <c r="G256" s="97" t="s">
        <v>125</v>
      </c>
      <c r="H256" s="97" t="s">
        <v>1374</v>
      </c>
      <c r="I256" s="97" t="s">
        <v>1368</v>
      </c>
      <c r="J256" s="97" t="s">
        <v>1758</v>
      </c>
      <c r="K256" s="97" t="s">
        <v>80</v>
      </c>
      <c r="L256" s="97">
        <v>1119668263</v>
      </c>
      <c r="M256" s="97" t="s">
        <v>66</v>
      </c>
      <c r="N256" s="97" t="s">
        <v>1759</v>
      </c>
      <c r="O256" s="97" t="s">
        <v>1758</v>
      </c>
      <c r="P256" s="97" t="s">
        <v>80</v>
      </c>
      <c r="Q256" s="97">
        <v>1119668263</v>
      </c>
      <c r="R256" s="97" t="s">
        <v>4</v>
      </c>
      <c r="S256" s="97" t="s">
        <v>1402</v>
      </c>
      <c r="T256" s="97" t="s">
        <v>66</v>
      </c>
      <c r="U256" s="97" t="s">
        <v>66</v>
      </c>
      <c r="V256" s="97" t="s">
        <v>1759</v>
      </c>
      <c r="W256" s="97" t="s">
        <v>1272</v>
      </c>
      <c r="X256" s="97"/>
      <c r="Y256" s="97" t="s">
        <v>1760</v>
      </c>
      <c r="Z256" s="97" t="s">
        <v>66</v>
      </c>
      <c r="AA256" s="97" t="s">
        <v>1413</v>
      </c>
      <c r="AB256" s="97" t="s">
        <v>1413</v>
      </c>
      <c r="AC256" s="97" t="s">
        <v>1387</v>
      </c>
      <c r="AD256" s="97" t="s">
        <v>1463</v>
      </c>
      <c r="AE256" s="97" t="s">
        <v>139</v>
      </c>
      <c r="AF256" s="97" t="s">
        <v>1429</v>
      </c>
      <c r="AG256" s="97" t="s">
        <v>66</v>
      </c>
      <c r="AH256" s="97" t="s">
        <v>1389</v>
      </c>
      <c r="AI256" s="98">
        <f>IF(D256="","",IF(AND($I256="RS"),WORKDAY.INTL($D256,3,1,Datos!$R$3:$R$18),IF(AND($I256="RP"),WORKDAY.INTL($D256,2,1,Datos!$R$3:$R$18),IF(AND($I256="RV"),WORKDAY.INTL($D256,1,1,Datos!$R$3:$R$18),IF(AND($I256="Pg"),WORKDAY.INTL($D256,15,1,Datos!$R$3:$R$18),IF(AND($I256="Ps"),WORKDAY.INTL($D256,10,1,Datos!$R$3:$R$18),WORKDAY.INTL($D256,15,1,Datos!$R$3:$R$18)-1))))))</f>
        <v>46085</v>
      </c>
      <c r="AJ256" s="97" t="str">
        <f>IF(D256="","",IF(AND($I256="RS"),(($AI256-$D256)*24)&amp;" Horas",IF(AND($I256="RP"),(($AI256-$D256)*24)&amp;" Horas",IF(AND($I256="RV"),(($AI256-$D256)*24)&amp;" Horas",IF(AND($I256="Pg"),NETWORKDAYS.INTL($D256,$AI256,1,Datos!$R$3:$R$18)-1&amp;" Días",IF(AND($I256="Ps"),NETWORKDAYS.INTL($D256,$AI256,1,Datos!$R$3:$R$18)-1&amp;" Días",(NETWORKDAYS.INTL($D256,$AI256,1,Datos!$R$3:$R$18)&amp;" Días")))))))</f>
        <v>15 Días</v>
      </c>
      <c r="AK256" s="98">
        <v>46065</v>
      </c>
      <c r="AL256" s="98"/>
      <c r="AM256" s="98"/>
      <c r="AN256" s="98"/>
      <c r="AO256" s="97"/>
      <c r="AP256" s="109" t="str">
        <f ca="1">IF(D256="","",IF(AND($AZ256&lt;&gt;""),"YA SE DIO SOLUCIÓN","Falta  "&amp;(NETWORKDAYS.INTL(TODAY(),$AI256,1,Datos!$R$3:$R$18)-1&amp;" días")))</f>
        <v>YA SE DIO SOLUCIÓN</v>
      </c>
      <c r="AQ256" s="98">
        <v>46072</v>
      </c>
      <c r="AR256" s="98"/>
      <c r="AS256" s="97" t="s">
        <v>1283</v>
      </c>
      <c r="AT256" s="97" t="s">
        <v>1757</v>
      </c>
      <c r="AU256" s="97" t="s">
        <v>1284</v>
      </c>
      <c r="AV256" s="97" t="s">
        <v>1389</v>
      </c>
      <c r="AW256" s="97" t="s">
        <v>1389</v>
      </c>
      <c r="AX256" s="114" t="s">
        <v>3</v>
      </c>
      <c r="AY256" s="120">
        <v>1295</v>
      </c>
      <c r="AZ256" s="98">
        <v>46072</v>
      </c>
      <c r="BA256" s="110" t="str">
        <f t="shared" ref="BA256" si="380">+IF(D256="","",IF(AND($AZ256=""),"EN TRAMITE",IF(AND($AZ256&lt;=$AI256),"CON RESPUESTA","VENCIDA")))</f>
        <v>CON RESPUESTA</v>
      </c>
      <c r="BB256" s="111">
        <f>IF($AQ256="","",IF(AND($I256="RS"),($AQ256-$AK256),IF(AND($I256="RP"),($AQ256-$AK256),IF(AND($I256="RV"),($AQ256-$AK256),(NETWORKDAYS.INTL($AK256,$AQ256,1,Datos!$R$3:$R$18))))))</f>
        <v>6</v>
      </c>
      <c r="BC256" s="112" t="str">
        <f t="shared" si="1"/>
        <v>A TIEMPO</v>
      </c>
      <c r="BD256" s="111">
        <f>IF($AZ256="","",IF(AND($I256="RS"),($AZ256-$D256),IF(AND($I256="RP"),($AZ256-$D256),IF(AND($I256="RV"),($AZ256-$D256),(NETWORKDAYS.INTL($D256,$AZ256,1,Datos!$R$3:$R$18))))))</f>
        <v>6</v>
      </c>
      <c r="BE256" s="112" t="str">
        <f t="shared" si="2"/>
        <v>A TIEMPO</v>
      </c>
    </row>
    <row r="257" spans="1:57" ht="21" customHeight="1" x14ac:dyDescent="0.3">
      <c r="A257" s="97">
        <v>83</v>
      </c>
      <c r="B257" s="97">
        <v>1070</v>
      </c>
      <c r="C257" s="98">
        <v>46064</v>
      </c>
      <c r="D257" s="98">
        <v>46064</v>
      </c>
      <c r="E257" s="97" t="s">
        <v>1574</v>
      </c>
      <c r="F257" s="97" t="s">
        <v>1670</v>
      </c>
      <c r="G257" s="97" t="s">
        <v>125</v>
      </c>
      <c r="H257" s="97" t="s">
        <v>1374</v>
      </c>
      <c r="I257" s="97" t="s">
        <v>1368</v>
      </c>
      <c r="J257" s="97" t="s">
        <v>1753</v>
      </c>
      <c r="K257" s="97" t="s">
        <v>80</v>
      </c>
      <c r="L257" s="97">
        <v>12118548</v>
      </c>
      <c r="M257" s="97">
        <v>3026162833</v>
      </c>
      <c r="N257" s="97" t="s">
        <v>1754</v>
      </c>
      <c r="O257" s="97" t="s">
        <v>1753</v>
      </c>
      <c r="P257" s="97" t="s">
        <v>80</v>
      </c>
      <c r="Q257" s="97">
        <v>12118548</v>
      </c>
      <c r="R257" s="97" t="s">
        <v>4</v>
      </c>
      <c r="S257" s="97" t="s">
        <v>1401</v>
      </c>
      <c r="T257" s="97" t="s">
        <v>1755</v>
      </c>
      <c r="U257" s="97">
        <v>3026162833</v>
      </c>
      <c r="V257" s="97" t="s">
        <v>1754</v>
      </c>
      <c r="W257" s="97" t="s">
        <v>214</v>
      </c>
      <c r="X257" s="97" t="s">
        <v>243</v>
      </c>
      <c r="Y257" s="97" t="s">
        <v>1756</v>
      </c>
      <c r="Z257" s="97" t="s">
        <v>66</v>
      </c>
      <c r="AA257" s="97" t="s">
        <v>1530</v>
      </c>
      <c r="AB257" s="97" t="s">
        <v>1413</v>
      </c>
      <c r="AC257" s="97" t="s">
        <v>1387</v>
      </c>
      <c r="AD257" s="97" t="s">
        <v>1380</v>
      </c>
      <c r="AE257" s="97" t="s">
        <v>139</v>
      </c>
      <c r="AF257" s="97" t="s">
        <v>1429</v>
      </c>
      <c r="AG257" s="97" t="s">
        <v>66</v>
      </c>
      <c r="AH257" s="97" t="s">
        <v>1389</v>
      </c>
      <c r="AI257" s="98">
        <f>IF(D257="","",IF(AND($I257="RS"),WORKDAY.INTL($D257,3,1,Datos!$R$3:$R$18),IF(AND($I257="RP"),WORKDAY.INTL($D257,2,1,Datos!$R$3:$R$18),IF(AND($I257="RV"),WORKDAY.INTL($D257,1,1,Datos!$R$3:$R$18),IF(AND($I257="Pg"),WORKDAY.INTL($D257,15,1,Datos!$R$3:$R$18),IF(AND($I257="Ps"),WORKDAY.INTL($D257,10,1,Datos!$R$3:$R$18),WORKDAY.INTL($D257,15,1,Datos!$R$3:$R$18)-1))))))</f>
        <v>46084</v>
      </c>
      <c r="AJ257" s="97" t="str">
        <f>IF(D257="","",IF(AND($I257="RS"),(($AI257-$D257)*24)&amp;" Horas",IF(AND($I257="RP"),(($AI257-$D257)*24)&amp;" Horas",IF(AND($I257="RV"),(($AI257-$D257)*24)&amp;" Horas",IF(AND($I257="Pg"),NETWORKDAYS.INTL($D257,$AI257,1,Datos!$R$3:$R$18)-1&amp;" Días",IF(AND($I257="Ps"),NETWORKDAYS.INTL($D257,$AI257,1,Datos!$R$3:$R$18)-1&amp;" Días",(NETWORKDAYS.INTL($D257,$AI257,1,Datos!$R$3:$R$18)&amp;" Días")))))))</f>
        <v>15 Días</v>
      </c>
      <c r="AK257" s="98">
        <v>46064</v>
      </c>
      <c r="AL257" s="98"/>
      <c r="AM257" s="98"/>
      <c r="AN257" s="98"/>
      <c r="AO257" s="97"/>
      <c r="AP257" s="109" t="str">
        <f ca="1">IF(D257="","",IF(AND($AZ257&lt;&gt;""),"YA SE DIO SOLUCIÓN","Falta  "&amp;(NETWORKDAYS.INTL(TODAY(),$AI257,1,Datos!$R$3:$R$18)-1&amp;" días")))</f>
        <v>YA SE DIO SOLUCIÓN</v>
      </c>
      <c r="AQ257" s="98">
        <v>46073</v>
      </c>
      <c r="AR257" s="98"/>
      <c r="AS257" s="97" t="s">
        <v>1283</v>
      </c>
      <c r="AT257" s="97" t="s">
        <v>1757</v>
      </c>
      <c r="AU257" s="97" t="s">
        <v>1284</v>
      </c>
      <c r="AV257" s="97" t="s">
        <v>1389</v>
      </c>
      <c r="AW257" s="97" t="s">
        <v>1389</v>
      </c>
      <c r="AX257" s="114" t="s">
        <v>168</v>
      </c>
      <c r="AY257" s="120">
        <v>1341</v>
      </c>
      <c r="AZ257" s="98">
        <v>46073</v>
      </c>
      <c r="BA257" s="110" t="str">
        <f t="shared" ref="BA257" si="381">+IF(D257="","",IF(AND($AZ257=""),"EN TRAMITE",IF(AND($AZ257&lt;=$AI257),"CON RESPUESTA","VENCIDA")))</f>
        <v>CON RESPUESTA</v>
      </c>
      <c r="BB257" s="111">
        <f>IF($AQ257="","",IF(AND($I257="RS"),($AQ257-$AK257),IF(AND($I257="RP"),($AQ257-$AK257),IF(AND($I257="RV"),($AQ257-$AK257),(NETWORKDAYS.INTL($AK257,$AQ257,1,Datos!$R$3:$R$18))))))</f>
        <v>8</v>
      </c>
      <c r="BC257" s="112" t="str">
        <f t="shared" si="1"/>
        <v>A TIEMPO</v>
      </c>
      <c r="BD257" s="111">
        <f>IF($AZ257="","",IF(AND($I257="RS"),($AZ257-$D257),IF(AND($I257="RP"),($AZ257-$D257),IF(AND($I257="RV"),($AZ257-$D257),(NETWORKDAYS.INTL($D257,$AZ257,1,Datos!$R$3:$R$18))))))</f>
        <v>8</v>
      </c>
      <c r="BE257" s="112" t="str">
        <f t="shared" si="2"/>
        <v>A TIEMPO</v>
      </c>
    </row>
    <row r="258" spans="1:57" ht="21" customHeight="1" x14ac:dyDescent="0.3">
      <c r="A258" s="97">
        <v>82</v>
      </c>
      <c r="B258" s="97">
        <v>1025</v>
      </c>
      <c r="C258" s="98">
        <v>46063</v>
      </c>
      <c r="D258" s="98">
        <v>46063</v>
      </c>
      <c r="E258" s="97" t="s">
        <v>1574</v>
      </c>
      <c r="F258" s="97" t="s">
        <v>1670</v>
      </c>
      <c r="G258" s="97" t="s">
        <v>125</v>
      </c>
      <c r="H258" s="97" t="s">
        <v>1374</v>
      </c>
      <c r="I258" s="97" t="s">
        <v>1368</v>
      </c>
      <c r="J258" s="97" t="s">
        <v>1716</v>
      </c>
      <c r="K258" s="97" t="s">
        <v>66</v>
      </c>
      <c r="L258" s="97" t="s">
        <v>66</v>
      </c>
      <c r="M258" s="97" t="s">
        <v>66</v>
      </c>
      <c r="N258" s="97" t="s">
        <v>1717</v>
      </c>
      <c r="O258" s="97" t="s">
        <v>1750</v>
      </c>
      <c r="P258" s="97" t="s">
        <v>80</v>
      </c>
      <c r="Q258" s="97">
        <v>1118545648</v>
      </c>
      <c r="R258" s="97" t="s">
        <v>16</v>
      </c>
      <c r="S258" s="97" t="s">
        <v>66</v>
      </c>
      <c r="T258" s="97" t="s">
        <v>66</v>
      </c>
      <c r="U258" s="97">
        <v>3215634379</v>
      </c>
      <c r="V258" s="97" t="s">
        <v>66</v>
      </c>
      <c r="W258" s="97" t="s">
        <v>214</v>
      </c>
      <c r="X258" s="97" t="s">
        <v>243</v>
      </c>
      <c r="Y258" s="97" t="s">
        <v>1751</v>
      </c>
      <c r="Z258" s="97" t="s">
        <v>66</v>
      </c>
      <c r="AA258" s="97" t="s">
        <v>1413</v>
      </c>
      <c r="AB258" s="97" t="s">
        <v>1413</v>
      </c>
      <c r="AC258" s="97" t="s">
        <v>1387</v>
      </c>
      <c r="AD258" s="97" t="s">
        <v>1463</v>
      </c>
      <c r="AE258" s="97" t="s">
        <v>139</v>
      </c>
      <c r="AF258" s="97" t="s">
        <v>1429</v>
      </c>
      <c r="AG258" s="97" t="s">
        <v>66</v>
      </c>
      <c r="AH258" s="97" t="s">
        <v>1389</v>
      </c>
      <c r="AI258" s="98">
        <f>IF(D258="","",IF(AND($I258="RS"),WORKDAY.INTL($D258,3,1,Datos!$R$3:$R$18),IF(AND($I258="RP"),WORKDAY.INTL($D258,2,1,Datos!$R$3:$R$18),IF(AND($I258="RV"),WORKDAY.INTL($D258,1,1,Datos!$R$3:$R$18),IF(AND($I258="Pg"),WORKDAY.INTL($D258,15,1,Datos!$R$3:$R$18),IF(AND($I258="Ps"),WORKDAY.INTL($D258,10,1,Datos!$R$3:$R$18),WORKDAY.INTL($D258,15,1,Datos!$R$3:$R$18)-1))))))</f>
        <v>46083</v>
      </c>
      <c r="AJ258" s="97" t="str">
        <f>IF(D258="","",IF(AND($I258="RS"),(($AI258-$D258)*24)&amp;" Horas",IF(AND($I258="RP"),(($AI258-$D258)*24)&amp;" Horas",IF(AND($I258="RV"),(($AI258-$D258)*24)&amp;" Horas",IF(AND($I258="Pg"),NETWORKDAYS.INTL($D258,$AI258,1,Datos!$R$3:$R$18)-1&amp;" Días",IF(AND($I258="Ps"),NETWORKDAYS.INTL($D258,$AI258,1,Datos!$R$3:$R$18)-1&amp;" Días",(NETWORKDAYS.INTL($D258,$AI258,1,Datos!$R$3:$R$18)&amp;" Días")))))))</f>
        <v>15 Días</v>
      </c>
      <c r="AK258" s="98">
        <v>46063</v>
      </c>
      <c r="AL258" s="98"/>
      <c r="AM258" s="98"/>
      <c r="AN258" s="98"/>
      <c r="AO258" s="97"/>
      <c r="AP258" s="109" t="str">
        <f ca="1">IF(D258="","",IF(AND($AZ258&lt;&gt;""),"YA SE DIO SOLUCIÓN","Falta  "&amp;(NETWORKDAYS.INTL(TODAY(),$AI258,1,Datos!$R$3:$R$18)-1&amp;" días")))</f>
        <v>YA SE DIO SOLUCIÓN</v>
      </c>
      <c r="AQ258" s="98">
        <v>46064</v>
      </c>
      <c r="AR258" s="98"/>
      <c r="AS258" s="97" t="s">
        <v>1283</v>
      </c>
      <c r="AT258" s="97" t="s">
        <v>1752</v>
      </c>
      <c r="AU258" s="97" t="s">
        <v>1284</v>
      </c>
      <c r="AV258" s="97" t="s">
        <v>1389</v>
      </c>
      <c r="AW258" s="97" t="s">
        <v>1389</v>
      </c>
      <c r="AX258" s="114" t="s">
        <v>3</v>
      </c>
      <c r="AY258" s="120">
        <v>831</v>
      </c>
      <c r="AZ258" s="98">
        <v>46064</v>
      </c>
      <c r="BA258" s="110" t="str">
        <f t="shared" ref="BA258" si="382">+IF(D258="","",IF(AND($AZ258=""),"EN TRAMITE",IF(AND($AZ258&lt;=$AI258),"CON RESPUESTA","VENCIDA")))</f>
        <v>CON RESPUESTA</v>
      </c>
      <c r="BB258" s="111">
        <f>IF($AQ258="","",IF(AND($I258="RS"),($AQ258-$AK258),IF(AND($I258="RP"),($AQ258-$AK258),IF(AND($I258="RV"),($AQ258-$AK258),(NETWORKDAYS.INTL($AK258,$AQ258,1,Datos!$R$3:$R$18))))))</f>
        <v>2</v>
      </c>
      <c r="BC258" s="112" t="str">
        <f t="shared" si="1"/>
        <v>A TIEMPO</v>
      </c>
      <c r="BD258" s="111">
        <f>IF($AZ258="","",IF(AND($I258="RS"),($AZ258-$D258),IF(AND($I258="RP"),($AZ258-$D258),IF(AND($I258="RV"),($AZ258-$D258),(NETWORKDAYS.INTL($D258,$AZ258,1,Datos!$R$3:$R$18))))))</f>
        <v>2</v>
      </c>
      <c r="BE258" s="112" t="str">
        <f t="shared" si="2"/>
        <v>A TIEMPO</v>
      </c>
    </row>
    <row r="259" spans="1:57" ht="21" customHeight="1" x14ac:dyDescent="0.3">
      <c r="A259" s="97">
        <v>81</v>
      </c>
      <c r="B259" s="97">
        <v>1003</v>
      </c>
      <c r="C259" s="98">
        <v>46063</v>
      </c>
      <c r="D259" s="98">
        <v>46063</v>
      </c>
      <c r="E259" s="97" t="s">
        <v>1574</v>
      </c>
      <c r="F259" s="97" t="s">
        <v>1670</v>
      </c>
      <c r="G259" s="97" t="s">
        <v>119</v>
      </c>
      <c r="H259" s="97" t="s">
        <v>1374</v>
      </c>
      <c r="I259" s="97" t="s">
        <v>1368</v>
      </c>
      <c r="J259" s="97" t="s">
        <v>1747</v>
      </c>
      <c r="K259" s="97" t="s">
        <v>80</v>
      </c>
      <c r="L259" s="97">
        <v>1118540890</v>
      </c>
      <c r="M259" s="97">
        <v>3142808471</v>
      </c>
      <c r="N259" s="97" t="s">
        <v>1748</v>
      </c>
      <c r="O259" s="97" t="s">
        <v>1747</v>
      </c>
      <c r="P259" s="97" t="s">
        <v>80</v>
      </c>
      <c r="Q259" s="97">
        <v>1118540890</v>
      </c>
      <c r="R259" s="97" t="s">
        <v>10</v>
      </c>
      <c r="S259" s="97" t="s">
        <v>66</v>
      </c>
      <c r="T259" s="97" t="s">
        <v>66</v>
      </c>
      <c r="U259" s="97">
        <v>3142808471</v>
      </c>
      <c r="V259" s="97" t="s">
        <v>1748</v>
      </c>
      <c r="W259" s="97" t="s">
        <v>1272</v>
      </c>
      <c r="X259" s="97"/>
      <c r="Y259" s="97" t="s">
        <v>1749</v>
      </c>
      <c r="Z259" s="97" t="s">
        <v>66</v>
      </c>
      <c r="AA259" s="97" t="s">
        <v>1413</v>
      </c>
      <c r="AB259" s="97" t="s">
        <v>1413</v>
      </c>
      <c r="AC259" s="97" t="s">
        <v>1386</v>
      </c>
      <c r="AD259" s="97" t="s">
        <v>1377</v>
      </c>
      <c r="AE259" s="97" t="s">
        <v>1448</v>
      </c>
      <c r="AF259" s="97" t="s">
        <v>1443</v>
      </c>
      <c r="AG259" s="97" t="s">
        <v>66</v>
      </c>
      <c r="AH259" s="97" t="s">
        <v>1389</v>
      </c>
      <c r="AI259" s="98">
        <f>IF(D259="","",IF(AND($I259="RS"),WORKDAY.INTL($D259,3,1,Datos!$R$3:$R$18),IF(AND($I259="RP"),WORKDAY.INTL($D259,2,1,Datos!$R$3:$R$18),IF(AND($I259="RV"),WORKDAY.INTL($D259,1,1,Datos!$R$3:$R$18),IF(AND($I259="Pg"),WORKDAY.INTL($D259,15,1,Datos!$R$3:$R$18),IF(AND($I259="Ps"),WORKDAY.INTL($D259,10,1,Datos!$R$3:$R$18),WORKDAY.INTL($D259,15,1,Datos!$R$3:$R$18)-1))))))</f>
        <v>46083</v>
      </c>
      <c r="AJ259" s="97" t="str">
        <f>IF(D259="","",IF(AND($I259="RS"),(($AI259-$D259)*24)&amp;" Horas",IF(AND($I259="RP"),(($AI259-$D259)*24)&amp;" Horas",IF(AND($I259="RV"),(($AI259-$D259)*24)&amp;" Horas",IF(AND($I259="Pg"),NETWORKDAYS.INTL($D259,$AI259,1,Datos!$R$3:$R$18)-1&amp;" Días",IF(AND($I259="Ps"),NETWORKDAYS.INTL($D259,$AI259,1,Datos!$R$3:$R$18)-1&amp;" Días",(NETWORKDAYS.INTL($D259,$AI259,1,Datos!$R$3:$R$18)&amp;" Días")))))))</f>
        <v>15 Días</v>
      </c>
      <c r="AK259" s="98">
        <v>46063</v>
      </c>
      <c r="AL259" s="98">
        <v>46070</v>
      </c>
      <c r="AM259" s="98"/>
      <c r="AN259" s="98"/>
      <c r="AO259" s="97"/>
      <c r="AP259" s="109" t="str">
        <f ca="1">IF(D259="","",IF(AND($AZ259&lt;&gt;""),"YA SE DIO SOLUCIÓN","Falta  "&amp;(NETWORKDAYS.INTL(TODAY(),$AI259,1,Datos!$R$3:$R$18)-1&amp;" días")))</f>
        <v>YA SE DIO SOLUCIÓN</v>
      </c>
      <c r="AQ259" s="98">
        <v>46070</v>
      </c>
      <c r="AR259" s="98"/>
      <c r="AS259" s="97" t="s">
        <v>1283</v>
      </c>
      <c r="AT259" s="97" t="s">
        <v>1656</v>
      </c>
      <c r="AU259" s="97" t="s">
        <v>1284</v>
      </c>
      <c r="AV259" s="97" t="s">
        <v>1389</v>
      </c>
      <c r="AW259" s="97" t="s">
        <v>1389</v>
      </c>
      <c r="AX259" s="114" t="s">
        <v>168</v>
      </c>
      <c r="AY259" s="120">
        <v>1173</v>
      </c>
      <c r="AZ259" s="98">
        <v>46071</v>
      </c>
      <c r="BA259" s="110" t="str">
        <f t="shared" ref="BA259" si="383">+IF(D259="","",IF(AND($AZ259=""),"EN TRAMITE",IF(AND($AZ259&lt;=$AI259),"CON RESPUESTA","VENCIDA")))</f>
        <v>CON RESPUESTA</v>
      </c>
      <c r="BB259" s="111">
        <f>IF($AQ259="","",IF(AND($I259="RS"),($AQ259-$AK259),IF(AND($I259="RP"),($AQ259-$AK259),IF(AND($I259="RV"),($AQ259-$AK259),(NETWORKDAYS.INTL($AK259,$AQ259,1,Datos!$R$3:$R$18))))))</f>
        <v>6</v>
      </c>
      <c r="BC259" s="112" t="str">
        <f t="shared" si="1"/>
        <v>A TIEMPO</v>
      </c>
      <c r="BD259" s="111">
        <f>IF($AZ259="","",IF(AND($I259="RS"),($AZ259-$D259),IF(AND($I259="RP"),($AZ259-$D259),IF(AND($I259="RV"),($AZ259-$D259),(NETWORKDAYS.INTL($D259,$AZ259,1,Datos!$R$3:$R$18))))))</f>
        <v>7</v>
      </c>
      <c r="BE259" s="112" t="str">
        <f t="shared" si="2"/>
        <v>A TIEMPO</v>
      </c>
    </row>
    <row r="260" spans="1:57" ht="21" customHeight="1" x14ac:dyDescent="0.3">
      <c r="A260" s="97">
        <v>80</v>
      </c>
      <c r="B260" s="97">
        <v>1002</v>
      </c>
      <c r="C260" s="98">
        <v>46063</v>
      </c>
      <c r="D260" s="98">
        <v>46063</v>
      </c>
      <c r="E260" s="97" t="s">
        <v>1574</v>
      </c>
      <c r="F260" s="97" t="s">
        <v>1670</v>
      </c>
      <c r="G260" s="97" t="s">
        <v>148</v>
      </c>
      <c r="H260" s="97" t="s">
        <v>1374</v>
      </c>
      <c r="I260" s="97" t="s">
        <v>1368</v>
      </c>
      <c r="J260" s="97" t="s">
        <v>1742</v>
      </c>
      <c r="K260" s="97" t="s">
        <v>80</v>
      </c>
      <c r="L260" s="97">
        <v>46667308</v>
      </c>
      <c r="M260" s="97">
        <v>3132014320</v>
      </c>
      <c r="N260" s="97" t="s">
        <v>1743</v>
      </c>
      <c r="O260" s="97" t="s">
        <v>1742</v>
      </c>
      <c r="P260" s="97" t="s">
        <v>80</v>
      </c>
      <c r="Q260" s="97">
        <v>46667308</v>
      </c>
      <c r="R260" s="97" t="s">
        <v>66</v>
      </c>
      <c r="S260" s="97" t="s">
        <v>66</v>
      </c>
      <c r="T260" s="97" t="s">
        <v>66</v>
      </c>
      <c r="U260" s="97">
        <v>3132014320</v>
      </c>
      <c r="V260" s="97" t="s">
        <v>1743</v>
      </c>
      <c r="W260" s="97" t="s">
        <v>1272</v>
      </c>
      <c r="X260" s="97"/>
      <c r="Y260" s="97" t="s">
        <v>1744</v>
      </c>
      <c r="Z260" s="97" t="s">
        <v>66</v>
      </c>
      <c r="AA260" s="97" t="s">
        <v>1413</v>
      </c>
      <c r="AB260" s="97" t="s">
        <v>1413</v>
      </c>
      <c r="AC260" s="97" t="s">
        <v>1382</v>
      </c>
      <c r="AD260" s="97" t="s">
        <v>1377</v>
      </c>
      <c r="AE260" s="97" t="s">
        <v>139</v>
      </c>
      <c r="AF260" s="97" t="s">
        <v>1429</v>
      </c>
      <c r="AG260" s="97" t="s">
        <v>1745</v>
      </c>
      <c r="AH260" s="97" t="s">
        <v>1392</v>
      </c>
      <c r="AI260" s="98">
        <f>IF(D260="","",IF(AND($I260="RS"),WORKDAY.INTL($D260,3,1,Datos!$R$3:$R$18),IF(AND($I260="RP"),WORKDAY.INTL($D260,2,1,Datos!$R$3:$R$18),IF(AND($I260="RV"),WORKDAY.INTL($D260,1,1,Datos!$R$3:$R$18),IF(AND($I260="Pg"),WORKDAY.INTL($D260,15,1,Datos!$R$3:$R$18),IF(AND($I260="Ps"),WORKDAY.INTL($D260,10,1,Datos!$R$3:$R$18),WORKDAY.INTL($D260,15,1,Datos!$R$3:$R$18)-1))))))</f>
        <v>46083</v>
      </c>
      <c r="AJ260" s="97" t="str">
        <f>IF(D260="","",IF(AND($I260="RS"),(($AI260-$D260)*24)&amp;" Horas",IF(AND($I260="RP"),(($AI260-$D260)*24)&amp;" Horas",IF(AND($I260="RV"),(($AI260-$D260)*24)&amp;" Horas",IF(AND($I260="Pg"),NETWORKDAYS.INTL($D260,$AI260,1,Datos!$R$3:$R$18)-1&amp;" Días",IF(AND($I260="Ps"),NETWORKDAYS.INTL($D260,$AI260,1,Datos!$R$3:$R$18)-1&amp;" Días",(NETWORKDAYS.INTL($D260,$AI260,1,Datos!$R$3:$R$18)&amp;" Días")))))))</f>
        <v>15 Días</v>
      </c>
      <c r="AK260" s="98">
        <v>46063</v>
      </c>
      <c r="AL260" s="98">
        <v>46070</v>
      </c>
      <c r="AM260" s="98"/>
      <c r="AN260" s="98"/>
      <c r="AO260" s="97"/>
      <c r="AP260" s="109" t="str">
        <f ca="1">IF(D260="","",IF(AND($AZ260&lt;&gt;""),"YA SE DIO SOLUCIÓN","Falta  "&amp;(NETWORKDAYS.INTL(TODAY(),$AI260,1,Datos!$R$3:$R$18)-1&amp;" días")))</f>
        <v>YA SE DIO SOLUCIÓN</v>
      </c>
      <c r="AQ260" s="98">
        <v>46071</v>
      </c>
      <c r="AR260" s="98"/>
      <c r="AS260" s="97" t="s">
        <v>1283</v>
      </c>
      <c r="AT260" s="97" t="s">
        <v>1746</v>
      </c>
      <c r="AU260" s="97" t="s">
        <v>1284</v>
      </c>
      <c r="AV260" s="97" t="s">
        <v>1389</v>
      </c>
      <c r="AW260" s="97" t="s">
        <v>1389</v>
      </c>
      <c r="AX260" s="114" t="s">
        <v>3</v>
      </c>
      <c r="AY260" s="120">
        <v>1161</v>
      </c>
      <c r="AZ260" s="98">
        <v>46071</v>
      </c>
      <c r="BA260" s="110" t="str">
        <f t="shared" ref="BA260" si="384">+IF(D260="","",IF(AND($AZ260=""),"EN TRAMITE",IF(AND($AZ260&lt;=$AI260),"CON RESPUESTA","VENCIDA")))</f>
        <v>CON RESPUESTA</v>
      </c>
      <c r="BB260" s="111">
        <f>IF($AQ260="","",IF(AND($I260="RS"),($AQ260-$AK260),IF(AND($I260="RP"),($AQ260-$AK260),IF(AND($I260="RV"),($AQ260-$AK260),(NETWORKDAYS.INTL($AK260,$AQ260,1,Datos!$R$3:$R$18))))))</f>
        <v>7</v>
      </c>
      <c r="BC260" s="112" t="str">
        <f t="shared" si="1"/>
        <v>A TIEMPO</v>
      </c>
      <c r="BD260" s="111">
        <f>IF($AZ260="","",IF(AND($I260="RS"),($AZ260-$D260),IF(AND($I260="RP"),($AZ260-$D260),IF(AND($I260="RV"),($AZ260-$D260),(NETWORKDAYS.INTL($D260,$AZ260,1,Datos!$R$3:$R$18))))))</f>
        <v>7</v>
      </c>
      <c r="BE260" s="112" t="str">
        <f t="shared" si="2"/>
        <v>A TIEMPO</v>
      </c>
    </row>
    <row r="261" spans="1:57" ht="21" customHeight="1" x14ac:dyDescent="0.3">
      <c r="A261" s="97">
        <v>79</v>
      </c>
      <c r="B261" s="97">
        <v>1001</v>
      </c>
      <c r="C261" s="98">
        <v>46063</v>
      </c>
      <c r="D261" s="98">
        <v>46063</v>
      </c>
      <c r="E261" s="97" t="s">
        <v>1574</v>
      </c>
      <c r="F261" s="97" t="s">
        <v>1670</v>
      </c>
      <c r="G261" s="97" t="s">
        <v>155</v>
      </c>
      <c r="H261" s="97" t="s">
        <v>1374</v>
      </c>
      <c r="I261" s="97" t="s">
        <v>1368</v>
      </c>
      <c r="J261" s="97" t="s">
        <v>1739</v>
      </c>
      <c r="K261" s="97" t="s">
        <v>80</v>
      </c>
      <c r="L261" s="97">
        <v>1116790088</v>
      </c>
      <c r="M261" s="97">
        <v>3202672334</v>
      </c>
      <c r="N261" s="97" t="s">
        <v>1740</v>
      </c>
      <c r="O261" s="97" t="s">
        <v>1739</v>
      </c>
      <c r="P261" s="97" t="s">
        <v>80</v>
      </c>
      <c r="Q261" s="97">
        <v>1116790088</v>
      </c>
      <c r="R261" s="97" t="s">
        <v>10</v>
      </c>
      <c r="S261" s="97" t="s">
        <v>66</v>
      </c>
      <c r="T261" s="97" t="s">
        <v>1741</v>
      </c>
      <c r="U261" s="97">
        <v>3202672334</v>
      </c>
      <c r="V261" s="97" t="s">
        <v>1740</v>
      </c>
      <c r="W261" s="97" t="s">
        <v>214</v>
      </c>
      <c r="X261" s="97" t="s">
        <v>243</v>
      </c>
      <c r="Y261" s="97" t="s">
        <v>1472</v>
      </c>
      <c r="Z261" s="97" t="s">
        <v>66</v>
      </c>
      <c r="AA261" s="97" t="s">
        <v>1413</v>
      </c>
      <c r="AB261" s="97" t="s">
        <v>1413</v>
      </c>
      <c r="AC261" s="97" t="s">
        <v>1382</v>
      </c>
      <c r="AD261" s="97" t="s">
        <v>1377</v>
      </c>
      <c r="AE261" s="97" t="s">
        <v>1421</v>
      </c>
      <c r="AF261" s="97" t="s">
        <v>1434</v>
      </c>
      <c r="AG261" s="97" t="s">
        <v>66</v>
      </c>
      <c r="AH261" s="97" t="s">
        <v>1389</v>
      </c>
      <c r="AI261" s="98">
        <f>IF(D261="","",IF(AND($I261="RS"),WORKDAY.INTL($D261,3,1,Datos!$R$3:$R$18),IF(AND($I261="RP"),WORKDAY.INTL($D261,2,1,Datos!$R$3:$R$18),IF(AND($I261="RV"),WORKDAY.INTL($D261,1,1,Datos!$R$3:$R$18),IF(AND($I261="Pg"),WORKDAY.INTL($D261,15,1,Datos!$R$3:$R$18),IF(AND($I261="Ps"),WORKDAY.INTL($D261,10,1,Datos!$R$3:$R$18),WORKDAY.INTL($D261,15,1,Datos!$R$3:$R$18)-1))))))</f>
        <v>46083</v>
      </c>
      <c r="AJ261" s="97" t="str">
        <f>IF(D261="","",IF(AND($I261="RS"),(($AI261-$D261)*24)&amp;" Horas",IF(AND($I261="RP"),(($AI261-$D261)*24)&amp;" Horas",IF(AND($I261="RV"),(($AI261-$D261)*24)&amp;" Horas",IF(AND($I261="Pg"),NETWORKDAYS.INTL($D261,$AI261,1,Datos!$R$3:$R$18)-1&amp;" Días",IF(AND($I261="Ps"),NETWORKDAYS.INTL($D261,$AI261,1,Datos!$R$3:$R$18)-1&amp;" Días",(NETWORKDAYS.INTL($D261,$AI261,1,Datos!$R$3:$R$18)&amp;" Días")))))))</f>
        <v>15 Días</v>
      </c>
      <c r="AK261" s="98">
        <v>46063</v>
      </c>
      <c r="AL261" s="98">
        <v>46070</v>
      </c>
      <c r="AM261" s="98"/>
      <c r="AN261" s="98"/>
      <c r="AO261" s="97"/>
      <c r="AP261" s="109" t="str">
        <f ca="1">IF(D261="","",IF(AND($AZ261&lt;&gt;""),"YA SE DIO SOLUCIÓN","Falta  "&amp;(NETWORKDAYS.INTL(TODAY(),$AI261,1,Datos!$R$3:$R$18)-1&amp;" días")))</f>
        <v>YA SE DIO SOLUCIÓN</v>
      </c>
      <c r="AQ261" s="98">
        <v>46071</v>
      </c>
      <c r="AR261" s="98"/>
      <c r="AS261" s="97" t="s">
        <v>1283</v>
      </c>
      <c r="AT261" s="97" t="s">
        <v>1656</v>
      </c>
      <c r="AU261" s="97" t="s">
        <v>1284</v>
      </c>
      <c r="AV261" s="97" t="s">
        <v>1389</v>
      </c>
      <c r="AW261" s="97" t="s">
        <v>1389</v>
      </c>
      <c r="AX261" s="114" t="s">
        <v>168</v>
      </c>
      <c r="AY261" s="120">
        <v>1238</v>
      </c>
      <c r="AZ261" s="98">
        <v>46071</v>
      </c>
      <c r="BA261" s="110" t="str">
        <f t="shared" ref="BA261" si="385">+IF(D261="","",IF(AND($AZ261=""),"EN TRAMITE",IF(AND($AZ261&lt;=$AI261),"CON RESPUESTA","VENCIDA")))</f>
        <v>CON RESPUESTA</v>
      </c>
      <c r="BB261" s="111">
        <f>IF($AQ261="","",IF(AND($I261="RS"),($AQ261-$AK261),IF(AND($I261="RP"),($AQ261-$AK261),IF(AND($I261="RV"),($AQ261-$AK261),(NETWORKDAYS.INTL($AK261,$AQ261,1,Datos!$R$3:$R$18))))))</f>
        <v>7</v>
      </c>
      <c r="BC261" s="112" t="str">
        <f t="shared" si="1"/>
        <v>A TIEMPO</v>
      </c>
      <c r="BD261" s="111">
        <f>IF($AZ261="","",IF(AND($I261="RS"),($AZ261-$D261),IF(AND($I261="RP"),($AZ261-$D261),IF(AND($I261="RV"),($AZ261-$D261),(NETWORKDAYS.INTL($D261,$AZ261,1,Datos!$R$3:$R$18))))))</f>
        <v>7</v>
      </c>
      <c r="BE261" s="112" t="str">
        <f t="shared" si="2"/>
        <v>A TIEMPO</v>
      </c>
    </row>
    <row r="262" spans="1:57" ht="21" customHeight="1" x14ac:dyDescent="0.3">
      <c r="A262" s="97">
        <v>78</v>
      </c>
      <c r="B262" s="97">
        <v>1000</v>
      </c>
      <c r="C262" s="98">
        <v>46063</v>
      </c>
      <c r="D262" s="98">
        <v>46063</v>
      </c>
      <c r="E262" s="97" t="s">
        <v>1574</v>
      </c>
      <c r="F262" s="97" t="s">
        <v>1670</v>
      </c>
      <c r="G262" s="97" t="s">
        <v>140</v>
      </c>
      <c r="H262" s="97" t="s">
        <v>1374</v>
      </c>
      <c r="I262" s="97" t="s">
        <v>1368</v>
      </c>
      <c r="J262" s="97" t="s">
        <v>1738</v>
      </c>
      <c r="K262" s="97" t="s">
        <v>80</v>
      </c>
      <c r="L262" s="97">
        <v>23937259</v>
      </c>
      <c r="M262" s="97">
        <v>3132151162</v>
      </c>
      <c r="N262" s="97" t="s">
        <v>66</v>
      </c>
      <c r="O262" s="97" t="s">
        <v>1738</v>
      </c>
      <c r="P262" s="97" t="s">
        <v>80</v>
      </c>
      <c r="Q262" s="97">
        <v>23937259</v>
      </c>
      <c r="R262" s="97" t="s">
        <v>66</v>
      </c>
      <c r="S262" s="97" t="s">
        <v>66</v>
      </c>
      <c r="T262" s="97" t="s">
        <v>66</v>
      </c>
      <c r="U262" s="97">
        <v>3132151162</v>
      </c>
      <c r="V262" s="97" t="s">
        <v>66</v>
      </c>
      <c r="W262" s="97" t="s">
        <v>1272</v>
      </c>
      <c r="X262" s="97"/>
      <c r="Y262" s="97" t="s">
        <v>1472</v>
      </c>
      <c r="Z262" s="97" t="s">
        <v>66</v>
      </c>
      <c r="AA262" s="97" t="s">
        <v>1413</v>
      </c>
      <c r="AB262" s="97" t="s">
        <v>1413</v>
      </c>
      <c r="AC262" s="97" t="s">
        <v>1388</v>
      </c>
      <c r="AD262" s="97" t="s">
        <v>1377</v>
      </c>
      <c r="AE262" s="97" t="s">
        <v>140</v>
      </c>
      <c r="AF262" s="97" t="s">
        <v>1446</v>
      </c>
      <c r="AG262" s="97" t="s">
        <v>66</v>
      </c>
      <c r="AH262" s="97" t="s">
        <v>1389</v>
      </c>
      <c r="AI262" s="98">
        <f>IF(D262="","",IF(AND($I262="RS"),WORKDAY.INTL($D262,3,1,Datos!$R$3:$R$18),IF(AND($I262="RP"),WORKDAY.INTL($D262,2,1,Datos!$R$3:$R$18),IF(AND($I262="RV"),WORKDAY.INTL($D262,1,1,Datos!$R$3:$R$18),IF(AND($I262="Pg"),WORKDAY.INTL($D262,15,1,Datos!$R$3:$R$18),IF(AND($I262="Ps"),WORKDAY.INTL($D262,10,1,Datos!$R$3:$R$18),WORKDAY.INTL($D262,15,1,Datos!$R$3:$R$18)-1))))))</f>
        <v>46083</v>
      </c>
      <c r="AJ262" s="97" t="str">
        <f>IF(D262="","",IF(AND($I262="RS"),(($AI262-$D262)*24)&amp;" Horas",IF(AND($I262="RP"),(($AI262-$D262)*24)&amp;" Horas",IF(AND($I262="RV"),(($AI262-$D262)*24)&amp;" Horas",IF(AND($I262="Pg"),NETWORKDAYS.INTL($D262,$AI262,1,Datos!$R$3:$R$18)-1&amp;" Días",IF(AND($I262="Ps"),NETWORKDAYS.INTL($D262,$AI262,1,Datos!$R$3:$R$18)-1&amp;" Días",(NETWORKDAYS.INTL($D262,$AI262,1,Datos!$R$3:$R$18)&amp;" Días")))))))</f>
        <v>15 Días</v>
      </c>
      <c r="AK262" s="98">
        <v>46063</v>
      </c>
      <c r="AL262" s="98"/>
      <c r="AM262" s="98"/>
      <c r="AN262" s="98"/>
      <c r="AO262" s="97"/>
      <c r="AP262" s="109" t="str">
        <f ca="1">IF(D262="","",IF(AND($AZ262&lt;&gt;""),"YA SE DIO SOLUCIÓN","Falta  "&amp;(NETWORKDAYS.INTL(TODAY(),$AI262,1,Datos!$R$3:$R$18)-1&amp;" días")))</f>
        <v>YA SE DIO SOLUCIÓN</v>
      </c>
      <c r="AQ262" s="98">
        <v>46066</v>
      </c>
      <c r="AR262" s="98"/>
      <c r="AS262" s="97" t="s">
        <v>1283</v>
      </c>
      <c r="AT262" s="97" t="s">
        <v>1666</v>
      </c>
      <c r="AU262" s="97" t="s">
        <v>1284</v>
      </c>
      <c r="AV262" s="97" t="s">
        <v>1389</v>
      </c>
      <c r="AW262" s="97" t="s">
        <v>1389</v>
      </c>
      <c r="AX262" s="114" t="s">
        <v>168</v>
      </c>
      <c r="AY262" s="120">
        <v>884</v>
      </c>
      <c r="AZ262" s="98">
        <v>46066</v>
      </c>
      <c r="BA262" s="110" t="str">
        <f t="shared" ref="BA262" si="386">+IF(D262="","",IF(AND($AZ262=""),"EN TRAMITE",IF(AND($AZ262&lt;=$AI262),"CON RESPUESTA","VENCIDA")))</f>
        <v>CON RESPUESTA</v>
      </c>
      <c r="BB262" s="111">
        <f>IF($AQ262="","",IF(AND($I262="RS"),($AQ262-$AK262),IF(AND($I262="RP"),($AQ262-$AK262),IF(AND($I262="RV"),($AQ262-$AK262),(NETWORKDAYS.INTL($AK262,$AQ262,1,Datos!$R$3:$R$18))))))</f>
        <v>4</v>
      </c>
      <c r="BC262" s="112" t="str">
        <f t="shared" si="1"/>
        <v>A TIEMPO</v>
      </c>
      <c r="BD262" s="111">
        <f>IF($AZ262="","",IF(AND($I262="RS"),($AZ262-$D262),IF(AND($I262="RP"),($AZ262-$D262),IF(AND($I262="RV"),($AZ262-$D262),(NETWORKDAYS.INTL($D262,$AZ262,1,Datos!$R$3:$R$18))))))</f>
        <v>4</v>
      </c>
      <c r="BE262" s="112" t="str">
        <f t="shared" si="2"/>
        <v>A TIEMPO</v>
      </c>
    </row>
    <row r="263" spans="1:57" ht="21" customHeight="1" x14ac:dyDescent="0.3">
      <c r="A263" s="97">
        <v>77</v>
      </c>
      <c r="B263" s="97">
        <v>999</v>
      </c>
      <c r="C263" s="98">
        <v>46063</v>
      </c>
      <c r="D263" s="98">
        <v>46063</v>
      </c>
      <c r="E263" s="97" t="s">
        <v>1574</v>
      </c>
      <c r="F263" s="97" t="s">
        <v>1670</v>
      </c>
      <c r="G263" s="97" t="s">
        <v>117</v>
      </c>
      <c r="H263" s="97" t="s">
        <v>1374</v>
      </c>
      <c r="I263" s="97" t="s">
        <v>1368</v>
      </c>
      <c r="J263" s="97" t="s">
        <v>1430</v>
      </c>
      <c r="K263" s="97" t="s">
        <v>66</v>
      </c>
      <c r="L263" s="97" t="s">
        <v>66</v>
      </c>
      <c r="M263" s="97" t="s">
        <v>66</v>
      </c>
      <c r="N263" s="97" t="s">
        <v>66</v>
      </c>
      <c r="O263" s="97" t="s">
        <v>1430</v>
      </c>
      <c r="P263" s="97" t="s">
        <v>66</v>
      </c>
      <c r="Q263" s="97" t="s">
        <v>66</v>
      </c>
      <c r="R263" s="97" t="s">
        <v>4</v>
      </c>
      <c r="S263" s="97" t="s">
        <v>66</v>
      </c>
      <c r="T263" s="97" t="s">
        <v>66</v>
      </c>
      <c r="U263" s="97" t="s">
        <v>66</v>
      </c>
      <c r="V263" s="97" t="s">
        <v>66</v>
      </c>
      <c r="W263" s="97" t="s">
        <v>1272</v>
      </c>
      <c r="X263" s="97"/>
      <c r="Y263" s="97" t="s">
        <v>1664</v>
      </c>
      <c r="Z263" s="97" t="s">
        <v>66</v>
      </c>
      <c r="AA263" s="97" t="s">
        <v>1413</v>
      </c>
      <c r="AB263" s="97" t="s">
        <v>1413</v>
      </c>
      <c r="AC263" s="97" t="s">
        <v>1382</v>
      </c>
      <c r="AD263" s="97" t="s">
        <v>1377</v>
      </c>
      <c r="AE263" s="97" t="s">
        <v>1421</v>
      </c>
      <c r="AF263" s="97" t="s">
        <v>1434</v>
      </c>
      <c r="AG263" s="97" t="s">
        <v>1736</v>
      </c>
      <c r="AH263" s="97" t="s">
        <v>1390</v>
      </c>
      <c r="AI263" s="98">
        <f>IF(D263="","",IF(AND($I263="RS"),WORKDAY.INTL($D263,3,1,Datos!$R$3:$R$18),IF(AND($I263="RP"),WORKDAY.INTL($D263,2,1,Datos!$R$3:$R$18),IF(AND($I263="RV"),WORKDAY.INTL($D263,1,1,Datos!$R$3:$R$18),IF(AND($I263="Pg"),WORKDAY.INTL($D263,15,1,Datos!$R$3:$R$18),IF(AND($I263="Ps"),WORKDAY.INTL($D263,10,1,Datos!$R$3:$R$18),WORKDAY.INTL($D263,15,1,Datos!$R$3:$R$18)-1))))))</f>
        <v>46083</v>
      </c>
      <c r="AJ263" s="97" t="str">
        <f>IF(D263="","",IF(AND($I263="RS"),(($AI263-$D263)*24)&amp;" Horas",IF(AND($I263="RP"),(($AI263-$D263)*24)&amp;" Horas",IF(AND($I263="RV"),(($AI263-$D263)*24)&amp;" Horas",IF(AND($I263="Pg"),NETWORKDAYS.INTL($D263,$AI263,1,Datos!$R$3:$R$18)-1&amp;" Días",IF(AND($I263="Ps"),NETWORKDAYS.INTL($D263,$AI263,1,Datos!$R$3:$R$18)-1&amp;" Días",(NETWORKDAYS.INTL($D263,$AI263,1,Datos!$R$3:$R$18)&amp;" Días")))))))</f>
        <v>15 Días</v>
      </c>
      <c r="AK263" s="98">
        <v>46063</v>
      </c>
      <c r="AL263" s="98">
        <v>46070</v>
      </c>
      <c r="AM263" s="98">
        <v>46078</v>
      </c>
      <c r="AN263" s="98">
        <v>46084</v>
      </c>
      <c r="AO263" s="98">
        <v>46090</v>
      </c>
      <c r="AP263" s="109" t="str">
        <f ca="1">IF(D263="","",IF(AND($AZ263&lt;&gt;""),"YA SE DIO SOLUCIÓN","Falta  "&amp;(NETWORKDAYS.INTL(TODAY(),$AI263,1,Datos!$R$3:$R$18)-1&amp;" días")))</f>
        <v>YA SE DIO SOLUCIÓN</v>
      </c>
      <c r="AQ263" s="98">
        <v>46091</v>
      </c>
      <c r="AR263" s="98"/>
      <c r="AS263" s="97" t="s">
        <v>1283</v>
      </c>
      <c r="AT263" s="97" t="s">
        <v>1668</v>
      </c>
      <c r="AU263" s="97" t="s">
        <v>1284</v>
      </c>
      <c r="AV263" s="97" t="s">
        <v>1389</v>
      </c>
      <c r="AW263" s="97" t="s">
        <v>1389</v>
      </c>
      <c r="AX263" s="114" t="s">
        <v>6</v>
      </c>
      <c r="AY263" s="120">
        <v>1955</v>
      </c>
      <c r="AZ263" s="98">
        <v>46091</v>
      </c>
      <c r="BA263" s="110" t="str">
        <f t="shared" ref="BA263" si="387">+IF(D263="","",IF(AND($AZ263=""),"EN TRAMITE",IF(AND($AZ263&lt;=$AI263),"CON RESPUESTA","VENCIDA")))</f>
        <v>VENCIDA</v>
      </c>
      <c r="BB263" s="111">
        <f>IF($AQ263="","",IF(AND($I263="RS"),($AQ263-$AK263),IF(AND($I263="RP"),($AQ263-$AK263),IF(AND($I263="RV"),($AQ263-$AK263),(NETWORKDAYS.INTL($AK263,$AQ263,1,Datos!$R$3:$R$18))))))</f>
        <v>21</v>
      </c>
      <c r="BC263" s="112" t="str">
        <f t="shared" si="1"/>
        <v>FUERA DE TIEMPO</v>
      </c>
      <c r="BD263" s="111">
        <f>IF($AZ263="","",IF(AND($I263="RS"),($AZ263-$D263),IF(AND($I263="RP"),($AZ263-$D263),IF(AND($I263="RV"),($AZ263-$D263),(NETWORKDAYS.INTL($D263,$AZ263,1,Datos!$R$3:$R$18))))))</f>
        <v>21</v>
      </c>
      <c r="BE263" s="112" t="str">
        <f t="shared" si="2"/>
        <v>FUERA DE TIEMPO</v>
      </c>
    </row>
    <row r="264" spans="1:57" ht="21" customHeight="1" x14ac:dyDescent="0.3">
      <c r="A264" s="97">
        <v>76</v>
      </c>
      <c r="B264" s="97">
        <v>998</v>
      </c>
      <c r="C264" s="98">
        <v>46063</v>
      </c>
      <c r="D264" s="98">
        <v>46063</v>
      </c>
      <c r="E264" s="97" t="s">
        <v>1574</v>
      </c>
      <c r="F264" s="97" t="s">
        <v>1670</v>
      </c>
      <c r="G264" s="97" t="s">
        <v>117</v>
      </c>
      <c r="H264" s="97" t="s">
        <v>1374</v>
      </c>
      <c r="I264" s="97" t="s">
        <v>1368</v>
      </c>
      <c r="J264" s="97" t="s">
        <v>1430</v>
      </c>
      <c r="K264" s="97" t="s">
        <v>66</v>
      </c>
      <c r="L264" s="97" t="s">
        <v>66</v>
      </c>
      <c r="M264" s="97">
        <v>3232280078</v>
      </c>
      <c r="N264" s="97" t="s">
        <v>66</v>
      </c>
      <c r="O264" s="97" t="s">
        <v>1430</v>
      </c>
      <c r="P264" s="97" t="s">
        <v>66</v>
      </c>
      <c r="Q264" s="97" t="s">
        <v>66</v>
      </c>
      <c r="R264" s="97" t="s">
        <v>66</v>
      </c>
      <c r="S264" s="97" t="s">
        <v>66</v>
      </c>
      <c r="T264" s="97" t="s">
        <v>66</v>
      </c>
      <c r="U264" s="97">
        <v>3232280078</v>
      </c>
      <c r="V264" s="97" t="s">
        <v>66</v>
      </c>
      <c r="W264" s="97" t="s">
        <v>1272</v>
      </c>
      <c r="X264" s="97"/>
      <c r="Y264" s="97" t="s">
        <v>1664</v>
      </c>
      <c r="Z264" s="97" t="s">
        <v>66</v>
      </c>
      <c r="AA264" s="97" t="s">
        <v>1413</v>
      </c>
      <c r="AB264" s="97" t="s">
        <v>1413</v>
      </c>
      <c r="AC264" s="97" t="s">
        <v>1382</v>
      </c>
      <c r="AD264" s="97" t="s">
        <v>1377</v>
      </c>
      <c r="AE264" s="97" t="s">
        <v>1421</v>
      </c>
      <c r="AF264" s="97" t="s">
        <v>1434</v>
      </c>
      <c r="AG264" s="97" t="s">
        <v>1736</v>
      </c>
      <c r="AH264" s="97" t="s">
        <v>1390</v>
      </c>
      <c r="AI264" s="98">
        <f>IF(D264="","",IF(AND($I264="RS"),WORKDAY.INTL($D264,3,1,Datos!$R$3:$R$18),IF(AND($I264="RP"),WORKDAY.INTL($D264,2,1,Datos!$R$3:$R$18),IF(AND($I264="RV"),WORKDAY.INTL($D264,1,1,Datos!$R$3:$R$18),IF(AND($I264="Pg"),WORKDAY.INTL($D264,15,1,Datos!$R$3:$R$18),IF(AND($I264="Ps"),WORKDAY.INTL($D264,10,1,Datos!$R$3:$R$18),WORKDAY.INTL($D264,15,1,Datos!$R$3:$R$18)-1))))))</f>
        <v>46083</v>
      </c>
      <c r="AJ264" s="97" t="str">
        <f>IF(D264="","",IF(AND($I264="RS"),(($AI264-$D264)*24)&amp;" Horas",IF(AND($I264="RP"),(($AI264-$D264)*24)&amp;" Horas",IF(AND($I264="RV"),(($AI264-$D264)*24)&amp;" Horas",IF(AND($I264="Pg"),NETWORKDAYS.INTL($D264,$AI264,1,Datos!$R$3:$R$18)-1&amp;" Días",IF(AND($I264="Ps"),NETWORKDAYS.INTL($D264,$AI264,1,Datos!$R$3:$R$18)-1&amp;" Días",(NETWORKDAYS.INTL($D264,$AI264,1,Datos!$R$3:$R$18)&amp;" Días")))))))</f>
        <v>15 Días</v>
      </c>
      <c r="AK264" s="98">
        <v>46063</v>
      </c>
      <c r="AL264" s="98">
        <v>46070</v>
      </c>
      <c r="AM264" s="98"/>
      <c r="AN264" s="98"/>
      <c r="AO264" s="97"/>
      <c r="AP264" s="109" t="str">
        <f ca="1">IF(D264="","",IF(AND($AZ264&lt;&gt;""),"YA SE DIO SOLUCIÓN","Falta  "&amp;(NETWORKDAYS.INTL(TODAY(),$AI264,1,Datos!$R$3:$R$18)-1&amp;" días")))</f>
        <v>YA SE DIO SOLUCIÓN</v>
      </c>
      <c r="AQ264" s="98">
        <v>46071</v>
      </c>
      <c r="AR264" s="98"/>
      <c r="AS264" s="97" t="s">
        <v>1283</v>
      </c>
      <c r="AT264" s="97" t="s">
        <v>1668</v>
      </c>
      <c r="AU264" s="97" t="s">
        <v>1284</v>
      </c>
      <c r="AV264" s="97" t="s">
        <v>1389</v>
      </c>
      <c r="AW264" s="97" t="s">
        <v>1389</v>
      </c>
      <c r="AX264" s="114" t="s">
        <v>168</v>
      </c>
      <c r="AY264" s="120">
        <v>1240</v>
      </c>
      <c r="AZ264" s="98">
        <v>46071</v>
      </c>
      <c r="BA264" s="110" t="str">
        <f t="shared" ref="BA264" si="388">+IF(D264="","",IF(AND($AZ264=""),"EN TRAMITE",IF(AND($AZ264&lt;=$AI264),"CON RESPUESTA","VENCIDA")))</f>
        <v>CON RESPUESTA</v>
      </c>
      <c r="BB264" s="111">
        <f>IF($AQ264="","",IF(AND($I264="RS"),($AQ264-$AK264),IF(AND($I264="RP"),($AQ264-$AK264),IF(AND($I264="RV"),($AQ264-$AK264),(NETWORKDAYS.INTL($AK264,$AQ264,1,Datos!$R$3:$R$18))))))</f>
        <v>7</v>
      </c>
      <c r="BC264" s="112" t="str">
        <f t="shared" si="1"/>
        <v>A TIEMPO</v>
      </c>
      <c r="BD264" s="111">
        <f>IF($AZ264="","",IF(AND($I264="RS"),($AZ264-$D264),IF(AND($I264="RP"),($AZ264-$D264),IF(AND($I264="RV"),($AZ264-$D264),(NETWORKDAYS.INTL($D264,$AZ264,1,Datos!$R$3:$R$18))))))</f>
        <v>7</v>
      </c>
      <c r="BE264" s="112" t="str">
        <f t="shared" si="2"/>
        <v>A TIEMPO</v>
      </c>
    </row>
    <row r="265" spans="1:57" ht="21" customHeight="1" x14ac:dyDescent="0.3">
      <c r="A265" s="97">
        <v>75</v>
      </c>
      <c r="B265" s="97">
        <v>997</v>
      </c>
      <c r="C265" s="98">
        <v>46063</v>
      </c>
      <c r="D265" s="98">
        <v>46063</v>
      </c>
      <c r="E265" s="97" t="s">
        <v>1574</v>
      </c>
      <c r="F265" s="97" t="s">
        <v>1670</v>
      </c>
      <c r="G265" s="97" t="s">
        <v>129</v>
      </c>
      <c r="H265" s="97" t="s">
        <v>1374</v>
      </c>
      <c r="I265" s="97" t="s">
        <v>1368</v>
      </c>
      <c r="J265" s="97" t="s">
        <v>1732</v>
      </c>
      <c r="K265" s="97" t="s">
        <v>66</v>
      </c>
      <c r="L265" s="97" t="s">
        <v>66</v>
      </c>
      <c r="M265" s="97">
        <v>3132826986</v>
      </c>
      <c r="N265" s="97" t="s">
        <v>1733</v>
      </c>
      <c r="O265" s="97" t="s">
        <v>1732</v>
      </c>
      <c r="P265" s="97" t="s">
        <v>66</v>
      </c>
      <c r="Q265" s="97" t="s">
        <v>66</v>
      </c>
      <c r="R265" s="97" t="s">
        <v>97</v>
      </c>
      <c r="S265" s="97" t="s">
        <v>1404</v>
      </c>
      <c r="T265" s="97" t="s">
        <v>66</v>
      </c>
      <c r="U265" s="97">
        <v>3132826986</v>
      </c>
      <c r="V265" s="97" t="s">
        <v>1733</v>
      </c>
      <c r="W265" s="97" t="s">
        <v>1272</v>
      </c>
      <c r="X265" s="97"/>
      <c r="Y265" s="97" t="s">
        <v>1734</v>
      </c>
      <c r="Z265" s="97" t="s">
        <v>66</v>
      </c>
      <c r="AA265" s="97" t="s">
        <v>1413</v>
      </c>
      <c r="AB265" s="97" t="s">
        <v>1413</v>
      </c>
      <c r="AC265" s="97" t="s">
        <v>1382</v>
      </c>
      <c r="AD265" s="97" t="s">
        <v>1377</v>
      </c>
      <c r="AE265" s="97" t="s">
        <v>160</v>
      </c>
      <c r="AF265" s="97" t="s">
        <v>1735</v>
      </c>
      <c r="AG265" s="97" t="s">
        <v>66</v>
      </c>
      <c r="AH265" s="97" t="s">
        <v>1389</v>
      </c>
      <c r="AI265" s="98">
        <f>IF(D265="","",IF(AND($I265="RS"),WORKDAY.INTL($D265,3,1,Datos!$R$3:$R$18),IF(AND($I265="RP"),WORKDAY.INTL($D265,2,1,Datos!$R$3:$R$18),IF(AND($I265="RV"),WORKDAY.INTL($D265,1,1,Datos!$R$3:$R$18),IF(AND($I265="Pg"),WORKDAY.INTL($D265,15,1,Datos!$R$3:$R$18),IF(AND($I265="Ps"),WORKDAY.INTL($D265,10,1,Datos!$R$3:$R$18),WORKDAY.INTL($D265,15,1,Datos!$R$3:$R$18)-1))))))</f>
        <v>46083</v>
      </c>
      <c r="AJ265" s="97" t="str">
        <f>IF(D265="","",IF(AND($I265="RS"),(($AI265-$D265)*24)&amp;" Horas",IF(AND($I265="RP"),(($AI265-$D265)*24)&amp;" Horas",IF(AND($I265="RV"),(($AI265-$D265)*24)&amp;" Horas",IF(AND($I265="Pg"),NETWORKDAYS.INTL($D265,$AI265,1,Datos!$R$3:$R$18)-1&amp;" Días",IF(AND($I265="Ps"),NETWORKDAYS.INTL($D265,$AI265,1,Datos!$R$3:$R$18)-1&amp;" Días",(NETWORKDAYS.INTL($D265,$AI265,1,Datos!$R$3:$R$18)&amp;" Días")))))))</f>
        <v>15 Días</v>
      </c>
      <c r="AK265" s="98">
        <v>46070</v>
      </c>
      <c r="AL265" s="98">
        <v>46073</v>
      </c>
      <c r="AM265" s="98">
        <v>46077</v>
      </c>
      <c r="AN265" s="98">
        <v>46084</v>
      </c>
      <c r="AO265" s="97"/>
      <c r="AP265" s="109" t="str">
        <f ca="1">IF(D265="","",IF(AND($AZ265&lt;&gt;""),"YA SE DIO SOLUCIÓN","Falta  "&amp;(NETWORKDAYS.INTL(TODAY(),$AI265,1,Datos!$R$3:$R$18)-1&amp;" días")))</f>
        <v>YA SE DIO SOLUCIÓN</v>
      </c>
      <c r="AQ265" s="98">
        <v>46090</v>
      </c>
      <c r="AR265" s="98"/>
      <c r="AS265" s="97" t="s">
        <v>1283</v>
      </c>
      <c r="AT265" s="97" t="s">
        <v>1607</v>
      </c>
      <c r="AU265" s="97" t="s">
        <v>1284</v>
      </c>
      <c r="AV265" s="97" t="s">
        <v>1389</v>
      </c>
      <c r="AW265" s="97" t="s">
        <v>1389</v>
      </c>
      <c r="AX265" s="114" t="s">
        <v>168</v>
      </c>
      <c r="AY265" s="120">
        <v>1860</v>
      </c>
      <c r="AZ265" s="98">
        <v>46090</v>
      </c>
      <c r="BA265" s="110" t="str">
        <f t="shared" ref="BA265" si="389">+IF(D265="","",IF(AND($AZ265=""),"EN TRAMITE",IF(AND($AZ265&lt;=$AI265),"CON RESPUESTA","VENCIDA")))</f>
        <v>VENCIDA</v>
      </c>
      <c r="BB265" s="111">
        <f>IF($AQ265="","",IF(AND($I265="RS"),($AQ265-$AK265),IF(AND($I265="RP"),($AQ265-$AK265),IF(AND($I265="RV"),($AQ265-$AK265),(NETWORKDAYS.INTL($AK265,$AQ265,1,Datos!$R$3:$R$18))))))</f>
        <v>15</v>
      </c>
      <c r="BC265" s="112" t="str">
        <f t="shared" si="1"/>
        <v>FUERA DE TIEMPO</v>
      </c>
      <c r="BD265" s="111">
        <f>IF($AZ265="","",IF(AND($I265="RS"),($AZ265-$D265),IF(AND($I265="RP"),($AZ265-$D265),IF(AND($I265="RV"),($AZ265-$D265),(NETWORKDAYS.INTL($D265,$AZ265,1,Datos!$R$3:$R$18))))))</f>
        <v>20</v>
      </c>
      <c r="BE265" s="112" t="str">
        <f t="shared" si="2"/>
        <v>FUERA DE TIEMPO</v>
      </c>
    </row>
    <row r="266" spans="1:57" ht="21" customHeight="1" x14ac:dyDescent="0.3">
      <c r="A266" s="97">
        <v>74</v>
      </c>
      <c r="B266" s="97">
        <v>996</v>
      </c>
      <c r="C266" s="98">
        <v>46063</v>
      </c>
      <c r="D266" s="98">
        <v>46063</v>
      </c>
      <c r="E266" s="97" t="s">
        <v>1574</v>
      </c>
      <c r="F266" s="97" t="s">
        <v>1670</v>
      </c>
      <c r="G266" s="97" t="s">
        <v>140</v>
      </c>
      <c r="H266" s="97" t="s">
        <v>1374</v>
      </c>
      <c r="I266" s="97" t="s">
        <v>1368</v>
      </c>
      <c r="J266" s="97" t="s">
        <v>1728</v>
      </c>
      <c r="K266" s="97" t="s">
        <v>80</v>
      </c>
      <c r="L266" s="97">
        <v>39951172</v>
      </c>
      <c r="M266" s="97">
        <v>3124334056</v>
      </c>
      <c r="N266" s="97" t="s">
        <v>1729</v>
      </c>
      <c r="O266" s="97" t="s">
        <v>1728</v>
      </c>
      <c r="P266" s="97" t="s">
        <v>80</v>
      </c>
      <c r="Q266" s="97">
        <v>39951172</v>
      </c>
      <c r="R266" s="97" t="s">
        <v>45</v>
      </c>
      <c r="S266" s="97" t="s">
        <v>66</v>
      </c>
      <c r="T266" s="97" t="s">
        <v>1730</v>
      </c>
      <c r="U266" s="97">
        <v>3124334056</v>
      </c>
      <c r="V266" s="97" t="s">
        <v>1729</v>
      </c>
      <c r="W266" s="97" t="s">
        <v>214</v>
      </c>
      <c r="X266" s="97" t="s">
        <v>495</v>
      </c>
      <c r="Y266" s="97" t="s">
        <v>1664</v>
      </c>
      <c r="Z266" s="97" t="s">
        <v>66</v>
      </c>
      <c r="AA266" s="97" t="s">
        <v>1413</v>
      </c>
      <c r="AB266" s="97" t="s">
        <v>1413</v>
      </c>
      <c r="AC266" s="97" t="s">
        <v>1382</v>
      </c>
      <c r="AD266" s="97" t="s">
        <v>1377</v>
      </c>
      <c r="AE266" s="97" t="s">
        <v>140</v>
      </c>
      <c r="AF266" s="97" t="s">
        <v>1446</v>
      </c>
      <c r="AG266" s="97" t="s">
        <v>1731</v>
      </c>
      <c r="AH266" s="97" t="s">
        <v>1392</v>
      </c>
      <c r="AI266" s="98">
        <f>IF(D266="","",IF(AND($I266="RS"),WORKDAY.INTL($D266,3,1,Datos!$R$3:$R$18),IF(AND($I266="RP"),WORKDAY.INTL($D266,2,1,Datos!$R$3:$R$18),IF(AND($I266="RV"),WORKDAY.INTL($D266,1,1,Datos!$R$3:$R$18),IF(AND($I266="Pg"),WORKDAY.INTL($D266,15,1,Datos!$R$3:$R$18),IF(AND($I266="Ps"),WORKDAY.INTL($D266,10,1,Datos!$R$3:$R$18),WORKDAY.INTL($D266,15,1,Datos!$R$3:$R$18)-1))))))</f>
        <v>46083</v>
      </c>
      <c r="AJ266" s="97" t="str">
        <f>IF(D266="","",IF(AND($I266="RS"),(($AI266-$D266)*24)&amp;" Horas",IF(AND($I266="RP"),(($AI266-$D266)*24)&amp;" Horas",IF(AND($I266="RV"),(($AI266-$D266)*24)&amp;" Horas",IF(AND($I266="Pg"),NETWORKDAYS.INTL($D266,$AI266,1,Datos!$R$3:$R$18)-1&amp;" Días",IF(AND($I266="Ps"),NETWORKDAYS.INTL($D266,$AI266,1,Datos!$R$3:$R$18)-1&amp;" Días",(NETWORKDAYS.INTL($D266,$AI266,1,Datos!$R$3:$R$18)&amp;" Días")))))))</f>
        <v>15 Días</v>
      </c>
      <c r="AK266" s="98">
        <v>46063</v>
      </c>
      <c r="AL266" s="98"/>
      <c r="AM266" s="98"/>
      <c r="AN266" s="98"/>
      <c r="AO266" s="97"/>
      <c r="AP266" s="109" t="str">
        <f ca="1">IF(D266="","",IF(AND($AZ266&lt;&gt;""),"YA SE DIO SOLUCIÓN","Falta  "&amp;(NETWORKDAYS.INTL(TODAY(),$AI266,1,Datos!$R$3:$R$18)-1&amp;" días")))</f>
        <v>YA SE DIO SOLUCIÓN</v>
      </c>
      <c r="AQ266" s="98">
        <v>46066</v>
      </c>
      <c r="AR266" s="98"/>
      <c r="AS266" s="97" t="s">
        <v>1283</v>
      </c>
      <c r="AT266" s="97" t="s">
        <v>1668</v>
      </c>
      <c r="AU266" s="97" t="s">
        <v>1284</v>
      </c>
      <c r="AV266" s="97" t="s">
        <v>1389</v>
      </c>
      <c r="AW266" s="97" t="s">
        <v>1389</v>
      </c>
      <c r="AX266" s="114" t="s">
        <v>3</v>
      </c>
      <c r="AY266" s="120">
        <v>1059</v>
      </c>
      <c r="AZ266" s="98">
        <v>46066</v>
      </c>
      <c r="BA266" s="110" t="str">
        <f t="shared" ref="BA266" si="390">+IF(D266="","",IF(AND($AZ266=""),"EN TRAMITE",IF(AND($AZ266&lt;=$AI266),"CON RESPUESTA","VENCIDA")))</f>
        <v>CON RESPUESTA</v>
      </c>
      <c r="BB266" s="111">
        <f>IF($AQ266="","",IF(AND($I266="RS"),($AQ266-$AK266),IF(AND($I266="RP"),($AQ266-$AK266),IF(AND($I266="RV"),($AQ266-$AK266),(NETWORKDAYS.INTL($AK266,$AQ266,1,Datos!$R$3:$R$18))))))</f>
        <v>4</v>
      </c>
      <c r="BC266" s="112" t="str">
        <f t="shared" si="1"/>
        <v>A TIEMPO</v>
      </c>
      <c r="BD266" s="111">
        <f>IF($AZ266="","",IF(AND($I266="RS"),($AZ266-$D266),IF(AND($I266="RP"),($AZ266-$D266),IF(AND($I266="RV"),($AZ266-$D266),(NETWORKDAYS.INTL($D266,$AZ266,1,Datos!$R$3:$R$18))))))</f>
        <v>4</v>
      </c>
      <c r="BE266" s="112" t="str">
        <f t="shared" si="2"/>
        <v>A TIEMPO</v>
      </c>
    </row>
    <row r="267" spans="1:57" ht="21" customHeight="1" x14ac:dyDescent="0.3">
      <c r="A267" s="97">
        <v>73</v>
      </c>
      <c r="B267" s="97">
        <v>985</v>
      </c>
      <c r="C267" s="98">
        <v>46062</v>
      </c>
      <c r="D267" s="98">
        <v>46062</v>
      </c>
      <c r="E267" s="97" t="s">
        <v>1574</v>
      </c>
      <c r="F267" s="97" t="s">
        <v>1670</v>
      </c>
      <c r="G267" s="97" t="s">
        <v>125</v>
      </c>
      <c r="H267" s="97" t="s">
        <v>1374</v>
      </c>
      <c r="I267" s="97" t="s">
        <v>1368</v>
      </c>
      <c r="J267" s="97" t="s">
        <v>1506</v>
      </c>
      <c r="K267" s="97" t="s">
        <v>66</v>
      </c>
      <c r="L267" s="97" t="s">
        <v>66</v>
      </c>
      <c r="M267" s="97" t="s">
        <v>66</v>
      </c>
      <c r="N267" s="97" t="s">
        <v>1507</v>
      </c>
      <c r="O267" s="97" t="s">
        <v>1724</v>
      </c>
      <c r="P267" s="97" t="s">
        <v>66</v>
      </c>
      <c r="Q267" s="97" t="s">
        <v>66</v>
      </c>
      <c r="R267" s="97" t="s">
        <v>11</v>
      </c>
      <c r="S267" s="97" t="s">
        <v>66</v>
      </c>
      <c r="T267" s="97" t="s">
        <v>66</v>
      </c>
      <c r="U267" s="97">
        <v>3115236071</v>
      </c>
      <c r="V267" s="97" t="s">
        <v>1507</v>
      </c>
      <c r="W267" s="97" t="s">
        <v>214</v>
      </c>
      <c r="X267" s="97" t="s">
        <v>243</v>
      </c>
      <c r="Y267" s="97" t="s">
        <v>1725</v>
      </c>
      <c r="Z267" s="97" t="s">
        <v>66</v>
      </c>
      <c r="AA267" s="97" t="s">
        <v>1413</v>
      </c>
      <c r="AB267" s="97" t="s">
        <v>1413</v>
      </c>
      <c r="AC267" s="97" t="s">
        <v>1387</v>
      </c>
      <c r="AD267" s="97" t="s">
        <v>1726</v>
      </c>
      <c r="AE267" s="97" t="s">
        <v>139</v>
      </c>
      <c r="AF267" s="97" t="s">
        <v>1429</v>
      </c>
      <c r="AG267" s="97" t="s">
        <v>66</v>
      </c>
      <c r="AH267" s="97" t="s">
        <v>1389</v>
      </c>
      <c r="AI267" s="98">
        <f>IF(D267="","",IF(AND($I267="RS"),WORKDAY.INTL($D267,3,1,Datos!$R$3:$R$18),IF(AND($I267="RP"),WORKDAY.INTL($D267,2,1,Datos!$R$3:$R$18),IF(AND($I267="RV"),WORKDAY.INTL($D267,1,1,Datos!$R$3:$R$18),IF(AND($I267="Pg"),WORKDAY.INTL($D267,15,1,Datos!$R$3:$R$18),IF(AND($I267="Ps"),WORKDAY.INTL($D267,10,1,Datos!$R$3:$R$18),WORKDAY.INTL($D267,15,1,Datos!$R$3:$R$18)-1))))))</f>
        <v>46082</v>
      </c>
      <c r="AJ267" s="97" t="str">
        <f>IF(D267="","",IF(AND($I267="RS"),(($AI267-$D267)*24)&amp;" Horas",IF(AND($I267="RP"),(($AI267-$D267)*24)&amp;" Horas",IF(AND($I267="RV"),(($AI267-$D267)*24)&amp;" Horas",IF(AND($I267="Pg"),NETWORKDAYS.INTL($D267,$AI267,1,Datos!$R$3:$R$18)-1&amp;" Días",IF(AND($I267="Ps"),NETWORKDAYS.INTL($D267,$AI267,1,Datos!$R$3:$R$18)-1&amp;" Días",(NETWORKDAYS.INTL($D267,$AI267,1,Datos!$R$3:$R$18)&amp;" Días")))))))</f>
        <v>15 Días</v>
      </c>
      <c r="AK267" s="98">
        <v>46062</v>
      </c>
      <c r="AL267" s="98"/>
      <c r="AM267" s="98"/>
      <c r="AN267" s="98"/>
      <c r="AO267" s="97"/>
      <c r="AP267" s="109" t="str">
        <f ca="1">IF(D267="","",IF(AND($AZ267&lt;&gt;""),"YA SE DIO SOLUCIÓN","Falta  "&amp;(NETWORKDAYS.INTL(TODAY(),$AI267,1,Datos!$R$3:$R$18)-1&amp;" días")))</f>
        <v>YA SE DIO SOLUCIÓN</v>
      </c>
      <c r="AQ267" s="98">
        <v>46069</v>
      </c>
      <c r="AR267" s="98"/>
      <c r="AS267" s="97" t="s">
        <v>1283</v>
      </c>
      <c r="AT267" s="97" t="s">
        <v>1727</v>
      </c>
      <c r="AU267" s="97" t="s">
        <v>1284</v>
      </c>
      <c r="AV267" s="97" t="s">
        <v>67</v>
      </c>
      <c r="AW267" s="97" t="s">
        <v>67</v>
      </c>
      <c r="AX267" s="114" t="s">
        <v>3</v>
      </c>
      <c r="AY267" s="120">
        <v>1166</v>
      </c>
      <c r="AZ267" s="98">
        <v>46070</v>
      </c>
      <c r="BA267" s="110" t="str">
        <f t="shared" ref="BA267" si="391">+IF(D267="","",IF(AND($AZ267=""),"EN TRAMITE",IF(AND($AZ267&lt;=$AI267),"CON RESPUESTA","VENCIDA")))</f>
        <v>CON RESPUESTA</v>
      </c>
      <c r="BB267" s="111">
        <f>IF($AQ267="","",IF(AND($I267="RS"),($AQ267-$AK267),IF(AND($I267="RP"),($AQ267-$AK267),IF(AND($I267="RV"),($AQ267-$AK267),(NETWORKDAYS.INTL($AK267,$AQ267,1,Datos!$R$3:$R$18))))))</f>
        <v>6</v>
      </c>
      <c r="BC267" s="112" t="str">
        <f t="shared" si="1"/>
        <v>A TIEMPO</v>
      </c>
      <c r="BD267" s="111">
        <f>IF($AZ267="","",IF(AND($I267="RS"),($AZ267-$D267),IF(AND($I267="RP"),($AZ267-$D267),IF(AND($I267="RV"),($AZ267-$D267),(NETWORKDAYS.INTL($D267,$AZ267,1,Datos!$R$3:$R$18))))))</f>
        <v>7</v>
      </c>
      <c r="BE267" s="112" t="str">
        <f t="shared" si="2"/>
        <v>A TIEMPO</v>
      </c>
    </row>
    <row r="268" spans="1:57" ht="21" customHeight="1" x14ac:dyDescent="0.3">
      <c r="A268" s="97">
        <v>72</v>
      </c>
      <c r="B268" s="97">
        <v>982</v>
      </c>
      <c r="C268" s="98">
        <v>46062</v>
      </c>
      <c r="D268" s="98">
        <v>46062</v>
      </c>
      <c r="E268" s="97" t="s">
        <v>1574</v>
      </c>
      <c r="F268" s="97" t="s">
        <v>1670</v>
      </c>
      <c r="G268" s="97" t="s">
        <v>140</v>
      </c>
      <c r="H268" s="97" t="s">
        <v>1374</v>
      </c>
      <c r="I268" s="97" t="s">
        <v>1368</v>
      </c>
      <c r="J268" s="97" t="s">
        <v>1720</v>
      </c>
      <c r="K268" s="97" t="s">
        <v>66</v>
      </c>
      <c r="L268" s="97" t="s">
        <v>66</v>
      </c>
      <c r="M268" s="97">
        <v>3204708437</v>
      </c>
      <c r="N268" s="97" t="s">
        <v>1721</v>
      </c>
      <c r="O268" s="97" t="s">
        <v>1722</v>
      </c>
      <c r="P268" s="97" t="s">
        <v>80</v>
      </c>
      <c r="Q268" s="97">
        <v>1007381355</v>
      </c>
      <c r="R268" s="97" t="s">
        <v>4</v>
      </c>
      <c r="S268" s="97" t="s">
        <v>66</v>
      </c>
      <c r="T268" s="97" t="s">
        <v>66</v>
      </c>
      <c r="U268" s="97">
        <v>3204708437</v>
      </c>
      <c r="V268" s="97" t="s">
        <v>66</v>
      </c>
      <c r="W268" s="97" t="s">
        <v>211</v>
      </c>
      <c r="X268" s="97" t="s">
        <v>669</v>
      </c>
      <c r="Y268" s="97" t="s">
        <v>1472</v>
      </c>
      <c r="Z268" s="97" t="s">
        <v>66</v>
      </c>
      <c r="AA268" s="97" t="s">
        <v>1413</v>
      </c>
      <c r="AB268" s="97" t="s">
        <v>1413</v>
      </c>
      <c r="AC268" s="97" t="s">
        <v>1382</v>
      </c>
      <c r="AD268" s="97" t="s">
        <v>1463</v>
      </c>
      <c r="AE268" s="97" t="s">
        <v>16</v>
      </c>
      <c r="AF268" s="97" t="s">
        <v>1723</v>
      </c>
      <c r="AG268" s="97" t="s">
        <v>66</v>
      </c>
      <c r="AH268" s="97" t="s">
        <v>1389</v>
      </c>
      <c r="AI268" s="98">
        <f>IF(D268="","",IF(AND($I268="RS"),WORKDAY.INTL($D268,3,1,Datos!$R$3:$R$18),IF(AND($I268="RP"),WORKDAY.INTL($D268,2,1,Datos!$R$3:$R$18),IF(AND($I268="RV"),WORKDAY.INTL($D268,1,1,Datos!$R$3:$R$18),IF(AND($I268="Pg"),WORKDAY.INTL($D268,15,1,Datos!$R$3:$R$18),IF(AND($I268="Ps"),WORKDAY.INTL($D268,10,1,Datos!$R$3:$R$18),WORKDAY.INTL($D268,15,1,Datos!$R$3:$R$18)-1))))))</f>
        <v>46082</v>
      </c>
      <c r="AJ268" s="97" t="str">
        <f>IF(D268="","",IF(AND($I268="RS"),(($AI268-$D268)*24)&amp;" Horas",IF(AND($I268="RP"),(($AI268-$D268)*24)&amp;" Horas",IF(AND($I268="RV"),(($AI268-$D268)*24)&amp;" Horas",IF(AND($I268="Pg"),NETWORKDAYS.INTL($D268,$AI268,1,Datos!$R$3:$R$18)-1&amp;" Días",IF(AND($I268="Ps"),NETWORKDAYS.INTL($D268,$AI268,1,Datos!$R$3:$R$18)-1&amp;" Días",(NETWORKDAYS.INTL($D268,$AI268,1,Datos!$R$3:$R$18)&amp;" Días")))))))</f>
        <v>15 Días</v>
      </c>
      <c r="AK268" s="98">
        <v>46063</v>
      </c>
      <c r="AL268" s="98">
        <v>46070</v>
      </c>
      <c r="AM268" s="98">
        <v>46073</v>
      </c>
      <c r="AN268" s="98"/>
      <c r="AO268" s="97"/>
      <c r="AP268" s="109" t="str">
        <f ca="1">IF(D268="","",IF(AND($AZ268&lt;&gt;""),"YA SE DIO SOLUCIÓN","Falta  "&amp;(NETWORKDAYS.INTL(TODAY(),$AI268,1,Datos!$R$3:$R$18)-1&amp;" días")))</f>
        <v>YA SE DIO SOLUCIÓN</v>
      </c>
      <c r="AQ268" s="98">
        <v>46071</v>
      </c>
      <c r="AR268" s="98"/>
      <c r="AS268" s="97" t="s">
        <v>1283</v>
      </c>
      <c r="AT268" s="97" t="s">
        <v>1737</v>
      </c>
      <c r="AU268" s="97" t="s">
        <v>1284</v>
      </c>
      <c r="AV268" s="97" t="s">
        <v>1389</v>
      </c>
      <c r="AW268" s="97" t="s">
        <v>1389</v>
      </c>
      <c r="AX268" s="114" t="s">
        <v>3</v>
      </c>
      <c r="AY268" s="120">
        <v>1272</v>
      </c>
      <c r="AZ268" s="98">
        <v>46071</v>
      </c>
      <c r="BA268" s="110" t="str">
        <f t="shared" ref="BA268" si="392">+IF(D268="","",IF(AND($AZ268=""),"EN TRAMITE",IF(AND($AZ268&lt;=$AI268),"CON RESPUESTA","VENCIDA")))</f>
        <v>CON RESPUESTA</v>
      </c>
      <c r="BB268" s="111">
        <f>IF($AQ268="","",IF(AND($I268="RS"),($AQ268-$AK268),IF(AND($I268="RP"),($AQ268-$AK268),IF(AND($I268="RV"),($AQ268-$AK268),(NETWORKDAYS.INTL($AK268,$AQ268,1,Datos!$R$3:$R$18))))))</f>
        <v>7</v>
      </c>
      <c r="BC268" s="112" t="str">
        <f t="shared" si="1"/>
        <v>A TIEMPO</v>
      </c>
      <c r="BD268" s="111">
        <f>IF($AZ268="","",IF(AND($I268="RS"),($AZ268-$D268),IF(AND($I268="RP"),($AZ268-$D268),IF(AND($I268="RV"),($AZ268-$D268),(NETWORKDAYS.INTL($D268,$AZ268,1,Datos!$R$3:$R$18))))))</f>
        <v>8</v>
      </c>
      <c r="BE268" s="112" t="str">
        <f t="shared" si="2"/>
        <v>A TIEMPO</v>
      </c>
    </row>
    <row r="269" spans="1:57" ht="21" customHeight="1" x14ac:dyDescent="0.3">
      <c r="A269" s="97">
        <v>71</v>
      </c>
      <c r="B269" s="97">
        <v>972</v>
      </c>
      <c r="C269" s="98">
        <v>46062</v>
      </c>
      <c r="D269" s="98">
        <v>46062</v>
      </c>
      <c r="E269" s="97" t="s">
        <v>1574</v>
      </c>
      <c r="F269" s="97" t="s">
        <v>1670</v>
      </c>
      <c r="G269" s="97" t="s">
        <v>115</v>
      </c>
      <c r="H269" s="97" t="s">
        <v>1374</v>
      </c>
      <c r="I269" s="97" t="s">
        <v>1370</v>
      </c>
      <c r="J269" s="97" t="s">
        <v>1716</v>
      </c>
      <c r="K269" s="97" t="s">
        <v>66</v>
      </c>
      <c r="L269" s="97" t="s">
        <v>66</v>
      </c>
      <c r="M269" s="97" t="s">
        <v>66</v>
      </c>
      <c r="N269" s="97" t="s">
        <v>1717</v>
      </c>
      <c r="O269" s="97" t="s">
        <v>1718</v>
      </c>
      <c r="P269" s="97" t="s">
        <v>80</v>
      </c>
      <c r="Q269" s="97">
        <v>1116855078</v>
      </c>
      <c r="R269" s="97" t="s">
        <v>16</v>
      </c>
      <c r="S269" s="97" t="s">
        <v>66</v>
      </c>
      <c r="T269" s="97" t="s">
        <v>66</v>
      </c>
      <c r="U269" s="97">
        <v>3158141719</v>
      </c>
      <c r="V269" s="97" t="s">
        <v>66</v>
      </c>
      <c r="W269" s="97" t="s">
        <v>214</v>
      </c>
      <c r="X269" s="97" t="s">
        <v>265</v>
      </c>
      <c r="Y269" s="97" t="s">
        <v>1472</v>
      </c>
      <c r="Z269" s="97" t="s">
        <v>66</v>
      </c>
      <c r="AA269" s="97" t="s">
        <v>1413</v>
      </c>
      <c r="AB269" s="97" t="s">
        <v>1413</v>
      </c>
      <c r="AC269" s="97" t="s">
        <v>1382</v>
      </c>
      <c r="AD269" s="97" t="s">
        <v>1463</v>
      </c>
      <c r="AE269" s="97" t="s">
        <v>1448</v>
      </c>
      <c r="AF269" s="97" t="s">
        <v>1443</v>
      </c>
      <c r="AG269" s="97" t="s">
        <v>66</v>
      </c>
      <c r="AH269" s="97" t="s">
        <v>1389</v>
      </c>
      <c r="AI269" s="98">
        <f>IF(D269="","",IF(AND($I269="RS"),WORKDAY.INTL($D269,3,1,Datos!$R$3:$R$18),IF(AND($I269="RP"),WORKDAY.INTL($D269,2,1,Datos!$R$3:$R$18),IF(AND($I269="RV"),WORKDAY.INTL($D269,1,1,Datos!$R$3:$R$18),IF(AND($I269="Pg"),WORKDAY.INTL($D269,15,1,Datos!$R$3:$R$18),IF(AND($I269="Ps"),WORKDAY.INTL($D269,10,1,Datos!$R$3:$R$18),WORKDAY.INTL($D269,15,1,Datos!$R$3:$R$18)-1))))))</f>
        <v>46083</v>
      </c>
      <c r="AJ269" s="97" t="str">
        <f>IF(D269="","",IF(AND($I269="RS"),(($AI269-$D269)*24)&amp;" Horas",IF(AND($I269="RP"),(($AI269-$D269)*24)&amp;" Horas",IF(AND($I269="RV"),(($AI269-$D269)*24)&amp;" Horas",IF(AND($I269="Pg"),NETWORKDAYS.INTL($D269,$AI269,1,Datos!$R$3:$R$18)-1&amp;" Días",IF(AND($I269="Ps"),NETWORKDAYS.INTL($D269,$AI269,1,Datos!$R$3:$R$18)-1&amp;" Días",(NETWORKDAYS.INTL($D269,$AI269,1,Datos!$R$3:$R$18)&amp;" Días")))))))</f>
        <v>15 Días</v>
      </c>
      <c r="AK269" s="98">
        <v>46062</v>
      </c>
      <c r="AL269" s="98">
        <v>46070</v>
      </c>
      <c r="AM269" s="98"/>
      <c r="AN269" s="98"/>
      <c r="AO269" s="97"/>
      <c r="AP269" s="109" t="str">
        <f ca="1">IF(D269="","",IF(AND($AZ269&lt;&gt;""),"YA SE DIO SOLUCIÓN","Falta  "&amp;(NETWORKDAYS.INTL(TODAY(),$AI269,1,Datos!$R$3:$R$18)-1&amp;" días")))</f>
        <v>YA SE DIO SOLUCIÓN</v>
      </c>
      <c r="AQ269" s="98">
        <v>46072</v>
      </c>
      <c r="AR269" s="98"/>
      <c r="AS269" s="97" t="s">
        <v>1283</v>
      </c>
      <c r="AT269" s="97" t="s">
        <v>1666</v>
      </c>
      <c r="AU269" s="97" t="s">
        <v>1284</v>
      </c>
      <c r="AV269" s="97" t="s">
        <v>1389</v>
      </c>
      <c r="AW269" s="97" t="s">
        <v>1389</v>
      </c>
      <c r="AX269" s="114" t="s">
        <v>3</v>
      </c>
      <c r="AY269" s="120">
        <v>1306</v>
      </c>
      <c r="AZ269" s="98">
        <v>46073</v>
      </c>
      <c r="BA269" s="110" t="str">
        <f t="shared" ref="BA269" si="393">+IF(D269="","",IF(AND($AZ269=""),"EN TRAMITE",IF(AND($AZ269&lt;=$AI269),"CON RESPUESTA","VENCIDA")))</f>
        <v>CON RESPUESTA</v>
      </c>
      <c r="BB269" s="111">
        <f>IF($AQ269="","",IF(AND($I269="RS"),($AQ269-$AK269),IF(AND($I269="RP"),($AQ269-$AK269),IF(AND($I269="RV"),($AQ269-$AK269),(NETWORKDAYS.INTL($AK269,$AQ269,1,Datos!$R$3:$R$18))))))</f>
        <v>9</v>
      </c>
      <c r="BC269" s="112" t="str">
        <f t="shared" si="1"/>
        <v>A TIEMPO</v>
      </c>
      <c r="BD269" s="111">
        <f>IF($AZ269="","",IF(AND($I269="RS"),($AZ269-$D269),IF(AND($I269="RP"),($AZ269-$D269),IF(AND($I269="RV"),($AZ269-$D269),(NETWORKDAYS.INTL($D269,$AZ269,1,Datos!$R$3:$R$18))))))</f>
        <v>10</v>
      </c>
      <c r="BE269" s="112" t="str">
        <f t="shared" si="2"/>
        <v>A TIEMPO</v>
      </c>
    </row>
    <row r="270" spans="1:57" ht="21" customHeight="1" x14ac:dyDescent="0.3">
      <c r="A270" s="97">
        <v>70</v>
      </c>
      <c r="B270" s="97">
        <v>958</v>
      </c>
      <c r="C270" s="98">
        <v>46062</v>
      </c>
      <c r="D270" s="98">
        <v>46062</v>
      </c>
      <c r="E270" s="97" t="s">
        <v>1574</v>
      </c>
      <c r="F270" s="97" t="s">
        <v>1670</v>
      </c>
      <c r="G270" s="97" t="s">
        <v>140</v>
      </c>
      <c r="H270" s="97" t="s">
        <v>1375</v>
      </c>
      <c r="I270" s="97" t="s">
        <v>196</v>
      </c>
      <c r="J270" s="97" t="s">
        <v>1712</v>
      </c>
      <c r="K270" s="97" t="s">
        <v>66</v>
      </c>
      <c r="L270" s="97" t="s">
        <v>66</v>
      </c>
      <c r="M270" s="97" t="s">
        <v>66</v>
      </c>
      <c r="N270" s="97" t="s">
        <v>1496</v>
      </c>
      <c r="O270" s="97" t="s">
        <v>1713</v>
      </c>
      <c r="P270" s="97" t="s">
        <v>80</v>
      </c>
      <c r="Q270" s="97">
        <v>1118574896</v>
      </c>
      <c r="R270" s="97" t="s">
        <v>4</v>
      </c>
      <c r="S270" s="97" t="s">
        <v>1401</v>
      </c>
      <c r="T270" s="97" t="s">
        <v>66</v>
      </c>
      <c r="U270" s="97">
        <v>3106731340</v>
      </c>
      <c r="V270" s="97" t="s">
        <v>1714</v>
      </c>
      <c r="W270" s="97" t="s">
        <v>214</v>
      </c>
      <c r="X270" s="97" t="s">
        <v>243</v>
      </c>
      <c r="Y270" s="97" t="s">
        <v>1715</v>
      </c>
      <c r="Z270" s="97" t="s">
        <v>66</v>
      </c>
      <c r="AA270" s="97" t="s">
        <v>1413</v>
      </c>
      <c r="AB270" s="97" t="s">
        <v>1413</v>
      </c>
      <c r="AC270" s="97" t="s">
        <v>1386</v>
      </c>
      <c r="AD270" s="97" t="s">
        <v>1463</v>
      </c>
      <c r="AE270" s="97" t="s">
        <v>140</v>
      </c>
      <c r="AF270" s="97" t="s">
        <v>1446</v>
      </c>
      <c r="AG270" s="97" t="s">
        <v>66</v>
      </c>
      <c r="AH270" s="97" t="s">
        <v>1389</v>
      </c>
      <c r="AI270" s="98">
        <f>IF(D270="","",IF(AND($I270="RS"),WORKDAY.INTL($D270,3,1,Datos!$R$3:$R$18),IF(AND($I270="RP"),WORKDAY.INTL($D270,2,1,Datos!$R$3:$R$18),IF(AND($I270="RV"),WORKDAY.INTL($D270,1,1,Datos!$R$3:$R$18),IF(AND($I270="Pg"),WORKDAY.INTL($D270,15,1,Datos!$R$3:$R$18),IF(AND($I270="Ps"),WORKDAY.INTL($D270,10,1,Datos!$R$3:$R$18),WORKDAY.INTL($D270,15,1,Datos!$R$3:$R$18)-1))))))</f>
        <v>46065</v>
      </c>
      <c r="AJ270" s="97" t="str">
        <f>IF(D270="","",IF(AND($I270="RS"),(($AI270-$D270)*24)&amp;" Horas",IF(AND($I270="RP"),(($AI270-$D270)*24)&amp;" Horas",IF(AND($I270="RV"),(($AI270-$D270)*24)&amp;" Horas",IF(AND($I270="Pg"),NETWORKDAYS.INTL($D270,$AI270,1,Datos!$R$3:$R$18)-1&amp;" Días",IF(AND($I270="Ps"),NETWORKDAYS.INTL($D270,$AI270,1,Datos!$R$3:$R$18)-1&amp;" Días",(NETWORKDAYS.INTL($D270,$AI270,1,Datos!$R$3:$R$18)&amp;" Días")))))))</f>
        <v>72 Horas</v>
      </c>
      <c r="AK270" s="98">
        <v>46062</v>
      </c>
      <c r="AL270" s="98"/>
      <c r="AM270" s="98"/>
      <c r="AN270" s="98"/>
      <c r="AO270" s="97"/>
      <c r="AP270" s="109" t="str">
        <f ca="1">IF(D270="","",IF(AND($AZ270&lt;&gt;""),"YA SE DIO SOLUCIÓN","Falta  "&amp;(NETWORKDAYS.INTL(TODAY(),$AI270,1,Datos!$R$3:$R$18)-1&amp;" días")))</f>
        <v>YA SE DIO SOLUCIÓN</v>
      </c>
      <c r="AQ270" s="98">
        <v>46064</v>
      </c>
      <c r="AR270" s="98"/>
      <c r="AS270" s="97" t="s">
        <v>1283</v>
      </c>
      <c r="AT270" s="97" t="s">
        <v>1666</v>
      </c>
      <c r="AU270" s="97" t="s">
        <v>1284</v>
      </c>
      <c r="AV270" s="97" t="s">
        <v>1389</v>
      </c>
      <c r="AW270" s="97" t="s">
        <v>1389</v>
      </c>
      <c r="AX270" s="114" t="s">
        <v>3</v>
      </c>
      <c r="AY270" s="120">
        <v>830</v>
      </c>
      <c r="AZ270" s="98">
        <v>46064</v>
      </c>
      <c r="BA270" s="110" t="str">
        <f t="shared" ref="BA270" si="394">+IF(D270="","",IF(AND($AZ270=""),"EN TRAMITE",IF(AND($AZ270&lt;=$AI270),"CON RESPUESTA","VENCIDA")))</f>
        <v>CON RESPUESTA</v>
      </c>
      <c r="BB270" s="111">
        <f>IF($AQ270="","",IF(AND($I270="RS"),($AQ270-$AK270),IF(AND($I270="RP"),($AQ270-$AK270),IF(AND($I270="RV"),($AQ270-$AK270),(NETWORKDAYS.INTL($AK270,$AQ270,1,Datos!$R$3:$R$18))))))</f>
        <v>2</v>
      </c>
      <c r="BC270" s="112" t="str">
        <f t="shared" si="1"/>
        <v>A TIEMPO</v>
      </c>
      <c r="BD270" s="111">
        <f>IF($AZ270="","",IF(AND($I270="RS"),($AZ270-$D270),IF(AND($I270="RP"),($AZ270-$D270),IF(AND($I270="RV"),($AZ270-$D270),(NETWORKDAYS.INTL($D270,$AZ270,1,Datos!$R$3:$R$18))))))</f>
        <v>2</v>
      </c>
      <c r="BE270" s="112" t="str">
        <f t="shared" si="2"/>
        <v>A TIEMPO</v>
      </c>
    </row>
    <row r="271" spans="1:57" ht="21" customHeight="1" x14ac:dyDescent="0.3">
      <c r="A271" s="97">
        <v>69</v>
      </c>
      <c r="B271" s="97">
        <v>940</v>
      </c>
      <c r="C271" s="98">
        <v>46062</v>
      </c>
      <c r="D271" s="98">
        <v>46062</v>
      </c>
      <c r="E271" s="97" t="s">
        <v>1574</v>
      </c>
      <c r="F271" s="97" t="s">
        <v>1670</v>
      </c>
      <c r="G271" s="97" t="s">
        <v>125</v>
      </c>
      <c r="H271" s="97" t="s">
        <v>1374</v>
      </c>
      <c r="I271" s="97" t="s">
        <v>1368</v>
      </c>
      <c r="J271" s="97" t="s">
        <v>1708</v>
      </c>
      <c r="K271" s="97" t="s">
        <v>80</v>
      </c>
      <c r="L271" s="97">
        <v>23791959</v>
      </c>
      <c r="M271" s="97">
        <v>3102623747</v>
      </c>
      <c r="N271" s="97" t="s">
        <v>1709</v>
      </c>
      <c r="O271" s="97" t="s">
        <v>1708</v>
      </c>
      <c r="P271" s="97" t="s">
        <v>80</v>
      </c>
      <c r="Q271" s="97">
        <v>23791959</v>
      </c>
      <c r="R271" s="97" t="s">
        <v>66</v>
      </c>
      <c r="S271" s="97" t="s">
        <v>66</v>
      </c>
      <c r="T271" s="97" t="s">
        <v>1710</v>
      </c>
      <c r="U271" s="97">
        <v>3102623747</v>
      </c>
      <c r="V271" s="97" t="s">
        <v>1709</v>
      </c>
      <c r="W271" s="97" t="s">
        <v>214</v>
      </c>
      <c r="X271" s="97" t="s">
        <v>1272</v>
      </c>
      <c r="Y271" s="97" t="s">
        <v>1689</v>
      </c>
      <c r="Z271" s="97" t="s">
        <v>66</v>
      </c>
      <c r="AA271" s="97" t="s">
        <v>1413</v>
      </c>
      <c r="AB271" s="97" t="s">
        <v>1413</v>
      </c>
      <c r="AC271" s="97" t="s">
        <v>1387</v>
      </c>
      <c r="AD271" s="97" t="s">
        <v>1379</v>
      </c>
      <c r="AE271" s="97" t="s">
        <v>139</v>
      </c>
      <c r="AF271" s="97" t="s">
        <v>1429</v>
      </c>
      <c r="AG271" s="97" t="s">
        <v>66</v>
      </c>
      <c r="AH271" s="97" t="s">
        <v>1389</v>
      </c>
      <c r="AI271" s="98">
        <f>IF(D271="","",IF(AND($I271="RS"),WORKDAY.INTL($D271,3,1,Datos!$R$3:$R$18),IF(AND($I271="RP"),WORKDAY.INTL($D271,2,1,Datos!$R$3:$R$18),IF(AND($I271="RV"),WORKDAY.INTL($D271,1,1,Datos!$R$3:$R$18),IF(AND($I271="Pg"),WORKDAY.INTL($D271,15,1,Datos!$R$3:$R$18),IF(AND($I271="Ps"),WORKDAY.INTL($D271,10,1,Datos!$R$3:$R$18),WORKDAY.INTL($D271,15,1,Datos!$R$3:$R$18)-1))))))</f>
        <v>46082</v>
      </c>
      <c r="AJ271" s="97" t="str">
        <f>IF(D271="","",IF(AND($I271="RS"),(($AI271-$D271)*24)&amp;" Horas",IF(AND($I271="RP"),(($AI271-$D271)*24)&amp;" Horas",IF(AND($I271="RV"),(($AI271-$D271)*24)&amp;" Horas",IF(AND($I271="Pg"),NETWORKDAYS.INTL($D271,$AI271,1,Datos!$R$3:$R$18)-1&amp;" Días",IF(AND($I271="Ps"),NETWORKDAYS.INTL($D271,$AI271,1,Datos!$R$3:$R$18)-1&amp;" Días",(NETWORKDAYS.INTL($D271,$AI271,1,Datos!$R$3:$R$18)&amp;" Días")))))))</f>
        <v>15 Días</v>
      </c>
      <c r="AK271" s="98">
        <v>46062</v>
      </c>
      <c r="AL271" s="98"/>
      <c r="AM271" s="98"/>
      <c r="AN271" s="98"/>
      <c r="AO271" s="97"/>
      <c r="AP271" s="109" t="str">
        <f ca="1">IF(D271="","",IF(AND($AZ271&lt;&gt;""),"YA SE DIO SOLUCIÓN","Falta  "&amp;(NETWORKDAYS.INTL(TODAY(),$AI271,1,Datos!$R$3:$R$18)-1&amp;" días")))</f>
        <v>YA SE DIO SOLUCIÓN</v>
      </c>
      <c r="AQ271" s="98">
        <v>46063</v>
      </c>
      <c r="AR271" s="98"/>
      <c r="AS271" s="97" t="s">
        <v>1283</v>
      </c>
      <c r="AT271" s="97" t="s">
        <v>1711</v>
      </c>
      <c r="AU271" s="97" t="s">
        <v>1284</v>
      </c>
      <c r="AV271" s="97" t="s">
        <v>1389</v>
      </c>
      <c r="AW271" s="97" t="s">
        <v>1389</v>
      </c>
      <c r="AX271" s="114" t="s">
        <v>3</v>
      </c>
      <c r="AY271" s="120">
        <v>771</v>
      </c>
      <c r="AZ271" s="98">
        <v>46063</v>
      </c>
      <c r="BA271" s="110" t="str">
        <f t="shared" ref="BA271" si="395">+IF(D271="","",IF(AND($AZ271=""),"EN TRAMITE",IF(AND($AZ271&lt;=$AI271),"CON RESPUESTA","VENCIDA")))</f>
        <v>CON RESPUESTA</v>
      </c>
      <c r="BB271" s="111">
        <f>IF($AQ271="","",IF(AND($I271="RS"),($AQ271-$AK271),IF(AND($I271="RP"),($AQ271-$AK271),IF(AND($I271="RV"),($AQ271-$AK271),(NETWORKDAYS.INTL($AK271,$AQ271,1,Datos!$R$3:$R$18))))))</f>
        <v>2</v>
      </c>
      <c r="BC271" s="112" t="str">
        <f t="shared" si="1"/>
        <v>A TIEMPO</v>
      </c>
      <c r="BD271" s="111">
        <f>IF($AZ271="","",IF(AND($I271="RS"),($AZ271-$D271),IF(AND($I271="RP"),($AZ271-$D271),IF(AND($I271="RV"),($AZ271-$D271),(NETWORKDAYS.INTL($D271,$AZ271,1,Datos!$R$3:$R$18))))))</f>
        <v>2</v>
      </c>
      <c r="BE271" s="112" t="str">
        <f t="shared" si="2"/>
        <v>A TIEMPO</v>
      </c>
    </row>
    <row r="272" spans="1:57" ht="21" customHeight="1" x14ac:dyDescent="0.3">
      <c r="A272" s="97">
        <v>68</v>
      </c>
      <c r="B272" s="97">
        <v>913</v>
      </c>
      <c r="C272" s="98">
        <v>46059</v>
      </c>
      <c r="D272" s="98">
        <v>46059</v>
      </c>
      <c r="E272" s="97" t="s">
        <v>1574</v>
      </c>
      <c r="F272" s="97" t="s">
        <v>1670</v>
      </c>
      <c r="G272" s="97" t="s">
        <v>148</v>
      </c>
      <c r="H272" s="97" t="s">
        <v>1374</v>
      </c>
      <c r="I272" s="97" t="s">
        <v>1368</v>
      </c>
      <c r="J272" s="97" t="s">
        <v>1703</v>
      </c>
      <c r="K272" s="97" t="s">
        <v>66</v>
      </c>
      <c r="L272" s="97" t="s">
        <v>66</v>
      </c>
      <c r="M272" s="97">
        <v>3233207977</v>
      </c>
      <c r="N272" s="97" t="s">
        <v>1704</v>
      </c>
      <c r="O272" s="97" t="s">
        <v>1705</v>
      </c>
      <c r="P272" s="97" t="s">
        <v>80</v>
      </c>
      <c r="Q272" s="97">
        <v>1118537283</v>
      </c>
      <c r="R272" s="97" t="s">
        <v>11</v>
      </c>
      <c r="S272" s="97" t="s">
        <v>66</v>
      </c>
      <c r="T272" s="97" t="s">
        <v>66</v>
      </c>
      <c r="U272" s="97">
        <v>3123484530</v>
      </c>
      <c r="V272" s="97" t="s">
        <v>66</v>
      </c>
      <c r="W272" s="97" t="s">
        <v>214</v>
      </c>
      <c r="X272" s="97" t="s">
        <v>243</v>
      </c>
      <c r="Y272" s="97" t="s">
        <v>1442</v>
      </c>
      <c r="Z272" s="97" t="s">
        <v>66</v>
      </c>
      <c r="AA272" s="97" t="s">
        <v>1413</v>
      </c>
      <c r="AB272" s="97" t="s">
        <v>1413</v>
      </c>
      <c r="AC272" s="97" t="s">
        <v>1389</v>
      </c>
      <c r="AD272" s="97" t="s">
        <v>1463</v>
      </c>
      <c r="AE272" s="97" t="s">
        <v>1448</v>
      </c>
      <c r="AF272" s="97" t="s">
        <v>1443</v>
      </c>
      <c r="AG272" s="97" t="s">
        <v>1706</v>
      </c>
      <c r="AH272" s="97" t="s">
        <v>1393</v>
      </c>
      <c r="AI272" s="98">
        <f>IF(D272="","",IF(AND($I272="RS"),WORKDAY.INTL($D272,3,1,Datos!$R$3:$R$18),IF(AND($I272="RP"),WORKDAY.INTL($D272,2,1,Datos!$R$3:$R$18),IF(AND($I272="RV"),WORKDAY.INTL($D272,1,1,Datos!$R$3:$R$18),IF(AND($I272="Pg"),WORKDAY.INTL($D272,15,1,Datos!$R$3:$R$18),IF(AND($I272="Ps"),WORKDAY.INTL($D272,10,1,Datos!$R$3:$R$18),WORKDAY.INTL($D272,15,1,Datos!$R$3:$R$18)-1))))))</f>
        <v>46079</v>
      </c>
      <c r="AJ272" s="97" t="str">
        <f>IF(D272="","",IF(AND($I272="RS"),(($AI272-$D272)*24)&amp;" Horas",IF(AND($I272="RP"),(($AI272-$D272)*24)&amp;" Horas",IF(AND($I272="RV"),(($AI272-$D272)*24)&amp;" Horas",IF(AND($I272="Pg"),NETWORKDAYS.INTL($D272,$AI272,1,Datos!$R$3:$R$18)-1&amp;" Días",IF(AND($I272="Ps"),NETWORKDAYS.INTL($D272,$AI272,1,Datos!$R$3:$R$18)-1&amp;" Días",(NETWORKDAYS.INTL($D272,$AI272,1,Datos!$R$3:$R$18)&amp;" Días")))))))</f>
        <v>15 Días</v>
      </c>
      <c r="AK272" s="98">
        <v>46059</v>
      </c>
      <c r="AL272" s="98">
        <v>46070</v>
      </c>
      <c r="AM272" s="98"/>
      <c r="AN272" s="98"/>
      <c r="AO272" s="97"/>
      <c r="AP272" s="109" t="str">
        <f ca="1">IF(D272="","",IF(AND($AZ272&lt;&gt;""),"YA SE DIO SOLUCIÓN","Falta  "&amp;(NETWORKDAYS.INTL(TODAY(),$AI272,1,Datos!$R$3:$R$18)-1&amp;" días")))</f>
        <v>YA SE DIO SOLUCIÓN</v>
      </c>
      <c r="AQ272" s="98">
        <v>46071</v>
      </c>
      <c r="AR272" s="98"/>
      <c r="AS272" s="97" t="s">
        <v>1283</v>
      </c>
      <c r="AT272" s="97" t="s">
        <v>1707</v>
      </c>
      <c r="AU272" s="97" t="s">
        <v>1284</v>
      </c>
      <c r="AV272" s="97" t="s">
        <v>1389</v>
      </c>
      <c r="AW272" s="97" t="s">
        <v>1389</v>
      </c>
      <c r="AX272" s="114" t="s">
        <v>3</v>
      </c>
      <c r="AY272" s="120">
        <v>1268</v>
      </c>
      <c r="AZ272" s="98">
        <v>46071</v>
      </c>
      <c r="BA272" s="110" t="str">
        <f t="shared" ref="BA272" si="396">+IF(D272="","",IF(AND($AZ272=""),"EN TRAMITE",IF(AND($AZ272&lt;=$AI272),"CON RESPUESTA","VENCIDA")))</f>
        <v>CON RESPUESTA</v>
      </c>
      <c r="BB272" s="111">
        <f>IF($AQ272="","",IF(AND($I272="RS"),($AQ272-$AK272),IF(AND($I272="RP"),($AQ272-$AK272),IF(AND($I272="RV"),($AQ272-$AK272),(NETWORKDAYS.INTL($AK272,$AQ272,1,Datos!$R$3:$R$18))))))</f>
        <v>9</v>
      </c>
      <c r="BC272" s="112" t="str">
        <f t="shared" si="1"/>
        <v>A TIEMPO</v>
      </c>
      <c r="BD272" s="111">
        <f>IF($AZ272="","",IF(AND($I272="RS"),($AZ272-$D272),IF(AND($I272="RP"),($AZ272-$D272),IF(AND($I272="RV"),($AZ272-$D272),(NETWORKDAYS.INTL($D272,$AZ272,1,Datos!$R$3:$R$18))))))</f>
        <v>9</v>
      </c>
      <c r="BE272" s="112" t="str">
        <f t="shared" si="2"/>
        <v>A TIEMPO</v>
      </c>
    </row>
    <row r="273" spans="1:57" ht="21" customHeight="1" x14ac:dyDescent="0.3">
      <c r="A273" s="97">
        <v>67</v>
      </c>
      <c r="B273" s="97">
        <v>898</v>
      </c>
      <c r="C273" s="98">
        <v>46059</v>
      </c>
      <c r="D273" s="98">
        <v>46059</v>
      </c>
      <c r="E273" s="97" t="s">
        <v>1574</v>
      </c>
      <c r="F273" s="97" t="s">
        <v>1670</v>
      </c>
      <c r="G273" s="97" t="s">
        <v>140</v>
      </c>
      <c r="H273" s="97" t="s">
        <v>1374</v>
      </c>
      <c r="I273" s="97" t="s">
        <v>1368</v>
      </c>
      <c r="J273" s="97" t="s">
        <v>1698</v>
      </c>
      <c r="K273" s="97" t="s">
        <v>66</v>
      </c>
      <c r="L273" s="97" t="s">
        <v>66</v>
      </c>
      <c r="M273" s="97">
        <v>3115288907</v>
      </c>
      <c r="N273" s="97" t="s">
        <v>1699</v>
      </c>
      <c r="O273" s="97" t="s">
        <v>1700</v>
      </c>
      <c r="P273" s="97" t="s">
        <v>80</v>
      </c>
      <c r="Q273" s="97">
        <v>33515032</v>
      </c>
      <c r="R273" s="97" t="s">
        <v>11</v>
      </c>
      <c r="S273" s="97" t="s">
        <v>66</v>
      </c>
      <c r="T273" s="97" t="s">
        <v>1701</v>
      </c>
      <c r="U273" s="97">
        <v>3115288907</v>
      </c>
      <c r="V273" s="97" t="s">
        <v>1699</v>
      </c>
      <c r="W273" s="97" t="s">
        <v>214</v>
      </c>
      <c r="X273" s="97" t="s">
        <v>303</v>
      </c>
      <c r="Y273" s="97" t="s">
        <v>1719</v>
      </c>
      <c r="Z273" s="97" t="s">
        <v>66</v>
      </c>
      <c r="AA273" s="97" t="s">
        <v>1413</v>
      </c>
      <c r="AB273" s="97" t="s">
        <v>1413</v>
      </c>
      <c r="AC273" s="97" t="s">
        <v>1382</v>
      </c>
      <c r="AD273" s="97" t="s">
        <v>1380</v>
      </c>
      <c r="AE273" s="97" t="s">
        <v>140</v>
      </c>
      <c r="AF273" s="97" t="s">
        <v>1446</v>
      </c>
      <c r="AG273" s="97" t="s">
        <v>1702</v>
      </c>
      <c r="AH273" s="97" t="s">
        <v>1392</v>
      </c>
      <c r="AI273" s="98">
        <f>IF(D273="","",IF(AND($I273="RS"),WORKDAY.INTL($D273,3,1,Datos!$R$3:$R$18),IF(AND($I273="RP"),WORKDAY.INTL($D273,2,1,Datos!$R$3:$R$18),IF(AND($I273="RV"),WORKDAY.INTL($D273,1,1,Datos!$R$3:$R$18),IF(AND($I273="Pg"),WORKDAY.INTL($D273,15,1,Datos!$R$3:$R$18),IF(AND($I273="Ps"),WORKDAY.INTL($D273,10,1,Datos!$R$3:$R$18),WORKDAY.INTL($D273,15,1,Datos!$R$3:$R$18)-1))))))</f>
        <v>46079</v>
      </c>
      <c r="AJ273" s="97" t="str">
        <f>IF(D273="","",IF(AND($I273="RS"),(($AI273-$D273)*24)&amp;" Horas",IF(AND($I273="RP"),(($AI273-$D273)*24)&amp;" Horas",IF(AND($I273="RV"),(($AI273-$D273)*24)&amp;" Horas",IF(AND($I273="Pg"),NETWORKDAYS.INTL($D273,$AI273,1,Datos!$R$3:$R$18)-1&amp;" Días",IF(AND($I273="Ps"),NETWORKDAYS.INTL($D273,$AI273,1,Datos!$R$3:$R$18)-1&amp;" Días",(NETWORKDAYS.INTL($D273,$AI273,1,Datos!$R$3:$R$18)&amp;" Días")))))))</f>
        <v>15 Días</v>
      </c>
      <c r="AK273" s="98">
        <v>46059</v>
      </c>
      <c r="AL273" s="98"/>
      <c r="AM273" s="98"/>
      <c r="AN273" s="98"/>
      <c r="AO273" s="97"/>
      <c r="AP273" s="109" t="str">
        <f ca="1">IF(D273="","",IF(AND($AZ273&lt;&gt;""),"YA SE DIO SOLUCIÓN","Falta  "&amp;(NETWORKDAYS.INTL(TODAY(),$AI273,1,Datos!$R$3:$R$18)-1&amp;" días")))</f>
        <v>YA SE DIO SOLUCIÓN</v>
      </c>
      <c r="AQ273" s="98">
        <v>46062</v>
      </c>
      <c r="AR273" s="98"/>
      <c r="AS273" s="97" t="s">
        <v>1283</v>
      </c>
      <c r="AT273" s="97" t="s">
        <v>1666</v>
      </c>
      <c r="AU273" s="97" t="s">
        <v>1284</v>
      </c>
      <c r="AV273" s="97" t="s">
        <v>1389</v>
      </c>
      <c r="AW273" s="97" t="s">
        <v>1389</v>
      </c>
      <c r="AX273" s="114" t="s">
        <v>3</v>
      </c>
      <c r="AY273" s="120">
        <v>716</v>
      </c>
      <c r="AZ273" s="98">
        <v>46062</v>
      </c>
      <c r="BA273" s="110" t="str">
        <f t="shared" ref="BA273" si="397">+IF(D273="","",IF(AND($AZ273=""),"EN TRAMITE",IF(AND($AZ273&lt;=$AI273),"CON RESPUESTA","VENCIDA")))</f>
        <v>CON RESPUESTA</v>
      </c>
      <c r="BB273" s="111">
        <f>IF($AQ273="","",IF(AND($I273="RS"),($AQ273-$AK273),IF(AND($I273="RP"),($AQ273-$AK273),IF(AND($I273="RV"),($AQ273-$AK273),(NETWORKDAYS.INTL($AK273,$AQ273,1,Datos!$R$3:$R$18))))))</f>
        <v>2</v>
      </c>
      <c r="BC273" s="112" t="str">
        <f t="shared" si="1"/>
        <v>A TIEMPO</v>
      </c>
      <c r="BD273" s="111">
        <f>IF($AZ273="","",IF(AND($I273="RS"),($AZ273-$D273),IF(AND($I273="RP"),($AZ273-$D273),IF(AND($I273="RV"),($AZ273-$D273),(NETWORKDAYS.INTL($D273,$AZ273,1,Datos!$R$3:$R$18))))))</f>
        <v>2</v>
      </c>
      <c r="BE273" s="112" t="str">
        <f t="shared" si="2"/>
        <v>A TIEMPO</v>
      </c>
    </row>
    <row r="274" spans="1:57" ht="21" customHeight="1" x14ac:dyDescent="0.3">
      <c r="A274" s="97">
        <v>66</v>
      </c>
      <c r="B274" s="97">
        <v>805</v>
      </c>
      <c r="C274" s="98">
        <v>46057</v>
      </c>
      <c r="D274" s="98">
        <v>46057</v>
      </c>
      <c r="E274" s="97" t="s">
        <v>1574</v>
      </c>
      <c r="F274" s="97" t="s">
        <v>1670</v>
      </c>
      <c r="G274" s="97" t="s">
        <v>140</v>
      </c>
      <c r="H274" s="97" t="s">
        <v>1374</v>
      </c>
      <c r="I274" s="97" t="s">
        <v>1368</v>
      </c>
      <c r="J274" s="97" t="s">
        <v>1693</v>
      </c>
      <c r="K274" s="97" t="s">
        <v>66</v>
      </c>
      <c r="L274" s="97" t="s">
        <v>66</v>
      </c>
      <c r="M274" s="97" t="s">
        <v>66</v>
      </c>
      <c r="N274" s="97" t="s">
        <v>1694</v>
      </c>
      <c r="O274" s="97" t="s">
        <v>1695</v>
      </c>
      <c r="P274" s="97" t="s">
        <v>80</v>
      </c>
      <c r="Q274" s="97">
        <v>24226871</v>
      </c>
      <c r="R274" s="97" t="s">
        <v>66</v>
      </c>
      <c r="S274" s="97" t="s">
        <v>66</v>
      </c>
      <c r="T274" s="97" t="s">
        <v>66</v>
      </c>
      <c r="U274" s="97" t="s">
        <v>66</v>
      </c>
      <c r="V274" s="97" t="s">
        <v>1696</v>
      </c>
      <c r="W274" s="97" t="s">
        <v>1272</v>
      </c>
      <c r="X274" s="97"/>
      <c r="Y274" s="97" t="s">
        <v>1472</v>
      </c>
      <c r="Z274" s="97" t="s">
        <v>66</v>
      </c>
      <c r="AA274" s="97" t="s">
        <v>1413</v>
      </c>
      <c r="AB274" s="97" t="s">
        <v>1413</v>
      </c>
      <c r="AC274" s="97" t="s">
        <v>1382</v>
      </c>
      <c r="AD274" s="97" t="s">
        <v>1463</v>
      </c>
      <c r="AE274" s="97" t="s">
        <v>1448</v>
      </c>
      <c r="AF274" s="97" t="s">
        <v>1443</v>
      </c>
      <c r="AG274" s="97" t="s">
        <v>66</v>
      </c>
      <c r="AH274" s="97" t="s">
        <v>1389</v>
      </c>
      <c r="AI274" s="98">
        <f>IF(D274="","",IF(AND($I274="RS"),WORKDAY.INTL($D274,3,1,Datos!$R$3:$R$18),IF(AND($I274="RP"),WORKDAY.INTL($D274,2,1,Datos!$R$3:$R$18),IF(AND($I274="RV"),WORKDAY.INTL($D274,1,1,Datos!$R$3:$R$18),IF(AND($I274="Pg"),WORKDAY.INTL($D274,15,1,Datos!$R$3:$R$18),IF(AND($I274="Ps"),WORKDAY.INTL($D274,10,1,Datos!$R$3:$R$18),WORKDAY.INTL($D274,15,1,Datos!$R$3:$R$18)-1))))))</f>
        <v>46077</v>
      </c>
      <c r="AJ274" s="97" t="str">
        <f>IF(D274="","",IF(AND($I274="RS"),(($AI274-$D274)*24)&amp;" Horas",IF(AND($I274="RP"),(($AI274-$D274)*24)&amp;" Horas",IF(AND($I274="RV"),(($AI274-$D274)*24)&amp;" Horas",IF(AND($I274="Pg"),NETWORKDAYS.INTL($D274,$AI274,1,Datos!$R$3:$R$18)-1&amp;" Días",IF(AND($I274="Ps"),NETWORKDAYS.INTL($D274,$AI274,1,Datos!$R$3:$R$18)-1&amp;" Días",(NETWORKDAYS.INTL($D274,$AI274,1,Datos!$R$3:$R$18)&amp;" Días")))))))</f>
        <v>15 Días</v>
      </c>
      <c r="AK274" s="98">
        <v>46059</v>
      </c>
      <c r="AL274" s="98">
        <v>46070</v>
      </c>
      <c r="AM274" s="98"/>
      <c r="AN274" s="98"/>
      <c r="AO274" s="97"/>
      <c r="AP274" s="109" t="str">
        <f ca="1">IF(D274="","",IF(AND($AZ274&lt;&gt;""),"YA SE DIO SOLUCIÓN","Falta  "&amp;(NETWORKDAYS.INTL(TODAY(),$AI274,1,Datos!$R$3:$R$18)-1&amp;" días")))</f>
        <v>YA SE DIO SOLUCIÓN</v>
      </c>
      <c r="AQ274" s="98">
        <v>46070</v>
      </c>
      <c r="AR274" s="98"/>
      <c r="AS274" s="97" t="s">
        <v>1283</v>
      </c>
      <c r="AT274" s="97" t="s">
        <v>1697</v>
      </c>
      <c r="AU274" s="97" t="s">
        <v>1284</v>
      </c>
      <c r="AV274" s="97" t="s">
        <v>1389</v>
      </c>
      <c r="AW274" s="97" t="s">
        <v>1389</v>
      </c>
      <c r="AX274" s="114" t="s">
        <v>3</v>
      </c>
      <c r="AY274" s="120">
        <v>1178</v>
      </c>
      <c r="AZ274" s="98">
        <v>46070</v>
      </c>
      <c r="BA274" s="110" t="str">
        <f t="shared" ref="BA274" si="398">+IF(D274="","",IF(AND($AZ274=""),"EN TRAMITE",IF(AND($AZ274&lt;=$AI274),"CON RESPUESTA","VENCIDA")))</f>
        <v>CON RESPUESTA</v>
      </c>
      <c r="BB274" s="111">
        <f>IF($AQ274="","",IF(AND($I274="RS"),($AQ274-$AK274),IF(AND($I274="RP"),($AQ274-$AK274),IF(AND($I274="RV"),($AQ274-$AK274),(NETWORKDAYS.INTL($AK274,$AQ274,1,Datos!$R$3:$R$18))))))</f>
        <v>8</v>
      </c>
      <c r="BC274" s="112" t="str">
        <f t="shared" si="1"/>
        <v>A TIEMPO</v>
      </c>
      <c r="BD274" s="111">
        <f>IF($AZ274="","",IF(AND($I274="RS"),($AZ274-$D274),IF(AND($I274="RP"),($AZ274-$D274),IF(AND($I274="RV"),($AZ274-$D274),(NETWORKDAYS.INTL($D274,$AZ274,1,Datos!$R$3:$R$18))))))</f>
        <v>10</v>
      </c>
      <c r="BE274" s="112" t="str">
        <f t="shared" si="2"/>
        <v>A TIEMPO</v>
      </c>
    </row>
    <row r="275" spans="1:57" ht="21" customHeight="1" x14ac:dyDescent="0.3">
      <c r="A275" s="97">
        <v>65</v>
      </c>
      <c r="B275" s="97">
        <v>800</v>
      </c>
      <c r="C275" s="98">
        <v>46057</v>
      </c>
      <c r="D275" s="98">
        <v>46057</v>
      </c>
      <c r="E275" s="97" t="s">
        <v>1574</v>
      </c>
      <c r="F275" s="97" t="s">
        <v>1670</v>
      </c>
      <c r="G275" s="97" t="s">
        <v>125</v>
      </c>
      <c r="H275" s="97" t="s">
        <v>1374</v>
      </c>
      <c r="I275" s="97" t="s">
        <v>1368</v>
      </c>
      <c r="J275" s="97" t="s">
        <v>1690</v>
      </c>
      <c r="K275" s="97" t="s">
        <v>80</v>
      </c>
      <c r="L275" s="97">
        <v>1016000832</v>
      </c>
      <c r="M275" s="97">
        <v>3132185835</v>
      </c>
      <c r="N275" s="97" t="s">
        <v>1691</v>
      </c>
      <c r="O275" s="97" t="s">
        <v>1690</v>
      </c>
      <c r="P275" s="97" t="s">
        <v>80</v>
      </c>
      <c r="Q275" s="97">
        <v>1016000832</v>
      </c>
      <c r="R275" s="97" t="s">
        <v>66</v>
      </c>
      <c r="S275" s="97" t="s">
        <v>66</v>
      </c>
      <c r="T275" s="97" t="s">
        <v>1692</v>
      </c>
      <c r="U275" s="97">
        <v>3132185835</v>
      </c>
      <c r="V275" s="97" t="s">
        <v>1691</v>
      </c>
      <c r="W275" s="97" t="s">
        <v>214</v>
      </c>
      <c r="X275" s="97" t="s">
        <v>243</v>
      </c>
      <c r="Y275" s="97" t="s">
        <v>1689</v>
      </c>
      <c r="Z275" s="97" t="s">
        <v>66</v>
      </c>
      <c r="AA275" s="97" t="s">
        <v>1413</v>
      </c>
      <c r="AB275" s="97" t="s">
        <v>1413</v>
      </c>
      <c r="AC275" s="97" t="s">
        <v>1387</v>
      </c>
      <c r="AD275" s="97" t="s">
        <v>1379</v>
      </c>
      <c r="AE275" s="97" t="s">
        <v>139</v>
      </c>
      <c r="AF275" s="97" t="s">
        <v>1429</v>
      </c>
      <c r="AG275" s="97" t="s">
        <v>66</v>
      </c>
      <c r="AH275" s="97" t="s">
        <v>1389</v>
      </c>
      <c r="AI275" s="98">
        <f>IF(D275="","",IF(AND($I275="RS"),WORKDAY.INTL($D275,3,1,Datos!$R$3:$R$18),IF(AND($I275="RP"),WORKDAY.INTL($D275,2,1,Datos!$R$3:$R$18),IF(AND($I275="RV"),WORKDAY.INTL($D275,1,1,Datos!$R$3:$R$18),IF(AND($I275="Pg"),WORKDAY.INTL($D275,15,1,Datos!$R$3:$R$18),IF(AND($I275="Ps"),WORKDAY.INTL($D275,10,1,Datos!$R$3:$R$18),WORKDAY.INTL($D275,15,1,Datos!$R$3:$R$18)-1))))))</f>
        <v>46077</v>
      </c>
      <c r="AJ275" s="97" t="str">
        <f>IF(D275="","",IF(AND($I275="RS"),(($AI275-$D275)*24)&amp;" Horas",IF(AND($I275="RP"),(($AI275-$D275)*24)&amp;" Horas",IF(AND($I275="RV"),(($AI275-$D275)*24)&amp;" Horas",IF(AND($I275="Pg"),NETWORKDAYS.INTL($D275,$AI275,1,Datos!$R$3:$R$18)-1&amp;" Días",IF(AND($I275="Ps"),NETWORKDAYS.INTL($D275,$AI275,1,Datos!$R$3:$R$18)-1&amp;" Días",(NETWORKDAYS.INTL($D275,$AI275,1,Datos!$R$3:$R$18)&amp;" Días")))))))</f>
        <v>15 Días</v>
      </c>
      <c r="AK275" s="98">
        <v>46059</v>
      </c>
      <c r="AL275" s="98"/>
      <c r="AM275" s="98"/>
      <c r="AN275" s="98"/>
      <c r="AO275" s="97"/>
      <c r="AP275" s="109" t="str">
        <f ca="1">IF(D275="","",IF(AND($AZ275&lt;&gt;""),"YA SE DIO SOLUCIÓN","Falta  "&amp;(NETWORKDAYS.INTL(TODAY(),$AI275,1,Datos!$R$3:$R$18)-1&amp;" días")))</f>
        <v>YA SE DIO SOLUCIÓN</v>
      </c>
      <c r="AQ275" s="98">
        <v>46059</v>
      </c>
      <c r="AR275" s="98"/>
      <c r="AS275" s="97" t="s">
        <v>1283</v>
      </c>
      <c r="AT275" s="97" t="s">
        <v>1671</v>
      </c>
      <c r="AU275" s="97" t="s">
        <v>1284</v>
      </c>
      <c r="AV275" s="97" t="s">
        <v>1389</v>
      </c>
      <c r="AW275" s="97" t="s">
        <v>1389</v>
      </c>
      <c r="AX275" s="114" t="s">
        <v>3</v>
      </c>
      <c r="AY275" s="120">
        <v>691</v>
      </c>
      <c r="AZ275" s="98">
        <v>46059</v>
      </c>
      <c r="BA275" s="110" t="str">
        <f t="shared" ref="BA275" si="399">+IF(D275="","",IF(AND($AZ275=""),"EN TRAMITE",IF(AND($AZ275&lt;=$AI275),"CON RESPUESTA","VENCIDA")))</f>
        <v>CON RESPUESTA</v>
      </c>
      <c r="BB275" s="111">
        <f>IF($AQ275="","",IF(AND($I275="RS"),($AQ275-$AK275),IF(AND($I275="RP"),($AQ275-$AK275),IF(AND($I275="RV"),($AQ275-$AK275),(NETWORKDAYS.INTL($AK275,$AQ275,1,Datos!$R$3:$R$18))))))</f>
        <v>1</v>
      </c>
      <c r="BC275" s="112" t="str">
        <f t="shared" si="1"/>
        <v>A TIEMPO</v>
      </c>
      <c r="BD275" s="111">
        <f>IF($AZ275="","",IF(AND($I275="RS"),($AZ275-$D275),IF(AND($I275="RP"),($AZ275-$D275),IF(AND($I275="RV"),($AZ275-$D275),(NETWORKDAYS.INTL($D275,$AZ275,1,Datos!$R$3:$R$18))))))</f>
        <v>3</v>
      </c>
      <c r="BE275" s="112" t="str">
        <f t="shared" si="2"/>
        <v>A TIEMPO</v>
      </c>
    </row>
    <row r="276" spans="1:57" ht="21" customHeight="1" x14ac:dyDescent="0.3">
      <c r="A276" s="97">
        <v>64</v>
      </c>
      <c r="B276" s="97">
        <v>765</v>
      </c>
      <c r="C276" s="98">
        <v>46057</v>
      </c>
      <c r="D276" s="98">
        <v>46057</v>
      </c>
      <c r="E276" s="97" t="s">
        <v>1574</v>
      </c>
      <c r="F276" s="97" t="s">
        <v>1670</v>
      </c>
      <c r="G276" s="97" t="s">
        <v>125</v>
      </c>
      <c r="H276" s="97" t="s">
        <v>1374</v>
      </c>
      <c r="I276" s="97" t="s">
        <v>1368</v>
      </c>
      <c r="J276" s="97" t="s">
        <v>1685</v>
      </c>
      <c r="K276" s="97" t="s">
        <v>66</v>
      </c>
      <c r="L276" s="97" t="s">
        <v>66</v>
      </c>
      <c r="M276" s="97">
        <v>3203901047</v>
      </c>
      <c r="N276" s="97" t="s">
        <v>1686</v>
      </c>
      <c r="O276" s="97" t="s">
        <v>1687</v>
      </c>
      <c r="P276" s="97" t="s">
        <v>66</v>
      </c>
      <c r="Q276" s="97" t="s">
        <v>66</v>
      </c>
      <c r="R276" s="97" t="s">
        <v>66</v>
      </c>
      <c r="S276" s="97" t="s">
        <v>66</v>
      </c>
      <c r="T276" s="97" t="s">
        <v>66</v>
      </c>
      <c r="U276" s="97">
        <v>3203901047</v>
      </c>
      <c r="V276" s="97" t="s">
        <v>1686</v>
      </c>
      <c r="W276" s="97" t="s">
        <v>1272</v>
      </c>
      <c r="X276" s="97"/>
      <c r="Y276" s="97" t="s">
        <v>1689</v>
      </c>
      <c r="Z276" s="97" t="s">
        <v>66</v>
      </c>
      <c r="AA276" s="97" t="s">
        <v>1413</v>
      </c>
      <c r="AB276" s="97" t="s">
        <v>1413</v>
      </c>
      <c r="AC276" s="97" t="s">
        <v>1387</v>
      </c>
      <c r="AD276" s="97" t="s">
        <v>1379</v>
      </c>
      <c r="AE276" s="97" t="s">
        <v>139</v>
      </c>
      <c r="AF276" s="97" t="s">
        <v>1429</v>
      </c>
      <c r="AG276" s="97" t="s">
        <v>66</v>
      </c>
      <c r="AH276" s="97" t="s">
        <v>1389</v>
      </c>
      <c r="AI276" s="98">
        <f>IF(D276="","",IF(AND($I276="RS"),WORKDAY.INTL($D276,3,1,Datos!$R$3:$R$18),IF(AND($I276="RP"),WORKDAY.INTL($D276,2,1,Datos!$R$3:$R$18),IF(AND($I276="RV"),WORKDAY.INTL($D276,1,1,Datos!$R$3:$R$18),IF(AND($I276="Pg"),WORKDAY.INTL($D276,15,1,Datos!$R$3:$R$18),IF(AND($I276="Ps"),WORKDAY.INTL($D276,10,1,Datos!$R$3:$R$18),WORKDAY.INTL($D276,15,1,Datos!$R$3:$R$18)-1))))))</f>
        <v>46077</v>
      </c>
      <c r="AJ276" s="97" t="str">
        <f>IF(D276="","",IF(AND($I276="RS"),(($AI276-$D276)*24)&amp;" Horas",IF(AND($I276="RP"),(($AI276-$D276)*24)&amp;" Horas",IF(AND($I276="RV"),(($AI276-$D276)*24)&amp;" Horas",IF(AND($I276="Pg"),NETWORKDAYS.INTL($D276,$AI276,1,Datos!$R$3:$R$18)-1&amp;" Días",IF(AND($I276="Ps"),NETWORKDAYS.INTL($D276,$AI276,1,Datos!$R$3:$R$18)-1&amp;" Días",(NETWORKDAYS.INTL($D276,$AI276,1,Datos!$R$3:$R$18)&amp;" Días")))))))</f>
        <v>15 Días</v>
      </c>
      <c r="AK276" s="98">
        <v>46059</v>
      </c>
      <c r="AL276" s="98"/>
      <c r="AM276" s="98"/>
      <c r="AN276" s="98"/>
      <c r="AO276" s="97"/>
      <c r="AP276" s="109" t="str">
        <f ca="1">IF(D276="","",IF(AND($AZ276&lt;&gt;""),"YA SE DIO SOLUCIÓN","Falta  "&amp;(NETWORKDAYS.INTL(TODAY(),$AI276,1,Datos!$R$3:$R$18)-1&amp;" días")))</f>
        <v>YA SE DIO SOLUCIÓN</v>
      </c>
      <c r="AQ276" s="98">
        <v>46059</v>
      </c>
      <c r="AR276" s="98"/>
      <c r="AS276" s="97" t="s">
        <v>1283</v>
      </c>
      <c r="AT276" s="97" t="s">
        <v>1671</v>
      </c>
      <c r="AU276" s="97" t="s">
        <v>1284</v>
      </c>
      <c r="AV276" s="97" t="s">
        <v>1389</v>
      </c>
      <c r="AW276" s="97" t="s">
        <v>1389</v>
      </c>
      <c r="AX276" s="114" t="s">
        <v>3</v>
      </c>
      <c r="AY276" s="120">
        <v>690</v>
      </c>
      <c r="AZ276" s="98">
        <v>46059</v>
      </c>
      <c r="BA276" s="110" t="str">
        <f t="shared" ref="BA276" si="400">+IF(D276="","",IF(AND($AZ276=""),"EN TRAMITE",IF(AND($AZ276&lt;=$AI276),"CON RESPUESTA","VENCIDA")))</f>
        <v>CON RESPUESTA</v>
      </c>
      <c r="BB276" s="111">
        <f>IF($AQ276="","",IF(AND($I276="RS"),($AQ276-$AK276),IF(AND($I276="RP"),($AQ276-$AK276),IF(AND($I276="RV"),($AQ276-$AK276),(NETWORKDAYS.INTL($AK276,$AQ276,1,Datos!$R$3:$R$18))))))</f>
        <v>1</v>
      </c>
      <c r="BC276" s="112" t="str">
        <f t="shared" si="1"/>
        <v>A TIEMPO</v>
      </c>
      <c r="BD276" s="111">
        <f>IF($AZ276="","",IF(AND($I276="RS"),($AZ276-$D276),IF(AND($I276="RP"),($AZ276-$D276),IF(AND($I276="RV"),($AZ276-$D276),(NETWORKDAYS.INTL($D276,$AZ276,1,Datos!$R$3:$R$18))))))</f>
        <v>3</v>
      </c>
      <c r="BE276" s="112" t="str">
        <f t="shared" si="2"/>
        <v>A TIEMPO</v>
      </c>
    </row>
    <row r="277" spans="1:57" ht="21" customHeight="1" x14ac:dyDescent="0.3">
      <c r="A277" s="97">
        <v>63</v>
      </c>
      <c r="B277" s="97">
        <v>738</v>
      </c>
      <c r="C277" s="98">
        <v>46056</v>
      </c>
      <c r="D277" s="98">
        <v>46056</v>
      </c>
      <c r="E277" s="97" t="s">
        <v>1574</v>
      </c>
      <c r="F277" s="97" t="s">
        <v>1670</v>
      </c>
      <c r="G277" s="97" t="s">
        <v>119</v>
      </c>
      <c r="H277" s="97" t="s">
        <v>1374</v>
      </c>
      <c r="I277" s="97" t="s">
        <v>1368</v>
      </c>
      <c r="J277" s="97" t="s">
        <v>1682</v>
      </c>
      <c r="K277" s="97" t="s">
        <v>80</v>
      </c>
      <c r="L277" s="97">
        <v>1006440944</v>
      </c>
      <c r="M277" s="97">
        <v>3216821779</v>
      </c>
      <c r="N277" s="97" t="s">
        <v>66</v>
      </c>
      <c r="O277" s="97" t="s">
        <v>1682</v>
      </c>
      <c r="P277" s="97" t="s">
        <v>80</v>
      </c>
      <c r="Q277" s="97">
        <v>1006440944</v>
      </c>
      <c r="R277" s="97" t="s">
        <v>46</v>
      </c>
      <c r="S277" s="97" t="s">
        <v>66</v>
      </c>
      <c r="T277" s="97" t="s">
        <v>66</v>
      </c>
      <c r="U277" s="97">
        <v>3216821779</v>
      </c>
      <c r="V277" s="97" t="s">
        <v>1683</v>
      </c>
      <c r="W277" s="97" t="s">
        <v>214</v>
      </c>
      <c r="X277" s="97" t="s">
        <v>243</v>
      </c>
      <c r="Y277" s="97" t="s">
        <v>1664</v>
      </c>
      <c r="Z277" s="97" t="s">
        <v>66</v>
      </c>
      <c r="AA277" s="97" t="s">
        <v>1413</v>
      </c>
      <c r="AB277" s="97" t="s">
        <v>1413</v>
      </c>
      <c r="AC277" s="97" t="s">
        <v>1382</v>
      </c>
      <c r="AD277" s="97" t="s">
        <v>1377</v>
      </c>
      <c r="AE277" s="97" t="s">
        <v>1421</v>
      </c>
      <c r="AF277" s="97" t="s">
        <v>1434</v>
      </c>
      <c r="AG277" s="97" t="s">
        <v>1684</v>
      </c>
      <c r="AH277" s="97" t="s">
        <v>1391</v>
      </c>
      <c r="AI277" s="98">
        <f>IF(D277="","",IF(AND($I277="RS"),WORKDAY.INTL($D277,3,1,Datos!$R$3:$R$18),IF(AND($I277="RP"),WORKDAY.INTL($D277,2,1,Datos!$R$3:$R$18),IF(AND($I277="RV"),WORKDAY.INTL($D277,1,1,Datos!$R$3:$R$18),IF(AND($I277="Pg"),WORKDAY.INTL($D277,15,1,Datos!$R$3:$R$18),IF(AND($I277="Ps"),WORKDAY.INTL($D277,10,1,Datos!$R$3:$R$18),WORKDAY.INTL($D277,15,1,Datos!$R$3:$R$18)-1))))))</f>
        <v>46076</v>
      </c>
      <c r="AJ277" s="97" t="str">
        <f>IF(D277="","",IF(AND($I277="RS"),(($AI277-$D277)*24)&amp;" Horas",IF(AND($I277="RP"),(($AI277-$D277)*24)&amp;" Horas",IF(AND($I277="RV"),(($AI277-$D277)*24)&amp;" Horas",IF(AND($I277="Pg"),NETWORKDAYS.INTL($D277,$AI277,1,Datos!$R$3:$R$18)-1&amp;" Días",IF(AND($I277="Ps"),NETWORKDAYS.INTL($D277,$AI277,1,Datos!$R$3:$R$18)-1&amp;" Días",(NETWORKDAYS.INTL($D277,$AI277,1,Datos!$R$3:$R$18)&amp;" Días")))))))</f>
        <v>15 Días</v>
      </c>
      <c r="AK277" s="98">
        <v>46056</v>
      </c>
      <c r="AL277" s="98"/>
      <c r="AM277" s="98"/>
      <c r="AN277" s="98"/>
      <c r="AO277" s="97"/>
      <c r="AP277" s="109" t="str">
        <f ca="1">IF(D277="","",IF(AND($AZ277&lt;&gt;""),"YA SE DIO SOLUCIÓN","Falta  "&amp;(NETWORKDAYS.INTL(TODAY(),$AI277,1,Datos!$R$3:$R$18)-1&amp;" días")))</f>
        <v>YA SE DIO SOLUCIÓN</v>
      </c>
      <c r="AQ277" s="98">
        <v>46059</v>
      </c>
      <c r="AR277" s="98"/>
      <c r="AS277" s="97" t="s">
        <v>1283</v>
      </c>
      <c r="AT277" s="97" t="s">
        <v>1668</v>
      </c>
      <c r="AU277" s="97" t="s">
        <v>1284</v>
      </c>
      <c r="AV277" s="97" t="s">
        <v>1389</v>
      </c>
      <c r="AW277" s="97" t="s">
        <v>1389</v>
      </c>
      <c r="AX277" s="114" t="s">
        <v>168</v>
      </c>
      <c r="AY277" s="120">
        <v>688</v>
      </c>
      <c r="AZ277" s="98">
        <v>46059</v>
      </c>
      <c r="BA277" s="110" t="str">
        <f t="shared" ref="BA277" si="401">+IF(D277="","",IF(AND($AZ277=""),"EN TRAMITE",IF(AND($AZ277&lt;=$AI277),"CON RESPUESTA","VENCIDA")))</f>
        <v>CON RESPUESTA</v>
      </c>
      <c r="BB277" s="111">
        <f>IF($AQ277="","",IF(AND($I277="RS"),($AQ277-$AK277),IF(AND($I277="RP"),($AQ277-$AK277),IF(AND($I277="RV"),($AQ277-$AK277),(NETWORKDAYS.INTL($AK277,$AQ277,1,Datos!$R$3:$R$18))))))</f>
        <v>4</v>
      </c>
      <c r="BC277" s="112" t="str">
        <f t="shared" si="1"/>
        <v>A TIEMPO</v>
      </c>
      <c r="BD277" s="111">
        <f>IF($AZ277="","",IF(AND($I277="RS"),($AZ277-$D277),IF(AND($I277="RP"),($AZ277-$D277),IF(AND($I277="RV"),($AZ277-$D277),(NETWORKDAYS.INTL($D277,$AZ277,1,Datos!$R$3:$R$18))))))</f>
        <v>4</v>
      </c>
      <c r="BE277" s="112" t="str">
        <f t="shared" si="2"/>
        <v>A TIEMPO</v>
      </c>
    </row>
    <row r="278" spans="1:57" ht="21" customHeight="1" x14ac:dyDescent="0.3">
      <c r="A278" s="97">
        <v>62</v>
      </c>
      <c r="B278" s="97">
        <v>737</v>
      </c>
      <c r="C278" s="98">
        <v>46056</v>
      </c>
      <c r="D278" s="98">
        <v>46056</v>
      </c>
      <c r="E278" s="97" t="s">
        <v>1574</v>
      </c>
      <c r="F278" s="97" t="s">
        <v>1670</v>
      </c>
      <c r="G278" s="97" t="s">
        <v>119</v>
      </c>
      <c r="H278" s="97" t="s">
        <v>1374</v>
      </c>
      <c r="I278" s="97" t="s">
        <v>1368</v>
      </c>
      <c r="J278" s="97" t="s">
        <v>1430</v>
      </c>
      <c r="K278" s="97" t="s">
        <v>66</v>
      </c>
      <c r="L278" s="97" t="s">
        <v>66</v>
      </c>
      <c r="M278" s="97">
        <v>3226852468</v>
      </c>
      <c r="N278" s="97" t="s">
        <v>1678</v>
      </c>
      <c r="O278" s="97" t="s">
        <v>1679</v>
      </c>
      <c r="P278" s="97" t="s">
        <v>82</v>
      </c>
      <c r="Q278" s="97">
        <v>1118571852</v>
      </c>
      <c r="R278" s="97" t="s">
        <v>11</v>
      </c>
      <c r="S278" s="97" t="s">
        <v>66</v>
      </c>
      <c r="T278" s="97" t="s">
        <v>1680</v>
      </c>
      <c r="U278" s="97">
        <v>3226852468</v>
      </c>
      <c r="V278" s="97" t="s">
        <v>1678</v>
      </c>
      <c r="W278" s="97" t="s">
        <v>214</v>
      </c>
      <c r="X278" s="97" t="s">
        <v>243</v>
      </c>
      <c r="Y278" s="97" t="s">
        <v>1664</v>
      </c>
      <c r="Z278" s="97" t="s">
        <v>66</v>
      </c>
      <c r="AA278" s="97" t="s">
        <v>1413</v>
      </c>
      <c r="AB278" s="97" t="s">
        <v>1413</v>
      </c>
      <c r="AC278" s="97" t="s">
        <v>1382</v>
      </c>
      <c r="AD278" s="97" t="s">
        <v>1377</v>
      </c>
      <c r="AE278" s="97" t="s">
        <v>1421</v>
      </c>
      <c r="AF278" s="97" t="s">
        <v>1434</v>
      </c>
      <c r="AG278" s="97" t="s">
        <v>1681</v>
      </c>
      <c r="AH278" s="97" t="s">
        <v>1391</v>
      </c>
      <c r="AI278" s="98">
        <f>IF(D278="","",IF(AND($I278="RS"),WORKDAY.INTL($D278,3,1,Datos!$R$3:$R$18),IF(AND($I278="RP"),WORKDAY.INTL($D278,2,1,Datos!$R$3:$R$18),IF(AND($I278="RV"),WORKDAY.INTL($D278,1,1,Datos!$R$3:$R$18),IF(AND($I278="Pg"),WORKDAY.INTL($D278,15,1,Datos!$R$3:$R$18),IF(AND($I278="Ps"),WORKDAY.INTL($D278,10,1,Datos!$R$3:$R$18),WORKDAY.INTL($D278,15,1,Datos!$R$3:$R$18)-1))))))</f>
        <v>46076</v>
      </c>
      <c r="AJ278" s="97" t="str">
        <f>IF(D278="","",IF(AND($I278="RS"),(($AI278-$D278)*24)&amp;" Horas",IF(AND($I278="RP"),(($AI278-$D278)*24)&amp;" Horas",IF(AND($I278="RV"),(($AI278-$D278)*24)&amp;" Horas",IF(AND($I278="Pg"),NETWORKDAYS.INTL($D278,$AI278,1,Datos!$R$3:$R$18)-1&amp;" Días",IF(AND($I278="Ps"),NETWORKDAYS.INTL($D278,$AI278,1,Datos!$R$3:$R$18)-1&amp;" Días",(NETWORKDAYS.INTL($D278,$AI278,1,Datos!$R$3:$R$18)&amp;" Días")))))))</f>
        <v>15 Días</v>
      </c>
      <c r="AK278" s="98">
        <v>46056</v>
      </c>
      <c r="AL278" s="98"/>
      <c r="AM278" s="98"/>
      <c r="AN278" s="98"/>
      <c r="AO278" s="97"/>
      <c r="AP278" s="109" t="str">
        <f ca="1">IF(D278="","",IF(AND($AZ278&lt;&gt;""),"YA SE DIO SOLUCIÓN","Falta  "&amp;(NETWORKDAYS.INTL(TODAY(),$AI278,1,Datos!$R$3:$R$18)-1&amp;" días")))</f>
        <v>YA SE DIO SOLUCIÓN</v>
      </c>
      <c r="AQ278" s="98">
        <v>46059</v>
      </c>
      <c r="AR278" s="98"/>
      <c r="AS278" s="97" t="s">
        <v>1283</v>
      </c>
      <c r="AT278" s="97" t="s">
        <v>1668</v>
      </c>
      <c r="AU278" s="97" t="s">
        <v>1284</v>
      </c>
      <c r="AV278" s="97" t="s">
        <v>1389</v>
      </c>
      <c r="AW278" s="97" t="s">
        <v>1389</v>
      </c>
      <c r="AX278" s="114" t="s">
        <v>3</v>
      </c>
      <c r="AY278" s="120">
        <v>687</v>
      </c>
      <c r="AZ278" s="98">
        <v>46059</v>
      </c>
      <c r="BA278" s="110" t="str">
        <f t="shared" ref="BA278" si="402">+IF(D278="","",IF(AND($AZ278=""),"EN TRAMITE",IF(AND($AZ278&lt;=$AI278),"CON RESPUESTA","VENCIDA")))</f>
        <v>CON RESPUESTA</v>
      </c>
      <c r="BB278" s="111">
        <f>IF($AQ278="","",IF(AND($I278="RS"),($AQ278-$AK278),IF(AND($I278="RP"),($AQ278-$AK278),IF(AND($I278="RV"),($AQ278-$AK278),(NETWORKDAYS.INTL($AK278,$AQ278,1,Datos!$R$3:$R$18))))))</f>
        <v>4</v>
      </c>
      <c r="BC278" s="112" t="str">
        <f t="shared" si="1"/>
        <v>A TIEMPO</v>
      </c>
      <c r="BD278" s="111">
        <f>IF($AZ278="","",IF(AND($I278="RS"),($AZ278-$D278),IF(AND($I278="RP"),($AZ278-$D278),IF(AND($I278="RV"),($AZ278-$D278),(NETWORKDAYS.INTL($D278,$AZ278,1,Datos!$R$3:$R$18))))))</f>
        <v>4</v>
      </c>
      <c r="BE278" s="112" t="str">
        <f t="shared" si="2"/>
        <v>A TIEMPO</v>
      </c>
    </row>
    <row r="279" spans="1:57" ht="21" customHeight="1" x14ac:dyDescent="0.3">
      <c r="A279" s="97">
        <v>61</v>
      </c>
      <c r="B279" s="97">
        <v>708</v>
      </c>
      <c r="C279" s="98">
        <v>46055</v>
      </c>
      <c r="D279" s="98">
        <v>46055</v>
      </c>
      <c r="E279" s="97" t="s">
        <v>1574</v>
      </c>
      <c r="F279" s="97" t="s">
        <v>1670</v>
      </c>
      <c r="G279" s="97" t="s">
        <v>122</v>
      </c>
      <c r="H279" s="97" t="s">
        <v>1374</v>
      </c>
      <c r="I279" s="97" t="s">
        <v>1368</v>
      </c>
      <c r="J279" s="97" t="s">
        <v>1676</v>
      </c>
      <c r="K279" s="97" t="s">
        <v>80</v>
      </c>
      <c r="L279" s="97">
        <v>1118572307</v>
      </c>
      <c r="M279" s="97">
        <v>3108015566</v>
      </c>
      <c r="N279" s="97" t="s">
        <v>66</v>
      </c>
      <c r="O279" s="97" t="s">
        <v>1676</v>
      </c>
      <c r="P279" s="97" t="s">
        <v>80</v>
      </c>
      <c r="Q279" s="97">
        <v>1118572307</v>
      </c>
      <c r="R279" s="97" t="s">
        <v>4</v>
      </c>
      <c r="S279" s="97" t="s">
        <v>66</v>
      </c>
      <c r="T279" s="97" t="s">
        <v>1677</v>
      </c>
      <c r="U279" s="97">
        <v>3108015566</v>
      </c>
      <c r="V279" s="97" t="s">
        <v>66</v>
      </c>
      <c r="W279" s="97" t="s">
        <v>1272</v>
      </c>
      <c r="X279" s="97"/>
      <c r="Y279" s="97" t="s">
        <v>1641</v>
      </c>
      <c r="Z279" s="97" t="s">
        <v>66</v>
      </c>
      <c r="AA279" s="97" t="s">
        <v>1413</v>
      </c>
      <c r="AB279" s="97" t="s">
        <v>1413</v>
      </c>
      <c r="AC279" s="97" t="s">
        <v>1382</v>
      </c>
      <c r="AD279" s="97" t="s">
        <v>1377</v>
      </c>
      <c r="AE279" s="97" t="s">
        <v>1421</v>
      </c>
      <c r="AF279" s="97" t="s">
        <v>1434</v>
      </c>
      <c r="AG279" s="97" t="s">
        <v>66</v>
      </c>
      <c r="AH279" s="97" t="s">
        <v>1389</v>
      </c>
      <c r="AI279" s="98">
        <f>IF(D279="","",IF(AND($I279="RS"),WORKDAY.INTL($D279,3,1,Datos!$R$3:$R$18),IF(AND($I279="RP"),WORKDAY.INTL($D279,2,1,Datos!$R$3:$R$18),IF(AND($I279="RV"),WORKDAY.INTL($D279,1,1,Datos!$R$3:$R$18),IF(AND($I279="Pg"),WORKDAY.INTL($D279,15,1,Datos!$R$3:$R$18),IF(AND($I279="Ps"),WORKDAY.INTL($D279,10,1,Datos!$R$3:$R$18),WORKDAY.INTL($D279,15,1,Datos!$R$3:$R$18)-1))))))</f>
        <v>46075</v>
      </c>
      <c r="AJ279" s="97" t="str">
        <f>IF(D279="","",IF(AND($I279="RS"),(($AI279-$D279)*24)&amp;" Horas",IF(AND($I279="RP"),(($AI279-$D279)*24)&amp;" Horas",IF(AND($I279="RV"),(($AI279-$D279)*24)&amp;" Horas",IF(AND($I279="Pg"),NETWORKDAYS.INTL($D279,$AI279,1,Datos!$R$3:$R$18)-1&amp;" Días",IF(AND($I279="Ps"),NETWORKDAYS.INTL($D279,$AI279,1,Datos!$R$3:$R$18)-1&amp;" Días",(NETWORKDAYS.INTL($D279,$AI279,1,Datos!$R$3:$R$18)&amp;" Días")))))))</f>
        <v>15 Días</v>
      </c>
      <c r="AK279" s="98">
        <v>46055</v>
      </c>
      <c r="AL279" s="98">
        <v>46063</v>
      </c>
      <c r="AM279" s="98">
        <v>46070</v>
      </c>
      <c r="AN279" s="98"/>
      <c r="AO279" s="97"/>
      <c r="AP279" s="109" t="str">
        <f ca="1">IF(D279="","",IF(AND($AZ279&lt;&gt;""),"YA SE DIO SOLUCIÓN","Falta  "&amp;(NETWORKDAYS.INTL(TODAY(),$AI279,1,Datos!$R$3:$R$18)-1&amp;" días")))</f>
        <v>YA SE DIO SOLUCIÓN</v>
      </c>
      <c r="AQ279" s="98">
        <v>46071</v>
      </c>
      <c r="AR279" s="98"/>
      <c r="AS279" s="97" t="s">
        <v>1283</v>
      </c>
      <c r="AT279" s="97" t="s">
        <v>1654</v>
      </c>
      <c r="AU279" s="97" t="s">
        <v>1284</v>
      </c>
      <c r="AV279" s="97" t="s">
        <v>1389</v>
      </c>
      <c r="AW279" s="97" t="s">
        <v>1389</v>
      </c>
      <c r="AX279" s="114" t="s">
        <v>168</v>
      </c>
      <c r="AY279" s="120">
        <v>1242</v>
      </c>
      <c r="AZ279" s="98">
        <v>46071</v>
      </c>
      <c r="BA279" s="110" t="str">
        <f t="shared" ref="BA279" si="403">+IF(D279="","",IF(AND($AZ279=""),"EN TRAMITE",IF(AND($AZ279&lt;=$AI279),"CON RESPUESTA","VENCIDA")))</f>
        <v>CON RESPUESTA</v>
      </c>
      <c r="BB279" s="111">
        <f>IF($AQ279="","",IF(AND($I279="RS"),($AQ279-$AK279),IF(AND($I279="RP"),($AQ279-$AK279),IF(AND($I279="RV"),($AQ279-$AK279),(NETWORKDAYS.INTL($AK279,$AQ279,1,Datos!$R$3:$R$18))))))</f>
        <v>13</v>
      </c>
      <c r="BC279" s="112" t="str">
        <f t="shared" si="1"/>
        <v>FUERA DE TIEMPO</v>
      </c>
      <c r="BD279" s="111">
        <f>IF($AZ279="","",IF(AND($I279="RS"),($AZ279-$D279),IF(AND($I279="RP"),($AZ279-$D279),IF(AND($I279="RV"),($AZ279-$D279),(NETWORKDAYS.INTL($D279,$AZ279,1,Datos!$R$3:$R$18))))))</f>
        <v>13</v>
      </c>
      <c r="BE279" s="112" t="str">
        <f t="shared" si="2"/>
        <v>A TIEMPO</v>
      </c>
    </row>
    <row r="280" spans="1:57" ht="21" customHeight="1" x14ac:dyDescent="0.3">
      <c r="A280" s="97">
        <v>60</v>
      </c>
      <c r="B280" s="97">
        <v>707</v>
      </c>
      <c r="C280" s="98">
        <v>46055</v>
      </c>
      <c r="D280" s="98">
        <v>46055</v>
      </c>
      <c r="E280" s="97" t="s">
        <v>1574</v>
      </c>
      <c r="F280" s="97" t="s">
        <v>1670</v>
      </c>
      <c r="G280" s="97" t="s">
        <v>122</v>
      </c>
      <c r="H280" s="97" t="s">
        <v>1374</v>
      </c>
      <c r="I280" s="97" t="s">
        <v>1368</v>
      </c>
      <c r="J280" s="97" t="s">
        <v>1672</v>
      </c>
      <c r="K280" s="97" t="s">
        <v>80</v>
      </c>
      <c r="L280" s="97">
        <v>1116616445</v>
      </c>
      <c r="M280" s="97">
        <v>3209511520</v>
      </c>
      <c r="N280" s="97" t="s">
        <v>1673</v>
      </c>
      <c r="O280" s="97" t="s">
        <v>1672</v>
      </c>
      <c r="P280" s="97" t="s">
        <v>80</v>
      </c>
      <c r="Q280" s="97">
        <v>1116616445</v>
      </c>
      <c r="R280" s="97" t="s">
        <v>4</v>
      </c>
      <c r="S280" s="97" t="s">
        <v>66</v>
      </c>
      <c r="T280" s="97" t="s">
        <v>1674</v>
      </c>
      <c r="U280" s="97">
        <v>3209511520</v>
      </c>
      <c r="V280" s="97" t="s">
        <v>1673</v>
      </c>
      <c r="W280" s="97" t="s">
        <v>214</v>
      </c>
      <c r="X280" s="97" t="s">
        <v>1054</v>
      </c>
      <c r="Y280" s="97" t="s">
        <v>1675</v>
      </c>
      <c r="Z280" s="97" t="s">
        <v>66</v>
      </c>
      <c r="AA280" s="97" t="s">
        <v>1413</v>
      </c>
      <c r="AB280" s="97" t="s">
        <v>1413</v>
      </c>
      <c r="AC280" s="97" t="s">
        <v>1382</v>
      </c>
      <c r="AD280" s="97" t="s">
        <v>1377</v>
      </c>
      <c r="AE280" s="97" t="s">
        <v>1421</v>
      </c>
      <c r="AF280" s="97" t="s">
        <v>1434</v>
      </c>
      <c r="AG280" s="97" t="s">
        <v>66</v>
      </c>
      <c r="AH280" s="97" t="s">
        <v>1391</v>
      </c>
      <c r="AI280" s="98">
        <f>IF(D280="","",IF(AND($I280="RS"),WORKDAY.INTL($D280,3,1,Datos!$R$3:$R$18),IF(AND($I280="RP"),WORKDAY.INTL($D280,2,1,Datos!$R$3:$R$18),IF(AND($I280="RV"),WORKDAY.INTL($D280,1,1,Datos!$R$3:$R$18),IF(AND($I280="Pg"),WORKDAY.INTL($D280,15,1,Datos!$R$3:$R$18),IF(AND($I280="Ps"),WORKDAY.INTL($D280,10,1,Datos!$R$3:$R$18),WORKDAY.INTL($D280,15,1,Datos!$R$3:$R$18)-1))))))</f>
        <v>46075</v>
      </c>
      <c r="AJ280" s="97" t="str">
        <f>IF(D280="","",IF(AND($I280="RS"),(($AI280-$D280)*24)&amp;" Horas",IF(AND($I280="RP"),(($AI280-$D280)*24)&amp;" Horas",IF(AND($I280="RV"),(($AI280-$D280)*24)&amp;" Horas",IF(AND($I280="Pg"),NETWORKDAYS.INTL($D280,$AI280,1,Datos!$R$3:$R$18)-1&amp;" Días",IF(AND($I280="Ps"),NETWORKDAYS.INTL($D280,$AI280,1,Datos!$R$3:$R$18)-1&amp;" Días",(NETWORKDAYS.INTL($D280,$AI280,1,Datos!$R$3:$R$18)&amp;" Días")))))))</f>
        <v>15 Días</v>
      </c>
      <c r="AK280" s="98">
        <v>46055</v>
      </c>
      <c r="AL280" s="98">
        <v>46063</v>
      </c>
      <c r="AM280" s="98">
        <v>46070</v>
      </c>
      <c r="AN280" s="98"/>
      <c r="AO280" s="97"/>
      <c r="AP280" s="109" t="str">
        <f ca="1">IF(D280="","",IF(AND($AZ280&lt;&gt;""),"YA SE DIO SOLUCIÓN","Falta  "&amp;(NETWORKDAYS.INTL(TODAY(),$AI280,1,Datos!$R$3:$R$18)-1&amp;" días")))</f>
        <v>YA SE DIO SOLUCIÓN</v>
      </c>
      <c r="AQ280" s="98">
        <v>46071</v>
      </c>
      <c r="AR280" s="98"/>
      <c r="AS280" s="97" t="s">
        <v>1283</v>
      </c>
      <c r="AT280" s="97" t="s">
        <v>1607</v>
      </c>
      <c r="AU280" s="97" t="s">
        <v>1284</v>
      </c>
      <c r="AV280" s="97" t="s">
        <v>1389</v>
      </c>
      <c r="AW280" s="97" t="s">
        <v>1389</v>
      </c>
      <c r="AX280" s="114" t="s">
        <v>3</v>
      </c>
      <c r="AY280" s="120">
        <v>1241</v>
      </c>
      <c r="AZ280" s="98">
        <v>46071</v>
      </c>
      <c r="BA280" s="110" t="str">
        <f t="shared" ref="BA280" si="404">+IF(D280="","",IF(AND($AZ280=""),"EN TRAMITE",IF(AND($AZ280&lt;=$AI280),"CON RESPUESTA","VENCIDA")))</f>
        <v>CON RESPUESTA</v>
      </c>
      <c r="BB280" s="111">
        <f>IF($AQ280="","",IF(AND($I280="RS"),($AQ280-$AK280),IF(AND($I280="RP"),($AQ280-$AK280),IF(AND($I280="RV"),($AQ280-$AK280),(NETWORKDAYS.INTL($AK280,$AQ280,1,Datos!$R$3:$R$18))))))</f>
        <v>13</v>
      </c>
      <c r="BC280" s="112" t="str">
        <f t="shared" si="1"/>
        <v>FUERA DE TIEMPO</v>
      </c>
      <c r="BD280" s="111">
        <f>IF($AZ280="","",IF(AND($I280="RS"),($AZ280-$D280),IF(AND($I280="RP"),($AZ280-$D280),IF(AND($I280="RV"),($AZ280-$D280),(NETWORKDAYS.INTL($D280,$AZ280,1,Datos!$R$3:$R$18))))))</f>
        <v>13</v>
      </c>
      <c r="BE280" s="112" t="str">
        <f t="shared" si="2"/>
        <v>A TIEMPO</v>
      </c>
    </row>
    <row r="281" spans="1:57" ht="21" customHeight="1" x14ac:dyDescent="0.3">
      <c r="A281" s="97">
        <v>59</v>
      </c>
      <c r="B281" s="97">
        <v>678</v>
      </c>
      <c r="C281" s="98">
        <v>46055</v>
      </c>
      <c r="D281" s="98">
        <v>46055</v>
      </c>
      <c r="E281" s="97" t="s">
        <v>1574</v>
      </c>
      <c r="F281" s="97" t="s">
        <v>1670</v>
      </c>
      <c r="G281" s="97" t="s">
        <v>125</v>
      </c>
      <c r="H281" s="97" t="s">
        <v>1374</v>
      </c>
      <c r="I281" s="97" t="s">
        <v>1368</v>
      </c>
      <c r="J281" s="97" t="s">
        <v>1430</v>
      </c>
      <c r="K281" s="97" t="s">
        <v>66</v>
      </c>
      <c r="L281" s="97" t="s">
        <v>66</v>
      </c>
      <c r="M281" s="97" t="s">
        <v>66</v>
      </c>
      <c r="N281" s="97" t="s">
        <v>1669</v>
      </c>
      <c r="O281" s="97" t="s">
        <v>1430</v>
      </c>
      <c r="P281" s="97" t="s">
        <v>66</v>
      </c>
      <c r="Q281" s="97" t="s">
        <v>66</v>
      </c>
      <c r="R281" s="97" t="s">
        <v>66</v>
      </c>
      <c r="S281" s="97" t="s">
        <v>66</v>
      </c>
      <c r="T281" s="97" t="s">
        <v>66</v>
      </c>
      <c r="U281" s="97" t="s">
        <v>66</v>
      </c>
      <c r="V281" s="97" t="s">
        <v>1669</v>
      </c>
      <c r="W281" s="97" t="s">
        <v>1272</v>
      </c>
      <c r="X281" s="97"/>
      <c r="Y281" s="97" t="s">
        <v>1688</v>
      </c>
      <c r="Z281" s="97" t="s">
        <v>66</v>
      </c>
      <c r="AA281" s="97" t="s">
        <v>1413</v>
      </c>
      <c r="AB281" s="97" t="s">
        <v>1413</v>
      </c>
      <c r="AC281" s="97" t="s">
        <v>1387</v>
      </c>
      <c r="AD281" s="97" t="s">
        <v>1379</v>
      </c>
      <c r="AE281" s="97" t="s">
        <v>139</v>
      </c>
      <c r="AF281" s="97" t="s">
        <v>1429</v>
      </c>
      <c r="AG281" s="97" t="s">
        <v>66</v>
      </c>
      <c r="AH281" s="97" t="s">
        <v>1389</v>
      </c>
      <c r="AI281" s="98">
        <f>IF(D281="","",IF(AND($I281="RS"),WORKDAY.INTL($D281,3,1,Datos!$R$3:$R$18),IF(AND($I281="RP"),WORKDAY.INTL($D281,2,1,Datos!$R$3:$R$18),IF(AND($I281="RV"),WORKDAY.INTL($D281,1,1,Datos!$R$3:$R$18),IF(AND($I281="Pg"),WORKDAY.INTL($D281,15,1,Datos!$R$3:$R$18),IF(AND($I281="Ps"),WORKDAY.INTL($D281,10,1,Datos!$R$3:$R$18),WORKDAY.INTL($D281,15,1,Datos!$R$3:$R$18)-1))))))</f>
        <v>46075</v>
      </c>
      <c r="AJ281" s="97" t="str">
        <f>IF(D281="","",IF(AND($I281="RS"),(($AI281-$D281)*24)&amp;" Horas",IF(AND($I281="RP"),(($AI281-$D281)*24)&amp;" Horas",IF(AND($I281="RV"),(($AI281-$D281)*24)&amp;" Horas",IF(AND($I281="Pg"),NETWORKDAYS.INTL($D281,$AI281,1,Datos!$R$3:$R$18)-1&amp;" Días",IF(AND($I281="Ps"),NETWORKDAYS.INTL($D281,$AI281,1,Datos!$R$3:$R$18)-1&amp;" Días",(NETWORKDAYS.INTL($D281,$AI281,1,Datos!$R$3:$R$18)&amp;" Días")))))))</f>
        <v>15 Días</v>
      </c>
      <c r="AK281" s="98">
        <v>46055</v>
      </c>
      <c r="AL281" s="98"/>
      <c r="AM281" s="98"/>
      <c r="AN281" s="98"/>
      <c r="AO281" s="97"/>
      <c r="AP281" s="109" t="str">
        <f ca="1">IF(D281="","",IF(AND($AZ281&lt;&gt;""),"YA SE DIO SOLUCIÓN","Falta  "&amp;(NETWORKDAYS.INTL(TODAY(),$AI281,1,Datos!$R$3:$R$18)-1&amp;" días")))</f>
        <v>YA SE DIO SOLUCIÓN</v>
      </c>
      <c r="AQ281" s="98">
        <v>46059</v>
      </c>
      <c r="AR281" s="98"/>
      <c r="AS281" s="97" t="s">
        <v>1283</v>
      </c>
      <c r="AT281" s="97" t="s">
        <v>1671</v>
      </c>
      <c r="AU281" s="97" t="s">
        <v>1284</v>
      </c>
      <c r="AV281" s="97" t="s">
        <v>1389</v>
      </c>
      <c r="AW281" s="97" t="s">
        <v>1389</v>
      </c>
      <c r="AX281" s="114" t="s">
        <v>3</v>
      </c>
      <c r="AY281" s="120">
        <v>689</v>
      </c>
      <c r="AZ281" s="98">
        <v>46059</v>
      </c>
      <c r="BA281" s="110" t="str">
        <f t="shared" ref="BA281" si="405">+IF(D281="","",IF(AND($AZ281=""),"EN TRAMITE",IF(AND($AZ281&lt;=$AI281),"CON RESPUESTA","VENCIDA")))</f>
        <v>CON RESPUESTA</v>
      </c>
      <c r="BB281" s="111">
        <f>IF($AQ281="","",IF(AND($I281="RS"),($AQ281-$AK281),IF(AND($I281="RP"),($AQ281-$AK281),IF(AND($I281="RV"),($AQ281-$AK281),(NETWORKDAYS.INTL($AK281,$AQ281,1,Datos!$R$3:$R$18))))))</f>
        <v>5</v>
      </c>
      <c r="BC281" s="112" t="str">
        <f t="shared" si="1"/>
        <v>A TIEMPO</v>
      </c>
      <c r="BD281" s="111">
        <f>IF($AZ281="","",IF(AND($I281="RS"),($AZ281-$D281),IF(AND($I281="RP"),($AZ281-$D281),IF(AND($I281="RV"),($AZ281-$D281),(NETWORKDAYS.INTL($D281,$AZ281,1,Datos!$R$3:$R$18))))))</f>
        <v>5</v>
      </c>
      <c r="BE281" s="112" t="str">
        <f t="shared" si="2"/>
        <v>A TIEMPO</v>
      </c>
    </row>
    <row r="282" spans="1:57" ht="21" customHeight="1" x14ac:dyDescent="0.3">
      <c r="A282" s="97">
        <v>58</v>
      </c>
      <c r="B282" s="97">
        <v>576</v>
      </c>
      <c r="C282" s="98">
        <v>46051</v>
      </c>
      <c r="D282" s="98">
        <v>46051</v>
      </c>
      <c r="E282" s="97" t="s">
        <v>1574</v>
      </c>
      <c r="F282" s="97" t="s">
        <v>1575</v>
      </c>
      <c r="G282" s="97" t="s">
        <v>140</v>
      </c>
      <c r="H282" s="97" t="s">
        <v>1374</v>
      </c>
      <c r="I282" s="97" t="s">
        <v>1368</v>
      </c>
      <c r="J282" s="97" t="s">
        <v>1661</v>
      </c>
      <c r="K282" s="97" t="s">
        <v>80</v>
      </c>
      <c r="L282" s="97">
        <v>4270793</v>
      </c>
      <c r="M282" s="97">
        <v>3124281193</v>
      </c>
      <c r="N282" s="97" t="s">
        <v>1662</v>
      </c>
      <c r="O282" s="97" t="s">
        <v>1661</v>
      </c>
      <c r="P282" s="97" t="s">
        <v>80</v>
      </c>
      <c r="Q282" s="97">
        <v>4270793</v>
      </c>
      <c r="R282" s="97" t="s">
        <v>45</v>
      </c>
      <c r="S282" s="97" t="s">
        <v>66</v>
      </c>
      <c r="T282" s="97" t="s">
        <v>1663</v>
      </c>
      <c r="U282" s="97">
        <v>3124281193</v>
      </c>
      <c r="V282" s="97" t="s">
        <v>1662</v>
      </c>
      <c r="W282" s="97" t="s">
        <v>214</v>
      </c>
      <c r="X282" s="97" t="s">
        <v>243</v>
      </c>
      <c r="Y282" s="97" t="s">
        <v>1664</v>
      </c>
      <c r="Z282" s="97" t="s">
        <v>66</v>
      </c>
      <c r="AA282" s="97" t="s">
        <v>1413</v>
      </c>
      <c r="AB282" s="97" t="s">
        <v>1413</v>
      </c>
      <c r="AC282" s="97" t="s">
        <v>1382</v>
      </c>
      <c r="AD282" s="97" t="s">
        <v>1377</v>
      </c>
      <c r="AE282" s="97" t="s">
        <v>140</v>
      </c>
      <c r="AF282" s="97" t="s">
        <v>1446</v>
      </c>
      <c r="AG282" s="97" t="s">
        <v>1665</v>
      </c>
      <c r="AH282" s="97" t="s">
        <v>1392</v>
      </c>
      <c r="AI282" s="98">
        <f>IF(D282="","",IF(AND($I282="RS"),WORKDAY.INTL($D282,3,1,Datos!$R$3:$R$18),IF(AND($I282="RP"),WORKDAY.INTL($D282,2,1,Datos!$R$3:$R$18),IF(AND($I282="RV"),WORKDAY.INTL($D282,1,1,Datos!$R$3:$R$18),IF(AND($I282="Pg"),WORKDAY.INTL($D282,15,1,Datos!$R$3:$R$18),IF(AND($I282="Ps"),WORKDAY.INTL($D282,10,1,Datos!$R$3:$R$18),WORKDAY.INTL($D282,15,1,Datos!$R$3:$R$18)-1))))))</f>
        <v>46071</v>
      </c>
      <c r="AJ282" s="97" t="str">
        <f>IF(D282="","",IF(AND($I282="RS"),(($AI282-$D282)*24)&amp;" Horas",IF(AND($I282="RP"),(($AI282-$D282)*24)&amp;" Horas",IF(AND($I282="RV"),(($AI282-$D282)*24)&amp;" Horas",IF(AND($I282="Pg"),NETWORKDAYS.INTL($D282,$AI282,1,Datos!$R$3:$R$18)-1&amp;" Días",IF(AND($I282="Ps"),NETWORKDAYS.INTL($D282,$AI282,1,Datos!$R$3:$R$18)-1&amp;" Días",(NETWORKDAYS.INTL($D282,$AI282,1,Datos!$R$3:$R$18)&amp;" Días")))))))</f>
        <v>15 Días</v>
      </c>
      <c r="AK282" s="98">
        <v>46051</v>
      </c>
      <c r="AL282" s="98"/>
      <c r="AM282" s="98"/>
      <c r="AN282" s="98"/>
      <c r="AO282" s="97"/>
      <c r="AP282" s="109" t="str">
        <f ca="1">IF(D282="","",IF(AND($AZ282&lt;&gt;""),"YA SE DIO SOLUCIÓN","Falta  "&amp;(NETWORKDAYS.INTL(TODAY(),$AI282,1,Datos!$R$3:$R$18)-1&amp;" días")))</f>
        <v>YA SE DIO SOLUCIÓN</v>
      </c>
      <c r="AQ282" s="98">
        <v>46059</v>
      </c>
      <c r="AR282" s="98"/>
      <c r="AS282" s="97" t="s">
        <v>1283</v>
      </c>
      <c r="AT282" s="97" t="s">
        <v>1668</v>
      </c>
      <c r="AU282" s="97" t="s">
        <v>1284</v>
      </c>
      <c r="AV282" s="97" t="s">
        <v>1389</v>
      </c>
      <c r="AW282" s="97" t="s">
        <v>1389</v>
      </c>
      <c r="AX282" s="114" t="s">
        <v>3</v>
      </c>
      <c r="AY282" s="120">
        <v>663</v>
      </c>
      <c r="AZ282" s="98">
        <v>46059</v>
      </c>
      <c r="BA282" s="110" t="str">
        <f t="shared" ref="BA282" si="406">+IF(D282="","",IF(AND($AZ282=""),"EN TRAMITE",IF(AND($AZ282&lt;=$AI282),"CON RESPUESTA","VENCIDA")))</f>
        <v>CON RESPUESTA</v>
      </c>
      <c r="BB282" s="111">
        <f>IF($AQ282="","",IF(AND($I282="RS"),($AQ282-$AK282),IF(AND($I282="RP"),($AQ282-$AK282),IF(AND($I282="RV"),($AQ282-$AK282),(NETWORKDAYS.INTL($AK282,$AQ282,1,Datos!$R$3:$R$18))))))</f>
        <v>7</v>
      </c>
      <c r="BC282" s="112" t="str">
        <f t="shared" si="1"/>
        <v>A TIEMPO</v>
      </c>
      <c r="BD282" s="111">
        <f>IF($AZ282="","",IF(AND($I282="RS"),($AZ282-$D282),IF(AND($I282="RP"),($AZ282-$D282),IF(AND($I282="RV"),($AZ282-$D282),(NETWORKDAYS.INTL($D282,$AZ282,1,Datos!$R$3:$R$18))))))</f>
        <v>7</v>
      </c>
      <c r="BE282" s="112" t="str">
        <f t="shared" si="2"/>
        <v>A TIEMPO</v>
      </c>
    </row>
    <row r="283" spans="1:57" ht="21" customHeight="1" x14ac:dyDescent="0.3">
      <c r="A283" s="97">
        <v>57</v>
      </c>
      <c r="B283" s="97">
        <v>543</v>
      </c>
      <c r="C283" s="98">
        <v>46050</v>
      </c>
      <c r="D283" s="98">
        <v>46050</v>
      </c>
      <c r="E283" s="97" t="s">
        <v>1574</v>
      </c>
      <c r="F283" s="97" t="s">
        <v>1575</v>
      </c>
      <c r="G283" s="97" t="s">
        <v>140</v>
      </c>
      <c r="H283" s="97" t="s">
        <v>1374</v>
      </c>
      <c r="I283" s="97" t="s">
        <v>1368</v>
      </c>
      <c r="J283" s="97" t="s">
        <v>1658</v>
      </c>
      <c r="K283" s="97" t="s">
        <v>66</v>
      </c>
      <c r="L283" s="97" t="s">
        <v>66</v>
      </c>
      <c r="M283" s="97">
        <v>3228530967</v>
      </c>
      <c r="N283" s="97" t="s">
        <v>1659</v>
      </c>
      <c r="O283" s="97" t="s">
        <v>1658</v>
      </c>
      <c r="P283" s="97" t="s">
        <v>66</v>
      </c>
      <c r="Q283" s="97" t="s">
        <v>66</v>
      </c>
      <c r="R283" s="97" t="s">
        <v>66</v>
      </c>
      <c r="S283" s="97" t="s">
        <v>66</v>
      </c>
      <c r="T283" s="97" t="s">
        <v>66</v>
      </c>
      <c r="U283" s="97">
        <v>3228530967</v>
      </c>
      <c r="V283" s="97" t="s">
        <v>1659</v>
      </c>
      <c r="W283" s="97" t="s">
        <v>214</v>
      </c>
      <c r="X283" s="97" t="s">
        <v>243</v>
      </c>
      <c r="Y283" s="97" t="s">
        <v>1660</v>
      </c>
      <c r="Z283" s="97" t="s">
        <v>66</v>
      </c>
      <c r="AA283" s="97" t="s">
        <v>1413</v>
      </c>
      <c r="AB283" s="97" t="s">
        <v>1413</v>
      </c>
      <c r="AC283" s="97" t="s">
        <v>1382</v>
      </c>
      <c r="AD283" s="97" t="s">
        <v>1463</v>
      </c>
      <c r="AE283" s="97" t="s">
        <v>1421</v>
      </c>
      <c r="AF283" s="97" t="s">
        <v>1434</v>
      </c>
      <c r="AG283" s="97" t="s">
        <v>66</v>
      </c>
      <c r="AH283" s="97" t="s">
        <v>1389</v>
      </c>
      <c r="AI283" s="98">
        <f>IF(D283="","",IF(AND($I283="RS"),WORKDAY.INTL($D283,3,1,Datos!$R$3:$R$18),IF(AND($I283="RP"),WORKDAY.INTL($D283,2,1,Datos!$R$3:$R$18),IF(AND($I283="RV"),WORKDAY.INTL($D283,1,1,Datos!$R$3:$R$18),IF(AND($I283="Pg"),WORKDAY.INTL($D283,15,1,Datos!$R$3:$R$18),IF(AND($I283="Ps"),WORKDAY.INTL($D283,10,1,Datos!$R$3:$R$18),WORKDAY.INTL($D283,15,1,Datos!$R$3:$R$18)-1))))))</f>
        <v>46070</v>
      </c>
      <c r="AJ283" s="97" t="str">
        <f>IF(D283="","",IF(AND($I283="RS"),(($AI283-$D283)*24)&amp;" Horas",IF(AND($I283="RP"),(($AI283-$D283)*24)&amp;" Horas",IF(AND($I283="RV"),(($AI283-$D283)*24)&amp;" Horas",IF(AND($I283="Pg"),NETWORKDAYS.INTL($D283,$AI283,1,Datos!$R$3:$R$18)-1&amp;" Días",IF(AND($I283="Ps"),NETWORKDAYS.INTL($D283,$AI283,1,Datos!$R$3:$R$18)-1&amp;" Días",(NETWORKDAYS.INTL($D283,$AI283,1,Datos!$R$3:$R$18)&amp;" Días")))))))</f>
        <v>15 Días</v>
      </c>
      <c r="AK283" s="98">
        <v>46050</v>
      </c>
      <c r="AL283" s="98"/>
      <c r="AM283" s="98"/>
      <c r="AN283" s="98"/>
      <c r="AO283" s="97"/>
      <c r="AP283" s="109" t="str">
        <f ca="1">IF(D283="","",IF(AND($AZ283&lt;&gt;""),"YA SE DIO SOLUCIÓN","Falta  "&amp;(NETWORKDAYS.INTL(TODAY(),$AI283,1,Datos!$R$3:$R$18)-1&amp;" días")))</f>
        <v>YA SE DIO SOLUCIÓN</v>
      </c>
      <c r="AQ283" s="98">
        <v>46056</v>
      </c>
      <c r="AR283" s="98"/>
      <c r="AS283" s="97" t="s">
        <v>1283</v>
      </c>
      <c r="AT283" s="97" t="s">
        <v>1666</v>
      </c>
      <c r="AU283" s="97" t="s">
        <v>1284</v>
      </c>
      <c r="AV283" s="97" t="s">
        <v>1389</v>
      </c>
      <c r="AW283" s="97" t="s">
        <v>1389</v>
      </c>
      <c r="AX283" s="114" t="s">
        <v>3</v>
      </c>
      <c r="AY283" s="120">
        <v>556</v>
      </c>
      <c r="AZ283" s="98">
        <v>46056</v>
      </c>
      <c r="BA283" s="110" t="str">
        <f t="shared" ref="BA283" si="407">+IF(D283="","",IF(AND($AZ283=""),"EN TRAMITE",IF(AND($AZ283&lt;=$AI283),"CON RESPUESTA","VENCIDA")))</f>
        <v>CON RESPUESTA</v>
      </c>
      <c r="BB283" s="111">
        <f>IF($AQ283="","",IF(AND($I283="RS"),($AQ283-$AK283),IF(AND($I283="RP"),($AQ283-$AK283),IF(AND($I283="RV"),($AQ283-$AK283),(NETWORKDAYS.INTL($AK283,$AQ283,1,Datos!$R$3:$R$18))))))</f>
        <v>5</v>
      </c>
      <c r="BC283" s="112" t="str">
        <f t="shared" si="1"/>
        <v>A TIEMPO</v>
      </c>
      <c r="BD283" s="111">
        <f>IF($AZ283="","",IF(AND($I283="RS"),($AZ283-$D283),IF(AND($I283="RP"),($AZ283-$D283),IF(AND($I283="RV"),($AZ283-$D283),(NETWORKDAYS.INTL($D283,$AZ283,1,Datos!$R$3:$R$18))))))</f>
        <v>5</v>
      </c>
      <c r="BE283" s="112" t="str">
        <f t="shared" si="2"/>
        <v>A TIEMPO</v>
      </c>
    </row>
    <row r="284" spans="1:57" ht="21" customHeight="1" x14ac:dyDescent="0.3">
      <c r="A284" s="97">
        <v>56</v>
      </c>
      <c r="B284" s="97">
        <v>505</v>
      </c>
      <c r="C284" s="98">
        <v>46049</v>
      </c>
      <c r="D284" s="98">
        <v>46049</v>
      </c>
      <c r="E284" s="97" t="s">
        <v>1574</v>
      </c>
      <c r="F284" s="97" t="s">
        <v>1575</v>
      </c>
      <c r="G284" s="97" t="s">
        <v>122</v>
      </c>
      <c r="H284" s="97" t="s">
        <v>1374</v>
      </c>
      <c r="I284" s="97" t="s">
        <v>1368</v>
      </c>
      <c r="J284" s="97" t="s">
        <v>1430</v>
      </c>
      <c r="K284" s="97" t="s">
        <v>66</v>
      </c>
      <c r="L284" s="97" t="s">
        <v>66</v>
      </c>
      <c r="M284" s="97" t="s">
        <v>66</v>
      </c>
      <c r="N284" s="97" t="s">
        <v>1652</v>
      </c>
      <c r="O284" s="97" t="s">
        <v>1430</v>
      </c>
      <c r="P284" s="97" t="s">
        <v>66</v>
      </c>
      <c r="Q284" s="97" t="s">
        <v>66</v>
      </c>
      <c r="R284" s="97" t="s">
        <v>66</v>
      </c>
      <c r="S284" s="97" t="s">
        <v>66</v>
      </c>
      <c r="T284" s="97" t="s">
        <v>66</v>
      </c>
      <c r="U284" s="97" t="s">
        <v>66</v>
      </c>
      <c r="V284" s="97" t="s">
        <v>1652</v>
      </c>
      <c r="W284" s="97" t="s">
        <v>1272</v>
      </c>
      <c r="X284" s="97"/>
      <c r="Y284" s="97" t="s">
        <v>1653</v>
      </c>
      <c r="Z284" s="97" t="s">
        <v>66</v>
      </c>
      <c r="AA284" s="97" t="s">
        <v>1413</v>
      </c>
      <c r="AB284" s="97" t="s">
        <v>1413</v>
      </c>
      <c r="AC284" s="97" t="s">
        <v>1382</v>
      </c>
      <c r="AD284" s="97" t="s">
        <v>1379</v>
      </c>
      <c r="AE284" s="97" t="s">
        <v>1421</v>
      </c>
      <c r="AF284" s="97" t="s">
        <v>1434</v>
      </c>
      <c r="AG284" s="97" t="s">
        <v>66</v>
      </c>
      <c r="AH284" s="97" t="s">
        <v>1389</v>
      </c>
      <c r="AI284" s="98">
        <f>IF(D284="","",IF(AND($I284="RS"),WORKDAY.INTL($D284,3,1,Datos!$R$3:$R$18),IF(AND($I284="RP"),WORKDAY.INTL($D284,2,1,Datos!$R$3:$R$18),IF(AND($I284="RV"),WORKDAY.INTL($D284,1,1,Datos!$R$3:$R$18),IF(AND($I284="Pg"),WORKDAY.INTL($D284,15,1,Datos!$R$3:$R$18),IF(AND($I284="Ps"),WORKDAY.INTL($D284,10,1,Datos!$R$3:$R$18),WORKDAY.INTL($D284,15,1,Datos!$R$3:$R$18)-1))))))</f>
        <v>46069</v>
      </c>
      <c r="AJ284" s="97" t="str">
        <f>IF(D284="","",IF(AND($I284="RS"),(($AI284-$D284)*24)&amp;" Horas",IF(AND($I284="RP"),(($AI284-$D284)*24)&amp;" Horas",IF(AND($I284="RV"),(($AI284-$D284)*24)&amp;" Horas",IF(AND($I284="Pg"),NETWORKDAYS.INTL($D284,$AI284,1,Datos!$R$3:$R$18)-1&amp;" Días",IF(AND($I284="Ps"),NETWORKDAYS.INTL($D284,$AI284,1,Datos!$R$3:$R$18)-1&amp;" Días",(NETWORKDAYS.INTL($D284,$AI284,1,Datos!$R$3:$R$18)&amp;" Días")))))))</f>
        <v>15 Días</v>
      </c>
      <c r="AK284" s="98">
        <v>46049</v>
      </c>
      <c r="AL284" s="98">
        <v>46055</v>
      </c>
      <c r="AM284" s="98"/>
      <c r="AN284" s="98"/>
      <c r="AO284" s="97"/>
      <c r="AP284" s="109" t="str">
        <f ca="1">IF(D284="","",IF(AND($AZ284&lt;&gt;""),"YA SE DIO SOLUCIÓN","Falta  "&amp;(NETWORKDAYS.INTL(TODAY(),$AI284,1,Datos!$R$3:$R$18)-1&amp;" días")))</f>
        <v>YA SE DIO SOLUCIÓN</v>
      </c>
      <c r="AQ284" s="98">
        <v>46056</v>
      </c>
      <c r="AR284" s="98"/>
      <c r="AS284" s="97" t="s">
        <v>1283</v>
      </c>
      <c r="AT284" s="97" t="s">
        <v>1666</v>
      </c>
      <c r="AU284" s="97" t="s">
        <v>1284</v>
      </c>
      <c r="AV284" s="97" t="s">
        <v>1389</v>
      </c>
      <c r="AW284" s="97" t="s">
        <v>1389</v>
      </c>
      <c r="AX284" s="114" t="s">
        <v>3</v>
      </c>
      <c r="AY284" s="120">
        <v>555</v>
      </c>
      <c r="AZ284" s="98">
        <v>46056</v>
      </c>
      <c r="BA284" s="110" t="str">
        <f t="shared" ref="BA284" si="408">+IF(D284="","",IF(AND($AZ284=""),"EN TRAMITE",IF(AND($AZ284&lt;=$AI284),"CON RESPUESTA","VENCIDA")))</f>
        <v>CON RESPUESTA</v>
      </c>
      <c r="BB284" s="111">
        <f>IF($AQ284="","",IF(AND($I284="RS"),($AQ284-$AK284),IF(AND($I284="RP"),($AQ284-$AK284),IF(AND($I284="RV"),($AQ284-$AK284),(NETWORKDAYS.INTL($AK284,$AQ284,1,Datos!$R$3:$R$18))))))</f>
        <v>6</v>
      </c>
      <c r="BC284" s="112" t="str">
        <f t="shared" si="1"/>
        <v>A TIEMPO</v>
      </c>
      <c r="BD284" s="111">
        <f>IF($AZ284="","",IF(AND($I284="RS"),($AZ284-$D284),IF(AND($I284="RP"),($AZ284-$D284),IF(AND($I284="RV"),($AZ284-$D284),(NETWORKDAYS.INTL($D284,$AZ284,1,Datos!$R$3:$R$18))))))</f>
        <v>6</v>
      </c>
      <c r="BE284" s="112" t="str">
        <f t="shared" si="2"/>
        <v>A TIEMPO</v>
      </c>
    </row>
    <row r="285" spans="1:57" ht="21" customHeight="1" x14ac:dyDescent="0.3">
      <c r="A285" s="97">
        <v>55</v>
      </c>
      <c r="B285" s="97">
        <v>491</v>
      </c>
      <c r="C285" s="98">
        <v>46048</v>
      </c>
      <c r="D285" s="98">
        <v>46048</v>
      </c>
      <c r="E285" s="97" t="s">
        <v>1574</v>
      </c>
      <c r="F285" s="97" t="s">
        <v>1575</v>
      </c>
      <c r="G285" s="97" t="s">
        <v>140</v>
      </c>
      <c r="H285" s="97" t="s">
        <v>1374</v>
      </c>
      <c r="I285" s="97" t="s">
        <v>1368</v>
      </c>
      <c r="J285" s="97" t="s">
        <v>1647</v>
      </c>
      <c r="K285" s="97" t="s">
        <v>66</v>
      </c>
      <c r="L285" s="97" t="s">
        <v>66</v>
      </c>
      <c r="M285" s="97">
        <v>3115505470</v>
      </c>
      <c r="N285" s="97" t="s">
        <v>1648</v>
      </c>
      <c r="O285" s="97" t="s">
        <v>1646</v>
      </c>
      <c r="P285" s="97" t="s">
        <v>80</v>
      </c>
      <c r="Q285" s="97">
        <v>1118575618</v>
      </c>
      <c r="R285" s="97" t="s">
        <v>10</v>
      </c>
      <c r="S285" s="97" t="s">
        <v>66</v>
      </c>
      <c r="T285" s="97" t="s">
        <v>1649</v>
      </c>
      <c r="U285" s="97">
        <v>3115505470</v>
      </c>
      <c r="V285" s="97" t="s">
        <v>1648</v>
      </c>
      <c r="W285" s="97" t="s">
        <v>214</v>
      </c>
      <c r="X285" s="97" t="s">
        <v>243</v>
      </c>
      <c r="Y285" s="97" t="s">
        <v>1650</v>
      </c>
      <c r="Z285" s="97" t="s">
        <v>66</v>
      </c>
      <c r="AA285" s="97" t="s">
        <v>1413</v>
      </c>
      <c r="AB285" s="97" t="s">
        <v>1413</v>
      </c>
      <c r="AC285" s="97" t="s">
        <v>1382</v>
      </c>
      <c r="AD285" s="97" t="s">
        <v>1377</v>
      </c>
      <c r="AE285" s="97" t="s">
        <v>140</v>
      </c>
      <c r="AF285" s="97" t="s">
        <v>1446</v>
      </c>
      <c r="AG285" s="97" t="s">
        <v>1651</v>
      </c>
      <c r="AH285" s="97" t="s">
        <v>1392</v>
      </c>
      <c r="AI285" s="98">
        <f>IF(D285="","",IF(AND($I285="RS"),WORKDAY.INTL($D285,3,1,Datos!$R$3:$R$18),IF(AND($I285="RP"),WORKDAY.INTL($D285,2,1,Datos!$R$3:$R$18),IF(AND($I285="RV"),WORKDAY.INTL($D285,1,1,Datos!$R$3:$R$18),IF(AND($I285="Pg"),WORKDAY.INTL($D285,15,1,Datos!$R$3:$R$18),IF(AND($I285="Ps"),WORKDAY.INTL($D285,10,1,Datos!$R$3:$R$18),WORKDAY.INTL($D285,15,1,Datos!$R$3:$R$18)-1))))))</f>
        <v>46068</v>
      </c>
      <c r="AJ285" s="97" t="str">
        <f>IF(D285="","",IF(AND($I285="RS"),(($AI285-$D285)*24)&amp;" Horas",IF(AND($I285="RP"),(($AI285-$D285)*24)&amp;" Horas",IF(AND($I285="RV"),(($AI285-$D285)*24)&amp;" Horas",IF(AND($I285="Pg"),NETWORKDAYS.INTL($D285,$AI285,1,Datos!$R$3:$R$18)-1&amp;" Días",IF(AND($I285="Ps"),NETWORKDAYS.INTL($D285,$AI285,1,Datos!$R$3:$R$18)-1&amp;" Días",(NETWORKDAYS.INTL($D285,$AI285,1,Datos!$R$3:$R$18)&amp;" Días")))))))</f>
        <v>15 Días</v>
      </c>
      <c r="AK285" s="98">
        <v>46048</v>
      </c>
      <c r="AL285" s="98">
        <v>46055</v>
      </c>
      <c r="AM285" s="98"/>
      <c r="AN285" s="98"/>
      <c r="AO285" s="97"/>
      <c r="AP285" s="109" t="str">
        <f ca="1">IF(D285="","",IF(AND($AZ285&lt;&gt;""),"YA SE DIO SOLUCIÓN","Falta  "&amp;(NETWORKDAYS.INTL(TODAY(),$AI285,1,Datos!$R$3:$R$18)-1&amp;" días")))</f>
        <v>YA SE DIO SOLUCIÓN</v>
      </c>
      <c r="AQ285" s="98">
        <v>46059</v>
      </c>
      <c r="AR285" s="98"/>
      <c r="AS285" s="97" t="s">
        <v>1283</v>
      </c>
      <c r="AT285" s="97" t="s">
        <v>1666</v>
      </c>
      <c r="AU285" s="97" t="s">
        <v>1284</v>
      </c>
      <c r="AV285" s="97" t="s">
        <v>1389</v>
      </c>
      <c r="AW285" s="97" t="s">
        <v>1389</v>
      </c>
      <c r="AX285" s="114" t="s">
        <v>3</v>
      </c>
      <c r="AY285" s="120">
        <v>664</v>
      </c>
      <c r="AZ285" s="98">
        <v>46059</v>
      </c>
      <c r="BA285" s="110" t="str">
        <f t="shared" ref="BA285" si="409">+IF(D285="","",IF(AND($AZ285=""),"EN TRAMITE",IF(AND($AZ285&lt;=$AI285),"CON RESPUESTA","VENCIDA")))</f>
        <v>CON RESPUESTA</v>
      </c>
      <c r="BB285" s="111">
        <f>IF($AQ285="","",IF(AND($I285="RS"),($AQ285-$AK285),IF(AND($I285="RP"),($AQ285-$AK285),IF(AND($I285="RV"),($AQ285-$AK285),(NETWORKDAYS.INTL($AK285,$AQ285,1,Datos!$R$3:$R$18))))))</f>
        <v>10</v>
      </c>
      <c r="BC285" s="112" t="str">
        <f t="shared" si="1"/>
        <v>A TIEMPO</v>
      </c>
      <c r="BD285" s="111">
        <f>IF($AZ285="","",IF(AND($I285="RS"),($AZ285-$D285),IF(AND($I285="RP"),($AZ285-$D285),IF(AND($I285="RV"),($AZ285-$D285),(NETWORKDAYS.INTL($D285,$AZ285,1,Datos!$R$3:$R$18))))))</f>
        <v>10</v>
      </c>
      <c r="BE285" s="112" t="str">
        <f t="shared" si="2"/>
        <v>A TIEMPO</v>
      </c>
    </row>
    <row r="286" spans="1:57" ht="21" customHeight="1" x14ac:dyDescent="0.3">
      <c r="A286" s="97">
        <v>54</v>
      </c>
      <c r="B286" s="97">
        <v>440</v>
      </c>
      <c r="C286" s="98">
        <v>46045</v>
      </c>
      <c r="D286" s="98">
        <v>46045</v>
      </c>
      <c r="E286" s="97" t="s">
        <v>1574</v>
      </c>
      <c r="F286" s="97" t="s">
        <v>1575</v>
      </c>
      <c r="G286" s="97" t="s">
        <v>128</v>
      </c>
      <c r="H286" s="97" t="s">
        <v>1374</v>
      </c>
      <c r="I286" s="97" t="s">
        <v>1368</v>
      </c>
      <c r="J286" s="97" t="s">
        <v>1642</v>
      </c>
      <c r="K286" s="97" t="s">
        <v>80</v>
      </c>
      <c r="L286" s="97">
        <v>10987899011</v>
      </c>
      <c r="M286" s="97">
        <v>3125393770</v>
      </c>
      <c r="N286" s="97" t="s">
        <v>1643</v>
      </c>
      <c r="O286" s="97" t="s">
        <v>1642</v>
      </c>
      <c r="P286" s="97" t="s">
        <v>80</v>
      </c>
      <c r="Q286" s="97">
        <v>10987899011</v>
      </c>
      <c r="R286" s="97" t="s">
        <v>66</v>
      </c>
      <c r="S286" s="97" t="s">
        <v>66</v>
      </c>
      <c r="T286" s="97" t="s">
        <v>1644</v>
      </c>
      <c r="U286" s="97">
        <v>3125393770</v>
      </c>
      <c r="V286" s="97" t="s">
        <v>1643</v>
      </c>
      <c r="W286" s="97" t="s">
        <v>321</v>
      </c>
      <c r="X286" s="97" t="s">
        <v>1272</v>
      </c>
      <c r="Y286" s="97" t="s">
        <v>1645</v>
      </c>
      <c r="Z286" s="97" t="s">
        <v>66</v>
      </c>
      <c r="AA286" s="97" t="s">
        <v>1413</v>
      </c>
      <c r="AB286" s="97" t="s">
        <v>1413</v>
      </c>
      <c r="AC286" s="97" t="s">
        <v>1381</v>
      </c>
      <c r="AD286" s="97" t="s">
        <v>1463</v>
      </c>
      <c r="AE286" s="97" t="s">
        <v>1420</v>
      </c>
      <c r="AF286" s="97" t="s">
        <v>1519</v>
      </c>
      <c r="AG286" s="97" t="s">
        <v>66</v>
      </c>
      <c r="AH286" s="97" t="s">
        <v>1389</v>
      </c>
      <c r="AI286" s="98">
        <f>IF(D286="","",IF(AND($I286="RS"),WORKDAY.INTL($D286,3,1,Datos!$R$3:$R$18),IF(AND($I286="RP"),WORKDAY.INTL($D286,2,1,Datos!$R$3:$R$18),IF(AND($I286="RV"),WORKDAY.INTL($D286,1,1,Datos!$R$3:$R$18),IF(AND($I286="Pg"),WORKDAY.INTL($D286,15,1,Datos!$R$3:$R$18),IF(AND($I286="Ps"),WORKDAY.INTL($D286,10,1,Datos!$R$3:$R$18),WORKDAY.INTL($D286,15,1,Datos!$R$3:$R$18)-1))))))</f>
        <v>46065</v>
      </c>
      <c r="AJ286" s="97" t="str">
        <f>IF(D286="","",IF(AND($I286="RS"),(($AI286-$D286)*24)&amp;" Horas",IF(AND($I286="RP"),(($AI286-$D286)*24)&amp;" Horas",IF(AND($I286="RV"),(($AI286-$D286)*24)&amp;" Horas",IF(AND($I286="Pg"),NETWORKDAYS.INTL($D286,$AI286,1,Datos!$R$3:$R$18)-1&amp;" Días",IF(AND($I286="Ps"),NETWORKDAYS.INTL($D286,$AI286,1,Datos!$R$3:$R$18)-1&amp;" Días",(NETWORKDAYS.INTL($D286,$AI286,1,Datos!$R$3:$R$18)&amp;" Días")))))))</f>
        <v>15 Días</v>
      </c>
      <c r="AK286" s="98">
        <v>46045</v>
      </c>
      <c r="AL286" s="98">
        <v>46052</v>
      </c>
      <c r="AM286" s="98">
        <v>46055</v>
      </c>
      <c r="AN286" s="98"/>
      <c r="AO286" s="97"/>
      <c r="AP286" s="109" t="str">
        <f ca="1">IF(D286="","",IF(AND($AZ286&lt;&gt;""),"YA SE DIO SOLUCIÓN","Falta  "&amp;(NETWORKDAYS.INTL(TODAY(),$AI286,1,Datos!$R$3:$R$18)-1&amp;" días")))</f>
        <v>YA SE DIO SOLUCIÓN</v>
      </c>
      <c r="AQ286" s="98">
        <v>46056</v>
      </c>
      <c r="AR286" s="98"/>
      <c r="AS286" s="97" t="s">
        <v>1283</v>
      </c>
      <c r="AT286" s="97" t="s">
        <v>1667</v>
      </c>
      <c r="AU286" s="97" t="s">
        <v>1284</v>
      </c>
      <c r="AV286" s="97" t="s">
        <v>1389</v>
      </c>
      <c r="AW286" s="97" t="s">
        <v>1389</v>
      </c>
      <c r="AX286" s="114" t="s">
        <v>3</v>
      </c>
      <c r="AY286" s="120">
        <v>564</v>
      </c>
      <c r="AZ286" s="98">
        <v>46059</v>
      </c>
      <c r="BA286" s="110" t="str">
        <f t="shared" ref="BA286" si="410">+IF(D286="","",IF(AND($AZ286=""),"EN TRAMITE",IF(AND($AZ286&lt;=$AI286),"CON RESPUESTA","VENCIDA")))</f>
        <v>CON RESPUESTA</v>
      </c>
      <c r="BB286" s="111">
        <f>IF($AQ286="","",IF(AND($I286="RS"),($AQ286-$AK286),IF(AND($I286="RP"),($AQ286-$AK286),IF(AND($I286="RV"),($AQ286-$AK286),(NETWORKDAYS.INTL($AK286,$AQ286,1,Datos!$R$3:$R$18))))))</f>
        <v>8</v>
      </c>
      <c r="BC286" s="112" t="str">
        <f t="shared" si="1"/>
        <v>A TIEMPO</v>
      </c>
      <c r="BD286" s="111">
        <f>IF($AZ286="","",IF(AND($I286="RS"),($AZ286-$D286),IF(AND($I286="RP"),($AZ286-$D286),IF(AND($I286="RV"),($AZ286-$D286),(NETWORKDAYS.INTL($D286,$AZ286,1,Datos!$R$3:$R$18))))))</f>
        <v>11</v>
      </c>
      <c r="BE286" s="112" t="str">
        <f t="shared" si="2"/>
        <v>A TIEMPO</v>
      </c>
    </row>
    <row r="287" spans="1:57" ht="21" customHeight="1" x14ac:dyDescent="0.3">
      <c r="A287" s="97">
        <v>53</v>
      </c>
      <c r="B287" s="97">
        <v>373</v>
      </c>
      <c r="C287" s="98">
        <v>46043</v>
      </c>
      <c r="D287" s="98">
        <v>46043</v>
      </c>
      <c r="E287" s="97" t="s">
        <v>1574</v>
      </c>
      <c r="F287" s="97" t="s">
        <v>1575</v>
      </c>
      <c r="G287" s="97" t="s">
        <v>140</v>
      </c>
      <c r="H287" s="97" t="s">
        <v>1374</v>
      </c>
      <c r="I287" s="97" t="s">
        <v>1368</v>
      </c>
      <c r="J287" s="97" t="s">
        <v>1638</v>
      </c>
      <c r="K287" s="97" t="s">
        <v>80</v>
      </c>
      <c r="L287" s="97">
        <v>1115913260</v>
      </c>
      <c r="M287" s="97">
        <v>3133141019</v>
      </c>
      <c r="N287" s="97" t="s">
        <v>1639</v>
      </c>
      <c r="O287" s="97" t="s">
        <v>1638</v>
      </c>
      <c r="P287" s="97" t="s">
        <v>80</v>
      </c>
      <c r="Q287" s="97">
        <v>1115913260</v>
      </c>
      <c r="R287" s="97" t="s">
        <v>66</v>
      </c>
      <c r="S287" s="97" t="s">
        <v>66</v>
      </c>
      <c r="T287" s="97" t="s">
        <v>1640</v>
      </c>
      <c r="U287" s="97">
        <v>3133141019</v>
      </c>
      <c r="V287" s="97" t="s">
        <v>1639</v>
      </c>
      <c r="W287" s="97" t="s">
        <v>214</v>
      </c>
      <c r="X287" s="97" t="s">
        <v>243</v>
      </c>
      <c r="Y287" s="97" t="s">
        <v>1641</v>
      </c>
      <c r="Z287" s="97" t="s">
        <v>66</v>
      </c>
      <c r="AA287" s="97" t="s">
        <v>1413</v>
      </c>
      <c r="AB287" s="97" t="s">
        <v>1413</v>
      </c>
      <c r="AC287" s="97" t="s">
        <v>1386</v>
      </c>
      <c r="AD287" s="97" t="s">
        <v>1379</v>
      </c>
      <c r="AE287" s="97" t="s">
        <v>140</v>
      </c>
      <c r="AF287" s="97" t="s">
        <v>1446</v>
      </c>
      <c r="AG287" s="97" t="s">
        <v>66</v>
      </c>
      <c r="AH287" s="97" t="s">
        <v>1389</v>
      </c>
      <c r="AI287" s="98">
        <f>IF(D287="","",IF(AND($I287="RS"),WORKDAY.INTL($D287,3,1,Datos!$R$3:$R$18),IF(AND($I287="RP"),WORKDAY.INTL($D287,2,1,Datos!$R$3:$R$18),IF(AND($I287="RV"),WORKDAY.INTL($D287,1,1,Datos!$R$3:$R$18),IF(AND($I287="Pg"),WORKDAY.INTL($D287,15,1,Datos!$R$3:$R$18),IF(AND($I287="Ps"),WORKDAY.INTL($D287,10,1,Datos!$R$3:$R$18),WORKDAY.INTL($D287,15,1,Datos!$R$3:$R$18)-1))))))</f>
        <v>46063</v>
      </c>
      <c r="AJ287" s="97" t="str">
        <f>IF(D287="","",IF(AND($I287="RS"),(($AI287-$D287)*24)&amp;" Horas",IF(AND($I287="RP"),(($AI287-$D287)*24)&amp;" Horas",IF(AND($I287="RV"),(($AI287-$D287)*24)&amp;" Horas",IF(AND($I287="Pg"),NETWORKDAYS.INTL($D287,$AI287,1,Datos!$R$3:$R$18)-1&amp;" Días",IF(AND($I287="Ps"),NETWORKDAYS.INTL($D287,$AI287,1,Datos!$R$3:$R$18)-1&amp;" Días",(NETWORKDAYS.INTL($D287,$AI287,1,Datos!$R$3:$R$18)&amp;" Días")))))))</f>
        <v>15 Días</v>
      </c>
      <c r="AK287" s="98">
        <v>46043</v>
      </c>
      <c r="AL287" s="98">
        <v>46052</v>
      </c>
      <c r="AM287" s="98">
        <v>46055</v>
      </c>
      <c r="AN287" s="98"/>
      <c r="AO287" s="97"/>
      <c r="AP287" s="109" t="str">
        <f ca="1">IF(D287="","",IF(AND($AZ287&lt;&gt;""),"YA SE DIO SOLUCIÓN","Falta  "&amp;(NETWORKDAYS.INTL(TODAY(),$AI287,1,Datos!$R$3:$R$18)-1&amp;" días")))</f>
        <v>YA SE DIO SOLUCIÓN</v>
      </c>
      <c r="AQ287" s="98">
        <v>46059</v>
      </c>
      <c r="AR287" s="98"/>
      <c r="AS287" s="97" t="s">
        <v>1283</v>
      </c>
      <c r="AT287" s="97" t="s">
        <v>1666</v>
      </c>
      <c r="AU287" s="97" t="s">
        <v>1284</v>
      </c>
      <c r="AV287" s="97" t="s">
        <v>1389</v>
      </c>
      <c r="AW287" s="97" t="s">
        <v>1389</v>
      </c>
      <c r="AX287" s="114" t="s">
        <v>3</v>
      </c>
      <c r="AY287" s="120">
        <v>662</v>
      </c>
      <c r="AZ287" s="98">
        <v>46059</v>
      </c>
      <c r="BA287" s="110" t="str">
        <f t="shared" ref="BA287" si="411">+IF(D287="","",IF(AND($AZ287=""),"EN TRAMITE",IF(AND($AZ287&lt;=$AI287),"CON RESPUESTA","VENCIDA")))</f>
        <v>CON RESPUESTA</v>
      </c>
      <c r="BB287" s="111">
        <f>IF($AQ287="","",IF(AND($I287="RS"),($AQ287-$AK287),IF(AND($I287="RP"),($AQ287-$AK287),IF(AND($I287="RV"),($AQ287-$AK287),(NETWORKDAYS.INTL($AK287,$AQ287,1,Datos!$R$3:$R$18))))))</f>
        <v>13</v>
      </c>
      <c r="BC287" s="112" t="str">
        <f t="shared" si="1"/>
        <v>FUERA DE TIEMPO</v>
      </c>
      <c r="BD287" s="111">
        <f>IF($AZ287="","",IF(AND($I287="RS"),($AZ287-$D287),IF(AND($I287="RP"),($AZ287-$D287),IF(AND($I287="RV"),($AZ287-$D287),(NETWORKDAYS.INTL($D287,$AZ287,1,Datos!$R$3:$R$18))))))</f>
        <v>13</v>
      </c>
      <c r="BE287" s="112" t="str">
        <f t="shared" si="2"/>
        <v>A TIEMPO</v>
      </c>
    </row>
    <row r="288" spans="1:57" ht="21" customHeight="1" x14ac:dyDescent="0.3">
      <c r="A288" s="97">
        <v>52</v>
      </c>
      <c r="B288" s="97">
        <v>332</v>
      </c>
      <c r="C288" s="98">
        <v>46041</v>
      </c>
      <c r="D288" s="98">
        <v>46041</v>
      </c>
      <c r="E288" s="97" t="s">
        <v>1574</v>
      </c>
      <c r="F288" s="97" t="s">
        <v>1575</v>
      </c>
      <c r="G288" s="97" t="s">
        <v>140</v>
      </c>
      <c r="H288" s="97" t="s">
        <v>1374</v>
      </c>
      <c r="I288" s="97" t="s">
        <v>1368</v>
      </c>
      <c r="J288" s="97" t="s">
        <v>1635</v>
      </c>
      <c r="K288" s="97" t="s">
        <v>80</v>
      </c>
      <c r="L288" s="97">
        <v>11185229589</v>
      </c>
      <c r="M288" s="97">
        <v>3103997145</v>
      </c>
      <c r="N288" s="97" t="s">
        <v>1636</v>
      </c>
      <c r="O288" s="97" t="s">
        <v>1635</v>
      </c>
      <c r="P288" s="97" t="s">
        <v>80</v>
      </c>
      <c r="Q288" s="97">
        <v>11185229589</v>
      </c>
      <c r="R288" s="97" t="s">
        <v>66</v>
      </c>
      <c r="S288" s="97" t="s">
        <v>66</v>
      </c>
      <c r="T288" s="97" t="s">
        <v>1637</v>
      </c>
      <c r="U288" s="97">
        <v>3103997145</v>
      </c>
      <c r="V288" s="97" t="s">
        <v>1636</v>
      </c>
      <c r="W288" s="97" t="s">
        <v>214</v>
      </c>
      <c r="X288" s="97" t="s">
        <v>243</v>
      </c>
      <c r="Y288" s="97" t="s">
        <v>1472</v>
      </c>
      <c r="Z288" s="97" t="s">
        <v>66</v>
      </c>
      <c r="AA288" s="97" t="s">
        <v>1413</v>
      </c>
      <c r="AB288" s="97" t="s">
        <v>1413</v>
      </c>
      <c r="AC288" s="97" t="s">
        <v>1386</v>
      </c>
      <c r="AD288" s="97" t="s">
        <v>1377</v>
      </c>
      <c r="AE288" s="97" t="s">
        <v>140</v>
      </c>
      <c r="AF288" s="97" t="s">
        <v>1446</v>
      </c>
      <c r="AG288" s="97" t="s">
        <v>66</v>
      </c>
      <c r="AH288" s="97" t="s">
        <v>1389</v>
      </c>
      <c r="AI288" s="98">
        <f>IF(D288="","",IF(AND($I288="RS"),WORKDAY.INTL($D288,3,1,Datos!$R$3:$R$18),IF(AND($I288="RP"),WORKDAY.INTL($D288,2,1,Datos!$R$3:$R$18),IF(AND($I288="RV"),WORKDAY.INTL($D288,1,1,Datos!$R$3:$R$18),IF(AND($I288="Pg"),WORKDAY.INTL($D288,15,1,Datos!$R$3:$R$18),IF(AND($I288="Ps"),WORKDAY.INTL($D288,10,1,Datos!$R$3:$R$18),WORKDAY.INTL($D288,15,1,Datos!$R$3:$R$18)-1))))))</f>
        <v>46061</v>
      </c>
      <c r="AJ288" s="97" t="str">
        <f>IF(D288="","",IF(AND($I288="RS"),(($AI288-$D288)*24)&amp;" Horas",IF(AND($I288="RP"),(($AI288-$D288)*24)&amp;" Horas",IF(AND($I288="RV"),(($AI288-$D288)*24)&amp;" Horas",IF(AND($I288="Pg"),NETWORKDAYS.INTL($D288,$AI288,1,Datos!$R$3:$R$18)-1&amp;" Días",IF(AND($I288="Ps"),NETWORKDAYS.INTL($D288,$AI288,1,Datos!$R$3:$R$18)-1&amp;" Días",(NETWORKDAYS.INTL($D288,$AI288,1,Datos!$R$3:$R$18)&amp;" Días")))))))</f>
        <v>15 Días</v>
      </c>
      <c r="AK288" s="98">
        <v>46041</v>
      </c>
      <c r="AL288" s="98"/>
      <c r="AM288" s="98"/>
      <c r="AN288" s="98"/>
      <c r="AO288" s="97"/>
      <c r="AP288" s="109" t="str">
        <f ca="1">IF(D288="","",IF(AND($AZ288&lt;&gt;""),"YA SE DIO SOLUCIÓN","Falta  "&amp;(NETWORKDAYS.INTL(TODAY(),$AI288,1,Datos!$R$3:$R$18)-1&amp;" días")))</f>
        <v>YA SE DIO SOLUCIÓN</v>
      </c>
      <c r="AQ288" s="98">
        <v>46045</v>
      </c>
      <c r="AR288" s="98"/>
      <c r="AS288" s="97" t="s">
        <v>1283</v>
      </c>
      <c r="AT288" s="97" t="s">
        <v>1657</v>
      </c>
      <c r="AU288" s="97" t="s">
        <v>1284</v>
      </c>
      <c r="AV288" s="97" t="s">
        <v>1389</v>
      </c>
      <c r="AW288" s="97" t="s">
        <v>1389</v>
      </c>
      <c r="AX288" s="114" t="s">
        <v>3</v>
      </c>
      <c r="AY288" s="120">
        <v>355</v>
      </c>
      <c r="AZ288" s="98">
        <v>46048</v>
      </c>
      <c r="BA288" s="110" t="str">
        <f t="shared" ref="BA288" si="412">+IF(D288="","",IF(AND($AZ288=""),"EN TRAMITE",IF(AND($AZ288&lt;=$AI288),"CON RESPUESTA","VENCIDA")))</f>
        <v>CON RESPUESTA</v>
      </c>
      <c r="BB288" s="111">
        <f>IF($AQ288="","",IF(AND($I288="RS"),($AQ288-$AK288),IF(AND($I288="RP"),($AQ288-$AK288),IF(AND($I288="RV"),($AQ288-$AK288),(NETWORKDAYS.INTL($AK288,$AQ288,1,Datos!$R$3:$R$18))))))</f>
        <v>5</v>
      </c>
      <c r="BC288" s="112" t="str">
        <f t="shared" si="1"/>
        <v>A TIEMPO</v>
      </c>
      <c r="BD288" s="111">
        <f>IF($AZ288="","",IF(AND($I288="RS"),($AZ288-$D288),IF(AND($I288="RP"),($AZ288-$D288),IF(AND($I288="RV"),($AZ288-$D288),(NETWORKDAYS.INTL($D288,$AZ288,1,Datos!$R$3:$R$18))))))</f>
        <v>6</v>
      </c>
      <c r="BE288" s="112" t="str">
        <f t="shared" si="2"/>
        <v>A TIEMPO</v>
      </c>
    </row>
    <row r="289" spans="1:57" ht="21" customHeight="1" x14ac:dyDescent="0.3">
      <c r="A289" s="97">
        <v>51</v>
      </c>
      <c r="B289" s="97">
        <v>331</v>
      </c>
      <c r="C289" s="98">
        <v>46041</v>
      </c>
      <c r="D289" s="98">
        <v>46041</v>
      </c>
      <c r="E289" s="97" t="s">
        <v>1574</v>
      </c>
      <c r="F289" s="97" t="s">
        <v>1575</v>
      </c>
      <c r="G289" s="97" t="s">
        <v>119</v>
      </c>
      <c r="H289" s="97" t="s">
        <v>1374</v>
      </c>
      <c r="I289" s="97" t="s">
        <v>1368</v>
      </c>
      <c r="J289" s="97" t="s">
        <v>1633</v>
      </c>
      <c r="K289" s="97" t="s">
        <v>80</v>
      </c>
      <c r="L289" s="97">
        <v>1118572013</v>
      </c>
      <c r="M289" s="97">
        <v>3208273920</v>
      </c>
      <c r="N289" s="97" t="s">
        <v>66</v>
      </c>
      <c r="O289" s="97" t="s">
        <v>1633</v>
      </c>
      <c r="P289" s="97" t="s">
        <v>80</v>
      </c>
      <c r="Q289" s="97">
        <v>1118572013</v>
      </c>
      <c r="R289" s="97" t="s">
        <v>10</v>
      </c>
      <c r="S289" s="97" t="s">
        <v>66</v>
      </c>
      <c r="T289" s="97" t="s">
        <v>1634</v>
      </c>
      <c r="U289" s="97">
        <v>3208273920</v>
      </c>
      <c r="V289" s="97" t="s">
        <v>66</v>
      </c>
      <c r="W289" s="97" t="s">
        <v>214</v>
      </c>
      <c r="X289" s="97" t="s">
        <v>243</v>
      </c>
      <c r="Y289" s="97" t="s">
        <v>1442</v>
      </c>
      <c r="Z289" s="97" t="s">
        <v>66</v>
      </c>
      <c r="AA289" s="97" t="s">
        <v>1413</v>
      </c>
      <c r="AB289" s="97" t="s">
        <v>1413</v>
      </c>
      <c r="AC289" s="97" t="s">
        <v>1382</v>
      </c>
      <c r="AD289" s="97" t="s">
        <v>1377</v>
      </c>
      <c r="AE289" s="97" t="s">
        <v>140</v>
      </c>
      <c r="AF289" s="97" t="s">
        <v>1446</v>
      </c>
      <c r="AG289" s="97" t="s">
        <v>1595</v>
      </c>
      <c r="AH289" s="97" t="s">
        <v>1392</v>
      </c>
      <c r="AI289" s="98">
        <f>IF(D289="","",IF(AND($I289="RS"),WORKDAY.INTL($D289,3,1,Datos!$R$3:$R$18),IF(AND($I289="RP"),WORKDAY.INTL($D289,2,1,Datos!$R$3:$R$18),IF(AND($I289="RV"),WORKDAY.INTL($D289,1,1,Datos!$R$3:$R$18),IF(AND($I289="Pg"),WORKDAY.INTL($D289,15,1,Datos!$R$3:$R$18),IF(AND($I289="Ps"),WORKDAY.INTL($D289,10,1,Datos!$R$3:$R$18),WORKDAY.INTL($D289,15,1,Datos!$R$3:$R$18)-1))))))</f>
        <v>46061</v>
      </c>
      <c r="AJ289" s="97" t="str">
        <f>IF(D289="","",IF(AND($I289="RS"),(($AI289-$D289)*24)&amp;" Horas",IF(AND($I289="RP"),(($AI289-$D289)*24)&amp;" Horas",IF(AND($I289="RV"),(($AI289-$D289)*24)&amp;" Horas",IF(AND($I289="Pg"),NETWORKDAYS.INTL($D289,$AI289,1,Datos!$R$3:$R$18)-1&amp;" Días",IF(AND($I289="Ps"),NETWORKDAYS.INTL($D289,$AI289,1,Datos!$R$3:$R$18)-1&amp;" Días",(NETWORKDAYS.INTL($D289,$AI289,1,Datos!$R$3:$R$18)&amp;" Días")))))))</f>
        <v>15 Días</v>
      </c>
      <c r="AK289" s="98">
        <v>46041</v>
      </c>
      <c r="AL289" s="98"/>
      <c r="AM289" s="98"/>
      <c r="AN289" s="98"/>
      <c r="AO289" s="97"/>
      <c r="AP289" s="109" t="str">
        <f ca="1">IF(D289="","",IF(AND($AZ289&lt;&gt;""),"YA SE DIO SOLUCIÓN","Falta  "&amp;(NETWORKDAYS.INTL(TODAY(),$AI289,1,Datos!$R$3:$R$18)-1&amp;" días")))</f>
        <v>YA SE DIO SOLUCIÓN</v>
      </c>
      <c r="AQ289" s="98">
        <v>46045</v>
      </c>
      <c r="AR289" s="98"/>
      <c r="AS289" s="97" t="s">
        <v>1283</v>
      </c>
      <c r="AT289" s="97" t="s">
        <v>1656</v>
      </c>
      <c r="AU289" s="97" t="s">
        <v>1284</v>
      </c>
      <c r="AV289" s="97" t="s">
        <v>1389</v>
      </c>
      <c r="AW289" s="97" t="s">
        <v>1389</v>
      </c>
      <c r="AX289" s="114" t="s">
        <v>168</v>
      </c>
      <c r="AY289" s="120">
        <v>350</v>
      </c>
      <c r="AZ289" s="98">
        <v>46045</v>
      </c>
      <c r="BA289" s="110" t="str">
        <f t="shared" ref="BA289" si="413">+IF(D289="","",IF(AND($AZ289=""),"EN TRAMITE",IF(AND($AZ289&lt;=$AI289),"CON RESPUESTA","VENCIDA")))</f>
        <v>CON RESPUESTA</v>
      </c>
      <c r="BB289" s="111">
        <f>IF($AQ289="","",IF(AND($I289="RS"),($AQ289-$AK289),IF(AND($I289="RP"),($AQ289-$AK289),IF(AND($I289="RV"),($AQ289-$AK289),(NETWORKDAYS.INTL($AK289,$AQ289,1,Datos!$R$3:$R$18))))))</f>
        <v>5</v>
      </c>
      <c r="BC289" s="112" t="str">
        <f t="shared" si="1"/>
        <v>A TIEMPO</v>
      </c>
      <c r="BD289" s="111">
        <f>IF($AZ289="","",IF(AND($I289="RS"),($AZ289-$D289),IF(AND($I289="RP"),($AZ289-$D289),IF(AND($I289="RV"),($AZ289-$D289),(NETWORKDAYS.INTL($D289,$AZ289,1,Datos!$R$3:$R$18))))))</f>
        <v>5</v>
      </c>
      <c r="BE289" s="112" t="str">
        <f t="shared" si="2"/>
        <v>A TIEMPO</v>
      </c>
    </row>
    <row r="290" spans="1:57" ht="21" customHeight="1" x14ac:dyDescent="0.3">
      <c r="A290" s="97">
        <v>50</v>
      </c>
      <c r="B290" s="97">
        <v>246</v>
      </c>
      <c r="C290" s="98">
        <v>46037</v>
      </c>
      <c r="D290" s="98">
        <v>46037</v>
      </c>
      <c r="E290" s="97" t="s">
        <v>1574</v>
      </c>
      <c r="F290" s="97" t="s">
        <v>1575</v>
      </c>
      <c r="G290" s="97" t="s">
        <v>122</v>
      </c>
      <c r="H290" s="97" t="s">
        <v>1374</v>
      </c>
      <c r="I290" s="97" t="s">
        <v>1368</v>
      </c>
      <c r="J290" s="97" t="s">
        <v>1628</v>
      </c>
      <c r="K290" s="97" t="s">
        <v>80</v>
      </c>
      <c r="L290" s="97">
        <v>1122652987</v>
      </c>
      <c r="M290" s="97">
        <v>3059402837</v>
      </c>
      <c r="N290" s="97" t="s">
        <v>1629</v>
      </c>
      <c r="O290" s="97" t="s">
        <v>1630</v>
      </c>
      <c r="P290" s="97" t="s">
        <v>80</v>
      </c>
      <c r="Q290" s="97">
        <v>1193148253</v>
      </c>
      <c r="R290" s="97" t="s">
        <v>10</v>
      </c>
      <c r="S290" s="97" t="s">
        <v>66</v>
      </c>
      <c r="T290" s="97" t="s">
        <v>1631</v>
      </c>
      <c r="U290" s="97" t="s">
        <v>66</v>
      </c>
      <c r="V290" s="97" t="s">
        <v>66</v>
      </c>
      <c r="W290" s="97" t="s">
        <v>214</v>
      </c>
      <c r="X290" s="97" t="s">
        <v>243</v>
      </c>
      <c r="Y290" s="97" t="s">
        <v>1632</v>
      </c>
      <c r="Z290" s="97" t="s">
        <v>66</v>
      </c>
      <c r="AA290" s="97" t="s">
        <v>1413</v>
      </c>
      <c r="AB290" s="97" t="s">
        <v>1413</v>
      </c>
      <c r="AC290" s="97" t="s">
        <v>1382</v>
      </c>
      <c r="AD290" s="97" t="s">
        <v>1379</v>
      </c>
      <c r="AE290" s="97" t="s">
        <v>1421</v>
      </c>
      <c r="AF290" s="97" t="s">
        <v>1434</v>
      </c>
      <c r="AG290" s="97" t="s">
        <v>66</v>
      </c>
      <c r="AH290" s="97" t="s">
        <v>1389</v>
      </c>
      <c r="AI290" s="98">
        <f>IF(D290="","",IF(AND($I290="RS"),WORKDAY.INTL($D290,3,1,Datos!$R$3:$R$18),IF(AND($I290="RP"),WORKDAY.INTL($D290,2,1,Datos!$R$3:$R$18),IF(AND($I290="RV"),WORKDAY.INTL($D290,1,1,Datos!$R$3:$R$18),IF(AND($I290="Pg"),WORKDAY.INTL($D290,15,1,Datos!$R$3:$R$18),IF(AND($I290="Ps"),WORKDAY.INTL($D290,10,1,Datos!$R$3:$R$18),WORKDAY.INTL($D290,15,1,Datos!$R$3:$R$18)-1))))))</f>
        <v>46057</v>
      </c>
      <c r="AJ290" s="97" t="str">
        <f>IF(D290="","",IF(AND($I290="RS"),(($AI290-$D290)*24)&amp;" Horas",IF(AND($I290="RP"),(($AI290-$D290)*24)&amp;" Horas",IF(AND($I290="RV"),(($AI290-$D290)*24)&amp;" Horas",IF(AND($I290="Pg"),NETWORKDAYS.INTL($D290,$AI290,1,Datos!$R$3:$R$18)-1&amp;" Días",IF(AND($I290="Ps"),NETWORKDAYS.INTL($D290,$AI290,1,Datos!$R$3:$R$18)-1&amp;" Días",(NETWORKDAYS.INTL($D290,$AI290,1,Datos!$R$3:$R$18)&amp;" Días")))))))</f>
        <v>15 Días</v>
      </c>
      <c r="AK290" s="98">
        <v>46037</v>
      </c>
      <c r="AL290" s="98">
        <v>46043</v>
      </c>
      <c r="AM290" s="98"/>
      <c r="AN290" s="98"/>
      <c r="AO290" s="97"/>
      <c r="AP290" s="109" t="str">
        <f ca="1">IF(D290="","",IF(AND($AZ290&lt;&gt;""),"YA SE DIO SOLUCIÓN","Falta  "&amp;(NETWORKDAYS.INTL(TODAY(),$AI290,1,Datos!$R$3:$R$18)-1&amp;" días")))</f>
        <v>YA SE DIO SOLUCIÓN</v>
      </c>
      <c r="AQ290" s="98">
        <v>46045</v>
      </c>
      <c r="AR290" s="98"/>
      <c r="AS290" s="97" t="s">
        <v>1283</v>
      </c>
      <c r="AT290" s="97" t="s">
        <v>1621</v>
      </c>
      <c r="AU290" s="97" t="s">
        <v>1284</v>
      </c>
      <c r="AV290" s="97" t="s">
        <v>1389</v>
      </c>
      <c r="AW290" s="97" t="s">
        <v>1389</v>
      </c>
      <c r="AX290" s="114" t="s">
        <v>3</v>
      </c>
      <c r="AY290" s="120">
        <v>347</v>
      </c>
      <c r="AZ290" s="98">
        <v>46045</v>
      </c>
      <c r="BA290" s="110" t="str">
        <f t="shared" ref="BA290" si="414">+IF(D290="","",IF(AND($AZ290=""),"EN TRAMITE",IF(AND($AZ290&lt;=$AI290),"CON RESPUESTA","VENCIDA")))</f>
        <v>CON RESPUESTA</v>
      </c>
      <c r="BB290" s="111">
        <f>IF($AQ290="","",IF(AND($I290="RS"),($AQ290-$AK290),IF(AND($I290="RP"),($AQ290-$AK290),IF(AND($I290="RV"),($AQ290-$AK290),(NETWORKDAYS.INTL($AK290,$AQ290,1,Datos!$R$3:$R$18))))))</f>
        <v>7</v>
      </c>
      <c r="BC290" s="112" t="str">
        <f t="shared" si="1"/>
        <v>A TIEMPO</v>
      </c>
      <c r="BD290" s="111">
        <f>IF($AZ290="","",IF(AND($I290="RS"),($AZ290-$D290),IF(AND($I290="RP"),($AZ290-$D290),IF(AND($I290="RV"),($AZ290-$D290),(NETWORKDAYS.INTL($D290,$AZ290,1,Datos!$R$3:$R$18))))))</f>
        <v>7</v>
      </c>
      <c r="BE290" s="112" t="str">
        <f t="shared" si="2"/>
        <v>A TIEMPO</v>
      </c>
    </row>
    <row r="291" spans="1:57" ht="21" customHeight="1" x14ac:dyDescent="0.3">
      <c r="A291" s="97">
        <v>49</v>
      </c>
      <c r="B291" s="97">
        <v>209</v>
      </c>
      <c r="C291" s="98">
        <v>46035</v>
      </c>
      <c r="D291" s="98">
        <v>46035</v>
      </c>
      <c r="E291" s="97" t="s">
        <v>1574</v>
      </c>
      <c r="F291" s="97" t="s">
        <v>1575</v>
      </c>
      <c r="G291" s="97" t="s">
        <v>140</v>
      </c>
      <c r="H291" s="97" t="s">
        <v>1374</v>
      </c>
      <c r="I291" s="97" t="s">
        <v>1368</v>
      </c>
      <c r="J291" s="97" t="s">
        <v>1627</v>
      </c>
      <c r="K291" s="97" t="s">
        <v>80</v>
      </c>
      <c r="L291" s="97">
        <v>80932634</v>
      </c>
      <c r="M291" s="97">
        <v>3125263618</v>
      </c>
      <c r="N291" s="97" t="s">
        <v>66</v>
      </c>
      <c r="O291" s="97" t="s">
        <v>1627</v>
      </c>
      <c r="P291" s="97" t="s">
        <v>80</v>
      </c>
      <c r="Q291" s="97">
        <v>80932634</v>
      </c>
      <c r="R291" s="97" t="s">
        <v>98</v>
      </c>
      <c r="S291" s="97" t="s">
        <v>66</v>
      </c>
      <c r="T291" s="97" t="s">
        <v>66</v>
      </c>
      <c r="U291" s="97">
        <v>3125263618</v>
      </c>
      <c r="V291" s="97" t="s">
        <v>66</v>
      </c>
      <c r="W291" s="97" t="s">
        <v>214</v>
      </c>
      <c r="X291" s="97" t="s">
        <v>243</v>
      </c>
      <c r="Y291" s="97" t="s">
        <v>1472</v>
      </c>
      <c r="Z291" s="97" t="s">
        <v>66</v>
      </c>
      <c r="AA291" s="97" t="s">
        <v>1413</v>
      </c>
      <c r="AB291" s="97" t="s">
        <v>1413</v>
      </c>
      <c r="AC291" s="97" t="s">
        <v>1386</v>
      </c>
      <c r="AD291" s="97" t="s">
        <v>1377</v>
      </c>
      <c r="AE291" s="97" t="s">
        <v>140</v>
      </c>
      <c r="AF291" s="97" t="s">
        <v>1446</v>
      </c>
      <c r="AG291" s="97" t="s">
        <v>66</v>
      </c>
      <c r="AH291" s="97" t="s">
        <v>1389</v>
      </c>
      <c r="AI291" s="98">
        <f>IF(D291="","",IF(AND($I291="RS"),WORKDAY.INTL($D291,3,1,Datos!$R$3:$R$18),IF(AND($I291="RP"),WORKDAY.INTL($D291,2,1,Datos!$R$3:$R$18),IF(AND($I291="RV"),WORKDAY.INTL($D291,1,1,Datos!$R$3:$R$18),IF(AND($I291="Pg"),WORKDAY.INTL($D291,15,1,Datos!$R$3:$R$18),IF(AND($I291="Ps"),WORKDAY.INTL($D291,10,1,Datos!$R$3:$R$18),WORKDAY.INTL($D291,15,1,Datos!$R$3:$R$18)-1))))))</f>
        <v>46055</v>
      </c>
      <c r="AJ291" s="97" t="str">
        <f>IF(D291="","",IF(AND($I291="RS"),(($AI291-$D291)*24)&amp;" Horas",IF(AND($I291="RP"),(($AI291-$D291)*24)&amp;" Horas",IF(AND($I291="RV"),(($AI291-$D291)*24)&amp;" Horas",IF(AND($I291="Pg"),NETWORKDAYS.INTL($D291,$AI291,1,Datos!$R$3:$R$18)-1&amp;" Días",IF(AND($I291="Ps"),NETWORKDAYS.INTL($D291,$AI291,1,Datos!$R$3:$R$18)-1&amp;" Días",(NETWORKDAYS.INTL($D291,$AI291,1,Datos!$R$3:$R$18)&amp;" Días")))))))</f>
        <v>15 Días</v>
      </c>
      <c r="AK291" s="98">
        <v>46037</v>
      </c>
      <c r="AL291" s="98">
        <v>46043</v>
      </c>
      <c r="AM291" s="98"/>
      <c r="AN291" s="98"/>
      <c r="AO291" s="97"/>
      <c r="AP291" s="109" t="str">
        <f ca="1">IF(D291="","",IF(AND($AZ291&lt;&gt;""),"YA SE DIO SOLUCIÓN","Falta  "&amp;(NETWORKDAYS.INTL(TODAY(),$AI291,1,Datos!$R$3:$R$18)-1&amp;" días")))</f>
        <v>YA SE DIO SOLUCIÓN</v>
      </c>
      <c r="AQ291" s="98">
        <v>46045</v>
      </c>
      <c r="AR291" s="98"/>
      <c r="AS291" s="97" t="s">
        <v>1283</v>
      </c>
      <c r="AT291" s="97" t="s">
        <v>1621</v>
      </c>
      <c r="AU291" s="97" t="s">
        <v>1284</v>
      </c>
      <c r="AV291" s="97" t="s">
        <v>1389</v>
      </c>
      <c r="AW291" s="97" t="s">
        <v>1389</v>
      </c>
      <c r="AX291" s="114" t="s">
        <v>3</v>
      </c>
      <c r="AY291" s="120">
        <v>354</v>
      </c>
      <c r="AZ291" s="98">
        <v>46048</v>
      </c>
      <c r="BA291" s="110" t="str">
        <f t="shared" ref="BA291" si="415">+IF(D291="","",IF(AND($AZ291=""),"EN TRAMITE",IF(AND($AZ291&lt;=$AI291),"CON RESPUESTA","VENCIDA")))</f>
        <v>CON RESPUESTA</v>
      </c>
      <c r="BB291" s="111">
        <f>IF($AQ291="","",IF(AND($I291="RS"),($AQ291-$AK291),IF(AND($I291="RP"),($AQ291-$AK291),IF(AND($I291="RV"),($AQ291-$AK291),(NETWORKDAYS.INTL($AK291,$AQ291,1,Datos!$R$3:$R$18))))))</f>
        <v>7</v>
      </c>
      <c r="BC291" s="112" t="str">
        <f t="shared" si="1"/>
        <v>A TIEMPO</v>
      </c>
      <c r="BD291" s="111">
        <f>IF($AZ291="","",IF(AND($I291="RS"),($AZ291-$D291),IF(AND($I291="RP"),($AZ291-$D291),IF(AND($I291="RV"),($AZ291-$D291),(NETWORKDAYS.INTL($D291,$AZ291,1,Datos!$R$3:$R$18))))))</f>
        <v>10</v>
      </c>
      <c r="BE291" s="112" t="str">
        <f t="shared" si="2"/>
        <v>A TIEMPO</v>
      </c>
    </row>
    <row r="292" spans="1:57" ht="21" customHeight="1" x14ac:dyDescent="0.3">
      <c r="A292" s="97">
        <v>48</v>
      </c>
      <c r="B292" s="97">
        <v>208</v>
      </c>
      <c r="C292" s="98">
        <v>46035</v>
      </c>
      <c r="D292" s="98">
        <v>46035</v>
      </c>
      <c r="E292" s="97" t="s">
        <v>1574</v>
      </c>
      <c r="F292" s="97" t="s">
        <v>1575</v>
      </c>
      <c r="G292" s="97" t="s">
        <v>140</v>
      </c>
      <c r="H292" s="97" t="s">
        <v>1374</v>
      </c>
      <c r="I292" s="97" t="s">
        <v>1368</v>
      </c>
      <c r="J292" s="97" t="s">
        <v>1625</v>
      </c>
      <c r="K292" s="97" t="s">
        <v>80</v>
      </c>
      <c r="L292" s="97">
        <v>4143861</v>
      </c>
      <c r="M292" s="97">
        <v>3208494234</v>
      </c>
      <c r="N292" s="97" t="s">
        <v>66</v>
      </c>
      <c r="O292" s="97" t="s">
        <v>1625</v>
      </c>
      <c r="P292" s="97" t="s">
        <v>80</v>
      </c>
      <c r="Q292" s="97">
        <v>4143861</v>
      </c>
      <c r="R292" s="97" t="s">
        <v>10</v>
      </c>
      <c r="S292" s="97" t="s">
        <v>66</v>
      </c>
      <c r="T292" s="97" t="s">
        <v>1626</v>
      </c>
      <c r="U292" s="97">
        <v>3208494234</v>
      </c>
      <c r="V292" s="97" t="s">
        <v>66</v>
      </c>
      <c r="W292" s="97" t="s">
        <v>214</v>
      </c>
      <c r="X292" s="97" t="s">
        <v>243</v>
      </c>
      <c r="Y292" s="97" t="s">
        <v>1472</v>
      </c>
      <c r="Z292" s="97" t="s">
        <v>66</v>
      </c>
      <c r="AA292" s="97" t="s">
        <v>1413</v>
      </c>
      <c r="AB292" s="97" t="s">
        <v>1413</v>
      </c>
      <c r="AC292" s="97" t="s">
        <v>1382</v>
      </c>
      <c r="AD292" s="97" t="s">
        <v>1377</v>
      </c>
      <c r="AE292" s="97" t="s">
        <v>140</v>
      </c>
      <c r="AF292" s="97" t="s">
        <v>1446</v>
      </c>
      <c r="AG292" s="97" t="s">
        <v>66</v>
      </c>
      <c r="AH292" s="97" t="s">
        <v>1389</v>
      </c>
      <c r="AI292" s="98">
        <f>IF(D292="","",IF(AND($I292="RS"),WORKDAY.INTL($D292,3,1,Datos!$R$3:$R$18),IF(AND($I292="RP"),WORKDAY.INTL($D292,2,1,Datos!$R$3:$R$18),IF(AND($I292="RV"),WORKDAY.INTL($D292,1,1,Datos!$R$3:$R$18),IF(AND($I292="Pg"),WORKDAY.INTL($D292,15,1,Datos!$R$3:$R$18),IF(AND($I292="Ps"),WORKDAY.INTL($D292,10,1,Datos!$R$3:$R$18),WORKDAY.INTL($D292,15,1,Datos!$R$3:$R$18)-1))))))</f>
        <v>46055</v>
      </c>
      <c r="AJ292" s="97" t="str">
        <f>IF(D292="","",IF(AND($I292="RS"),(($AI292-$D292)*24)&amp;" Horas",IF(AND($I292="RP"),(($AI292-$D292)*24)&amp;" Horas",IF(AND($I292="RV"),(($AI292-$D292)*24)&amp;" Horas",IF(AND($I292="Pg"),NETWORKDAYS.INTL($D292,$AI292,1,Datos!$R$3:$R$18)-1&amp;" Días",IF(AND($I292="Ps"),NETWORKDAYS.INTL($D292,$AI292,1,Datos!$R$3:$R$18)-1&amp;" Días",(NETWORKDAYS.INTL($D292,$AI292,1,Datos!$R$3:$R$18)&amp;" Días")))))))</f>
        <v>15 Días</v>
      </c>
      <c r="AK292" s="98">
        <v>46037</v>
      </c>
      <c r="AL292" s="98">
        <v>46043</v>
      </c>
      <c r="AM292" s="98"/>
      <c r="AN292" s="98"/>
      <c r="AO292" s="97"/>
      <c r="AP292" s="109" t="str">
        <f ca="1">IF(D292="","",IF(AND($AZ292&lt;&gt;""),"YA SE DIO SOLUCIÓN","Falta  "&amp;(NETWORKDAYS.INTL(TODAY(),$AI292,1,Datos!$R$3:$R$18)-1&amp;" días")))</f>
        <v>YA SE DIO SOLUCIÓN</v>
      </c>
      <c r="AQ292" s="98">
        <v>46045</v>
      </c>
      <c r="AR292" s="98"/>
      <c r="AS292" s="97" t="s">
        <v>1283</v>
      </c>
      <c r="AT292" s="97" t="s">
        <v>1607</v>
      </c>
      <c r="AU292" s="97" t="s">
        <v>1284</v>
      </c>
      <c r="AV292" s="97" t="s">
        <v>1389</v>
      </c>
      <c r="AW292" s="97" t="s">
        <v>1389</v>
      </c>
      <c r="AX292" s="114" t="s">
        <v>168</v>
      </c>
      <c r="AY292" s="120">
        <v>351</v>
      </c>
      <c r="AZ292" s="98">
        <v>46045</v>
      </c>
      <c r="BA292" s="110" t="str">
        <f t="shared" ref="BA292" si="416">+IF(D292="","",IF(AND($AZ292=""),"EN TRAMITE",IF(AND($AZ292&lt;=$AI292),"CON RESPUESTA","VENCIDA")))</f>
        <v>CON RESPUESTA</v>
      </c>
      <c r="BB292" s="111">
        <f>IF($AQ292="","",IF(AND($I292="RS"),($AQ292-$AK292),IF(AND($I292="RP"),($AQ292-$AK292),IF(AND($I292="RV"),($AQ292-$AK292),(NETWORKDAYS.INTL($AK292,$AQ292,1,Datos!$R$3:$R$18))))))</f>
        <v>7</v>
      </c>
      <c r="BC292" s="112" t="str">
        <f t="shared" si="1"/>
        <v>A TIEMPO</v>
      </c>
      <c r="BD292" s="111">
        <f>IF($AZ292="","",IF(AND($I292="RS"),($AZ292-$D292),IF(AND($I292="RP"),($AZ292-$D292),IF(AND($I292="RV"),($AZ292-$D292),(NETWORKDAYS.INTL($D292,$AZ292,1,Datos!$R$3:$R$18))))))</f>
        <v>9</v>
      </c>
      <c r="BE292" s="112" t="str">
        <f t="shared" si="2"/>
        <v>A TIEMPO</v>
      </c>
    </row>
    <row r="293" spans="1:57" ht="21" customHeight="1" x14ac:dyDescent="0.3">
      <c r="A293" s="97">
        <v>47</v>
      </c>
      <c r="B293" s="97">
        <v>207</v>
      </c>
      <c r="C293" s="98">
        <v>46035</v>
      </c>
      <c r="D293" s="98">
        <v>46035</v>
      </c>
      <c r="E293" s="97" t="s">
        <v>1574</v>
      </c>
      <c r="F293" s="97" t="s">
        <v>1575</v>
      </c>
      <c r="G293" s="97" t="s">
        <v>149</v>
      </c>
      <c r="H293" s="97" t="s">
        <v>1374</v>
      </c>
      <c r="I293" s="97" t="s">
        <v>1368</v>
      </c>
      <c r="J293" s="97" t="s">
        <v>1622</v>
      </c>
      <c r="K293" s="97" t="s">
        <v>80</v>
      </c>
      <c r="L293" s="97">
        <v>1117582951</v>
      </c>
      <c r="M293" s="97">
        <v>3504905130</v>
      </c>
      <c r="N293" s="97" t="s">
        <v>1624</v>
      </c>
      <c r="O293" s="97" t="s">
        <v>1622</v>
      </c>
      <c r="P293" s="97" t="s">
        <v>80</v>
      </c>
      <c r="Q293" s="97">
        <v>1117582951</v>
      </c>
      <c r="R293" s="97" t="s">
        <v>11</v>
      </c>
      <c r="S293" s="97" t="s">
        <v>66</v>
      </c>
      <c r="T293" s="97" t="s">
        <v>1623</v>
      </c>
      <c r="U293" s="97">
        <v>3504905130</v>
      </c>
      <c r="V293" s="97" t="s">
        <v>1624</v>
      </c>
      <c r="W293" s="97" t="s">
        <v>1272</v>
      </c>
      <c r="X293" s="97"/>
      <c r="Y293" s="97" t="s">
        <v>1472</v>
      </c>
      <c r="Z293" s="97" t="s">
        <v>66</v>
      </c>
      <c r="AA293" s="97" t="s">
        <v>1413</v>
      </c>
      <c r="AB293" s="97" t="s">
        <v>1413</v>
      </c>
      <c r="AC293" s="97" t="s">
        <v>1382</v>
      </c>
      <c r="AD293" s="97" t="s">
        <v>1377</v>
      </c>
      <c r="AE293" s="97" t="s">
        <v>140</v>
      </c>
      <c r="AF293" s="97" t="s">
        <v>1446</v>
      </c>
      <c r="AG293" s="97" t="s">
        <v>66</v>
      </c>
      <c r="AH293" s="97" t="s">
        <v>1389</v>
      </c>
      <c r="AI293" s="98">
        <f>IF(D293="","",IF(AND($I293="RS"),WORKDAY.INTL($D293,3,1,Datos!$R$3:$R$18),IF(AND($I293="RP"),WORKDAY.INTL($D293,2,1,Datos!$R$3:$R$18),IF(AND($I293="RV"),WORKDAY.INTL($D293,1,1,Datos!$R$3:$R$18),IF(AND($I293="Pg"),WORKDAY.INTL($D293,15,1,Datos!$R$3:$R$18),IF(AND($I293="Ps"),WORKDAY.INTL($D293,10,1,Datos!$R$3:$R$18),WORKDAY.INTL($D293,15,1,Datos!$R$3:$R$18)-1))))))</f>
        <v>46055</v>
      </c>
      <c r="AJ293" s="97" t="str">
        <f>IF(D293="","",IF(AND($I293="RS"),(($AI293-$D293)*24)&amp;" Horas",IF(AND($I293="RP"),(($AI293-$D293)*24)&amp;" Horas",IF(AND($I293="RV"),(($AI293-$D293)*24)&amp;" Horas",IF(AND($I293="Pg"),NETWORKDAYS.INTL($D293,$AI293,1,Datos!$R$3:$R$18)-1&amp;" Días",IF(AND($I293="Ps"),NETWORKDAYS.INTL($D293,$AI293,1,Datos!$R$3:$R$18)-1&amp;" Días",(NETWORKDAYS.INTL($D293,$AI293,1,Datos!$R$3:$R$18)&amp;" Días")))))))</f>
        <v>15 Días</v>
      </c>
      <c r="AK293" s="98">
        <v>46037</v>
      </c>
      <c r="AL293" s="98">
        <v>46043</v>
      </c>
      <c r="AM293" s="98"/>
      <c r="AN293" s="98"/>
      <c r="AO293" s="97"/>
      <c r="AP293" s="109" t="str">
        <f ca="1">IF(D293="","",IF(AND($AZ293&lt;&gt;""),"YA SE DIO SOLUCIÓN","Falta  "&amp;(NETWORKDAYS.INTL(TODAY(),$AI293,1,Datos!$R$3:$R$18)-1&amp;" días")))</f>
        <v>YA SE DIO SOLUCIÓN</v>
      </c>
      <c r="AQ293" s="98">
        <v>46045</v>
      </c>
      <c r="AR293" s="98"/>
      <c r="AS293" s="97" t="s">
        <v>1283</v>
      </c>
      <c r="AT293" s="97" t="s">
        <v>1607</v>
      </c>
      <c r="AU293" s="97" t="s">
        <v>1284</v>
      </c>
      <c r="AV293" s="97" t="s">
        <v>1389</v>
      </c>
      <c r="AW293" s="97" t="s">
        <v>1389</v>
      </c>
      <c r="AX293" s="114" t="s">
        <v>3</v>
      </c>
      <c r="AY293" s="120">
        <v>352</v>
      </c>
      <c r="AZ293" s="98">
        <v>46045</v>
      </c>
      <c r="BA293" s="110" t="str">
        <f t="shared" ref="BA293" si="417">+IF(D293="","",IF(AND($AZ293=""),"EN TRAMITE",IF(AND($AZ293&lt;=$AI293),"CON RESPUESTA","VENCIDA")))</f>
        <v>CON RESPUESTA</v>
      </c>
      <c r="BB293" s="111">
        <f>IF($AQ293="","",IF(AND($I293="RS"),($AQ293-$AK293),IF(AND($I293="RP"),($AQ293-$AK293),IF(AND($I293="RV"),($AQ293-$AK293),(NETWORKDAYS.INTL($AK293,$AQ293,1,Datos!$R$3:$R$18))))))</f>
        <v>7</v>
      </c>
      <c r="BC293" s="112" t="str">
        <f t="shared" si="1"/>
        <v>A TIEMPO</v>
      </c>
      <c r="BD293" s="111">
        <f>IF($AZ293="","",IF(AND($I293="RS"),($AZ293-$D293),IF(AND($I293="RP"),($AZ293-$D293),IF(AND($I293="RV"),($AZ293-$D293),(NETWORKDAYS.INTL($D293,$AZ293,1,Datos!$R$3:$R$18))))))</f>
        <v>9</v>
      </c>
      <c r="BE293" s="112" t="str">
        <f t="shared" si="2"/>
        <v>A TIEMPO</v>
      </c>
    </row>
    <row r="294" spans="1:57" ht="21" customHeight="1" x14ac:dyDescent="0.3">
      <c r="A294" s="97">
        <v>46</v>
      </c>
      <c r="B294" s="97">
        <v>206</v>
      </c>
      <c r="C294" s="98">
        <v>46035</v>
      </c>
      <c r="D294" s="98">
        <v>46035</v>
      </c>
      <c r="E294" s="97" t="s">
        <v>1574</v>
      </c>
      <c r="F294" s="97" t="s">
        <v>1575</v>
      </c>
      <c r="G294" s="97" t="s">
        <v>1616</v>
      </c>
      <c r="H294" s="97" t="s">
        <v>1374</v>
      </c>
      <c r="I294" s="97" t="s">
        <v>1368</v>
      </c>
      <c r="J294" s="97" t="s">
        <v>1617</v>
      </c>
      <c r="K294" s="97" t="s">
        <v>66</v>
      </c>
      <c r="L294" s="97" t="s">
        <v>66</v>
      </c>
      <c r="M294" s="97">
        <v>3224794173</v>
      </c>
      <c r="N294" s="97" t="s">
        <v>1618</v>
      </c>
      <c r="O294" s="97" t="s">
        <v>1619</v>
      </c>
      <c r="P294" s="97" t="s">
        <v>66</v>
      </c>
      <c r="Q294" s="97" t="s">
        <v>66</v>
      </c>
      <c r="R294" s="97" t="s">
        <v>4</v>
      </c>
      <c r="S294" s="97" t="s">
        <v>66</v>
      </c>
      <c r="T294" s="97" t="s">
        <v>1620</v>
      </c>
      <c r="U294" s="97">
        <v>3224794173</v>
      </c>
      <c r="V294" s="97" t="s">
        <v>1618</v>
      </c>
      <c r="W294" s="97" t="s">
        <v>214</v>
      </c>
      <c r="X294" s="97" t="s">
        <v>243</v>
      </c>
      <c r="Y294" s="97" t="s">
        <v>1472</v>
      </c>
      <c r="Z294" s="97" t="s">
        <v>66</v>
      </c>
      <c r="AA294" s="97" t="s">
        <v>1413</v>
      </c>
      <c r="AB294" s="97" t="s">
        <v>1413</v>
      </c>
      <c r="AC294" s="97" t="s">
        <v>1382</v>
      </c>
      <c r="AD294" s="97" t="s">
        <v>1377</v>
      </c>
      <c r="AE294" s="97" t="s">
        <v>140</v>
      </c>
      <c r="AF294" s="97" t="s">
        <v>1446</v>
      </c>
      <c r="AG294" s="97" t="s">
        <v>66</v>
      </c>
      <c r="AH294" s="97" t="s">
        <v>1389</v>
      </c>
      <c r="AI294" s="98">
        <f>IF(D294="","",IF(AND($I294="RS"),WORKDAY.INTL($D294,3,1,Datos!$R$3:$R$18),IF(AND($I294="RP"),WORKDAY.INTL($D294,2,1,Datos!$R$3:$R$18),IF(AND($I294="RV"),WORKDAY.INTL($D294,1,1,Datos!$R$3:$R$18),IF(AND($I294="Pg"),WORKDAY.INTL($D294,15,1,Datos!$R$3:$R$18),IF(AND($I294="Ps"),WORKDAY.INTL($D294,10,1,Datos!$R$3:$R$18),WORKDAY.INTL($D294,15,1,Datos!$R$3:$R$18)-1))))))</f>
        <v>46055</v>
      </c>
      <c r="AJ294" s="97" t="str">
        <f>IF(D294="","",IF(AND($I294="RS"),(($AI294-$D294)*24)&amp;" Horas",IF(AND($I294="RP"),(($AI294-$D294)*24)&amp;" Horas",IF(AND($I294="RV"),(($AI294-$D294)*24)&amp;" Horas",IF(AND($I294="Pg"),NETWORKDAYS.INTL($D294,$AI294,1,Datos!$R$3:$R$18)-1&amp;" Días",IF(AND($I294="Ps"),NETWORKDAYS.INTL($D294,$AI294,1,Datos!$R$3:$R$18)-1&amp;" Días",(NETWORKDAYS.INTL($D294,$AI294,1,Datos!$R$3:$R$18)&amp;" Días")))))))</f>
        <v>15 Días</v>
      </c>
      <c r="AK294" s="98">
        <v>46037</v>
      </c>
      <c r="AL294" s="98">
        <v>46043</v>
      </c>
      <c r="AM294" s="98"/>
      <c r="AN294" s="98"/>
      <c r="AO294" s="97"/>
      <c r="AP294" s="109" t="str">
        <f ca="1">IF(D294="","",IF(AND($AZ294&lt;&gt;""),"YA SE DIO SOLUCIÓN","Falta  "&amp;(NETWORKDAYS.INTL(TODAY(),$AI294,1,Datos!$R$3:$R$18)-1&amp;" días")))</f>
        <v>YA SE DIO SOLUCIÓN</v>
      </c>
      <c r="AQ294" s="98">
        <v>46045</v>
      </c>
      <c r="AR294" s="98"/>
      <c r="AS294" s="97" t="s">
        <v>1283</v>
      </c>
      <c r="AT294" s="97" t="s">
        <v>1655</v>
      </c>
      <c r="AU294" s="97" t="s">
        <v>1284</v>
      </c>
      <c r="AV294" s="97" t="s">
        <v>1389</v>
      </c>
      <c r="AW294" s="97" t="s">
        <v>1389</v>
      </c>
      <c r="AX294" s="114" t="s">
        <v>168</v>
      </c>
      <c r="AY294" s="120">
        <v>353</v>
      </c>
      <c r="AZ294" s="98">
        <v>46048</v>
      </c>
      <c r="BA294" s="110" t="str">
        <f t="shared" ref="BA294" si="418">+IF(D294="","",IF(AND($AZ294=""),"EN TRAMITE",IF(AND($AZ294&lt;=$AI294),"CON RESPUESTA","VENCIDA")))</f>
        <v>CON RESPUESTA</v>
      </c>
      <c r="BB294" s="111">
        <f>IF($AQ294="","",IF(AND($I294="RS"),($AQ294-$AK294),IF(AND($I294="RP"),($AQ294-$AK294),IF(AND($I294="RV"),($AQ294-$AK294),(NETWORKDAYS.INTL($AK294,$AQ294,1,Datos!$R$3:$R$18))))))</f>
        <v>7</v>
      </c>
      <c r="BC294" s="112" t="str">
        <f t="shared" si="1"/>
        <v>A TIEMPO</v>
      </c>
      <c r="BD294" s="111">
        <f>IF($AZ294="","",IF(AND($I294="RS"),($AZ294-$D294),IF(AND($I294="RP"),($AZ294-$D294),IF(AND($I294="RV"),($AZ294-$D294),(NETWORKDAYS.INTL($D294,$AZ294,1,Datos!$R$3:$R$18))))))</f>
        <v>10</v>
      </c>
      <c r="BE294" s="112" t="str">
        <f t="shared" si="2"/>
        <v>A TIEMPO</v>
      </c>
    </row>
    <row r="295" spans="1:57" ht="21" customHeight="1" x14ac:dyDescent="0.3">
      <c r="A295" s="97">
        <v>45</v>
      </c>
      <c r="B295" s="97">
        <v>205</v>
      </c>
      <c r="C295" s="98">
        <v>46035</v>
      </c>
      <c r="D295" s="98">
        <v>46035</v>
      </c>
      <c r="E295" s="97" t="s">
        <v>1574</v>
      </c>
      <c r="F295" s="97" t="s">
        <v>1575</v>
      </c>
      <c r="G295" s="97" t="s">
        <v>122</v>
      </c>
      <c r="H295" s="97" t="s">
        <v>1374</v>
      </c>
      <c r="I295" s="97" t="s">
        <v>1368</v>
      </c>
      <c r="J295" s="97" t="s">
        <v>1612</v>
      </c>
      <c r="K295" s="97" t="s">
        <v>80</v>
      </c>
      <c r="L295" s="97">
        <v>33481350</v>
      </c>
      <c r="M295" s="97" t="s">
        <v>66</v>
      </c>
      <c r="N295" s="97" t="s">
        <v>66</v>
      </c>
      <c r="O295" s="97" t="s">
        <v>1613</v>
      </c>
      <c r="P295" s="97" t="s">
        <v>80</v>
      </c>
      <c r="Q295" s="97">
        <v>1029661253</v>
      </c>
      <c r="R295" s="97" t="s">
        <v>10</v>
      </c>
      <c r="S295" s="97" t="s">
        <v>66</v>
      </c>
      <c r="T295" s="97" t="s">
        <v>1614</v>
      </c>
      <c r="U295" s="97">
        <v>3123494268</v>
      </c>
      <c r="V295" s="97" t="s">
        <v>1615</v>
      </c>
      <c r="W295" s="97" t="s">
        <v>214</v>
      </c>
      <c r="X295" s="97" t="s">
        <v>243</v>
      </c>
      <c r="Y295" s="97" t="s">
        <v>1472</v>
      </c>
      <c r="Z295" s="97" t="s">
        <v>66</v>
      </c>
      <c r="AA295" s="97" t="s">
        <v>1413</v>
      </c>
      <c r="AB295" s="97" t="s">
        <v>1413</v>
      </c>
      <c r="AC295" s="97" t="s">
        <v>1381</v>
      </c>
      <c r="AD295" s="97" t="s">
        <v>1377</v>
      </c>
      <c r="AE295" s="97" t="s">
        <v>1421</v>
      </c>
      <c r="AF295" s="97" t="s">
        <v>1434</v>
      </c>
      <c r="AG295" s="97" t="s">
        <v>66</v>
      </c>
      <c r="AH295" s="97" t="s">
        <v>1389</v>
      </c>
      <c r="AI295" s="98">
        <f>IF(D295="","",IF(AND($I295="RS"),WORKDAY.INTL($D295,3,1,Datos!$R$3:$R$18),IF(AND($I295="RP"),WORKDAY.INTL($D295,2,1,Datos!$R$3:$R$18),IF(AND($I295="RV"),WORKDAY.INTL($D295,1,1,Datos!$R$3:$R$18),IF(AND($I295="Pg"),WORKDAY.INTL($D295,15,1,Datos!$R$3:$R$18),IF(AND($I295="Ps"),WORKDAY.INTL($D295,10,1,Datos!$R$3:$R$18),WORKDAY.INTL($D295,15,1,Datos!$R$3:$R$18)-1))))))</f>
        <v>46055</v>
      </c>
      <c r="AJ295" s="97" t="str">
        <f>IF(D295="","",IF(AND($I295="RS"),(($AI295-$D295)*24)&amp;" Horas",IF(AND($I295="RP"),(($AI295-$D295)*24)&amp;" Horas",IF(AND($I295="RV"),(($AI295-$D295)*24)&amp;" Horas",IF(AND($I295="Pg"),NETWORKDAYS.INTL($D295,$AI295,1,Datos!$R$3:$R$18)-1&amp;" Días",IF(AND($I295="Ps"),NETWORKDAYS.INTL($D295,$AI295,1,Datos!$R$3:$R$18)-1&amp;" Días",(NETWORKDAYS.INTL($D295,$AI295,1,Datos!$R$3:$R$18)&amp;" Días")))))))</f>
        <v>15 Días</v>
      </c>
      <c r="AK295" s="98">
        <v>46037</v>
      </c>
      <c r="AL295" s="98">
        <v>46043</v>
      </c>
      <c r="AM295" s="98"/>
      <c r="AN295" s="98"/>
      <c r="AO295" s="97"/>
      <c r="AP295" s="109" t="str">
        <f ca="1">IF(D295="","",IF(AND($AZ295&lt;&gt;""),"YA SE DIO SOLUCIÓN","Falta  "&amp;(NETWORKDAYS.INTL(TODAY(),$AI295,1,Datos!$R$3:$R$18)-1&amp;" días")))</f>
        <v>YA SE DIO SOLUCIÓN</v>
      </c>
      <c r="AQ295" s="98">
        <v>46045</v>
      </c>
      <c r="AR295" s="98"/>
      <c r="AS295" s="97" t="s">
        <v>1283</v>
      </c>
      <c r="AT295" s="97" t="s">
        <v>1654</v>
      </c>
      <c r="AU295" s="97" t="s">
        <v>1284</v>
      </c>
      <c r="AV295" s="97" t="s">
        <v>1389</v>
      </c>
      <c r="AW295" s="97" t="s">
        <v>1389</v>
      </c>
      <c r="AX295" s="114" t="s">
        <v>3</v>
      </c>
      <c r="AY295" s="120">
        <v>349</v>
      </c>
      <c r="AZ295" s="98">
        <v>46045</v>
      </c>
      <c r="BA295" s="110" t="str">
        <f t="shared" ref="BA295" si="419">+IF(D295="","",IF(AND($AZ295=""),"EN TRAMITE",IF(AND($AZ295&lt;=$AI295),"CON RESPUESTA","VENCIDA")))</f>
        <v>CON RESPUESTA</v>
      </c>
      <c r="BB295" s="111">
        <f>IF($AQ295="","",IF(AND($I295="RS"),($AQ295-$AK295),IF(AND($I295="RP"),($AQ295-$AK295),IF(AND($I295="RV"),($AQ295-$AK295),(NETWORKDAYS.INTL($AK295,$AQ295,1,Datos!$R$3:$R$18))))))</f>
        <v>7</v>
      </c>
      <c r="BC295" s="112" t="str">
        <f t="shared" si="1"/>
        <v>A TIEMPO</v>
      </c>
      <c r="BD295" s="111">
        <f>IF($AZ295="","",IF(AND($I295="RS"),($AZ295-$D295),IF(AND($I295="RP"),($AZ295-$D295),IF(AND($I295="RV"),($AZ295-$D295),(NETWORKDAYS.INTL($D295,$AZ295,1,Datos!$R$3:$R$18))))))</f>
        <v>9</v>
      </c>
      <c r="BE295" s="112" t="str">
        <f t="shared" si="2"/>
        <v>A TIEMPO</v>
      </c>
    </row>
    <row r="296" spans="1:57" ht="21" customHeight="1" x14ac:dyDescent="0.3">
      <c r="A296" s="97">
        <v>44</v>
      </c>
      <c r="B296" s="97">
        <v>204</v>
      </c>
      <c r="C296" s="98">
        <v>46035</v>
      </c>
      <c r="D296" s="98">
        <v>46035</v>
      </c>
      <c r="E296" s="97" t="s">
        <v>1574</v>
      </c>
      <c r="F296" s="97" t="s">
        <v>1575</v>
      </c>
      <c r="G296" s="97" t="s">
        <v>119</v>
      </c>
      <c r="H296" s="97" t="s">
        <v>1374</v>
      </c>
      <c r="I296" s="97" t="s">
        <v>1368</v>
      </c>
      <c r="J296" s="97" t="s">
        <v>1608</v>
      </c>
      <c r="K296" s="97" t="s">
        <v>80</v>
      </c>
      <c r="L296" s="97">
        <v>23834778</v>
      </c>
      <c r="M296" s="97">
        <v>3144333329</v>
      </c>
      <c r="N296" s="97" t="s">
        <v>1609</v>
      </c>
      <c r="O296" s="97" t="s">
        <v>1608</v>
      </c>
      <c r="P296" s="97" t="s">
        <v>80</v>
      </c>
      <c r="Q296" s="97">
        <v>23834778</v>
      </c>
      <c r="R296" s="97" t="s">
        <v>11</v>
      </c>
      <c r="S296" s="97" t="s">
        <v>66</v>
      </c>
      <c r="T296" s="97" t="s">
        <v>1610</v>
      </c>
      <c r="U296" s="97">
        <v>3144333329</v>
      </c>
      <c r="V296" s="97" t="s">
        <v>1609</v>
      </c>
      <c r="W296" s="97" t="s">
        <v>214</v>
      </c>
      <c r="X296" s="97" t="s">
        <v>1056</v>
      </c>
      <c r="Y296" s="97" t="s">
        <v>1594</v>
      </c>
      <c r="Z296" s="97" t="s">
        <v>66</v>
      </c>
      <c r="AA296" s="97" t="s">
        <v>1413</v>
      </c>
      <c r="AB296" s="97" t="s">
        <v>1413</v>
      </c>
      <c r="AC296" s="97" t="s">
        <v>1382</v>
      </c>
      <c r="AD296" s="97" t="s">
        <v>1377</v>
      </c>
      <c r="AE296" s="97" t="s">
        <v>1421</v>
      </c>
      <c r="AF296" s="97" t="s">
        <v>1434</v>
      </c>
      <c r="AG296" s="97" t="s">
        <v>1611</v>
      </c>
      <c r="AH296" s="97" t="s">
        <v>1391</v>
      </c>
      <c r="AI296" s="98">
        <f>IF(D296="","",IF(AND($I296="RS"),WORKDAY.INTL($D296,3,1,Datos!$R$3:$R$18),IF(AND($I296="RP"),WORKDAY.INTL($D296,2,1,Datos!$R$3:$R$18),IF(AND($I296="RV"),WORKDAY.INTL($D296,1,1,Datos!$R$3:$R$18),IF(AND($I296="Pg"),WORKDAY.INTL($D296,15,1,Datos!$R$3:$R$18),IF(AND($I296="Ps"),WORKDAY.INTL($D296,10,1,Datos!$R$3:$R$18),WORKDAY.INTL($D296,15,1,Datos!$R$3:$R$18)-1))))))</f>
        <v>46055</v>
      </c>
      <c r="AJ296" s="97" t="str">
        <f>IF(D296="","",IF(AND($I296="RS"),(($AI296-$D296)*24)&amp;" Horas",IF(AND($I296="RP"),(($AI296-$D296)*24)&amp;" Horas",IF(AND($I296="RV"),(($AI296-$D296)*24)&amp;" Horas",IF(AND($I296="Pg"),NETWORKDAYS.INTL($D296,$AI296,1,Datos!$R$3:$R$18)-1&amp;" Días",IF(AND($I296="Ps"),NETWORKDAYS.INTL($D296,$AI296,1,Datos!$R$3:$R$18)-1&amp;" Días",(NETWORKDAYS.INTL($D296,$AI296,1,Datos!$R$3:$R$18)&amp;" Días")))))))</f>
        <v>15 Días</v>
      </c>
      <c r="AK296" s="98">
        <v>46037</v>
      </c>
      <c r="AL296" s="98">
        <v>46043</v>
      </c>
      <c r="AM296" s="98"/>
      <c r="AN296" s="98"/>
      <c r="AO296" s="97"/>
      <c r="AP296" s="109" t="str">
        <f ca="1">IF(D296="","",IF(AND($AZ296&lt;&gt;""),"YA SE DIO SOLUCIÓN","Falta  "&amp;(NETWORKDAYS.INTL(TODAY(),$AI296,1,Datos!$R$3:$R$18)-1&amp;" días")))</f>
        <v>YA SE DIO SOLUCIÓN</v>
      </c>
      <c r="AQ296" s="98">
        <v>46045</v>
      </c>
      <c r="AR296" s="98"/>
      <c r="AS296" s="97" t="s">
        <v>1283</v>
      </c>
      <c r="AT296" s="97" t="s">
        <v>1551</v>
      </c>
      <c r="AU296" s="97" t="s">
        <v>1284</v>
      </c>
      <c r="AV296" s="97" t="s">
        <v>1389</v>
      </c>
      <c r="AW296" s="97" t="s">
        <v>1389</v>
      </c>
      <c r="AX296" s="114" t="s">
        <v>168</v>
      </c>
      <c r="AY296" s="120">
        <v>348</v>
      </c>
      <c r="AZ296" s="98">
        <v>46045</v>
      </c>
      <c r="BA296" s="110" t="str">
        <f t="shared" ref="BA296" si="420">+IF(D296="","",IF(AND($AZ296=""),"EN TRAMITE",IF(AND($AZ296&lt;=$AI296),"CON RESPUESTA","VENCIDA")))</f>
        <v>CON RESPUESTA</v>
      </c>
      <c r="BB296" s="111">
        <f>IF($AQ296="","",IF(AND($I296="RS"),($AQ296-$AK296),IF(AND($I296="RP"),($AQ296-$AK296),IF(AND($I296="RV"),($AQ296-$AK296),(NETWORKDAYS.INTL($AK296,$AQ296,1,Datos!$R$3:$R$18))))))</f>
        <v>7</v>
      </c>
      <c r="BC296" s="112" t="str">
        <f t="shared" si="1"/>
        <v>A TIEMPO</v>
      </c>
      <c r="BD296" s="111">
        <f>IF($AZ296="","",IF(AND($I296="RS"),($AZ296-$D296),IF(AND($I296="RP"),($AZ296-$D296),IF(AND($I296="RV"),($AZ296-$D296),(NETWORKDAYS.INTL($D296,$AZ296,1,Datos!$R$3:$R$18))))))</f>
        <v>9</v>
      </c>
      <c r="BE296" s="112" t="str">
        <f t="shared" si="2"/>
        <v>A TIEMPO</v>
      </c>
    </row>
    <row r="297" spans="1:57" ht="21" customHeight="1" x14ac:dyDescent="0.3">
      <c r="A297" s="97">
        <v>43</v>
      </c>
      <c r="B297" s="97">
        <v>89</v>
      </c>
      <c r="C297" s="98">
        <v>46028</v>
      </c>
      <c r="D297" s="98">
        <v>46028</v>
      </c>
      <c r="E297" s="97" t="s">
        <v>1574</v>
      </c>
      <c r="F297" s="97" t="s">
        <v>1575</v>
      </c>
      <c r="G297" s="97" t="s">
        <v>153</v>
      </c>
      <c r="H297" s="97" t="s">
        <v>1374</v>
      </c>
      <c r="I297" s="97" t="s">
        <v>1368</v>
      </c>
      <c r="J297" s="97" t="s">
        <v>1603</v>
      </c>
      <c r="K297" s="97" t="s">
        <v>80</v>
      </c>
      <c r="L297" s="97">
        <v>74187606</v>
      </c>
      <c r="M297" s="97">
        <v>3114371730</v>
      </c>
      <c r="N297" s="97" t="s">
        <v>1604</v>
      </c>
      <c r="O297" s="97" t="s">
        <v>1603</v>
      </c>
      <c r="P297" s="97" t="s">
        <v>80</v>
      </c>
      <c r="Q297" s="97">
        <v>74187606</v>
      </c>
      <c r="R297" s="97" t="s">
        <v>11</v>
      </c>
      <c r="S297" s="97" t="s">
        <v>66</v>
      </c>
      <c r="T297" s="97" t="s">
        <v>1605</v>
      </c>
      <c r="U297" s="97">
        <v>3114371730</v>
      </c>
      <c r="V297" s="97" t="s">
        <v>1604</v>
      </c>
      <c r="W297" s="97" t="s">
        <v>214</v>
      </c>
      <c r="X297" s="97" t="s">
        <v>243</v>
      </c>
      <c r="Y297" s="97" t="s">
        <v>1442</v>
      </c>
      <c r="Z297" s="97" t="s">
        <v>66</v>
      </c>
      <c r="AA297" s="97" t="s">
        <v>1413</v>
      </c>
      <c r="AB297" s="97" t="s">
        <v>1413</v>
      </c>
      <c r="AC297" s="97" t="s">
        <v>1382</v>
      </c>
      <c r="AD297" s="97" t="s">
        <v>1377</v>
      </c>
      <c r="AE297" s="97" t="s">
        <v>1420</v>
      </c>
      <c r="AF297" s="97" t="s">
        <v>1519</v>
      </c>
      <c r="AG297" s="97" t="s">
        <v>1606</v>
      </c>
      <c r="AH297" s="97" t="s">
        <v>1391</v>
      </c>
      <c r="AI297" s="98">
        <f>IF(D297="","",IF(AND($I297="RS"),WORKDAY.INTL($D297,3,1,Datos!$R$3:$R$18),IF(AND($I297="RP"),WORKDAY.INTL($D297,2,1,Datos!$R$3:$R$18),IF(AND($I297="RV"),WORKDAY.INTL($D297,1,1,Datos!$R$3:$R$18),IF(AND($I297="Pg"),WORKDAY.INTL($D297,15,1,Datos!$R$3:$R$18),IF(AND($I297="Ps"),WORKDAY.INTL($D297,10,1,Datos!$R$3:$R$18),WORKDAY.INTL($D297,15,1,Datos!$R$3:$R$18)-1))))))</f>
        <v>46048</v>
      </c>
      <c r="AJ297" s="97" t="str">
        <f>IF(D297="","",IF(AND($I297="RS"),(($AI297-$D297)*24)&amp;" Horas",IF(AND($I297="RP"),(($AI297-$D297)*24)&amp;" Horas",IF(AND($I297="RV"),(($AI297-$D297)*24)&amp;" Horas",IF(AND($I297="Pg"),NETWORKDAYS.INTL($D297,$AI297,1,Datos!$R$3:$R$18)-1&amp;" Días",IF(AND($I297="Ps"),NETWORKDAYS.INTL($D297,$AI297,1,Datos!$R$3:$R$18)-1&amp;" Días",(NETWORKDAYS.INTL($D297,$AI297,1,Datos!$R$3:$R$18)&amp;" Días")))))))</f>
        <v>15 Días</v>
      </c>
      <c r="AK297" s="98">
        <v>46028</v>
      </c>
      <c r="AL297" s="98">
        <v>46031</v>
      </c>
      <c r="AM297" s="98"/>
      <c r="AN297" s="98"/>
      <c r="AO297" s="97"/>
      <c r="AP297" s="109" t="str">
        <f ca="1">IF(D297="","",IF(AND($AZ297&lt;&gt;""),"YA SE DIO SOLUCIÓN","Falta  "&amp;(NETWORKDAYS.INTL(TODAY(),$AI297,1,Datos!$R$3:$R$18)-1&amp;" días")))</f>
        <v>YA SE DIO SOLUCIÓN</v>
      </c>
      <c r="AQ297" s="98">
        <v>46035</v>
      </c>
      <c r="AR297" s="98"/>
      <c r="AS297" s="97" t="s">
        <v>1283</v>
      </c>
      <c r="AT297" s="97" t="s">
        <v>1607</v>
      </c>
      <c r="AU297" s="97" t="s">
        <v>1284</v>
      </c>
      <c r="AV297" s="97" t="s">
        <v>1389</v>
      </c>
      <c r="AW297" s="97" t="s">
        <v>1389</v>
      </c>
      <c r="AX297" s="114" t="s">
        <v>3</v>
      </c>
      <c r="AY297" s="120">
        <v>123</v>
      </c>
      <c r="AZ297" s="98">
        <v>46035</v>
      </c>
      <c r="BA297" s="110" t="str">
        <f t="shared" ref="BA297" si="421">+IF(D297="","",IF(AND($AZ297=""),"EN TRAMITE",IF(AND($AZ297&lt;=$AI297),"CON RESPUESTA","VENCIDA")))</f>
        <v>CON RESPUESTA</v>
      </c>
      <c r="BB297" s="111">
        <f>IF($AQ297="","",IF(AND($I297="RS"),($AQ297-$AK297),IF(AND($I297="RP"),($AQ297-$AK297),IF(AND($I297="RV"),($AQ297-$AK297),(NETWORKDAYS.INTL($AK297,$AQ297,1,Datos!$R$3:$R$18))))))</f>
        <v>6</v>
      </c>
      <c r="BC297" s="112" t="str">
        <f t="shared" si="1"/>
        <v>A TIEMPO</v>
      </c>
      <c r="BD297" s="111">
        <f>IF($AZ297="","",IF(AND($I297="RS"),($AZ297-$D297),IF(AND($I297="RP"),($AZ297-$D297),IF(AND($I297="RV"),($AZ297-$D297),(NETWORKDAYS.INTL($D297,$AZ297,1,Datos!$R$3:$R$18))))))</f>
        <v>6</v>
      </c>
      <c r="BE297" s="112" t="str">
        <f t="shared" si="2"/>
        <v>A TIEMPO</v>
      </c>
    </row>
    <row r="298" spans="1:57" ht="21" customHeight="1" x14ac:dyDescent="0.3">
      <c r="A298" s="97">
        <v>42</v>
      </c>
      <c r="B298" s="97">
        <v>88</v>
      </c>
      <c r="C298" s="98">
        <v>46028</v>
      </c>
      <c r="D298" s="98">
        <v>46028</v>
      </c>
      <c r="E298" s="97" t="s">
        <v>1574</v>
      </c>
      <c r="F298" s="97" t="s">
        <v>1575</v>
      </c>
      <c r="G298" s="97" t="s">
        <v>122</v>
      </c>
      <c r="H298" s="97" t="s">
        <v>1374</v>
      </c>
      <c r="I298" s="97" t="s">
        <v>1368</v>
      </c>
      <c r="J298" s="97" t="s">
        <v>1598</v>
      </c>
      <c r="K298" s="97" t="s">
        <v>80</v>
      </c>
      <c r="L298" s="97">
        <v>46371111</v>
      </c>
      <c r="M298" s="97" t="s">
        <v>66</v>
      </c>
      <c r="N298" s="97" t="s">
        <v>66</v>
      </c>
      <c r="O298" s="97" t="s">
        <v>1599</v>
      </c>
      <c r="P298" s="97" t="s">
        <v>80</v>
      </c>
      <c r="Q298" s="97">
        <v>1118566765</v>
      </c>
      <c r="R298" s="97" t="s">
        <v>4</v>
      </c>
      <c r="S298" s="97" t="s">
        <v>66</v>
      </c>
      <c r="T298" s="97" t="s">
        <v>1600</v>
      </c>
      <c r="U298" s="97">
        <v>3142386874</v>
      </c>
      <c r="V298" s="97" t="s">
        <v>1601</v>
      </c>
      <c r="W298" s="97" t="s">
        <v>214</v>
      </c>
      <c r="X298" s="97" t="s">
        <v>1054</v>
      </c>
      <c r="Y298" s="97" t="s">
        <v>1602</v>
      </c>
      <c r="Z298" s="97" t="s">
        <v>66</v>
      </c>
      <c r="AA298" s="97" t="s">
        <v>1413</v>
      </c>
      <c r="AB298" s="97" t="s">
        <v>1413</v>
      </c>
      <c r="AC298" s="97" t="s">
        <v>1382</v>
      </c>
      <c r="AD298" s="97" t="s">
        <v>1377</v>
      </c>
      <c r="AE298" s="97" t="s">
        <v>1448</v>
      </c>
      <c r="AF298" s="97" t="s">
        <v>1443</v>
      </c>
      <c r="AG298" s="97" t="s">
        <v>66</v>
      </c>
      <c r="AH298" s="97" t="s">
        <v>1390</v>
      </c>
      <c r="AI298" s="98">
        <f>IF(D298="","",IF(AND($I298="RS"),WORKDAY.INTL($D298,3,1,Datos!$R$3:$R$18),IF(AND($I298="RP"),WORKDAY.INTL($D298,2,1,Datos!$R$3:$R$18),IF(AND($I298="RV"),WORKDAY.INTL($D298,1,1,Datos!$R$3:$R$18),IF(AND($I298="Pg"),WORKDAY.INTL($D298,15,1,Datos!$R$3:$R$18),IF(AND($I298="Ps"),WORKDAY.INTL($D298,10,1,Datos!$R$3:$R$18),WORKDAY.INTL($D298,15,1,Datos!$R$3:$R$18)-1))))))</f>
        <v>46048</v>
      </c>
      <c r="AJ298" s="97" t="str">
        <f>IF(D298="","",IF(AND($I298="RS"),(($AI298-$D298)*24)&amp;" Horas",IF(AND($I298="RP"),(($AI298-$D298)*24)&amp;" Horas",IF(AND($I298="RV"),(($AI298-$D298)*24)&amp;" Horas",IF(AND($I298="Pg"),NETWORKDAYS.INTL($D298,$AI298,1,Datos!$R$3:$R$18)-1&amp;" Días",IF(AND($I298="Ps"),NETWORKDAYS.INTL($D298,$AI298,1,Datos!$R$3:$R$18)-1&amp;" Días",(NETWORKDAYS.INTL($D298,$AI298,1,Datos!$R$3:$R$18)&amp;" Días")))))))</f>
        <v>15 Días</v>
      </c>
      <c r="AK298" s="98">
        <v>46028</v>
      </c>
      <c r="AL298" s="98">
        <v>46031</v>
      </c>
      <c r="AM298" s="98">
        <v>46038</v>
      </c>
      <c r="AN298" s="98">
        <v>46042</v>
      </c>
      <c r="AO298" s="97"/>
      <c r="AP298" s="109" t="str">
        <f ca="1">IF(D298="","",IF(AND($AZ298&lt;&gt;""),"YA SE DIO SOLUCIÓN","Falta  "&amp;(NETWORKDAYS.INTL(TODAY(),$AI298,1,Datos!$R$3:$R$18)-1&amp;" días")))</f>
        <v>YA SE DIO SOLUCIÓN</v>
      </c>
      <c r="AQ298" s="98">
        <v>46043</v>
      </c>
      <c r="AR298" s="98"/>
      <c r="AS298" s="97" t="s">
        <v>1283</v>
      </c>
      <c r="AT298" s="97" t="s">
        <v>1621</v>
      </c>
      <c r="AU298" s="97" t="s">
        <v>1284</v>
      </c>
      <c r="AV298" s="97" t="s">
        <v>1389</v>
      </c>
      <c r="AW298" s="97" t="s">
        <v>1389</v>
      </c>
      <c r="AX298" s="114" t="s">
        <v>3</v>
      </c>
      <c r="AY298" s="120">
        <v>297</v>
      </c>
      <c r="AZ298" s="98">
        <v>46043</v>
      </c>
      <c r="BA298" s="110" t="str">
        <f t="shared" ref="BA298" si="422">+IF(D298="","",IF(AND($AZ298=""),"EN TRAMITE",IF(AND($AZ298&lt;=$AI298),"CON RESPUESTA","VENCIDA")))</f>
        <v>CON RESPUESTA</v>
      </c>
      <c r="BB298" s="111">
        <f>IF($AQ298="","",IF(AND($I298="RS"),($AQ298-$AK298),IF(AND($I298="RP"),($AQ298-$AK298),IF(AND($I298="RV"),($AQ298-$AK298),(NETWORKDAYS.INTL($AK298,$AQ298,1,Datos!$R$3:$R$18))))))</f>
        <v>12</v>
      </c>
      <c r="BC298" s="112" t="str">
        <f t="shared" si="1"/>
        <v>A TIEMPO</v>
      </c>
      <c r="BD298" s="111">
        <f>IF($AZ298="","",IF(AND($I298="RS"),($AZ298-$D298),IF(AND($I298="RP"),($AZ298-$D298),IF(AND($I298="RV"),($AZ298-$D298),(NETWORKDAYS.INTL($D298,$AZ298,1,Datos!$R$3:$R$18))))))</f>
        <v>12</v>
      </c>
      <c r="BE298" s="112" t="str">
        <f t="shared" si="2"/>
        <v>A TIEMPO</v>
      </c>
    </row>
    <row r="299" spans="1:57" ht="21" customHeight="1" x14ac:dyDescent="0.3">
      <c r="A299" s="97">
        <v>41</v>
      </c>
      <c r="B299" s="97">
        <v>87</v>
      </c>
      <c r="C299" s="98">
        <v>46028</v>
      </c>
      <c r="D299" s="98">
        <v>46028</v>
      </c>
      <c r="E299" s="97" t="s">
        <v>1574</v>
      </c>
      <c r="F299" s="97" t="s">
        <v>1575</v>
      </c>
      <c r="G299" s="97" t="s">
        <v>119</v>
      </c>
      <c r="H299" s="97" t="s">
        <v>1374</v>
      </c>
      <c r="I299" s="97" t="s">
        <v>1368</v>
      </c>
      <c r="J299" s="97" t="s">
        <v>1591</v>
      </c>
      <c r="K299" s="97" t="s">
        <v>80</v>
      </c>
      <c r="L299" s="97">
        <v>46385352</v>
      </c>
      <c r="M299" s="97">
        <v>3124352010</v>
      </c>
      <c r="N299" s="97" t="s">
        <v>1592</v>
      </c>
      <c r="O299" s="97" t="s">
        <v>1591</v>
      </c>
      <c r="P299" s="97" t="s">
        <v>80</v>
      </c>
      <c r="Q299" s="97">
        <v>46385352</v>
      </c>
      <c r="R299" s="97" t="s">
        <v>66</v>
      </c>
      <c r="S299" s="97" t="s">
        <v>66</v>
      </c>
      <c r="T299" s="97" t="s">
        <v>1593</v>
      </c>
      <c r="U299" s="97">
        <v>3124352010</v>
      </c>
      <c r="V299" s="97" t="s">
        <v>1592</v>
      </c>
      <c r="W299" s="97" t="s">
        <v>214</v>
      </c>
      <c r="X299" s="97" t="s">
        <v>243</v>
      </c>
      <c r="Y299" s="97" t="s">
        <v>1594</v>
      </c>
      <c r="Z299" s="97" t="s">
        <v>66</v>
      </c>
      <c r="AA299" s="97" t="s">
        <v>1413</v>
      </c>
      <c r="AB299" s="97" t="s">
        <v>1413</v>
      </c>
      <c r="AC299" s="97" t="s">
        <v>1382</v>
      </c>
      <c r="AD299" s="97" t="s">
        <v>1377</v>
      </c>
      <c r="AE299" s="97" t="s">
        <v>140</v>
      </c>
      <c r="AF299" s="97" t="s">
        <v>1446</v>
      </c>
      <c r="AG299" s="97" t="s">
        <v>1595</v>
      </c>
      <c r="AH299" s="97" t="s">
        <v>1392</v>
      </c>
      <c r="AI299" s="98">
        <f>IF(D299="","",IF(AND($I299="RS"),WORKDAY.INTL($D299,3,1,Datos!$R$3:$R$18),IF(AND($I299="RP"),WORKDAY.INTL($D299,2,1,Datos!$R$3:$R$18),IF(AND($I299="RV"),WORKDAY.INTL($D299,1,1,Datos!$R$3:$R$18),IF(AND($I299="Pg"),WORKDAY.INTL($D299,15,1,Datos!$R$3:$R$18),IF(AND($I299="Ps"),WORKDAY.INTL($D299,10,1,Datos!$R$3:$R$18),WORKDAY.INTL($D299,15,1,Datos!$R$3:$R$18)-1))))))</f>
        <v>46048</v>
      </c>
      <c r="AJ299" s="97" t="str">
        <f>IF(D299="","",IF(AND($I299="RS"),(($AI299-$D299)*24)&amp;" Horas",IF(AND($I299="RP"),(($AI299-$D299)*24)&amp;" Horas",IF(AND($I299="RV"),(($AI299-$D299)*24)&amp;" Horas",IF(AND($I299="Pg"),NETWORKDAYS.INTL($D299,$AI299,1,Datos!$R$3:$R$18)-1&amp;" Días",IF(AND($I299="Ps"),NETWORKDAYS.INTL($D299,$AI299,1,Datos!$R$3:$R$18)-1&amp;" Días",(NETWORKDAYS.INTL($D299,$AI299,1,Datos!$R$3:$R$18)&amp;" Días")))))))</f>
        <v>15 Días</v>
      </c>
      <c r="AK299" s="98">
        <v>46028</v>
      </c>
      <c r="AL299" s="98"/>
      <c r="AM299" s="98"/>
      <c r="AN299" s="97"/>
      <c r="AO299" s="97"/>
      <c r="AP299" s="109" t="str">
        <f ca="1">IF(D299="","",IF(AND($AZ299&lt;&gt;""),"YA SE DIO SOLUCIÓN","Falta  "&amp;(NETWORKDAYS.INTL(TODAY(),$AI299,1,Datos!$R$3:$R$18)-1&amp;" días")))</f>
        <v>YA SE DIO SOLUCIÓN</v>
      </c>
      <c r="AQ299" s="98">
        <v>46029</v>
      </c>
      <c r="AR299" s="98"/>
      <c r="AS299" s="97" t="s">
        <v>1283</v>
      </c>
      <c r="AT299" s="97" t="s">
        <v>1597</v>
      </c>
      <c r="AU299" s="97" t="s">
        <v>1284</v>
      </c>
      <c r="AV299" s="97" t="s">
        <v>1389</v>
      </c>
      <c r="AW299" s="97" t="s">
        <v>1389</v>
      </c>
      <c r="AX299" s="114" t="s">
        <v>3</v>
      </c>
      <c r="AY299" s="120">
        <v>62</v>
      </c>
      <c r="AZ299" s="98">
        <v>46029</v>
      </c>
      <c r="BA299" s="110" t="str">
        <f t="shared" ref="BA299" si="423">+IF(D299="","",IF(AND($AZ299=""),"EN TRAMITE",IF(AND($AZ299&lt;=$AI299),"CON RESPUESTA","VENCIDA")))</f>
        <v>CON RESPUESTA</v>
      </c>
      <c r="BB299" s="111">
        <f>IF($AQ299="","",IF(AND($I299="RS"),($AQ299-$AK299),IF(AND($I299="RP"),($AQ299-$AK299),IF(AND($I299="RV"),($AQ299-$AK299),(NETWORKDAYS.INTL($AK299,$AQ299,1,Datos!$R$3:$R$18))))))</f>
        <v>2</v>
      </c>
      <c r="BC299" s="112" t="str">
        <f t="shared" si="1"/>
        <v>A TIEMPO</v>
      </c>
      <c r="BD299" s="111">
        <f>IF($AZ299="","",IF(AND($I299="RS"),($AZ299-$D299),IF(AND($I299="RP"),($AZ299-$D299),IF(AND($I299="RV"),($AZ299-$D299),(NETWORKDAYS.INTL($D299,$AZ299,1,Datos!$R$3:$R$18))))))</f>
        <v>2</v>
      </c>
      <c r="BE299" s="112" t="str">
        <f t="shared" si="2"/>
        <v>A TIEMPO</v>
      </c>
    </row>
    <row r="300" spans="1:57" ht="21" customHeight="1" x14ac:dyDescent="0.3">
      <c r="A300" s="97">
        <v>40</v>
      </c>
      <c r="B300" s="97">
        <v>86</v>
      </c>
      <c r="C300" s="98">
        <v>46028</v>
      </c>
      <c r="D300" s="98">
        <v>46028</v>
      </c>
      <c r="E300" s="97" t="s">
        <v>1574</v>
      </c>
      <c r="F300" s="97" t="s">
        <v>1575</v>
      </c>
      <c r="G300" s="97" t="s">
        <v>1587</v>
      </c>
      <c r="H300" s="97" t="s">
        <v>1374</v>
      </c>
      <c r="I300" s="97" t="s">
        <v>1368</v>
      </c>
      <c r="J300" s="97" t="s">
        <v>1430</v>
      </c>
      <c r="K300" s="97" t="s">
        <v>66</v>
      </c>
      <c r="L300" s="97" t="s">
        <v>66</v>
      </c>
      <c r="M300" s="97" t="s">
        <v>66</v>
      </c>
      <c r="N300" s="97" t="s">
        <v>66</v>
      </c>
      <c r="O300" s="97" t="s">
        <v>1430</v>
      </c>
      <c r="P300" s="97" t="s">
        <v>66</v>
      </c>
      <c r="Q300" s="97" t="s">
        <v>66</v>
      </c>
      <c r="R300" s="97" t="s">
        <v>66</v>
      </c>
      <c r="S300" s="97" t="s">
        <v>66</v>
      </c>
      <c r="T300" s="97" t="s">
        <v>66</v>
      </c>
      <c r="U300" s="97" t="s">
        <v>66</v>
      </c>
      <c r="V300" s="97" t="s">
        <v>66</v>
      </c>
      <c r="W300" s="97" t="s">
        <v>1272</v>
      </c>
      <c r="X300" s="97"/>
      <c r="Y300" s="97" t="s">
        <v>1588</v>
      </c>
      <c r="Z300" s="97" t="s">
        <v>66</v>
      </c>
      <c r="AA300" s="97" t="s">
        <v>1413</v>
      </c>
      <c r="AB300" s="97" t="s">
        <v>1413</v>
      </c>
      <c r="AC300" s="97" t="s">
        <v>1389</v>
      </c>
      <c r="AD300" s="97" t="s">
        <v>1377</v>
      </c>
      <c r="AE300" s="97" t="s">
        <v>136</v>
      </c>
      <c r="AF300" s="97" t="s">
        <v>1589</v>
      </c>
      <c r="AG300" s="97" t="s">
        <v>66</v>
      </c>
      <c r="AH300" s="97" t="s">
        <v>1389</v>
      </c>
      <c r="AI300" s="98">
        <f>IF(D300="","",IF(AND($I300="RS"),WORKDAY.INTL($D300,3,1,Datos!$R$3:$R$18),IF(AND($I300="RP"),WORKDAY.INTL($D300,2,1,Datos!$R$3:$R$18),IF(AND($I300="RV"),WORKDAY.INTL($D300,1,1,Datos!$R$3:$R$18),IF(AND($I300="Pg"),WORKDAY.INTL($D300,15,1,Datos!$R$3:$R$18),IF(AND($I300="Ps"),WORKDAY.INTL($D300,10,1,Datos!$R$3:$R$18),WORKDAY.INTL($D300,15,1,Datos!$R$3:$R$18)-1))))))</f>
        <v>46048</v>
      </c>
      <c r="AJ300" s="97" t="str">
        <f>IF(D300="","",IF(AND($I300="RS"),(($AI300-$D300)*24)&amp;" Horas",IF(AND($I300="RP"),(($AI300-$D300)*24)&amp;" Horas",IF(AND($I300="RV"),(($AI300-$D300)*24)&amp;" Horas",IF(AND($I300="Pg"),NETWORKDAYS.INTL($D300,$AI300,1,Datos!$R$3:$R$18)-1&amp;" Días",IF(AND($I300="Ps"),NETWORKDAYS.INTL($D300,$AI300,1,Datos!$R$3:$R$18)-1&amp;" Días",(NETWORKDAYS.INTL($D300,$AI300,1,Datos!$R$3:$R$18)&amp;" Días")))))))</f>
        <v>15 Días</v>
      </c>
      <c r="AK300" s="98">
        <v>46028</v>
      </c>
      <c r="AL300" s="98">
        <v>46031</v>
      </c>
      <c r="AM300" s="98"/>
      <c r="AN300" s="97"/>
      <c r="AO300" s="97"/>
      <c r="AP300" s="109" t="str">
        <f ca="1">IF(D300="","",IF(AND($AZ300&lt;&gt;""),"YA SE DIO SOLUCIÓN","Falta  "&amp;(NETWORKDAYS.INTL(TODAY(),$AI300,1,Datos!$R$3:$R$18)-1&amp;" días")))</f>
        <v>YA SE DIO SOLUCIÓN</v>
      </c>
      <c r="AQ300" s="98">
        <v>46035</v>
      </c>
      <c r="AR300" s="98"/>
      <c r="AS300" s="97" t="s">
        <v>1283</v>
      </c>
      <c r="AT300" s="97" t="s">
        <v>1590</v>
      </c>
      <c r="AU300" s="97" t="s">
        <v>1284</v>
      </c>
      <c r="AV300" s="97" t="s">
        <v>1389</v>
      </c>
      <c r="AW300" s="97" t="s">
        <v>1389</v>
      </c>
      <c r="AX300" s="114" t="s">
        <v>6</v>
      </c>
      <c r="AY300" s="120">
        <v>122</v>
      </c>
      <c r="AZ300" s="98">
        <v>46035</v>
      </c>
      <c r="BA300" s="110" t="str">
        <f t="shared" ref="BA300" si="424">+IF(D300="","",IF(AND($AZ300=""),"EN TRAMITE",IF(AND($AZ300&lt;=$AI300),"CON RESPUESTA","VENCIDA")))</f>
        <v>CON RESPUESTA</v>
      </c>
      <c r="BB300" s="111">
        <f>IF($AQ300="","",IF(AND($I300="RS"),($AQ300-$AK300),IF(AND($I300="RP"),($AQ300-$AK300),IF(AND($I300="RV"),($AQ300-$AK300),(NETWORKDAYS.INTL($AK300,$AQ300,1,Datos!$R$3:$R$18))))))</f>
        <v>6</v>
      </c>
      <c r="BC300" s="112" t="str">
        <f t="shared" si="1"/>
        <v>A TIEMPO</v>
      </c>
      <c r="BD300" s="111">
        <f>IF($AZ300="","",IF(AND($I300="RS"),($AZ300-$D300),IF(AND($I300="RP"),($AZ300-$D300),IF(AND($I300="RV"),($AZ300-$D300),(NETWORKDAYS.INTL($D300,$AZ300,1,Datos!$R$3:$R$18))))))</f>
        <v>6</v>
      </c>
      <c r="BE300" s="112" t="str">
        <f t="shared" si="2"/>
        <v>A TIEMPO</v>
      </c>
    </row>
    <row r="301" spans="1:57" ht="21" customHeight="1" x14ac:dyDescent="0.3">
      <c r="A301" s="97">
        <v>39</v>
      </c>
      <c r="B301" s="97">
        <v>43</v>
      </c>
      <c r="C301" s="98">
        <v>46027</v>
      </c>
      <c r="D301" s="98">
        <v>46027</v>
      </c>
      <c r="E301" s="97" t="s">
        <v>1574</v>
      </c>
      <c r="F301" s="97" t="s">
        <v>1575</v>
      </c>
      <c r="G301" s="97" t="s">
        <v>119</v>
      </c>
      <c r="H301" s="97" t="s">
        <v>1374</v>
      </c>
      <c r="I301" s="97" t="s">
        <v>1368</v>
      </c>
      <c r="J301" s="97" t="s">
        <v>1583</v>
      </c>
      <c r="K301" s="97" t="s">
        <v>80</v>
      </c>
      <c r="L301" s="97">
        <v>1118540931</v>
      </c>
      <c r="M301" s="97">
        <v>3223291597</v>
      </c>
      <c r="N301" s="97" t="s">
        <v>1584</v>
      </c>
      <c r="O301" s="97" t="s">
        <v>1583</v>
      </c>
      <c r="P301" s="97" t="s">
        <v>80</v>
      </c>
      <c r="Q301" s="97">
        <v>1118540931</v>
      </c>
      <c r="R301" s="97" t="s">
        <v>11</v>
      </c>
      <c r="S301" s="97" t="s">
        <v>1402</v>
      </c>
      <c r="T301" s="97" t="s">
        <v>1585</v>
      </c>
      <c r="U301" s="97">
        <v>3223291597</v>
      </c>
      <c r="V301" s="97" t="s">
        <v>1584</v>
      </c>
      <c r="W301" s="97" t="s">
        <v>214</v>
      </c>
      <c r="X301" s="97" t="s">
        <v>243</v>
      </c>
      <c r="Y301" s="97" t="s">
        <v>1442</v>
      </c>
      <c r="Z301" s="97" t="s">
        <v>66</v>
      </c>
      <c r="AA301" s="97" t="s">
        <v>1413</v>
      </c>
      <c r="AB301" s="97" t="s">
        <v>1413</v>
      </c>
      <c r="AC301" s="97" t="s">
        <v>1382</v>
      </c>
      <c r="AD301" s="97" t="s">
        <v>1379</v>
      </c>
      <c r="AE301" s="97" t="s">
        <v>1421</v>
      </c>
      <c r="AF301" s="97" t="s">
        <v>1434</v>
      </c>
      <c r="AG301" s="97" t="s">
        <v>1586</v>
      </c>
      <c r="AH301" s="97" t="s">
        <v>1390</v>
      </c>
      <c r="AI301" s="98">
        <f>IF(D301="","",IF(AND($I301="RS"),WORKDAY.INTL($D301,3,1,Datos!$R$3:$R$18),IF(AND($I301="RP"),WORKDAY.INTL($D301,2,1,Datos!$R$3:$R$18),IF(AND($I301="RV"),WORKDAY.INTL($D301,1,1,Datos!$R$3:$R$18),IF(AND($I301="Pg"),WORKDAY.INTL($D301,15,1,Datos!$R$3:$R$18),IF(AND($I301="Ps"),WORKDAY.INTL($D301,10,1,Datos!$R$3:$R$18),WORKDAY.INTL($D301,15,1,Datos!$R$3:$R$18)-1))))))</f>
        <v>46047</v>
      </c>
      <c r="AJ301" s="97" t="str">
        <f>IF(D301="","",IF(AND($I301="RS"),(($AI301-$D301)*24)&amp;" Horas",IF(AND($I301="RP"),(($AI301-$D301)*24)&amp;" Horas",IF(AND($I301="RV"),(($AI301-$D301)*24)&amp;" Horas",IF(AND($I301="Pg"),NETWORKDAYS.INTL($D301,$AI301,1,Datos!$R$3:$R$18)-1&amp;" Días",IF(AND($I301="Ps"),NETWORKDAYS.INTL($D301,$AI301,1,Datos!$R$3:$R$18)-1&amp;" Días",(NETWORKDAYS.INTL($D301,$AI301,1,Datos!$R$3:$R$18)&amp;" Días")))))))</f>
        <v>15 Días</v>
      </c>
      <c r="AK301" s="98">
        <v>46028</v>
      </c>
      <c r="AL301" s="98">
        <v>46031</v>
      </c>
      <c r="AM301" s="98"/>
      <c r="AN301" s="97"/>
      <c r="AO301" s="97"/>
      <c r="AP301" s="109" t="str">
        <f ca="1">IF(D301="","",IF(AND($AZ301&lt;&gt;""),"YA SE DIO SOLUCIÓN","Falta  "&amp;(NETWORKDAYS.INTL(TODAY(),$AI301,1,Datos!$R$3:$R$18)-1&amp;" días")))</f>
        <v>YA SE DIO SOLUCIÓN</v>
      </c>
      <c r="AQ301" s="98">
        <v>46035</v>
      </c>
      <c r="AR301" s="98"/>
      <c r="AS301" s="97" t="s">
        <v>1283</v>
      </c>
      <c r="AT301" s="97" t="s">
        <v>1551</v>
      </c>
      <c r="AU301" s="97" t="s">
        <v>1284</v>
      </c>
      <c r="AV301" s="97" t="s">
        <v>1389</v>
      </c>
      <c r="AW301" s="97" t="s">
        <v>1389</v>
      </c>
      <c r="AX301" s="114" t="s">
        <v>3</v>
      </c>
      <c r="AY301" s="120">
        <v>121</v>
      </c>
      <c r="AZ301" s="98">
        <v>46035</v>
      </c>
      <c r="BA301" s="110" t="str">
        <f t="shared" ref="BA301" si="425">+IF(D301="","",IF(AND($AZ301=""),"EN TRAMITE",IF(AND($AZ301&lt;=$AI301),"CON RESPUESTA","VENCIDA")))</f>
        <v>CON RESPUESTA</v>
      </c>
      <c r="BB301" s="111">
        <f>IF($AQ301="","",IF(AND($I301="RS"),($AQ301-$AK301),IF(AND($I301="RP"),($AQ301-$AK301),IF(AND($I301="RV"),($AQ301-$AK301),(NETWORKDAYS.INTL($AK301,$AQ301,1,Datos!$R$3:$R$18))))))</f>
        <v>6</v>
      </c>
      <c r="BC301" s="112" t="str">
        <f t="shared" si="1"/>
        <v>A TIEMPO</v>
      </c>
      <c r="BD301" s="111">
        <f>IF($AZ301="","",IF(AND($I301="RS"),($AZ301-$D301),IF(AND($I301="RP"),($AZ301-$D301),IF(AND($I301="RV"),($AZ301-$D301),(NETWORKDAYS.INTL($D301,$AZ301,1,Datos!$R$3:$R$18))))))</f>
        <v>7</v>
      </c>
      <c r="BE301" s="112" t="str">
        <f t="shared" si="2"/>
        <v>A TIEMPO</v>
      </c>
    </row>
    <row r="302" spans="1:57" ht="21" customHeight="1" x14ac:dyDescent="0.3">
      <c r="A302" s="97">
        <v>38</v>
      </c>
      <c r="B302" s="97">
        <v>40</v>
      </c>
      <c r="C302" s="98">
        <v>46027</v>
      </c>
      <c r="D302" s="98">
        <v>46027</v>
      </c>
      <c r="E302" s="97" t="s">
        <v>1574</v>
      </c>
      <c r="F302" s="97" t="s">
        <v>1575</v>
      </c>
      <c r="G302" s="97" t="s">
        <v>117</v>
      </c>
      <c r="H302" s="97" t="s">
        <v>1374</v>
      </c>
      <c r="I302" s="97" t="s">
        <v>1368</v>
      </c>
      <c r="J302" s="97" t="s">
        <v>1578</v>
      </c>
      <c r="K302" s="97" t="s">
        <v>80</v>
      </c>
      <c r="L302" s="97">
        <v>74347001</v>
      </c>
      <c r="M302" s="97">
        <v>3212099062</v>
      </c>
      <c r="N302" s="97" t="s">
        <v>1579</v>
      </c>
      <c r="O302" s="97" t="s">
        <v>1580</v>
      </c>
      <c r="P302" s="97" t="s">
        <v>66</v>
      </c>
      <c r="Q302" s="97" t="s">
        <v>66</v>
      </c>
      <c r="R302" s="97" t="s">
        <v>66</v>
      </c>
      <c r="S302" s="97" t="s">
        <v>66</v>
      </c>
      <c r="T302" s="97" t="s">
        <v>1581</v>
      </c>
      <c r="U302" s="97">
        <v>3112966566</v>
      </c>
      <c r="V302" s="97" t="s">
        <v>1579</v>
      </c>
      <c r="W302" s="97" t="s">
        <v>214</v>
      </c>
      <c r="X302" s="97" t="s">
        <v>265</v>
      </c>
      <c r="Y302" s="97" t="s">
        <v>1582</v>
      </c>
      <c r="Z302" s="97" t="s">
        <v>66</v>
      </c>
      <c r="AA302" s="97" t="s">
        <v>1413</v>
      </c>
      <c r="AB302" s="97" t="s">
        <v>1413</v>
      </c>
      <c r="AC302" s="97" t="s">
        <v>1382</v>
      </c>
      <c r="AD302" s="97" t="s">
        <v>1379</v>
      </c>
      <c r="AE302" s="97" t="s">
        <v>1421</v>
      </c>
      <c r="AF302" s="97" t="s">
        <v>1434</v>
      </c>
      <c r="AG302" s="97" t="s">
        <v>66</v>
      </c>
      <c r="AH302" s="97" t="s">
        <v>1389</v>
      </c>
      <c r="AI302" s="98">
        <f>IF(D302="","",IF(AND($I302="RS"),WORKDAY.INTL($D302,3,1,Datos!$R$3:$R$18),IF(AND($I302="RP"),WORKDAY.INTL($D302,2,1,Datos!$R$3:$R$18),IF(AND($I302="RV"),WORKDAY.INTL($D302,1,1,Datos!$R$3:$R$18),IF(AND($I302="Pg"),WORKDAY.INTL($D302,15,1,Datos!$R$3:$R$18),IF(AND($I302="Ps"),WORKDAY.INTL($D302,10,1,Datos!$R$3:$R$18),WORKDAY.INTL($D302,15,1,Datos!$R$3:$R$18)-1))))))</f>
        <v>46047</v>
      </c>
      <c r="AJ302" s="97" t="str">
        <f>IF(D302="","",IF(AND($I302="RS"),(($AI302-$D302)*24)&amp;" Horas",IF(AND($I302="RP"),(($AI302-$D302)*24)&amp;" Horas",IF(AND($I302="RV"),(($AI302-$D302)*24)&amp;" Horas",IF(AND($I302="Pg"),NETWORKDAYS.INTL($D302,$AI302,1,Datos!$R$3:$R$18)-1&amp;" Días",IF(AND($I302="Ps"),NETWORKDAYS.INTL($D302,$AI302,1,Datos!$R$3:$R$18)-1&amp;" Días",(NETWORKDAYS.INTL($D302,$AI302,1,Datos!$R$3:$R$18)&amp;" Días")))))))</f>
        <v>15 Días</v>
      </c>
      <c r="AK302" s="98">
        <v>46028</v>
      </c>
      <c r="AL302" s="98">
        <v>46031</v>
      </c>
      <c r="AM302" s="98"/>
      <c r="AN302" s="97"/>
      <c r="AO302" s="97"/>
      <c r="AP302" s="109" t="str">
        <f ca="1">IF(D302="","",IF(AND($AZ302&lt;&gt;""),"YA SE DIO SOLUCIÓN","Falta  "&amp;(NETWORKDAYS.INTL(TODAY(),$AI302,1,Datos!$R$3:$R$18)-1&amp;" días")))</f>
        <v>YA SE DIO SOLUCIÓN</v>
      </c>
      <c r="AQ302" s="98">
        <v>46035</v>
      </c>
      <c r="AR302" s="98"/>
      <c r="AS302" s="97" t="s">
        <v>1283</v>
      </c>
      <c r="AT302" s="97" t="s">
        <v>1551</v>
      </c>
      <c r="AU302" s="97" t="s">
        <v>1284</v>
      </c>
      <c r="AV302" s="97" t="s">
        <v>1389</v>
      </c>
      <c r="AW302" s="97" t="s">
        <v>1389</v>
      </c>
      <c r="AX302" s="114" t="s">
        <v>3</v>
      </c>
      <c r="AY302" s="120">
        <v>120</v>
      </c>
      <c r="AZ302" s="98">
        <v>46035</v>
      </c>
      <c r="BA302" s="110" t="str">
        <f t="shared" ref="BA302" si="426">+IF(D302="","",IF(AND($AZ302=""),"EN TRAMITE",IF(AND($AZ302&lt;=$AI302),"CON RESPUESTA","VENCIDA")))</f>
        <v>CON RESPUESTA</v>
      </c>
      <c r="BB302" s="111">
        <f>IF($AQ302="","",IF(AND($I302="RS"),($AQ302-$AK302),IF(AND($I302="RP"),($AQ302-$AK302),IF(AND($I302="RV"),($AQ302-$AK302),(NETWORKDAYS.INTL($AK302,$AQ302,1,Datos!$R$3:$R$18))))))</f>
        <v>6</v>
      </c>
      <c r="BC302" s="112" t="str">
        <f t="shared" si="1"/>
        <v>A TIEMPO</v>
      </c>
      <c r="BD302" s="111">
        <f>IF($AZ302="","",IF(AND($I302="RS"),($AZ302-$D302),IF(AND($I302="RP"),($AZ302-$D302),IF(AND($I302="RV"),($AZ302-$D302),(NETWORKDAYS.INTL($D302,$AZ302,1,Datos!$R$3:$R$18))))))</f>
        <v>7</v>
      </c>
      <c r="BE302" s="112" t="str">
        <f t="shared" si="2"/>
        <v>A TIEMPO</v>
      </c>
    </row>
    <row r="303" spans="1:57" ht="21" customHeight="1" x14ac:dyDescent="0.3">
      <c r="A303" s="97">
        <v>37</v>
      </c>
      <c r="B303" s="97">
        <v>8</v>
      </c>
      <c r="C303" s="98">
        <v>46024</v>
      </c>
      <c r="D303" s="98">
        <v>46024</v>
      </c>
      <c r="E303" s="97" t="s">
        <v>1574</v>
      </c>
      <c r="F303" s="97" t="s">
        <v>1575</v>
      </c>
      <c r="G303" s="97" t="s">
        <v>140</v>
      </c>
      <c r="H303" s="97" t="s">
        <v>1374</v>
      </c>
      <c r="I303" s="97" t="s">
        <v>1368</v>
      </c>
      <c r="J303" s="97" t="s">
        <v>1568</v>
      </c>
      <c r="K303" s="97" t="s">
        <v>80</v>
      </c>
      <c r="L303" s="97">
        <v>14620416</v>
      </c>
      <c r="M303" s="97">
        <v>3203499389</v>
      </c>
      <c r="N303" s="97" t="s">
        <v>1569</v>
      </c>
      <c r="O303" s="97" t="s">
        <v>1570</v>
      </c>
      <c r="P303" s="97" t="s">
        <v>66</v>
      </c>
      <c r="Q303" s="97" t="s">
        <v>66</v>
      </c>
      <c r="R303" s="97" t="s">
        <v>66</v>
      </c>
      <c r="S303" s="97" t="s">
        <v>66</v>
      </c>
      <c r="T303" s="97" t="s">
        <v>1571</v>
      </c>
      <c r="U303" s="97">
        <v>3203499389</v>
      </c>
      <c r="V303" s="97" t="s">
        <v>1569</v>
      </c>
      <c r="W303" s="97" t="s">
        <v>214</v>
      </c>
      <c r="X303" s="97" t="s">
        <v>243</v>
      </c>
      <c r="Y303" s="97" t="s">
        <v>1572</v>
      </c>
      <c r="Z303" s="97" t="s">
        <v>66</v>
      </c>
      <c r="AA303" s="97" t="s">
        <v>1413</v>
      </c>
      <c r="AB303" s="97" t="s">
        <v>1413</v>
      </c>
      <c r="AC303" s="97" t="s">
        <v>1382</v>
      </c>
      <c r="AD303" s="97" t="s">
        <v>1379</v>
      </c>
      <c r="AE303" s="97" t="s">
        <v>140</v>
      </c>
      <c r="AF303" s="97" t="s">
        <v>1446</v>
      </c>
      <c r="AG303" s="97" t="s">
        <v>1573</v>
      </c>
      <c r="AH303" s="97" t="s">
        <v>1389</v>
      </c>
      <c r="AI303" s="98">
        <f>IF(D303="","",IF(AND($I303="RS"),WORKDAY.INTL($D303,3,1,Datos!$R$3:$R$18),IF(AND($I303="RP"),WORKDAY.INTL($D303,2,1,Datos!$R$3:$R$18),IF(AND($I303="RV"),WORKDAY.INTL($D303,1,1,Datos!$R$3:$R$18),IF(AND($I303="Pg"),WORKDAY.INTL($D303,15,1,Datos!$R$3:$R$18),IF(AND($I303="Ps"),WORKDAY.INTL($D303,10,1,Datos!$R$3:$R$18),WORKDAY.INTL($D303,15,1,Datos!$R$3:$R$18)-1))))))</f>
        <v>46044</v>
      </c>
      <c r="AJ303" s="97" t="str">
        <f>IF(D303="","",IF(AND($I303="RS"),(($AI303-$D303)*24)&amp;" Horas",IF(AND($I303="RP"),(($AI303-$D303)*24)&amp;" Horas",IF(AND($I303="RV"),(($AI303-$D303)*24)&amp;" Horas",IF(AND($I303="Pg"),NETWORKDAYS.INTL($D303,$AI303,1,Datos!$R$3:$R$18)-1&amp;" Días",IF(AND($I303="Ps"),NETWORKDAYS.INTL($D303,$AI303,1,Datos!$R$3:$R$18)-1&amp;" Días",(NETWORKDAYS.INTL($D303,$AI303,1,Datos!$R$3:$R$18)&amp;" Días")))))))</f>
        <v>15 Días</v>
      </c>
      <c r="AK303" s="98">
        <v>46028</v>
      </c>
      <c r="AL303" s="98"/>
      <c r="AM303" s="98"/>
      <c r="AN303" s="97"/>
      <c r="AO303" s="97"/>
      <c r="AP303" s="109" t="str">
        <f ca="1">IF(D303="","",IF(AND($AZ303&lt;&gt;""),"YA SE DIO SOLUCIÓN","Falta  "&amp;(NETWORKDAYS.INTL(TODAY(),$AI303,1,Datos!$R$3:$R$18)-1&amp;" días")))</f>
        <v>YA SE DIO SOLUCIÓN</v>
      </c>
      <c r="AQ303" s="98">
        <v>46029</v>
      </c>
      <c r="AR303" s="97"/>
      <c r="AS303" s="97" t="s">
        <v>1284</v>
      </c>
      <c r="AT303" s="97" t="s">
        <v>1389</v>
      </c>
      <c r="AU303" s="97" t="s">
        <v>1283</v>
      </c>
      <c r="AV303" s="97" t="s">
        <v>1576</v>
      </c>
      <c r="AW303" s="97" t="s">
        <v>1577</v>
      </c>
      <c r="AX303" s="114" t="s">
        <v>3</v>
      </c>
      <c r="AY303" s="120">
        <v>63</v>
      </c>
      <c r="AZ303" s="98">
        <v>46029</v>
      </c>
      <c r="BA303" s="110" t="str">
        <f t="shared" ref="BA303" si="427">+IF(D303="","",IF(AND($AZ303=""),"EN TRAMITE",IF(AND($AZ303&lt;=$AI303),"CON RESPUESTA","VENCIDA")))</f>
        <v>CON RESPUESTA</v>
      </c>
      <c r="BB303" s="111">
        <f>IF($AQ303="","",IF(AND($I303="RS"),($AQ303-$AK303),IF(AND($I303="RP"),($AQ303-$AK303),IF(AND($I303="RV"),($AQ303-$AK303),(NETWORKDAYS.INTL($AK303,$AQ303,1,Datos!$R$3:$R$18))))))</f>
        <v>2</v>
      </c>
      <c r="BC303" s="112" t="str">
        <f t="shared" si="1"/>
        <v>A TIEMPO</v>
      </c>
      <c r="BD303" s="111">
        <f>IF($AZ303="","",IF(AND($I303="RS"),($AZ303-$D303),IF(AND($I303="RP"),($AZ303-$D303),IF(AND($I303="RV"),($AZ303-$D303),(NETWORKDAYS.INTL($D303,$AZ303,1,Datos!$R$3:$R$18))))))</f>
        <v>4</v>
      </c>
      <c r="BE303" s="112" t="str">
        <f t="shared" si="2"/>
        <v>A TIEMPO</v>
      </c>
    </row>
    <row r="304" spans="1:57" ht="21" customHeight="1" x14ac:dyDescent="0.3">
      <c r="A304" s="97">
        <v>36</v>
      </c>
      <c r="B304" s="97">
        <v>10903</v>
      </c>
      <c r="C304" s="98">
        <v>46022</v>
      </c>
      <c r="D304" s="98">
        <v>46022</v>
      </c>
      <c r="E304" s="97" t="s">
        <v>1422</v>
      </c>
      <c r="F304" s="97" t="s">
        <v>1423</v>
      </c>
      <c r="G304" s="97" t="s">
        <v>117</v>
      </c>
      <c r="H304" s="97" t="s">
        <v>1374</v>
      </c>
      <c r="I304" s="97" t="s">
        <v>1368</v>
      </c>
      <c r="J304" s="97" t="s">
        <v>1559</v>
      </c>
      <c r="K304" s="97" t="s">
        <v>80</v>
      </c>
      <c r="L304" s="97">
        <v>1118574579</v>
      </c>
      <c r="M304" s="97">
        <v>3214795906</v>
      </c>
      <c r="N304" s="97" t="s">
        <v>1560</v>
      </c>
      <c r="O304" s="97" t="s">
        <v>1561</v>
      </c>
      <c r="P304" s="97" t="s">
        <v>80</v>
      </c>
      <c r="Q304" s="97">
        <v>20584407</v>
      </c>
      <c r="R304" s="97" t="s">
        <v>66</v>
      </c>
      <c r="S304" s="97" t="s">
        <v>66</v>
      </c>
      <c r="T304" s="97" t="s">
        <v>1562</v>
      </c>
      <c r="U304" s="97" t="s">
        <v>66</v>
      </c>
      <c r="V304" s="97" t="s">
        <v>66</v>
      </c>
      <c r="W304" s="97" t="s">
        <v>214</v>
      </c>
      <c r="X304" s="97" t="s">
        <v>243</v>
      </c>
      <c r="Y304" s="97" t="s">
        <v>1554</v>
      </c>
      <c r="Z304" s="97" t="s">
        <v>66</v>
      </c>
      <c r="AA304" s="97" t="s">
        <v>1530</v>
      </c>
      <c r="AB304" s="97" t="s">
        <v>1413</v>
      </c>
      <c r="AC304" s="97" t="s">
        <v>1382</v>
      </c>
      <c r="AD304" s="97" t="s">
        <v>1379</v>
      </c>
      <c r="AE304" s="97" t="s">
        <v>1421</v>
      </c>
      <c r="AF304" s="97" t="s">
        <v>1434</v>
      </c>
      <c r="AG304" s="97" t="s">
        <v>1563</v>
      </c>
      <c r="AH304" s="97" t="s">
        <v>1390</v>
      </c>
      <c r="AI304" s="98">
        <f>IF(D304="","",IF(AND($I304="RS"),WORKDAY.INTL($D304,3,1,Datos!$R$3:$R$18),IF(AND($I304="RP"),WORKDAY.INTL($D304,2,1,Datos!$R$3:$R$18),IF(AND($I304="RV"),WORKDAY.INTL($D304,1,1,Datos!$R$3:$R$18),IF(AND($I304="Pg"),WORKDAY.INTL($D304,15,1,Datos!$R$3:$R$18),IF(AND($I304="Ps"),WORKDAY.INTL($D304,10,1,Datos!$R$3:$R$18),WORKDAY.INTL($D304,15,1,Datos!$R$3:$R$18)-1))))))</f>
        <v>46042</v>
      </c>
      <c r="AJ304" s="97" t="str">
        <f>IF(D304="","",IF(AND($I304="RS"),(($AI304-$D304)*24)&amp;" Horas",IF(AND($I304="RP"),(($AI304-$D304)*24)&amp;" Horas",IF(AND($I304="RV"),(($AI304-$D304)*24)&amp;" Horas",IF(AND($I304="Pg"),NETWORKDAYS.INTL($D304,$AI304,1,Datos!$R$3:$R$18)-1&amp;" Días",IF(AND($I304="Ps"),NETWORKDAYS.INTL($D304,$AI304,1,Datos!$R$3:$R$18)-1&amp;" Días",(NETWORKDAYS.INTL($D304,$AI304,1,Datos!$R$3:$R$18)&amp;" Días")))))))</f>
        <v>15 Días</v>
      </c>
      <c r="AK304" s="98">
        <v>46022</v>
      </c>
      <c r="AL304" s="98">
        <v>46030</v>
      </c>
      <c r="AM304" s="98"/>
      <c r="AN304" s="97"/>
      <c r="AO304" s="97"/>
      <c r="AP304" s="109" t="str">
        <f ca="1">IF(D304="","",IF(AND($AZ304&lt;&gt;""),"YA SE DIO SOLUCIÓN","Falta  "&amp;(NETWORKDAYS.INTL(TODAY(),$AI304,1,Datos!$R$3:$R$18)-1&amp;" días")))</f>
        <v>YA SE DIO SOLUCIÓN</v>
      </c>
      <c r="AQ304" s="98">
        <v>46031</v>
      </c>
      <c r="AR304" s="97"/>
      <c r="AS304" s="97" t="s">
        <v>1283</v>
      </c>
      <c r="AT304" s="97" t="s">
        <v>1551</v>
      </c>
      <c r="AU304" s="97" t="s">
        <v>1284</v>
      </c>
      <c r="AV304" s="97" t="s">
        <v>1389</v>
      </c>
      <c r="AW304" s="97" t="s">
        <v>1389</v>
      </c>
      <c r="AX304" s="114" t="s">
        <v>3</v>
      </c>
      <c r="AY304" s="120">
        <v>118</v>
      </c>
      <c r="AZ304" s="98">
        <v>46031</v>
      </c>
      <c r="BA304" s="110" t="str">
        <f t="shared" ref="BA304" si="428">+IF(D304="","",IF(AND($AZ304=""),"EN TRAMITE",IF(AND($AZ304&lt;=$AI304),"CON RESPUESTA","VENCIDA")))</f>
        <v>CON RESPUESTA</v>
      </c>
      <c r="BB304" s="111">
        <f>IF($AQ304="","",IF(AND($I304="RS"),($AQ304-$AK304),IF(AND($I304="RP"),($AQ304-$AK304),IF(AND($I304="RV"),($AQ304-$AK304),(NETWORKDAYS.INTL($AK304,$AQ304,1,Datos!$R$3:$R$18))))))</f>
        <v>8</v>
      </c>
      <c r="BC304" s="112" t="str">
        <f t="shared" si="1"/>
        <v>A TIEMPO</v>
      </c>
      <c r="BD304" s="111">
        <f>IF($AZ304="","",IF(AND($I304="RS"),($AZ304-$D304),IF(AND($I304="RP"),($AZ304-$D304),IF(AND($I304="RV"),($AZ304-$D304),(NETWORKDAYS.INTL($D304,$AZ304,1,Datos!$R$3:$R$18))))))</f>
        <v>8</v>
      </c>
      <c r="BE304" s="112" t="str">
        <f t="shared" si="2"/>
        <v>A TIEMPO</v>
      </c>
    </row>
    <row r="305" spans="1:57" ht="21" customHeight="1" x14ac:dyDescent="0.3">
      <c r="A305" s="97">
        <v>35</v>
      </c>
      <c r="B305" s="97">
        <v>10885</v>
      </c>
      <c r="C305" s="98">
        <v>46020</v>
      </c>
      <c r="D305" s="98">
        <v>46020</v>
      </c>
      <c r="E305" s="97" t="s">
        <v>1422</v>
      </c>
      <c r="F305" s="97" t="s">
        <v>1423</v>
      </c>
      <c r="G305" s="97" t="s">
        <v>125</v>
      </c>
      <c r="H305" s="97" t="s">
        <v>1374</v>
      </c>
      <c r="I305" s="97" t="s">
        <v>1368</v>
      </c>
      <c r="J305" s="97" t="s">
        <v>1464</v>
      </c>
      <c r="K305" s="97" t="s">
        <v>66</v>
      </c>
      <c r="L305" s="97" t="s">
        <v>66</v>
      </c>
      <c r="M305" s="97">
        <v>3024165005</v>
      </c>
      <c r="N305" s="97" t="s">
        <v>1461</v>
      </c>
      <c r="O305" s="97" t="s">
        <v>1556</v>
      </c>
      <c r="P305" s="97" t="s">
        <v>80</v>
      </c>
      <c r="Q305" s="97">
        <v>9432190</v>
      </c>
      <c r="R305" s="97" t="s">
        <v>11</v>
      </c>
      <c r="S305" s="97" t="s">
        <v>1402</v>
      </c>
      <c r="T305" s="97" t="s">
        <v>66</v>
      </c>
      <c r="U305" s="97" t="s">
        <v>66</v>
      </c>
      <c r="V305" s="97" t="s">
        <v>66</v>
      </c>
      <c r="W305" s="97" t="s">
        <v>214</v>
      </c>
      <c r="X305" s="97" t="s">
        <v>243</v>
      </c>
      <c r="Y305" s="97" t="s">
        <v>1557</v>
      </c>
      <c r="Z305" s="97" t="s">
        <v>66</v>
      </c>
      <c r="AA305" s="97" t="s">
        <v>1413</v>
      </c>
      <c r="AB305" s="97" t="s">
        <v>1413</v>
      </c>
      <c r="AC305" s="97" t="s">
        <v>1388</v>
      </c>
      <c r="AD305" s="97" t="s">
        <v>1463</v>
      </c>
      <c r="AE305" s="97" t="s">
        <v>139</v>
      </c>
      <c r="AF305" s="97" t="s">
        <v>1429</v>
      </c>
      <c r="AG305" s="97" t="s">
        <v>66</v>
      </c>
      <c r="AH305" s="97" t="s">
        <v>1389</v>
      </c>
      <c r="AI305" s="98">
        <f>IF(D305="","",IF(AND($I305="RS"),WORKDAY.INTL($D305,3,1,Datos!$R$3:$R$18),IF(AND($I305="RP"),WORKDAY.INTL($D305,2,1,Datos!$R$3:$R$18),IF(AND($I305="RV"),WORKDAY.INTL($D305,1,1,Datos!$R$3:$R$18),IF(AND($I305="Pg"),WORKDAY.INTL($D305,15,1,Datos!$R$3:$R$18),IF(AND($I305="Ps"),WORKDAY.INTL($D305,10,1,Datos!$R$3:$R$18),WORKDAY.INTL($D305,15,1,Datos!$R$3:$R$18)-1))))))</f>
        <v>46040</v>
      </c>
      <c r="AJ305" s="97" t="str">
        <f>IF(D305="","",IF(AND($I305="RS"),(($AI305-$D305)*24)&amp;" Horas",IF(AND($I305="RP"),(($AI305-$D305)*24)&amp;" Horas",IF(AND($I305="RV"),(($AI305-$D305)*24)&amp;" Horas",IF(AND($I305="Pg"),NETWORKDAYS.INTL($D305,$AI305,1,Datos!$R$3:$R$18)-1&amp;" Días",IF(AND($I305="Ps"),NETWORKDAYS.INTL($D305,$AI305,1,Datos!$R$3:$R$18)-1&amp;" Días",(NETWORKDAYS.INTL($D305,$AI305,1,Datos!$R$3:$R$18)&amp;" Días")))))))</f>
        <v>15 Días</v>
      </c>
      <c r="AK305" s="98">
        <v>46020</v>
      </c>
      <c r="AL305" s="98"/>
      <c r="AM305" s="98"/>
      <c r="AN305" s="97"/>
      <c r="AO305" s="97"/>
      <c r="AP305" s="109" t="str">
        <f ca="1">IF(D305="","",IF(AND($AZ305&lt;&gt;""),"YA SE DIO SOLUCIÓN","Falta  "&amp;(NETWORKDAYS.INTL(TODAY(),$AI305,1,Datos!$R$3:$R$18)-1&amp;" días")))</f>
        <v>YA SE DIO SOLUCIÓN</v>
      </c>
      <c r="AQ305" s="98">
        <v>46028</v>
      </c>
      <c r="AR305" s="97"/>
      <c r="AS305" s="97" t="s">
        <v>1284</v>
      </c>
      <c r="AT305" s="97" t="s">
        <v>1389</v>
      </c>
      <c r="AU305" s="97" t="s">
        <v>1283</v>
      </c>
      <c r="AV305" s="97" t="s">
        <v>1558</v>
      </c>
      <c r="AW305" s="97" t="s">
        <v>1429</v>
      </c>
      <c r="AX305" s="114" t="s">
        <v>3</v>
      </c>
      <c r="AY305" s="120">
        <v>33</v>
      </c>
      <c r="AZ305" s="98">
        <v>46028</v>
      </c>
      <c r="BA305" s="110" t="str">
        <f t="shared" ref="BA305" si="429">+IF(D305="","",IF(AND($AZ305=""),"EN TRAMITE",IF(AND($AZ305&lt;=$AI305),"CON RESPUESTA","VENCIDA")))</f>
        <v>CON RESPUESTA</v>
      </c>
      <c r="BB305" s="111">
        <f>IF($AQ305="","",IF(AND($I305="RS"),($AQ305-$AK305),IF(AND($I305="RP"),($AQ305-$AK305),IF(AND($I305="RV"),($AQ305-$AK305),(NETWORKDAYS.INTL($AK305,$AQ305,1,Datos!$R$3:$R$18))))))</f>
        <v>7</v>
      </c>
      <c r="BC305" s="112" t="str">
        <f t="shared" si="1"/>
        <v>A TIEMPO</v>
      </c>
      <c r="BD305" s="111">
        <f>IF($AZ305="","",IF(AND($I305="RS"),($AZ305-$D305),IF(AND($I305="RP"),($AZ305-$D305),IF(AND($I305="RV"),($AZ305-$D305),(NETWORKDAYS.INTL($D305,$AZ305,1,Datos!$R$3:$R$18))))))</f>
        <v>7</v>
      </c>
      <c r="BE305" s="112" t="str">
        <f t="shared" si="2"/>
        <v>A TIEMPO</v>
      </c>
    </row>
    <row r="306" spans="1:57" ht="21" customHeight="1" x14ac:dyDescent="0.3">
      <c r="A306" s="97">
        <v>34</v>
      </c>
      <c r="B306" s="97">
        <v>10883</v>
      </c>
      <c r="C306" s="98">
        <v>46020</v>
      </c>
      <c r="D306" s="98">
        <v>46020</v>
      </c>
      <c r="E306" s="97" t="s">
        <v>1422</v>
      </c>
      <c r="F306" s="97" t="s">
        <v>1423</v>
      </c>
      <c r="G306" s="97" t="s">
        <v>140</v>
      </c>
      <c r="H306" s="97" t="s">
        <v>1374</v>
      </c>
      <c r="I306" s="97" t="s">
        <v>1368</v>
      </c>
      <c r="J306" s="97" t="s">
        <v>1552</v>
      </c>
      <c r="K306" s="97" t="s">
        <v>80</v>
      </c>
      <c r="L306" s="97">
        <v>46359076</v>
      </c>
      <c r="M306" s="97">
        <v>3227037065</v>
      </c>
      <c r="N306" s="97" t="s">
        <v>66</v>
      </c>
      <c r="O306" s="97" t="s">
        <v>1552</v>
      </c>
      <c r="P306" s="97" t="s">
        <v>80</v>
      </c>
      <c r="Q306" s="97">
        <v>46359076</v>
      </c>
      <c r="R306" s="97" t="s">
        <v>4</v>
      </c>
      <c r="S306" s="97" t="s">
        <v>66</v>
      </c>
      <c r="T306" s="97" t="s">
        <v>1553</v>
      </c>
      <c r="U306" s="97">
        <v>3227037065</v>
      </c>
      <c r="V306" s="97" t="s">
        <v>66</v>
      </c>
      <c r="W306" s="97" t="s">
        <v>1272</v>
      </c>
      <c r="X306" s="97"/>
      <c r="Y306" s="97" t="s">
        <v>1554</v>
      </c>
      <c r="Z306" s="97" t="s">
        <v>66</v>
      </c>
      <c r="AA306" s="97" t="s">
        <v>1413</v>
      </c>
      <c r="AB306" s="97" t="s">
        <v>1413</v>
      </c>
      <c r="AC306" s="97" t="s">
        <v>1382</v>
      </c>
      <c r="AD306" s="97" t="s">
        <v>1377</v>
      </c>
      <c r="AE306" s="97" t="s">
        <v>140</v>
      </c>
      <c r="AF306" s="97" t="s">
        <v>1446</v>
      </c>
      <c r="AG306" s="97" t="s">
        <v>1555</v>
      </c>
      <c r="AH306" s="97" t="s">
        <v>1392</v>
      </c>
      <c r="AI306" s="98">
        <f>IF(D306="","",IF(AND($I306="RS"),WORKDAY.INTL($D306,3,1,Datos!$R$3:$R$18),IF(AND($I306="RP"),WORKDAY.INTL($D306,2,1,Datos!$R$3:$R$18),IF(AND($I306="RV"),WORKDAY.INTL($D306,1,1,Datos!$R$3:$R$18),IF(AND($I306="Pg"),WORKDAY.INTL($D306,15,1,Datos!$R$3:$R$18),IF(AND($I306="Ps"),WORKDAY.INTL($D306,10,1,Datos!$R$3:$R$18),WORKDAY.INTL($D306,15,1,Datos!$R$3:$R$18)-1))))))</f>
        <v>46040</v>
      </c>
      <c r="AJ306" s="97" t="str">
        <f>IF(D306="","",IF(AND($I306="RS"),(($AI306-$D306)*24)&amp;" Horas",IF(AND($I306="RP"),(($AI306-$D306)*24)&amp;" Horas",IF(AND($I306="RV"),(($AI306-$D306)*24)&amp;" Horas",IF(AND($I306="Pg"),NETWORKDAYS.INTL($D306,$AI306,1,Datos!$R$3:$R$18)-1&amp;" Días",IF(AND($I306="Ps"),NETWORKDAYS.INTL($D306,$AI306,1,Datos!$R$3:$R$18)-1&amp;" Días",(NETWORKDAYS.INTL($D306,$AI306,1,Datos!$R$3:$R$18)&amp;" Días")))))))</f>
        <v>15 Días</v>
      </c>
      <c r="AK306" s="98">
        <v>46020</v>
      </c>
      <c r="AL306" s="98"/>
      <c r="AM306" s="98"/>
      <c r="AN306" s="97"/>
      <c r="AO306" s="97"/>
      <c r="AP306" s="109" t="str">
        <f ca="1">IF(D306="","",IF(AND($AZ306&lt;&gt;""),"YA SE DIO SOLUCIÓN","Falta  "&amp;(NETWORKDAYS.INTL(TODAY(),$AI306,1,Datos!$R$3:$R$18)-1&amp;" días")))</f>
        <v>YA SE DIO SOLUCIÓN</v>
      </c>
      <c r="AQ306" s="98">
        <v>46022</v>
      </c>
      <c r="AR306" s="97"/>
      <c r="AS306" s="97" t="s">
        <v>1283</v>
      </c>
      <c r="AT306" s="97" t="s">
        <v>1565</v>
      </c>
      <c r="AU306" s="97" t="s">
        <v>1284</v>
      </c>
      <c r="AV306" s="97" t="s">
        <v>1389</v>
      </c>
      <c r="AW306" s="97" t="s">
        <v>1389</v>
      </c>
      <c r="AX306" s="114" t="s">
        <v>168</v>
      </c>
      <c r="AY306" s="120">
        <v>10014</v>
      </c>
      <c r="AZ306" s="98">
        <v>46022</v>
      </c>
      <c r="BA306" s="110" t="str">
        <f t="shared" ref="BA306" si="430">+IF(D306="","",IF(AND($AZ306=""),"EN TRAMITE",IF(AND($AZ306&lt;=$AI306),"CON RESPUESTA","VENCIDA")))</f>
        <v>CON RESPUESTA</v>
      </c>
      <c r="BB306" s="111">
        <f>IF($AQ306="","",IF(AND($I306="RS"),($AQ306-$AK306),IF(AND($I306="RP"),($AQ306-$AK306),IF(AND($I306="RV"),($AQ306-$AK306),(NETWORKDAYS.INTL($AK306,$AQ306,1,Datos!$R$3:$R$18))))))</f>
        <v>3</v>
      </c>
      <c r="BC306" s="112" t="str">
        <f t="shared" si="1"/>
        <v>A TIEMPO</v>
      </c>
      <c r="BD306" s="111">
        <f>IF($AZ306="","",IF(AND($I306="RS"),($AZ306-$D306),IF(AND($I306="RP"),($AZ306-$D306),IF(AND($I306="RV"),($AZ306-$D306),(NETWORKDAYS.INTL($D306,$AZ306,1,Datos!$R$3:$R$18))))))</f>
        <v>3</v>
      </c>
      <c r="BE306" s="112" t="str">
        <f t="shared" si="2"/>
        <v>A TIEMPO</v>
      </c>
    </row>
    <row r="307" spans="1:57" ht="21" customHeight="1" x14ac:dyDescent="0.3">
      <c r="A307" s="97">
        <v>33</v>
      </c>
      <c r="B307" s="97">
        <v>10882</v>
      </c>
      <c r="C307" s="98">
        <v>46020</v>
      </c>
      <c r="D307" s="98">
        <v>46020</v>
      </c>
      <c r="E307" s="97" t="s">
        <v>1422</v>
      </c>
      <c r="F307" s="97" t="s">
        <v>1423</v>
      </c>
      <c r="G307" s="97" t="s">
        <v>140</v>
      </c>
      <c r="H307" s="97" t="s">
        <v>1374</v>
      </c>
      <c r="I307" s="97" t="s">
        <v>1368</v>
      </c>
      <c r="J307" s="97" t="s">
        <v>1548</v>
      </c>
      <c r="K307" s="97" t="s">
        <v>66</v>
      </c>
      <c r="L307" s="97" t="s">
        <v>66</v>
      </c>
      <c r="M307" s="97">
        <v>3188827910</v>
      </c>
      <c r="N307" s="97" t="s">
        <v>1549</v>
      </c>
      <c r="O307" s="97" t="s">
        <v>1548</v>
      </c>
      <c r="P307" s="97" t="s">
        <v>66</v>
      </c>
      <c r="Q307" s="97" t="s">
        <v>66</v>
      </c>
      <c r="R307" s="97" t="s">
        <v>4</v>
      </c>
      <c r="S307" s="97" t="s">
        <v>66</v>
      </c>
      <c r="T307" s="97" t="s">
        <v>66</v>
      </c>
      <c r="U307" s="97">
        <v>3188827910</v>
      </c>
      <c r="V307" s="97" t="s">
        <v>1549</v>
      </c>
      <c r="W307" s="97" t="s">
        <v>1272</v>
      </c>
      <c r="X307" s="97"/>
      <c r="Y307" s="97" t="s">
        <v>1550</v>
      </c>
      <c r="Z307" s="97" t="s">
        <v>66</v>
      </c>
      <c r="AA307" s="97" t="s">
        <v>1413</v>
      </c>
      <c r="AB307" s="97" t="s">
        <v>1413</v>
      </c>
      <c r="AC307" s="97" t="s">
        <v>1382</v>
      </c>
      <c r="AD307" s="97" t="s">
        <v>1377</v>
      </c>
      <c r="AE307" s="97" t="s">
        <v>1421</v>
      </c>
      <c r="AF307" s="97" t="s">
        <v>1434</v>
      </c>
      <c r="AG307" s="97" t="s">
        <v>66</v>
      </c>
      <c r="AH307" s="97" t="s">
        <v>1390</v>
      </c>
      <c r="AI307" s="98">
        <f>IF(D307="","",IF(AND($I307="RS"),WORKDAY.INTL($D307,3,1,Datos!$R$3:$R$18),IF(AND($I307="RP"),WORKDAY.INTL($D307,2,1,Datos!$R$3:$R$18),IF(AND($I307="RV"),WORKDAY.INTL($D307,1,1,Datos!$R$3:$R$18),IF(AND($I307="Pg"),WORKDAY.INTL($D307,15,1,Datos!$R$3:$R$18),IF(AND($I307="Ps"),WORKDAY.INTL($D307,10,1,Datos!$R$3:$R$18),WORKDAY.INTL($D307,15,1,Datos!$R$3:$R$18)-1))))))</f>
        <v>46040</v>
      </c>
      <c r="AJ307" s="97" t="str">
        <f>IF(D307="","",IF(AND($I307="RS"),(($AI307-$D307)*24)&amp;" Horas",IF(AND($I307="RP"),(($AI307-$D307)*24)&amp;" Horas",IF(AND($I307="RV"),(($AI307-$D307)*24)&amp;" Horas",IF(AND($I307="Pg"),NETWORKDAYS.INTL($D307,$AI307,1,Datos!$R$3:$R$18)-1&amp;" Días",IF(AND($I307="Ps"),NETWORKDAYS.INTL($D307,$AI307,1,Datos!$R$3:$R$18)-1&amp;" Días",(NETWORKDAYS.INTL($D307,$AI307,1,Datos!$R$3:$R$18)&amp;" Días")))))))</f>
        <v>15 Días</v>
      </c>
      <c r="AK307" s="98">
        <v>46020</v>
      </c>
      <c r="AL307" s="98"/>
      <c r="AM307" s="98"/>
      <c r="AN307" s="97"/>
      <c r="AO307" s="97"/>
      <c r="AP307" s="109" t="str">
        <f ca="1">IF(D307="","",IF(AND($AZ307&lt;&gt;""),"YA SE DIO SOLUCIÓN","Falta  "&amp;(NETWORKDAYS.INTL(TODAY(),$AI307,1,Datos!$R$3:$R$18)-1&amp;" días")))</f>
        <v>YA SE DIO SOLUCIÓN</v>
      </c>
      <c r="AQ307" s="98">
        <v>46028</v>
      </c>
      <c r="AR307" s="97"/>
      <c r="AS307" s="97" t="s">
        <v>1283</v>
      </c>
      <c r="AT307" s="97" t="s">
        <v>1551</v>
      </c>
      <c r="AU307" s="97" t="s">
        <v>1284</v>
      </c>
      <c r="AV307" s="97" t="s">
        <v>1389</v>
      </c>
      <c r="AW307" s="97" t="s">
        <v>1389</v>
      </c>
      <c r="AX307" s="114" t="s">
        <v>3</v>
      </c>
      <c r="AY307" s="120">
        <v>35</v>
      </c>
      <c r="AZ307" s="98">
        <v>46028</v>
      </c>
      <c r="BA307" s="110" t="str">
        <f t="shared" ref="BA307" si="431">+IF(D307="","",IF(AND($AZ307=""),"EN TRAMITE",IF(AND($AZ307&lt;=$AI307),"CON RESPUESTA","VENCIDA")))</f>
        <v>CON RESPUESTA</v>
      </c>
      <c r="BB307" s="111">
        <f>IF($AQ307="","",IF(AND($I307="RS"),($AQ307-$AK307),IF(AND($I307="RP"),($AQ307-$AK307),IF(AND($I307="RV"),($AQ307-$AK307),(NETWORKDAYS.INTL($AK307,$AQ307,1,Datos!$R$3:$R$18))))))</f>
        <v>7</v>
      </c>
      <c r="BC307" s="112" t="str">
        <f t="shared" si="1"/>
        <v>A TIEMPO</v>
      </c>
      <c r="BD307" s="111">
        <f>IF($AZ307="","",IF(AND($I307="RS"),($AZ307-$D307),IF(AND($I307="RP"),($AZ307-$D307),IF(AND($I307="RV"),($AZ307-$D307),(NETWORKDAYS.INTL($D307,$AZ307,1,Datos!$R$3:$R$18))))))</f>
        <v>7</v>
      </c>
      <c r="BE307" s="112" t="str">
        <f t="shared" si="2"/>
        <v>A TIEMPO</v>
      </c>
    </row>
    <row r="308" spans="1:57" ht="21" customHeight="1" x14ac:dyDescent="0.3">
      <c r="A308" s="97">
        <v>32</v>
      </c>
      <c r="B308" s="97">
        <v>10881</v>
      </c>
      <c r="C308" s="98">
        <v>46020</v>
      </c>
      <c r="D308" s="98">
        <v>46020</v>
      </c>
      <c r="E308" s="97" t="s">
        <v>1422</v>
      </c>
      <c r="F308" s="97" t="s">
        <v>1423</v>
      </c>
      <c r="G308" s="97" t="s">
        <v>124</v>
      </c>
      <c r="H308" s="97" t="s">
        <v>1374</v>
      </c>
      <c r="I308" s="97" t="s">
        <v>1368</v>
      </c>
      <c r="J308" s="97" t="s">
        <v>1544</v>
      </c>
      <c r="K308" s="97" t="s">
        <v>80</v>
      </c>
      <c r="L308" s="97">
        <v>1116546115</v>
      </c>
      <c r="M308" s="97">
        <v>3216294120</v>
      </c>
      <c r="N308" s="97" t="s">
        <v>1545</v>
      </c>
      <c r="O308" s="97" t="s">
        <v>1544</v>
      </c>
      <c r="P308" s="97" t="s">
        <v>80</v>
      </c>
      <c r="Q308" s="97">
        <v>1116546115</v>
      </c>
      <c r="R308" s="97" t="s">
        <v>11</v>
      </c>
      <c r="S308" s="97" t="s">
        <v>66</v>
      </c>
      <c r="T308" s="97" t="s">
        <v>1546</v>
      </c>
      <c r="U308" s="97">
        <v>3216294120</v>
      </c>
      <c r="V308" s="97" t="s">
        <v>1545</v>
      </c>
      <c r="W308" s="97" t="s">
        <v>214</v>
      </c>
      <c r="X308" s="97" t="s">
        <v>265</v>
      </c>
      <c r="Y308" s="97" t="s">
        <v>1547</v>
      </c>
      <c r="Z308" s="97" t="s">
        <v>66</v>
      </c>
      <c r="AA308" s="97" t="s">
        <v>1413</v>
      </c>
      <c r="AB308" s="97" t="s">
        <v>1413</v>
      </c>
      <c r="AC308" s="97" t="s">
        <v>1387</v>
      </c>
      <c r="AD308" s="97" t="s">
        <v>1377</v>
      </c>
      <c r="AE308" s="97" t="s">
        <v>131</v>
      </c>
      <c r="AF308" s="97" t="s">
        <v>1531</v>
      </c>
      <c r="AG308" s="97" t="s">
        <v>66</v>
      </c>
      <c r="AH308" s="97" t="s">
        <v>1389</v>
      </c>
      <c r="AI308" s="98">
        <f>IF(D308="","",IF(AND($I308="RS"),WORKDAY.INTL($D308,3,1,Datos!$R$3:$R$18),IF(AND($I308="RP"),WORKDAY.INTL($D308,2,1,Datos!$R$3:$R$18),IF(AND($I308="RV"),WORKDAY.INTL($D308,1,1,Datos!$R$3:$R$18),IF(AND($I308="Pg"),WORKDAY.INTL($D308,15,1,Datos!$R$3:$R$18),IF(AND($I308="Ps"),WORKDAY.INTL($D308,10,1,Datos!$R$3:$R$18),WORKDAY.INTL($D308,15,1,Datos!$R$3:$R$18)-1))))))</f>
        <v>46040</v>
      </c>
      <c r="AJ308" s="97" t="str">
        <f>IF(D308="","",IF(AND($I308="RS"),(($AI308-$D308)*24)&amp;" Horas",IF(AND($I308="RP"),(($AI308-$D308)*24)&amp;" Horas",IF(AND($I308="RV"),(($AI308-$D308)*24)&amp;" Horas",IF(AND($I308="Pg"),NETWORKDAYS.INTL($D308,$AI308,1,Datos!$R$3:$R$18)-1&amp;" Días",IF(AND($I308="Ps"),NETWORKDAYS.INTL($D308,$AI308,1,Datos!$R$3:$R$18)-1&amp;" Días",(NETWORKDAYS.INTL($D308,$AI308,1,Datos!$R$3:$R$18)&amp;" Días")))))))</f>
        <v>15 Días</v>
      </c>
      <c r="AK308" s="98">
        <v>46020</v>
      </c>
      <c r="AL308" s="98">
        <v>46029</v>
      </c>
      <c r="AM308" s="98"/>
      <c r="AN308" s="97"/>
      <c r="AO308" s="97"/>
      <c r="AP308" s="109" t="str">
        <f ca="1">IF(D308="","",IF(AND($AZ308&lt;&gt;""),"YA SE DIO SOLUCIÓN","Falta  "&amp;(NETWORKDAYS.INTL(TODAY(),$AI308,1,Datos!$R$3:$R$18)-1&amp;" días")))</f>
        <v>YA SE DIO SOLUCIÓN</v>
      </c>
      <c r="AQ308" s="98">
        <v>46030</v>
      </c>
      <c r="AR308" s="97"/>
      <c r="AS308" s="97" t="s">
        <v>1283</v>
      </c>
      <c r="AT308" s="97" t="s">
        <v>1567</v>
      </c>
      <c r="AU308" s="97" t="s">
        <v>1284</v>
      </c>
      <c r="AV308" s="97" t="s">
        <v>1389</v>
      </c>
      <c r="AW308" s="97" t="s">
        <v>1389</v>
      </c>
      <c r="AX308" s="114" t="s">
        <v>3</v>
      </c>
      <c r="AY308" s="97">
        <v>85</v>
      </c>
      <c r="AZ308" s="98">
        <v>46030</v>
      </c>
      <c r="BA308" s="110" t="str">
        <f t="shared" ref="BA308" si="432">+IF(D308="","",IF(AND($AZ308=""),"EN TRAMITE",IF(AND($AZ308&lt;=$AI308),"CON RESPUESTA","VENCIDA")))</f>
        <v>CON RESPUESTA</v>
      </c>
      <c r="BB308" s="111">
        <f>IF($AQ308="","",IF(AND($I308="RS"),($AQ308-$AK308),IF(AND($I308="RP"),($AQ308-$AK308),IF(AND($I308="RV"),($AQ308-$AK308),(NETWORKDAYS.INTL($AK308,$AQ308,1,Datos!$R$3:$R$18))))))</f>
        <v>9</v>
      </c>
      <c r="BC308" s="112" t="str">
        <f t="shared" si="1"/>
        <v>A TIEMPO</v>
      </c>
      <c r="BD308" s="111">
        <f>IF($AZ308="","",IF(AND($I308="RS"),($AZ308-$D308),IF(AND($I308="RP"),($AZ308-$D308),IF(AND($I308="RV"),($AZ308-$D308),(NETWORKDAYS.INTL($D308,$AZ308,1,Datos!$R$3:$R$18))))))</f>
        <v>9</v>
      </c>
      <c r="BE308" s="112" t="str">
        <f t="shared" si="2"/>
        <v>A TIEMPO</v>
      </c>
    </row>
    <row r="309" spans="1:57" ht="21" customHeight="1" x14ac:dyDescent="0.3">
      <c r="A309" s="97">
        <v>31</v>
      </c>
      <c r="B309" s="97">
        <v>10835</v>
      </c>
      <c r="C309" s="98">
        <v>46014</v>
      </c>
      <c r="D309" s="98">
        <v>46014</v>
      </c>
      <c r="E309" s="97" t="s">
        <v>1422</v>
      </c>
      <c r="F309" s="97" t="s">
        <v>1423</v>
      </c>
      <c r="G309" s="97" t="s">
        <v>140</v>
      </c>
      <c r="H309" s="97" t="s">
        <v>1374</v>
      </c>
      <c r="I309" s="97" t="s">
        <v>1368</v>
      </c>
      <c r="J309" s="97" t="s">
        <v>1539</v>
      </c>
      <c r="K309" s="97" t="s">
        <v>66</v>
      </c>
      <c r="L309" s="97" t="s">
        <v>66</v>
      </c>
      <c r="M309" s="97">
        <v>3132843589</v>
      </c>
      <c r="N309" s="97" t="s">
        <v>1540</v>
      </c>
      <c r="O309" s="97" t="s">
        <v>1541</v>
      </c>
      <c r="P309" s="97" t="s">
        <v>81</v>
      </c>
      <c r="Q309" s="97">
        <v>1029657598</v>
      </c>
      <c r="R309" s="97" t="s">
        <v>10</v>
      </c>
      <c r="S309" s="97" t="s">
        <v>66</v>
      </c>
      <c r="T309" s="97" t="s">
        <v>1542</v>
      </c>
      <c r="U309" s="97">
        <v>3132843589</v>
      </c>
      <c r="V309" s="97" t="s">
        <v>1540</v>
      </c>
      <c r="W309" s="97" t="s">
        <v>214</v>
      </c>
      <c r="X309" s="97" t="s">
        <v>243</v>
      </c>
      <c r="Y309" s="97" t="s">
        <v>1543</v>
      </c>
      <c r="Z309" s="97" t="s">
        <v>66</v>
      </c>
      <c r="AA309" s="97" t="s">
        <v>1413</v>
      </c>
      <c r="AB309" s="97" t="s">
        <v>1413</v>
      </c>
      <c r="AC309" s="97" t="s">
        <v>1382</v>
      </c>
      <c r="AD309" s="97" t="s">
        <v>1377</v>
      </c>
      <c r="AE309" s="97" t="s">
        <v>1448</v>
      </c>
      <c r="AF309" s="97" t="s">
        <v>1443</v>
      </c>
      <c r="AG309" s="97" t="s">
        <v>66</v>
      </c>
      <c r="AH309" s="97" t="s">
        <v>1393</v>
      </c>
      <c r="AI309" s="98">
        <f>IF(D309="","",IF(AND($I309="RS"),WORKDAY.INTL($D309,3,1,Datos!$R$3:$R$18),IF(AND($I309="RP"),WORKDAY.INTL($D309,2,1,Datos!$R$3:$R$18),IF(AND($I309="RV"),WORKDAY.INTL($D309,1,1,Datos!$R$3:$R$18),IF(AND($I309="Pg"),WORKDAY.INTL($D309,15,1,Datos!$R$3:$R$18),IF(AND($I309="Ps"),WORKDAY.INTL($D309,10,1,Datos!$R$3:$R$18),WORKDAY.INTL($D309,15,1,Datos!$R$3:$R$18)-1))))))</f>
        <v>46035</v>
      </c>
      <c r="AJ309" s="97" t="str">
        <f>IF(D309="","",IF(AND($I309="RS"),(($AI309-$D309)*24)&amp;" Horas",IF(AND($I309="RP"),(($AI309-$D309)*24)&amp;" Horas",IF(AND($I309="RV"),(($AI309-$D309)*24)&amp;" Horas",IF(AND($I309="Pg"),NETWORKDAYS.INTL($D309,$AI309,1,Datos!$R$3:$R$18)-1&amp;" Días",IF(AND($I309="Ps"),NETWORKDAYS.INTL($D309,$AI309,1,Datos!$R$3:$R$18)-1&amp;" Días",(NETWORKDAYS.INTL($D309,$AI309,1,Datos!$R$3:$R$18)&amp;" Días")))))))</f>
        <v>15 Días</v>
      </c>
      <c r="AK309" s="98">
        <v>46014</v>
      </c>
      <c r="AL309" s="98"/>
      <c r="AM309" s="98"/>
      <c r="AN309" s="97"/>
      <c r="AO309" s="97"/>
      <c r="AP309" s="109" t="str">
        <f ca="1">IF(D309="","",IF(AND($AZ309&lt;&gt;""),"YA SE DIO SOLUCIÓN","Falta  "&amp;(NETWORKDAYS.INTL(TODAY(),$AI309,1,Datos!$R$3:$R$18)-1&amp;" días")))</f>
        <v>YA SE DIO SOLUCIÓN</v>
      </c>
      <c r="AQ309" s="98">
        <v>46020</v>
      </c>
      <c r="AR309" s="97"/>
      <c r="AS309" s="97" t="s">
        <v>1283</v>
      </c>
      <c r="AT309" s="97" t="s">
        <v>1596</v>
      </c>
      <c r="AU309" s="97" t="s">
        <v>1284</v>
      </c>
      <c r="AV309" s="97" t="s">
        <v>1389</v>
      </c>
      <c r="AW309" s="97" t="s">
        <v>1389</v>
      </c>
      <c r="AX309" s="114" t="s">
        <v>3</v>
      </c>
      <c r="AY309" s="97">
        <v>9986</v>
      </c>
      <c r="AZ309" s="98">
        <v>46020</v>
      </c>
      <c r="BA309" s="110" t="str">
        <f t="shared" ref="BA309" si="433">+IF(D309="","",IF(AND($AZ309=""),"EN TRAMITE",IF(AND($AZ309&lt;=$AI309),"CON RESPUESTA","VENCIDA")))</f>
        <v>CON RESPUESTA</v>
      </c>
      <c r="BB309" s="111">
        <f>IF($AQ309="","",IF(AND($I309="RS"),($AQ309-$AK309),IF(AND($I309="RP"),($AQ309-$AK309),IF(AND($I309="RV"),($AQ309-$AK309),(NETWORKDAYS.INTL($AK309,$AQ309,1,Datos!$R$3:$R$18))))))</f>
        <v>4</v>
      </c>
      <c r="BC309" s="112" t="str">
        <f t="shared" si="1"/>
        <v>A TIEMPO</v>
      </c>
      <c r="BD309" s="111">
        <f>IF($AZ309="","",IF(AND($I309="RS"),($AZ309-$D309),IF(AND($I309="RP"),($AZ309-$D309),IF(AND($I309="RV"),($AZ309-$D309),(NETWORKDAYS.INTL($D309,$AZ309,1,Datos!$R$3:$R$18))))))</f>
        <v>4</v>
      </c>
      <c r="BE309" s="112" t="str">
        <f t="shared" si="2"/>
        <v>A TIEMPO</v>
      </c>
    </row>
    <row r="310" spans="1:57" ht="21" customHeight="1" x14ac:dyDescent="0.3">
      <c r="A310" s="97">
        <v>30</v>
      </c>
      <c r="B310" s="97">
        <v>10823</v>
      </c>
      <c r="C310" s="98">
        <v>46014</v>
      </c>
      <c r="D310" s="98">
        <v>46014</v>
      </c>
      <c r="E310" s="97" t="s">
        <v>1422</v>
      </c>
      <c r="F310" s="97" t="s">
        <v>1423</v>
      </c>
      <c r="G310" s="97" t="s">
        <v>125</v>
      </c>
      <c r="H310" s="97" t="s">
        <v>1374</v>
      </c>
      <c r="I310" s="97" t="s">
        <v>197</v>
      </c>
      <c r="J310" s="97" t="s">
        <v>1535</v>
      </c>
      <c r="K310" s="97" t="s">
        <v>66</v>
      </c>
      <c r="L310" s="97" t="s">
        <v>66</v>
      </c>
      <c r="M310" s="97" t="s">
        <v>66</v>
      </c>
      <c r="N310" s="97" t="s">
        <v>1536</v>
      </c>
      <c r="O310" s="97" t="s">
        <v>1537</v>
      </c>
      <c r="P310" s="97" t="s">
        <v>80</v>
      </c>
      <c r="Q310" s="97">
        <v>86085724</v>
      </c>
      <c r="R310" s="97" t="s">
        <v>98</v>
      </c>
      <c r="S310" s="97" t="s">
        <v>1404</v>
      </c>
      <c r="T310" s="97" t="s">
        <v>66</v>
      </c>
      <c r="U310" s="97" t="s">
        <v>66</v>
      </c>
      <c r="V310" s="97" t="s">
        <v>66</v>
      </c>
      <c r="W310" s="97" t="s">
        <v>1272</v>
      </c>
      <c r="X310" s="97"/>
      <c r="Y310" s="97" t="s">
        <v>1538</v>
      </c>
      <c r="Z310" s="97" t="s">
        <v>66</v>
      </c>
      <c r="AA310" s="97" t="s">
        <v>1413</v>
      </c>
      <c r="AB310" s="97" t="s">
        <v>1413</v>
      </c>
      <c r="AC310" s="97" t="s">
        <v>1387</v>
      </c>
      <c r="AD310" s="97" t="s">
        <v>1463</v>
      </c>
      <c r="AE310" s="97" t="s">
        <v>139</v>
      </c>
      <c r="AF310" s="97" t="s">
        <v>1429</v>
      </c>
      <c r="AG310" s="97" t="s">
        <v>66</v>
      </c>
      <c r="AH310" s="97" t="s">
        <v>1389</v>
      </c>
      <c r="AI310" s="98">
        <f>IF(D310="","",IF(AND($I310="RS"),WORKDAY.INTL($D310,3,1,Datos!$R$3:$R$18),IF(AND($I310="RP"),WORKDAY.INTL($D310,2,1,Datos!$R$3:$R$18),IF(AND($I310="RV"),WORKDAY.INTL($D310,1,1,Datos!$R$3:$R$18),IF(AND($I310="Pg"),WORKDAY.INTL($D310,15,1,Datos!$R$3:$R$18),IF(AND($I310="Ps"),WORKDAY.INTL($D310,10,1,Datos!$R$3:$R$18),WORKDAY.INTL($D310,15,1,Datos!$R$3:$R$18)-1))))))</f>
        <v>46017</v>
      </c>
      <c r="AJ310" s="97" t="str">
        <f>IF(D310="","",IF(AND($I310="RS"),(($AI310-$D310)*24)&amp;" Horas",IF(AND($I310="RP"),(($AI310-$D310)*24)&amp;" Horas",IF(AND($I310="RV"),(($AI310-$D310)*24)&amp;" Horas",IF(AND($I310="Pg"),NETWORKDAYS.INTL($D310,$AI310,1,Datos!$R$3:$R$18)-1&amp;" Días",IF(AND($I310="Ps"),NETWORKDAYS.INTL($D310,$AI310,1,Datos!$R$3:$R$18)-1&amp;" Días",(NETWORKDAYS.INTL($D310,$AI310,1,Datos!$R$3:$R$18)&amp;" Días")))))))</f>
        <v>72 Horas</v>
      </c>
      <c r="AK310" s="98">
        <v>46014</v>
      </c>
      <c r="AL310" s="98">
        <v>46014</v>
      </c>
      <c r="AM310" s="98"/>
      <c r="AN310" s="97"/>
      <c r="AO310" s="97"/>
      <c r="AP310" s="109" t="str">
        <f ca="1">IF(D310="","",IF(AND($AZ310&lt;&gt;""),"YA SE DIO SOLUCIÓN","Falta  "&amp;(NETWORKDAYS.INTL(TODAY(),$AI310,1,Datos!$R$3:$R$18)-1&amp;" días")))</f>
        <v>YA SE DIO SOLUCIÓN</v>
      </c>
      <c r="AQ310" s="98">
        <v>46014</v>
      </c>
      <c r="AR310" s="97"/>
      <c r="AS310" s="97" t="s">
        <v>1283</v>
      </c>
      <c r="AT310" s="97" t="s">
        <v>1278</v>
      </c>
      <c r="AU310" s="97" t="s">
        <v>1284</v>
      </c>
      <c r="AV310" s="97" t="s">
        <v>1389</v>
      </c>
      <c r="AW310" s="97" t="s">
        <v>1389</v>
      </c>
      <c r="AX310" s="114" t="s">
        <v>3</v>
      </c>
      <c r="AY310" s="97">
        <v>9934</v>
      </c>
      <c r="AZ310" s="98">
        <v>46014</v>
      </c>
      <c r="BA310" s="110" t="str">
        <f t="shared" ref="BA310" si="434">+IF(D310="","",IF(AND($AZ310=""),"EN TRAMITE",IF(AND($AZ310&lt;=$AI310),"CON RESPUESTA","VENCIDA")))</f>
        <v>CON RESPUESTA</v>
      </c>
      <c r="BB310" s="111">
        <f>IF($AQ310="","",IF(AND($I310="RS"),($AQ310-$AK310),IF(AND($I310="RP"),($AQ310-$AK310),IF(AND($I310="RV"),($AQ310-$AK310),(NETWORKDAYS.INTL($AK310,$AQ310,1,Datos!$R$3:$R$18))))))</f>
        <v>0</v>
      </c>
      <c r="BC310" s="112" t="str">
        <f t="shared" si="1"/>
        <v>A TIEMPO</v>
      </c>
      <c r="BD310" s="111">
        <f>IF($AZ310="","",IF(AND($I310="RS"),($AZ310-$D310),IF(AND($I310="RP"),($AZ310-$D310),IF(AND($I310="RV"),($AZ310-$D310),(NETWORKDAYS.INTL($D310,$AZ310,1,Datos!$R$3:$R$18))))))</f>
        <v>0</v>
      </c>
      <c r="BE310" s="112" t="str">
        <f t="shared" si="2"/>
        <v>A TIEMPO</v>
      </c>
    </row>
    <row r="311" spans="1:57" ht="21" customHeight="1" x14ac:dyDescent="0.3">
      <c r="A311" s="97">
        <v>29</v>
      </c>
      <c r="B311" s="97">
        <v>10815</v>
      </c>
      <c r="C311" s="98">
        <v>46014</v>
      </c>
      <c r="D311" s="98">
        <v>46014</v>
      </c>
      <c r="E311" s="97" t="s">
        <v>1422</v>
      </c>
      <c r="F311" s="97" t="s">
        <v>1423</v>
      </c>
      <c r="G311" s="97" t="s">
        <v>140</v>
      </c>
      <c r="H311" s="97" t="s">
        <v>1374</v>
      </c>
      <c r="I311" s="97" t="s">
        <v>1368</v>
      </c>
      <c r="J311" s="97" t="s">
        <v>1532</v>
      </c>
      <c r="K311" s="97" t="s">
        <v>66</v>
      </c>
      <c r="L311" s="97" t="s">
        <v>66</v>
      </c>
      <c r="M311" s="97" t="s">
        <v>66</v>
      </c>
      <c r="N311" s="97" t="s">
        <v>1496</v>
      </c>
      <c r="O311" s="97" t="s">
        <v>1533</v>
      </c>
      <c r="P311" s="97" t="s">
        <v>80</v>
      </c>
      <c r="Q311" s="97">
        <v>47437487</v>
      </c>
      <c r="R311" s="97" t="s">
        <v>4</v>
      </c>
      <c r="S311" s="97" t="s">
        <v>1402</v>
      </c>
      <c r="T311" s="97" t="s">
        <v>66</v>
      </c>
      <c r="U311" s="97" t="s">
        <v>66</v>
      </c>
      <c r="V311" s="97" t="s">
        <v>66</v>
      </c>
      <c r="W311" s="97" t="s">
        <v>214</v>
      </c>
      <c r="X311" s="97" t="s">
        <v>243</v>
      </c>
      <c r="Y311" s="97" t="s">
        <v>1472</v>
      </c>
      <c r="Z311" s="97" t="s">
        <v>66</v>
      </c>
      <c r="AA311" s="97" t="s">
        <v>1413</v>
      </c>
      <c r="AB311" s="97" t="s">
        <v>1413</v>
      </c>
      <c r="AC311" s="97" t="s">
        <v>1382</v>
      </c>
      <c r="AD311" s="97" t="s">
        <v>1534</v>
      </c>
      <c r="AE311" s="97" t="s">
        <v>1448</v>
      </c>
      <c r="AF311" s="97" t="s">
        <v>1443</v>
      </c>
      <c r="AG311" s="97" t="s">
        <v>66</v>
      </c>
      <c r="AH311" s="97" t="s">
        <v>1389</v>
      </c>
      <c r="AI311" s="98">
        <f>IF(D311="","",IF(AND($I311="RS"),WORKDAY.INTL($D311,3,1,Datos!$R$3:$R$18),IF(AND($I311="RP"),WORKDAY.INTL($D311,2,1,Datos!$R$3:$R$18),IF(AND($I311="RV"),WORKDAY.INTL($D311,1,1,Datos!$R$3:$R$18),IF(AND($I311="Pg"),WORKDAY.INTL($D311,15,1,Datos!$R$3:$R$18),IF(AND($I311="Ps"),WORKDAY.INTL($D311,10,1,Datos!$R$3:$R$18),WORKDAY.INTL($D311,15,1,Datos!$R$3:$R$18)-1))))))</f>
        <v>46035</v>
      </c>
      <c r="AJ311" s="97" t="str">
        <f>IF(D311="","",IF(AND($I311="RS"),(($AI311-$D311)*24)&amp;" Horas",IF(AND($I311="RP"),(($AI311-$D311)*24)&amp;" Horas",IF(AND($I311="RV"),(($AI311-$D311)*24)&amp;" Horas",IF(AND($I311="Pg"),NETWORKDAYS.INTL($D311,$AI311,1,Datos!$R$3:$R$18)-1&amp;" Días",IF(AND($I311="Ps"),NETWORKDAYS.INTL($D311,$AI311,1,Datos!$R$3:$R$18)-1&amp;" Días",(NETWORKDAYS.INTL($D311,$AI311,1,Datos!$R$3:$R$18)&amp;" Días")))))))</f>
        <v>15 Días</v>
      </c>
      <c r="AK311" s="98">
        <v>46014</v>
      </c>
      <c r="AL311" s="98"/>
      <c r="AM311" s="98"/>
      <c r="AN311" s="97"/>
      <c r="AO311" s="97"/>
      <c r="AP311" s="109" t="str">
        <f ca="1">IF(D311="","",IF(AND($AZ311&lt;&gt;""),"YA SE DIO SOLUCIÓN","Falta  "&amp;(NETWORKDAYS.INTL(TODAY(),$AI311,1,Datos!$R$3:$R$18)-1&amp;" días")))</f>
        <v>YA SE DIO SOLUCIÓN</v>
      </c>
      <c r="AQ311" s="98">
        <v>46020</v>
      </c>
      <c r="AR311" s="97"/>
      <c r="AS311" s="97" t="s">
        <v>1283</v>
      </c>
      <c r="AT311" s="97" t="s">
        <v>1278</v>
      </c>
      <c r="AU311" s="97" t="s">
        <v>1284</v>
      </c>
      <c r="AV311" s="97" t="s">
        <v>1389</v>
      </c>
      <c r="AW311" s="97" t="s">
        <v>1389</v>
      </c>
      <c r="AX311" s="114" t="s">
        <v>3</v>
      </c>
      <c r="AY311" s="97">
        <v>9985</v>
      </c>
      <c r="AZ311" s="98">
        <v>46020</v>
      </c>
      <c r="BA311" s="110" t="str">
        <f t="shared" ref="BA311" si="435">+IF(D311="","",IF(AND($AZ311=""),"EN TRAMITE",IF(AND($AZ311&lt;=$AI311),"CON RESPUESTA","VENCIDA")))</f>
        <v>CON RESPUESTA</v>
      </c>
      <c r="BB311" s="111">
        <f>IF($AQ311="","",IF(AND($I311="RS"),($AQ311-$AK311),IF(AND($I311="RP"),($AQ311-$AK311),IF(AND($I311="RV"),($AQ311-$AK311),(NETWORKDAYS.INTL($AK311,$AQ311,1,Datos!$R$3:$R$18))))))</f>
        <v>4</v>
      </c>
      <c r="BC311" s="112" t="str">
        <f t="shared" si="1"/>
        <v>A TIEMPO</v>
      </c>
      <c r="BD311" s="111">
        <f>IF($AZ311="","",IF(AND($I311="RS"),($AZ311-$D311),IF(AND($I311="RP"),($AZ311-$D311),IF(AND($I311="RV"),($AZ311-$D311),(NETWORKDAYS.INTL($D311,$AZ311,1,Datos!$R$3:$R$18))))))</f>
        <v>4</v>
      </c>
      <c r="BE311" s="112" t="str">
        <f t="shared" si="2"/>
        <v>A TIEMPO</v>
      </c>
    </row>
    <row r="312" spans="1:57" ht="21" customHeight="1" x14ac:dyDescent="0.3">
      <c r="A312" s="97">
        <v>28</v>
      </c>
      <c r="B312" s="97">
        <v>10812</v>
      </c>
      <c r="C312" s="98">
        <v>46013</v>
      </c>
      <c r="D312" s="98">
        <v>46013</v>
      </c>
      <c r="E312" s="97" t="s">
        <v>1422</v>
      </c>
      <c r="F312" s="97" t="s">
        <v>1423</v>
      </c>
      <c r="G312" s="97" t="s">
        <v>124</v>
      </c>
      <c r="H312" s="97" t="s">
        <v>1374</v>
      </c>
      <c r="I312" s="97" t="s">
        <v>1368</v>
      </c>
      <c r="J312" s="97" t="s">
        <v>1527</v>
      </c>
      <c r="K312" s="97" t="s">
        <v>80</v>
      </c>
      <c r="L312" s="97">
        <v>68287268</v>
      </c>
      <c r="M312" s="97">
        <v>3123695047</v>
      </c>
      <c r="N312" s="97" t="s">
        <v>1526</v>
      </c>
      <c r="O312" s="97" t="s">
        <v>1527</v>
      </c>
      <c r="P312" s="97" t="s">
        <v>80</v>
      </c>
      <c r="Q312" s="97">
        <v>68287268</v>
      </c>
      <c r="R312" s="97" t="s">
        <v>66</v>
      </c>
      <c r="S312" s="97" t="s">
        <v>66</v>
      </c>
      <c r="T312" s="97" t="s">
        <v>1528</v>
      </c>
      <c r="U312" s="97">
        <v>3123695047</v>
      </c>
      <c r="V312" s="97" t="s">
        <v>1526</v>
      </c>
      <c r="W312" s="97" t="s">
        <v>214</v>
      </c>
      <c r="X312" s="97" t="s">
        <v>243</v>
      </c>
      <c r="Y312" s="97" t="s">
        <v>1529</v>
      </c>
      <c r="Z312" s="97" t="s">
        <v>66</v>
      </c>
      <c r="AA312" s="97" t="s">
        <v>1530</v>
      </c>
      <c r="AB312" s="97" t="s">
        <v>1413</v>
      </c>
      <c r="AC312" s="97" t="s">
        <v>1389</v>
      </c>
      <c r="AD312" s="97" t="s">
        <v>1377</v>
      </c>
      <c r="AE312" s="97" t="s">
        <v>131</v>
      </c>
      <c r="AF312" s="97" t="s">
        <v>1531</v>
      </c>
      <c r="AG312" s="97" t="s">
        <v>66</v>
      </c>
      <c r="AH312" s="97" t="s">
        <v>1389</v>
      </c>
      <c r="AI312" s="98">
        <f>IF(D312="","",IF(AND($I312="RS"),WORKDAY.INTL($D312,3,1,Datos!$R$3:$R$18),IF(AND($I312="RP"),WORKDAY.INTL($D312,2,1,Datos!$R$3:$R$18),IF(AND($I312="RV"),WORKDAY.INTL($D312,1,1,Datos!$R$3:$R$18),IF(AND($I312="Pg"),WORKDAY.INTL($D312,15,1,Datos!$R$3:$R$18),IF(AND($I312="Ps"),WORKDAY.INTL($D312,10,1,Datos!$R$3:$R$18),WORKDAY.INTL($D312,15,1,Datos!$R$3:$R$18)-1))))))</f>
        <v>46034</v>
      </c>
      <c r="AJ312" s="97" t="str">
        <f>IF(D312="","",IF(AND($I312="RS"),(($AI312-$D312)*24)&amp;" Horas",IF(AND($I312="RP"),(($AI312-$D312)*24)&amp;" Horas",IF(AND($I312="RV"),(($AI312-$D312)*24)&amp;" Horas",IF(AND($I312="Pg"),NETWORKDAYS.INTL($D312,$AI312,1,Datos!$R$3:$R$18)-1&amp;" Días",IF(AND($I312="Ps"),NETWORKDAYS.INTL($D312,$AI312,1,Datos!$R$3:$R$18)-1&amp;" Días",(NETWORKDAYS.INTL($D312,$AI312,1,Datos!$R$3:$R$18)&amp;" Días")))))))</f>
        <v>15 Días</v>
      </c>
      <c r="AK312" s="98">
        <v>46013</v>
      </c>
      <c r="AL312" s="98"/>
      <c r="AM312" s="98"/>
      <c r="AN312" s="97"/>
      <c r="AO312" s="97"/>
      <c r="AP312" s="109" t="str">
        <f ca="1">IF(D312="","",IF(AND($AZ312&lt;&gt;""),"YA SE DIO SOLUCIÓN","Falta  "&amp;(NETWORKDAYS.INTL(TODAY(),$AI312,1,Datos!$R$3:$R$18)-1&amp;" días")))</f>
        <v>YA SE DIO SOLUCIÓN</v>
      </c>
      <c r="AQ312" s="98">
        <v>46014</v>
      </c>
      <c r="AR312" s="97"/>
      <c r="AS312" s="97" t="s">
        <v>1283</v>
      </c>
      <c r="AT312" s="97" t="s">
        <v>1278</v>
      </c>
      <c r="AU312" s="97" t="s">
        <v>1284</v>
      </c>
      <c r="AV312" s="97" t="s">
        <v>1389</v>
      </c>
      <c r="AW312" s="97" t="s">
        <v>1389</v>
      </c>
      <c r="AX312" s="114" t="s">
        <v>168</v>
      </c>
      <c r="AY312" s="97">
        <v>9923</v>
      </c>
      <c r="AZ312" s="98">
        <v>46014</v>
      </c>
      <c r="BA312" s="110" t="str">
        <f t="shared" ref="BA312" si="436">+IF(D312="","",IF(AND($AZ312=""),"EN TRAMITE",IF(AND($AZ312&lt;=$AI312),"CON RESPUESTA","VENCIDA")))</f>
        <v>CON RESPUESTA</v>
      </c>
      <c r="BB312" s="111">
        <f>IF($AQ312="","",IF(AND($I312="RS"),($AQ312-$AK312),IF(AND($I312="RP"),($AQ312-$AK312),IF(AND($I312="RV"),($AQ312-$AK312),(NETWORKDAYS.INTL($AK312,$AQ312,1,Datos!$R$3:$R$18))))))</f>
        <v>2</v>
      </c>
      <c r="BC312" s="112" t="str">
        <f t="shared" si="1"/>
        <v>A TIEMPO</v>
      </c>
      <c r="BD312" s="111">
        <f>IF($AZ312="","",IF(AND($I312="RS"),($AZ312-$D312),IF(AND($I312="RP"),($AZ312-$D312),IF(AND($I312="RV"),($AZ312-$D312),(NETWORKDAYS.INTL($D312,$AZ312,1,Datos!$R$3:$R$18))))))</f>
        <v>2</v>
      </c>
      <c r="BE312" s="112" t="str">
        <f t="shared" si="2"/>
        <v>A TIEMPO</v>
      </c>
    </row>
    <row r="313" spans="1:57" ht="21" customHeight="1" x14ac:dyDescent="0.3">
      <c r="A313" s="97">
        <v>27</v>
      </c>
      <c r="B313" s="97">
        <v>10771</v>
      </c>
      <c r="C313" s="98">
        <v>46013</v>
      </c>
      <c r="D313" s="98">
        <v>46013</v>
      </c>
      <c r="E313" s="97" t="s">
        <v>1525</v>
      </c>
      <c r="F313" s="97" t="s">
        <v>1423</v>
      </c>
      <c r="G313" s="97" t="s">
        <v>153</v>
      </c>
      <c r="H313" s="97" t="s">
        <v>1374</v>
      </c>
      <c r="I313" s="97" t="s">
        <v>1368</v>
      </c>
      <c r="J313" s="97" t="s">
        <v>1522</v>
      </c>
      <c r="K313" s="97" t="s">
        <v>80</v>
      </c>
      <c r="L313" s="97">
        <v>24230445</v>
      </c>
      <c r="M313" s="97">
        <v>3114988809</v>
      </c>
      <c r="N313" s="97" t="s">
        <v>1523</v>
      </c>
      <c r="O313" s="97" t="s">
        <v>1522</v>
      </c>
      <c r="P313" s="97" t="s">
        <v>80</v>
      </c>
      <c r="Q313" s="97">
        <v>24230445</v>
      </c>
      <c r="R313" s="97" t="s">
        <v>4</v>
      </c>
      <c r="S313" s="97" t="s">
        <v>66</v>
      </c>
      <c r="T313" s="97" t="s">
        <v>66</v>
      </c>
      <c r="U313" s="97">
        <v>3114725744</v>
      </c>
      <c r="V313" s="97" t="s">
        <v>1523</v>
      </c>
      <c r="W313" s="97" t="s">
        <v>1272</v>
      </c>
      <c r="X313" s="97" t="s">
        <v>66</v>
      </c>
      <c r="Y313" s="97" t="s">
        <v>1524</v>
      </c>
      <c r="Z313" s="97" t="s">
        <v>66</v>
      </c>
      <c r="AA313" s="97" t="s">
        <v>1413</v>
      </c>
      <c r="AB313" s="97" t="s">
        <v>1413</v>
      </c>
      <c r="AC313" s="97" t="s">
        <v>1388</v>
      </c>
      <c r="AD313" s="97" t="s">
        <v>1463</v>
      </c>
      <c r="AE313" s="97" t="s">
        <v>1420</v>
      </c>
      <c r="AF313" s="97" t="s">
        <v>1519</v>
      </c>
      <c r="AG313" s="97" t="s">
        <v>66</v>
      </c>
      <c r="AH313" s="97" t="s">
        <v>1389</v>
      </c>
      <c r="AI313" s="98">
        <f>IF(D313="","",IF(AND($I313="RS"),WORKDAY.INTL($D313,3,1,Datos!$R$3:$R$18),IF(AND($I313="RP"),WORKDAY.INTL($D313,2,1,Datos!$R$3:$R$18),IF(AND($I313="RV"),WORKDAY.INTL($D313,1,1,Datos!$R$3:$R$18),IF(AND($I313="Pg"),WORKDAY.INTL($D313,15,1,Datos!$R$3:$R$18),IF(AND($I313="Ps"),WORKDAY.INTL($D313,10,1,Datos!$R$3:$R$18),WORKDAY.INTL($D313,15,1,Datos!$R$3:$R$18)-1))))))</f>
        <v>46034</v>
      </c>
      <c r="AJ313" s="97" t="str">
        <f>IF(D313="","",IF(AND($I313="RS"),(($AI313-$D313)*24)&amp;" Horas",IF(AND($I313="RP"),(($AI313-$D313)*24)&amp;" Horas",IF(AND($I313="RV"),(($AI313-$D313)*24)&amp;" Horas",IF(AND($I313="Pg"),NETWORKDAYS.INTL($D313,$AI313,1,Datos!$R$3:$R$18)-1&amp;" Días",IF(AND($I313="Ps"),NETWORKDAYS.INTL($D313,$AI313,1,Datos!$R$3:$R$18)-1&amp;" Días",(NETWORKDAYS.INTL($D313,$AI313,1,Datos!$R$3:$R$18)&amp;" Días")))))))</f>
        <v>15 Días</v>
      </c>
      <c r="AK313" s="98">
        <v>46013</v>
      </c>
      <c r="AL313" s="98">
        <v>46021</v>
      </c>
      <c r="AM313" s="98"/>
      <c r="AN313" s="97"/>
      <c r="AO313" s="97"/>
      <c r="AP313" s="109" t="str">
        <f ca="1">IF(D313="","",IF(AND($AZ313&lt;&gt;""),"YA SE DIO SOLUCIÓN","Falta  "&amp;(NETWORKDAYS.INTL(TODAY(),$AI313,1,Datos!$R$3:$R$18)-1&amp;" días")))</f>
        <v>YA SE DIO SOLUCIÓN</v>
      </c>
      <c r="AQ313" s="98">
        <v>46022</v>
      </c>
      <c r="AR313" s="97"/>
      <c r="AS313" s="97" t="s">
        <v>1283</v>
      </c>
      <c r="AT313" s="97" t="s">
        <v>1278</v>
      </c>
      <c r="AU313" s="97" t="s">
        <v>1284</v>
      </c>
      <c r="AV313" s="97" t="s">
        <v>1389</v>
      </c>
      <c r="AW313" s="97" t="s">
        <v>1389</v>
      </c>
      <c r="AX313" s="114" t="s">
        <v>3</v>
      </c>
      <c r="AY313" s="97">
        <v>10007</v>
      </c>
      <c r="AZ313" s="98">
        <v>46022</v>
      </c>
      <c r="BA313" s="110" t="str">
        <f t="shared" ref="BA313" si="437">+IF(D313="","",IF(AND($AZ313=""),"EN TRAMITE",IF(AND($AZ313&lt;=$AI313),"CON RESPUESTA","VENCIDA")))</f>
        <v>CON RESPUESTA</v>
      </c>
      <c r="BB313" s="111">
        <f>IF($AQ313="","",IF(AND($I313="RS"),($AQ313-$AK313),IF(AND($I313="RP"),($AQ313-$AK313),IF(AND($I313="RV"),($AQ313-$AK313),(NETWORKDAYS.INTL($AK313,$AQ313,1,Datos!$R$3:$R$18))))))</f>
        <v>7</v>
      </c>
      <c r="BC313" s="112" t="str">
        <f t="shared" si="1"/>
        <v>A TIEMPO</v>
      </c>
      <c r="BD313" s="111">
        <f>IF($AZ313="","",IF(AND($I313="RS"),($AZ313-$D313),IF(AND($I313="RP"),($AZ313-$D313),IF(AND($I313="RV"),($AZ313-$D313),(NETWORKDAYS.INTL($D313,$AZ313,1,Datos!$R$3:$R$18))))))</f>
        <v>7</v>
      </c>
      <c r="BE313" s="112" t="str">
        <f t="shared" si="2"/>
        <v>A TIEMPO</v>
      </c>
    </row>
    <row r="314" spans="1:57" ht="21" customHeight="1" x14ac:dyDescent="0.3">
      <c r="A314" s="97">
        <v>26</v>
      </c>
      <c r="B314" s="97">
        <v>10702</v>
      </c>
      <c r="C314" s="98">
        <v>46008</v>
      </c>
      <c r="D314" s="98">
        <v>46008</v>
      </c>
      <c r="E314" s="97" t="s">
        <v>1422</v>
      </c>
      <c r="F314" s="97" t="s">
        <v>1423</v>
      </c>
      <c r="G314" s="97" t="s">
        <v>122</v>
      </c>
      <c r="H314" s="97" t="s">
        <v>1374</v>
      </c>
      <c r="I314" s="97" t="s">
        <v>1368</v>
      </c>
      <c r="J314" s="97" t="s">
        <v>1430</v>
      </c>
      <c r="K314" s="97" t="s">
        <v>66</v>
      </c>
      <c r="L314" s="97" t="s">
        <v>66</v>
      </c>
      <c r="M314" s="97" t="s">
        <v>66</v>
      </c>
      <c r="N314" s="97" t="s">
        <v>1520</v>
      </c>
      <c r="O314" s="97" t="s">
        <v>66</v>
      </c>
      <c r="P314" s="97" t="s">
        <v>66</v>
      </c>
      <c r="Q314" s="97" t="s">
        <v>66</v>
      </c>
      <c r="R314" s="97" t="s">
        <v>66</v>
      </c>
      <c r="S314" s="97" t="s">
        <v>66</v>
      </c>
      <c r="T314" s="97" t="s">
        <v>66</v>
      </c>
      <c r="U314" s="97" t="s">
        <v>66</v>
      </c>
      <c r="V314" s="97" t="s">
        <v>1520</v>
      </c>
      <c r="W314" s="97" t="s">
        <v>66</v>
      </c>
      <c r="X314" s="97" t="s">
        <v>66</v>
      </c>
      <c r="Y314" s="97" t="s">
        <v>1521</v>
      </c>
      <c r="Z314" s="97" t="s">
        <v>66</v>
      </c>
      <c r="AA314" s="97" t="s">
        <v>1413</v>
      </c>
      <c r="AB314" s="97" t="s">
        <v>1413</v>
      </c>
      <c r="AC314" s="97" t="s">
        <v>1386</v>
      </c>
      <c r="AD314" s="97" t="s">
        <v>1379</v>
      </c>
      <c r="AE314" s="97" t="s">
        <v>1421</v>
      </c>
      <c r="AF314" s="97" t="s">
        <v>1434</v>
      </c>
      <c r="AG314" s="97" t="s">
        <v>66</v>
      </c>
      <c r="AH314" s="97" t="s">
        <v>1389</v>
      </c>
      <c r="AI314" s="98">
        <f>IF(D314="","",IF(AND($I314="RS"),WORKDAY.INTL($D314,3,1,Datos!$R$3:$R$18),IF(AND($I314="RP"),WORKDAY.INTL($D314,2,1,Datos!$R$3:$R$18),IF(AND($I314="RV"),WORKDAY.INTL($D314,1,1,Datos!$R$3:$R$18),IF(AND($I314="Pg"),WORKDAY.INTL($D314,15,1,Datos!$R$3:$R$18),IF(AND($I314="Ps"),WORKDAY.INTL($D314,10,1,Datos!$R$3:$R$18),WORKDAY.INTL($D314,15,1,Datos!$R$3:$R$18)-1))))))</f>
        <v>46029</v>
      </c>
      <c r="AJ314" s="97" t="str">
        <f>IF(D314="","",IF(AND($I314="RS"),(($AI314-$D314)*24)&amp;" Horas",IF(AND($I314="RP"),(($AI314-$D314)*24)&amp;" Horas",IF(AND($I314="RV"),(($AI314-$D314)*24)&amp;" Horas",IF(AND($I314="Pg"),NETWORKDAYS.INTL($D314,$AI314,1,Datos!$R$3:$R$18)-1&amp;" Días",IF(AND($I314="Ps"),NETWORKDAYS.INTL($D314,$AI314,1,Datos!$R$3:$R$18)-1&amp;" Días",(NETWORKDAYS.INTL($D314,$AI314,1,Datos!$R$3:$R$18)&amp;" Días")))))))</f>
        <v>15 Días</v>
      </c>
      <c r="AK314" s="98">
        <v>46008</v>
      </c>
      <c r="AL314" s="98"/>
      <c r="AM314" s="98"/>
      <c r="AN314" s="97"/>
      <c r="AO314" s="97"/>
      <c r="AP314" s="109" t="str">
        <f ca="1">IF(D314="","",IF(AND($AZ314&lt;&gt;""),"YA SE DIO SOLUCIÓN","Falta  "&amp;(NETWORKDAYS.INTL(TODAY(),$AI314,1,Datos!$R$3:$R$18)-1&amp;" días")))</f>
        <v>YA SE DIO SOLUCIÓN</v>
      </c>
      <c r="AQ314" s="98">
        <v>46014</v>
      </c>
      <c r="AR314" s="97"/>
      <c r="AS314" s="97" t="s">
        <v>1283</v>
      </c>
      <c r="AT314" s="97" t="s">
        <v>1278</v>
      </c>
      <c r="AU314" s="97" t="s">
        <v>1284</v>
      </c>
      <c r="AV314" s="97" t="s">
        <v>1389</v>
      </c>
      <c r="AW314" s="97" t="s">
        <v>1389</v>
      </c>
      <c r="AX314" s="114" t="s">
        <v>3</v>
      </c>
      <c r="AY314" s="97">
        <v>9930</v>
      </c>
      <c r="AZ314" s="98">
        <v>46014</v>
      </c>
      <c r="BA314" s="110" t="str">
        <f t="shared" ref="BA314" si="438">+IF(D314="","",IF(AND($AZ314=""),"EN TRAMITE",IF(AND($AZ314&lt;=$AI314),"CON RESPUESTA","VENCIDA")))</f>
        <v>CON RESPUESTA</v>
      </c>
      <c r="BB314" s="111">
        <f>IF($AQ314="","",IF(AND($I314="RS"),($AQ314-$AK314),IF(AND($I314="RP"),($AQ314-$AK314),IF(AND($I314="RV"),($AQ314-$AK314),(NETWORKDAYS.INTL($AK314,$AQ314,1,Datos!$R$3:$R$18))))))</f>
        <v>5</v>
      </c>
      <c r="BC314" s="112" t="str">
        <f t="shared" si="1"/>
        <v>A TIEMPO</v>
      </c>
      <c r="BD314" s="111">
        <f>IF($AZ314="","",IF(AND($I314="RS"),($AZ314-$D314),IF(AND($I314="RP"),($AZ314-$D314),IF(AND($I314="RV"),($AZ314-$D314),(NETWORKDAYS.INTL($D314,$AZ314,1,Datos!$R$3:$R$18))))))</f>
        <v>5</v>
      </c>
      <c r="BE314" s="112" t="str">
        <f t="shared" si="2"/>
        <v>A TIEMPO</v>
      </c>
    </row>
    <row r="315" spans="1:57" ht="21" customHeight="1" x14ac:dyDescent="0.3">
      <c r="A315" s="97">
        <v>25</v>
      </c>
      <c r="B315" s="97">
        <v>10674</v>
      </c>
      <c r="C315" s="98">
        <v>46007</v>
      </c>
      <c r="D315" s="98">
        <v>46007</v>
      </c>
      <c r="E315" s="97" t="s">
        <v>1422</v>
      </c>
      <c r="F315" s="97" t="s">
        <v>1423</v>
      </c>
      <c r="G315" s="97" t="s">
        <v>153</v>
      </c>
      <c r="H315" s="97" t="s">
        <v>1374</v>
      </c>
      <c r="I315" s="97" t="s">
        <v>1368</v>
      </c>
      <c r="J315" s="97" t="s">
        <v>1515</v>
      </c>
      <c r="K315" s="97" t="s">
        <v>80</v>
      </c>
      <c r="L315" s="97">
        <v>68305844</v>
      </c>
      <c r="M315" s="97">
        <v>3223346410</v>
      </c>
      <c r="N315" s="97" t="s">
        <v>1516</v>
      </c>
      <c r="O315" s="97" t="s">
        <v>1515</v>
      </c>
      <c r="P315" s="97" t="s">
        <v>80</v>
      </c>
      <c r="Q315" s="97">
        <v>68305844</v>
      </c>
      <c r="R315" s="97" t="s">
        <v>11</v>
      </c>
      <c r="S315" s="97" t="s">
        <v>66</v>
      </c>
      <c r="T315" s="97" t="s">
        <v>1517</v>
      </c>
      <c r="U315" s="97">
        <v>3223346410</v>
      </c>
      <c r="V315" s="97" t="s">
        <v>1516</v>
      </c>
      <c r="W315" s="97" t="s">
        <v>214</v>
      </c>
      <c r="X315" s="97" t="s">
        <v>515</v>
      </c>
      <c r="Y315" s="97" t="s">
        <v>1518</v>
      </c>
      <c r="Z315" s="97" t="s">
        <v>66</v>
      </c>
      <c r="AA315" s="97" t="s">
        <v>1413</v>
      </c>
      <c r="AB315" s="97" t="s">
        <v>1413</v>
      </c>
      <c r="AC315" s="97" t="s">
        <v>1388</v>
      </c>
      <c r="AD315" s="97" t="s">
        <v>1377</v>
      </c>
      <c r="AE315" s="97" t="s">
        <v>1420</v>
      </c>
      <c r="AF315" s="97" t="s">
        <v>1519</v>
      </c>
      <c r="AG315" s="97" t="s">
        <v>66</v>
      </c>
      <c r="AH315" s="97" t="s">
        <v>1389</v>
      </c>
      <c r="AI315" s="98">
        <f>IF(D315="","",IF(AND($I315="RS"),WORKDAY.INTL($D315,3,1,Datos!$R$3:$R$18),IF(AND($I315="RP"),WORKDAY.INTL($D315,2,1,Datos!$R$3:$R$18),IF(AND($I315="RV"),WORKDAY.INTL($D315,1,1,Datos!$R$3:$R$18),IF(AND($I315="Pg"),WORKDAY.INTL($D315,15,1,Datos!$R$3:$R$18),IF(AND($I315="Ps"),WORKDAY.INTL($D315,10,1,Datos!$R$3:$R$18),WORKDAY.INTL($D315,15,1,Datos!$R$3:$R$18)-1))))))</f>
        <v>46028</v>
      </c>
      <c r="AJ315" s="97" t="str">
        <f>IF(D315="","",IF(AND($I315="RS"),(($AI315-$D315)*24)&amp;" Horas",IF(AND($I315="RP"),(($AI315-$D315)*24)&amp;" Horas",IF(AND($I315="RV"),(($AI315-$D315)*24)&amp;" Horas",IF(AND($I315="Pg"),NETWORKDAYS.INTL($D315,$AI315,1,Datos!$R$3:$R$18)-1&amp;" Días",IF(AND($I315="Ps"),NETWORKDAYS.INTL($D315,$AI315,1,Datos!$R$3:$R$18)-1&amp;" Días",(NETWORKDAYS.INTL($D315,$AI315,1,Datos!$R$3:$R$18)&amp;" Días")))))))</f>
        <v>15 Días</v>
      </c>
      <c r="AK315" s="98">
        <v>46007</v>
      </c>
      <c r="AL315" s="98">
        <v>46021</v>
      </c>
      <c r="AM315" s="98"/>
      <c r="AN315" s="97"/>
      <c r="AO315" s="97"/>
      <c r="AP315" s="109" t="str">
        <f ca="1">IF(D315="","",IF(AND($AZ315&lt;&gt;""),"YA SE DIO SOLUCIÓN","Falta  "&amp;(NETWORKDAYS.INTL(TODAY(),$AI315,1,Datos!$R$3:$R$18)-1&amp;" días")))</f>
        <v>YA SE DIO SOLUCIÓN</v>
      </c>
      <c r="AQ315" s="98">
        <v>46022</v>
      </c>
      <c r="AR315" s="97"/>
      <c r="AS315" s="97" t="s">
        <v>1283</v>
      </c>
      <c r="AT315" s="97" t="s">
        <v>1278</v>
      </c>
      <c r="AU315" s="97" t="s">
        <v>1284</v>
      </c>
      <c r="AV315" s="97" t="s">
        <v>1389</v>
      </c>
      <c r="AW315" s="97" t="s">
        <v>1389</v>
      </c>
      <c r="AX315" s="114" t="s">
        <v>3</v>
      </c>
      <c r="AY315" s="97">
        <v>10006</v>
      </c>
      <c r="AZ315" s="98">
        <v>46022</v>
      </c>
      <c r="BA315" s="110" t="str">
        <f t="shared" ref="BA315" si="439">+IF(D315="","",IF(AND($AZ315=""),"EN TRAMITE",IF(AND($AZ315&lt;=$AI315),"CON RESPUESTA","VENCIDA")))</f>
        <v>CON RESPUESTA</v>
      </c>
      <c r="BB315" s="111">
        <f>IF($AQ315="","",IF(AND($I315="RS"),($AQ315-$AK315),IF(AND($I315="RP"),($AQ315-$AK315),IF(AND($I315="RV"),($AQ315-$AK315),(NETWORKDAYS.INTL($AK315,$AQ315,1,Datos!$R$3:$R$18))))))</f>
        <v>11</v>
      </c>
      <c r="BC315" s="112" t="str">
        <f t="shared" si="1"/>
        <v>A TIEMPO</v>
      </c>
      <c r="BD315" s="111">
        <f>IF($AZ315="","",IF(AND($I315="RS"),($AZ315-$D315),IF(AND($I315="RP"),($AZ315-$D315),IF(AND($I315="RV"),($AZ315-$D315),(NETWORKDAYS.INTL($D315,$AZ315,1,Datos!$R$3:$R$18))))))</f>
        <v>11</v>
      </c>
      <c r="BE315" s="112" t="str">
        <f t="shared" si="2"/>
        <v>A TIEMPO</v>
      </c>
    </row>
    <row r="316" spans="1:57" ht="21" customHeight="1" x14ac:dyDescent="0.3">
      <c r="A316" s="97">
        <v>24</v>
      </c>
      <c r="B316" s="97">
        <v>10670</v>
      </c>
      <c r="C316" s="98">
        <v>46007</v>
      </c>
      <c r="D316" s="98">
        <v>46007</v>
      </c>
      <c r="E316" s="97" t="s">
        <v>1422</v>
      </c>
      <c r="F316" s="97" t="s">
        <v>1423</v>
      </c>
      <c r="G316" s="97" t="s">
        <v>148</v>
      </c>
      <c r="H316" s="97" t="s">
        <v>1374</v>
      </c>
      <c r="I316" s="97" t="s">
        <v>1368</v>
      </c>
      <c r="J316" s="97" t="s">
        <v>1430</v>
      </c>
      <c r="K316" s="97" t="s">
        <v>66</v>
      </c>
      <c r="L316" s="97" t="s">
        <v>66</v>
      </c>
      <c r="M316" s="97" t="s">
        <v>66</v>
      </c>
      <c r="N316" s="97" t="s">
        <v>66</v>
      </c>
      <c r="O316" s="97" t="s">
        <v>1430</v>
      </c>
      <c r="P316" s="97" t="s">
        <v>66</v>
      </c>
      <c r="Q316" s="97" t="s">
        <v>66</v>
      </c>
      <c r="R316" s="97" t="s">
        <v>66</v>
      </c>
      <c r="S316" s="97" t="s">
        <v>66</v>
      </c>
      <c r="T316" s="97" t="s">
        <v>66</v>
      </c>
      <c r="U316" s="97" t="s">
        <v>66</v>
      </c>
      <c r="V316" s="97" t="s">
        <v>66</v>
      </c>
      <c r="W316" s="97" t="s">
        <v>1272</v>
      </c>
      <c r="X316" s="97" t="s">
        <v>66</v>
      </c>
      <c r="Y316" s="97" t="s">
        <v>1514</v>
      </c>
      <c r="Z316" s="97" t="s">
        <v>66</v>
      </c>
      <c r="AA316" s="97" t="s">
        <v>1413</v>
      </c>
      <c r="AB316" s="97" t="s">
        <v>1413</v>
      </c>
      <c r="AC316" s="97" t="s">
        <v>1386</v>
      </c>
      <c r="AD316" s="97" t="s">
        <v>1377</v>
      </c>
      <c r="AE316" s="97" t="s">
        <v>1448</v>
      </c>
      <c r="AF316" s="97" t="s">
        <v>1443</v>
      </c>
      <c r="AG316" s="97" t="s">
        <v>66</v>
      </c>
      <c r="AH316" s="97" t="s">
        <v>1389</v>
      </c>
      <c r="AI316" s="98">
        <f>IF(D316="","",IF(AND($I316="RS"),WORKDAY.INTL($D316,3,1,Datos!$R$3:$R$18),IF(AND($I316="RP"),WORKDAY.INTL($D316,2,1,Datos!$R$3:$R$18),IF(AND($I316="RV"),WORKDAY.INTL($D316,1,1,Datos!$R$3:$R$18),IF(AND($I316="Pg"),WORKDAY.INTL($D316,15,1,Datos!$R$3:$R$18),IF(AND($I316="Ps"),WORKDAY.INTL($D316,10,1,Datos!$R$3:$R$18),WORKDAY.INTL($D316,15,1,Datos!$R$3:$R$18)-1))))))</f>
        <v>46028</v>
      </c>
      <c r="AJ316" s="97" t="str">
        <f>IF(D316="","",IF(AND($I316="RS"),(($AI316-$D316)*24)&amp;" Horas",IF(AND($I316="RP"),(($AI316-$D316)*24)&amp;" Horas",IF(AND($I316="RV"),(($AI316-$D316)*24)&amp;" Horas",IF(AND($I316="Pg"),NETWORKDAYS.INTL($D316,$AI316,1,Datos!$R$3:$R$18)-1&amp;" Días",IF(AND($I316="Ps"),NETWORKDAYS.INTL($D316,$AI316,1,Datos!$R$3:$R$18)-1&amp;" Días",(NETWORKDAYS.INTL($D316,$AI316,1,Datos!$R$3:$R$18)&amp;" Días")))))))</f>
        <v>15 Días</v>
      </c>
      <c r="AK316" s="98">
        <v>46007</v>
      </c>
      <c r="AL316" s="98"/>
      <c r="AM316" s="98"/>
      <c r="AN316" s="97"/>
      <c r="AO316" s="97"/>
      <c r="AP316" s="109" t="str">
        <f ca="1">IF(D316="","",IF(AND($AZ316&lt;&gt;""),"YA SE DIO SOLUCIÓN","Falta  "&amp;(NETWORKDAYS.INTL(TODAY(),$AI316,1,Datos!$R$3:$R$18)-1&amp;" días")))</f>
        <v>YA SE DIO SOLUCIÓN</v>
      </c>
      <c r="AQ316" s="98">
        <v>46020</v>
      </c>
      <c r="AR316" s="97"/>
      <c r="AS316" s="97" t="s">
        <v>1283</v>
      </c>
      <c r="AT316" s="97" t="s">
        <v>1278</v>
      </c>
      <c r="AU316" s="97" t="s">
        <v>1284</v>
      </c>
      <c r="AV316" s="97" t="s">
        <v>1389</v>
      </c>
      <c r="AW316" s="97" t="s">
        <v>1389</v>
      </c>
      <c r="AX316" s="114" t="s">
        <v>6</v>
      </c>
      <c r="AY316" s="97">
        <v>9989</v>
      </c>
      <c r="AZ316" s="98">
        <v>46020</v>
      </c>
      <c r="BA316" s="110" t="str">
        <f t="shared" ref="BA316" si="440">+IF(D316="","",IF(AND($AZ316=""),"EN TRAMITE",IF(AND($AZ316&lt;=$AI316),"CON RESPUESTA","VENCIDA")))</f>
        <v>CON RESPUESTA</v>
      </c>
      <c r="BB316" s="111">
        <f>IF($AQ316="","",IF(AND($I316="RS"),($AQ316-$AK316),IF(AND($I316="RP"),($AQ316-$AK316),IF(AND($I316="RV"),($AQ316-$AK316),(NETWORKDAYS.INTL($AK316,$AQ316,1,Datos!$R$3:$R$18))))))</f>
        <v>9</v>
      </c>
      <c r="BC316" s="112" t="str">
        <f t="shared" si="1"/>
        <v>A TIEMPO</v>
      </c>
      <c r="BD316" s="111">
        <f>IF($AZ316="","",IF(AND($I316="RS"),($AZ316-$D316),IF(AND($I316="RP"),($AZ316-$D316),IF(AND($I316="RV"),($AZ316-$D316),(NETWORKDAYS.INTL($D316,$AZ316,1,Datos!$R$3:$R$18))))))</f>
        <v>9</v>
      </c>
      <c r="BE316" s="112" t="str">
        <f t="shared" si="2"/>
        <v>A TIEMPO</v>
      </c>
    </row>
    <row r="317" spans="1:57" ht="21" customHeight="1" x14ac:dyDescent="0.3">
      <c r="A317" s="97">
        <v>23</v>
      </c>
      <c r="B317" s="97">
        <v>10669</v>
      </c>
      <c r="C317" s="98">
        <v>46007</v>
      </c>
      <c r="D317" s="98">
        <v>46007</v>
      </c>
      <c r="E317" s="97" t="s">
        <v>1422</v>
      </c>
      <c r="F317" s="97" t="s">
        <v>1423</v>
      </c>
      <c r="G317" s="97" t="s">
        <v>113</v>
      </c>
      <c r="H317" s="97" t="s">
        <v>1374</v>
      </c>
      <c r="I317" s="97" t="s">
        <v>1368</v>
      </c>
      <c r="J317" s="97" t="s">
        <v>1511</v>
      </c>
      <c r="K317" s="97" t="s">
        <v>66</v>
      </c>
      <c r="L317" s="97" t="s">
        <v>66</v>
      </c>
      <c r="M317" s="97">
        <v>3103136315</v>
      </c>
      <c r="N317" s="97" t="s">
        <v>66</v>
      </c>
      <c r="O317" s="97" t="s">
        <v>66</v>
      </c>
      <c r="P317" s="97" t="s">
        <v>66</v>
      </c>
      <c r="Q317" s="97" t="s">
        <v>66</v>
      </c>
      <c r="R317" s="97" t="s">
        <v>4</v>
      </c>
      <c r="S317" s="97" t="s">
        <v>66</v>
      </c>
      <c r="T317" s="97" t="s">
        <v>66</v>
      </c>
      <c r="U317" s="97">
        <v>3103136315</v>
      </c>
      <c r="V317" s="97" t="s">
        <v>66</v>
      </c>
      <c r="W317" s="97" t="s">
        <v>1272</v>
      </c>
      <c r="X317" s="97" t="s">
        <v>66</v>
      </c>
      <c r="Y317" s="97" t="s">
        <v>1512</v>
      </c>
      <c r="Z317" s="97" t="s">
        <v>66</v>
      </c>
      <c r="AA317" s="97" t="s">
        <v>1413</v>
      </c>
      <c r="AB317" s="97" t="s">
        <v>1413</v>
      </c>
      <c r="AC317" s="97" t="s">
        <v>1382</v>
      </c>
      <c r="AD317" s="97" t="s">
        <v>1377</v>
      </c>
      <c r="AE317" s="97" t="s">
        <v>1448</v>
      </c>
      <c r="AF317" s="97" t="s">
        <v>1443</v>
      </c>
      <c r="AG317" s="97" t="s">
        <v>1513</v>
      </c>
      <c r="AH317" s="97" t="s">
        <v>1393</v>
      </c>
      <c r="AI317" s="98">
        <f>IF(D317="","",IF(AND($I317="RS"),WORKDAY.INTL($D317,3,1,Datos!$R$3:$R$18),IF(AND($I317="RP"),WORKDAY.INTL($D317,2,1,Datos!$R$3:$R$18),IF(AND($I317="RV"),WORKDAY.INTL($D317,1,1,Datos!$R$3:$R$18),IF(AND($I317="Pg"),WORKDAY.INTL($D317,15,1,Datos!$R$3:$R$18),IF(AND($I317="Ps"),WORKDAY.INTL($D317,10,1,Datos!$R$3:$R$18),WORKDAY.INTL($D317,15,1,Datos!$R$3:$R$18)-1))))))</f>
        <v>46028</v>
      </c>
      <c r="AJ317" s="97" t="str">
        <f>IF(D317="","",IF(AND($I317="RS"),(($AI317-$D317)*24)&amp;" Horas",IF(AND($I317="RP"),(($AI317-$D317)*24)&amp;" Horas",IF(AND($I317="RV"),(($AI317-$D317)*24)&amp;" Horas",IF(AND($I317="Pg"),NETWORKDAYS.INTL($D317,$AI317,1,Datos!$R$3:$R$18)-1&amp;" Días",IF(AND($I317="Ps"),NETWORKDAYS.INTL($D317,$AI317,1,Datos!$R$3:$R$18)-1&amp;" Días",(NETWORKDAYS.INTL($D317,$AI317,1,Datos!$R$3:$R$18)&amp;" Días")))))))</f>
        <v>15 Días</v>
      </c>
      <c r="AK317" s="98">
        <v>46007</v>
      </c>
      <c r="AL317" s="98"/>
      <c r="AM317" s="98"/>
      <c r="AN317" s="97"/>
      <c r="AO317" s="97"/>
      <c r="AP317" s="109" t="str">
        <f ca="1">IF(D317="","",IF(AND($AZ317&lt;&gt;""),"YA SE DIO SOLUCIÓN","Falta  "&amp;(NETWORKDAYS.INTL(TODAY(),$AI317,1,Datos!$R$3:$R$18)-1&amp;" días")))</f>
        <v>YA SE DIO SOLUCIÓN</v>
      </c>
      <c r="AQ317" s="98">
        <v>46020</v>
      </c>
      <c r="AR317" s="97"/>
      <c r="AS317" s="97" t="s">
        <v>1283</v>
      </c>
      <c r="AT317" s="97" t="s">
        <v>1278</v>
      </c>
      <c r="AU317" s="97" t="s">
        <v>1284</v>
      </c>
      <c r="AV317" s="97" t="s">
        <v>1389</v>
      </c>
      <c r="AW317" s="97" t="s">
        <v>1389</v>
      </c>
      <c r="AX317" s="114" t="s">
        <v>168</v>
      </c>
      <c r="AY317" s="97">
        <v>9987</v>
      </c>
      <c r="AZ317" s="98">
        <v>46020</v>
      </c>
      <c r="BA317" s="110" t="str">
        <f t="shared" ref="BA317" si="441">+IF(D317="","",IF(AND($AZ317=""),"EN TRAMITE",IF(AND($AZ317&lt;=$AI317),"CON RESPUESTA","VENCIDA")))</f>
        <v>CON RESPUESTA</v>
      </c>
      <c r="BB317" s="111">
        <f>IF($AQ317="","",IF(AND($I317="RS"),($AQ317-$AK317),IF(AND($I317="RP"),($AQ317-$AK317),IF(AND($I317="RV"),($AQ317-$AK317),(NETWORKDAYS.INTL($AK317,$AQ317,1,Datos!$R$3:$R$18))))))</f>
        <v>9</v>
      </c>
      <c r="BC317" s="112" t="str">
        <f t="shared" si="1"/>
        <v>A TIEMPO</v>
      </c>
      <c r="BD317" s="111">
        <f>IF($AZ317="","",IF(AND($I317="RS"),($AZ317-$D317),IF(AND($I317="RP"),($AZ317-$D317),IF(AND($I317="RV"),($AZ317-$D317),(NETWORKDAYS.INTL($D317,$AZ317,1,Datos!$R$3:$R$18))))))</f>
        <v>9</v>
      </c>
      <c r="BE317" s="112" t="str">
        <f t="shared" si="2"/>
        <v>A TIEMPO</v>
      </c>
    </row>
    <row r="318" spans="1:57" ht="21" customHeight="1" x14ac:dyDescent="0.3">
      <c r="A318" s="97">
        <v>22</v>
      </c>
      <c r="B318" s="97">
        <v>10634</v>
      </c>
      <c r="C318" s="98">
        <v>46006</v>
      </c>
      <c r="D318" s="98">
        <v>46006</v>
      </c>
      <c r="E318" s="97" t="s">
        <v>1422</v>
      </c>
      <c r="F318" s="97" t="s">
        <v>1423</v>
      </c>
      <c r="G318" s="97" t="s">
        <v>125</v>
      </c>
      <c r="H318" s="97" t="s">
        <v>1373</v>
      </c>
      <c r="I318" s="97" t="s">
        <v>1370</v>
      </c>
      <c r="J318" s="97" t="s">
        <v>1506</v>
      </c>
      <c r="K318" s="97" t="s">
        <v>66</v>
      </c>
      <c r="L318" s="97" t="s">
        <v>66</v>
      </c>
      <c r="M318" s="97">
        <v>3115236071</v>
      </c>
      <c r="N318" s="97" t="s">
        <v>1507</v>
      </c>
      <c r="O318" s="97" t="s">
        <v>66</v>
      </c>
      <c r="P318" s="97" t="s">
        <v>66</v>
      </c>
      <c r="Q318" s="97" t="s">
        <v>66</v>
      </c>
      <c r="R318" s="97" t="s">
        <v>11</v>
      </c>
      <c r="S318" s="97" t="s">
        <v>66</v>
      </c>
      <c r="T318" s="97" t="s">
        <v>1508</v>
      </c>
      <c r="U318" s="97">
        <v>3115236071</v>
      </c>
      <c r="V318" s="97" t="s">
        <v>1507</v>
      </c>
      <c r="W318" s="97" t="s">
        <v>321</v>
      </c>
      <c r="X318" s="97" t="s">
        <v>1272</v>
      </c>
      <c r="Y318" s="97" t="s">
        <v>1509</v>
      </c>
      <c r="Z318" s="97" t="s">
        <v>66</v>
      </c>
      <c r="AA318" s="97" t="s">
        <v>1413</v>
      </c>
      <c r="AB318" s="97" t="s">
        <v>1413</v>
      </c>
      <c r="AC318" s="97" t="s">
        <v>1389</v>
      </c>
      <c r="AD318" s="97" t="s">
        <v>1463</v>
      </c>
      <c r="AE318" s="97" t="s">
        <v>139</v>
      </c>
      <c r="AF318" s="97" t="s">
        <v>1429</v>
      </c>
      <c r="AG318" s="97" t="s">
        <v>66</v>
      </c>
      <c r="AH318" s="97" t="s">
        <v>1389</v>
      </c>
      <c r="AI318" s="98">
        <f>IF(D318="","",IF(AND($I318="RS"),WORKDAY.INTL($D318,3,1,Datos!$R$3:$R$18),IF(AND($I318="RP"),WORKDAY.INTL($D318,2,1,Datos!$R$3:$R$18),IF(AND($I318="RV"),WORKDAY.INTL($D318,1,1,Datos!$R$3:$R$18),IF(AND($I318="Pg"),WORKDAY.INTL($D318,15,1,Datos!$R$3:$R$18),IF(AND($I318="Ps"),WORKDAY.INTL($D318,10,1,Datos!$R$3:$R$18),WORKDAY.INTL($D318,15,1,Datos!$R$3:$R$18)-1))))))</f>
        <v>46028</v>
      </c>
      <c r="AJ318" s="97" t="str">
        <f>IF(D318="","",IF(AND($I318="RS"),(($AI318-$D318)*24)&amp;" Horas",IF(AND($I318="RP"),(($AI318-$D318)*24)&amp;" Horas",IF(AND($I318="RV"),(($AI318-$D318)*24)&amp;" Horas",IF(AND($I318="Pg"),NETWORKDAYS.INTL($D318,$AI318,1,Datos!$R$3:$R$18)-1&amp;" Días",IF(AND($I318="Ps"),NETWORKDAYS.INTL($D318,$AI318,1,Datos!$R$3:$R$18)-1&amp;" Días",(NETWORKDAYS.INTL($D318,$AI318,1,Datos!$R$3:$R$18)&amp;" Días")))))))</f>
        <v>15 Días</v>
      </c>
      <c r="AK318" s="98">
        <v>46006</v>
      </c>
      <c r="AL318" s="98">
        <v>46008</v>
      </c>
      <c r="AM318" s="98"/>
      <c r="AN318" s="97"/>
      <c r="AO318" s="97"/>
      <c r="AP318" s="109" t="str">
        <f ca="1">IF(D318="","",IF(AND($AZ318&lt;&gt;""),"YA SE DIO SOLUCIÓN","Falta  "&amp;(NETWORKDAYS.INTL(TODAY(),$AI318,1,Datos!$R$3:$R$18)-1&amp;" días")))</f>
        <v>YA SE DIO SOLUCIÓN</v>
      </c>
      <c r="AQ318" s="98">
        <v>46010</v>
      </c>
      <c r="AR318" s="97" t="s">
        <v>1510</v>
      </c>
      <c r="AS318" s="97" t="s">
        <v>1283</v>
      </c>
      <c r="AT318" s="97" t="s">
        <v>1278</v>
      </c>
      <c r="AU318" s="97" t="s">
        <v>1284</v>
      </c>
      <c r="AV318" s="97" t="s">
        <v>1389</v>
      </c>
      <c r="AW318" s="97" t="s">
        <v>1389</v>
      </c>
      <c r="AX318" s="114" t="s">
        <v>3</v>
      </c>
      <c r="AY318" s="97">
        <v>9877</v>
      </c>
      <c r="AZ318" s="98">
        <v>46010</v>
      </c>
      <c r="BA318" s="110" t="str">
        <f t="shared" ref="BA318" si="442">+IF(D318="","",IF(AND($AZ318=""),"EN TRAMITE",IF(AND($AZ318&lt;=$AI318),"CON RESPUESTA","VENCIDA")))</f>
        <v>CON RESPUESTA</v>
      </c>
      <c r="BB318" s="111">
        <f>IF($AQ318="","",IF(AND($I318="RS"),($AQ318-$AK318),IF(AND($I318="RP"),($AQ318-$AK318),IF(AND($I318="RV"),($AQ318-$AK318),(NETWORKDAYS.INTL($AK318,$AQ318,1,Datos!$R$3:$R$18))))))</f>
        <v>5</v>
      </c>
      <c r="BC318" s="112" t="str">
        <f t="shared" si="1"/>
        <v>A TIEMPO</v>
      </c>
      <c r="BD318" s="111">
        <f>IF($AZ318="","",IF(AND($I318="RS"),($AZ318-$D318),IF(AND($I318="RP"),($AZ318-$D318),IF(AND($I318="RV"),($AZ318-$D318),(NETWORKDAYS.INTL($D318,$AZ318,1,Datos!$R$3:$R$18))))))</f>
        <v>5</v>
      </c>
      <c r="BE318" s="112" t="str">
        <f t="shared" si="2"/>
        <v>A TIEMPO</v>
      </c>
    </row>
    <row r="319" spans="1:57" ht="21" customHeight="1" x14ac:dyDescent="0.3">
      <c r="A319" s="97">
        <v>21</v>
      </c>
      <c r="B319" s="97">
        <v>10625</v>
      </c>
      <c r="C319" s="98">
        <v>46006</v>
      </c>
      <c r="D319" s="98">
        <v>46006</v>
      </c>
      <c r="E319" s="97" t="s">
        <v>1422</v>
      </c>
      <c r="F319" s="97" t="s">
        <v>1423</v>
      </c>
      <c r="G319" s="97" t="s">
        <v>125</v>
      </c>
      <c r="H319" s="97" t="s">
        <v>1374</v>
      </c>
      <c r="I319" s="97" t="s">
        <v>1368</v>
      </c>
      <c r="J319" s="97" t="s">
        <v>1424</v>
      </c>
      <c r="K319" s="97" t="s">
        <v>80</v>
      </c>
      <c r="L319" s="97">
        <v>14221439</v>
      </c>
      <c r="M319" s="97">
        <v>3143401803</v>
      </c>
      <c r="N319" s="97" t="s">
        <v>1425</v>
      </c>
      <c r="O319" s="97" t="s">
        <v>1424</v>
      </c>
      <c r="P319" s="97" t="s">
        <v>80</v>
      </c>
      <c r="Q319" s="97">
        <v>14221439</v>
      </c>
      <c r="R319" s="97" t="s">
        <v>10</v>
      </c>
      <c r="S319" s="97" t="s">
        <v>66</v>
      </c>
      <c r="T319" s="97" t="s">
        <v>1503</v>
      </c>
      <c r="U319" s="97">
        <v>3115133137</v>
      </c>
      <c r="V319" s="97" t="s">
        <v>1425</v>
      </c>
      <c r="W319" s="97" t="s">
        <v>214</v>
      </c>
      <c r="X319" s="97" t="s">
        <v>243</v>
      </c>
      <c r="Y319" s="97" t="s">
        <v>1504</v>
      </c>
      <c r="Z319" s="97" t="s">
        <v>66</v>
      </c>
      <c r="AA319" s="97" t="s">
        <v>1413</v>
      </c>
      <c r="AB319" s="97" t="s">
        <v>1413</v>
      </c>
      <c r="AC319" s="97" t="s">
        <v>1387</v>
      </c>
      <c r="AD319" s="97" t="s">
        <v>1379</v>
      </c>
      <c r="AE319" s="97" t="s">
        <v>139</v>
      </c>
      <c r="AF319" s="97" t="s">
        <v>1429</v>
      </c>
      <c r="AG319" s="97" t="s">
        <v>66</v>
      </c>
      <c r="AH319" s="97" t="s">
        <v>1389</v>
      </c>
      <c r="AI319" s="98">
        <f>IF(D319="","",IF(AND($I319="RS"),WORKDAY.INTL($D319,3,1,Datos!$R$3:$R$18),IF(AND($I319="RP"),WORKDAY.INTL($D319,2,1,Datos!$R$3:$R$18),IF(AND($I319="RV"),WORKDAY.INTL($D319,1,1,Datos!$R$3:$R$18),IF(AND($I319="Pg"),WORKDAY.INTL($D319,15,1,Datos!$R$3:$R$18),IF(AND($I319="Ps"),WORKDAY.INTL($D319,10,1,Datos!$R$3:$R$18),WORKDAY.INTL($D319,15,1,Datos!$R$3:$R$18)-1))))))</f>
        <v>46027</v>
      </c>
      <c r="AJ319" s="97" t="str">
        <f>IF(D319="","",IF(AND($I319="RS"),(($AI319-$D319)*24)&amp;" Horas",IF(AND($I319="RP"),(($AI319-$D319)*24)&amp;" Horas",IF(AND($I319="RV"),(($AI319-$D319)*24)&amp;" Horas",IF(AND($I319="Pg"),NETWORKDAYS.INTL($D319,$AI319,1,Datos!$R$3:$R$18)-1&amp;" Días",IF(AND($I319="Ps"),NETWORKDAYS.INTL($D319,$AI319,1,Datos!$R$3:$R$18)-1&amp;" Días",(NETWORKDAYS.INTL($D319,$AI319,1,Datos!$R$3:$R$18)&amp;" Días")))))))</f>
        <v>15 Días</v>
      </c>
      <c r="AK319" s="98">
        <v>46006</v>
      </c>
      <c r="AL319" s="98"/>
      <c r="AM319" s="98"/>
      <c r="AN319" s="97"/>
      <c r="AO319" s="97"/>
      <c r="AP319" s="109" t="str">
        <f ca="1">IF(D319="","",IF(AND($AZ319&lt;&gt;""),"YA SE DIO SOLUCIÓN","Falta  "&amp;(NETWORKDAYS.INTL(TODAY(),$AI319,1,Datos!$R$3:$R$18)-1&amp;" días")))</f>
        <v>YA SE DIO SOLUCIÓN</v>
      </c>
      <c r="AQ319" s="98">
        <v>46008</v>
      </c>
      <c r="AR319" s="97"/>
      <c r="AS319" s="97" t="s">
        <v>1283</v>
      </c>
      <c r="AT319" s="97" t="s">
        <v>1278</v>
      </c>
      <c r="AU319" s="97" t="s">
        <v>1283</v>
      </c>
      <c r="AV319" s="97" t="s">
        <v>1505</v>
      </c>
      <c r="AW319" s="97" t="s">
        <v>1429</v>
      </c>
      <c r="AX319" s="114" t="s">
        <v>3</v>
      </c>
      <c r="AY319" s="97">
        <v>9814</v>
      </c>
      <c r="AZ319" s="98">
        <v>46009</v>
      </c>
      <c r="BA319" s="110" t="str">
        <f t="shared" ref="BA319" si="443">+IF(D319="","",IF(AND($AZ319=""),"EN TRAMITE",IF(AND($AZ319&lt;=$AI319),"CON RESPUESTA","VENCIDA")))</f>
        <v>CON RESPUESTA</v>
      </c>
      <c r="BB319" s="111">
        <f>IF($AQ319="","",IF(AND($I319="RS"),($AQ319-$AK319),IF(AND($I319="RP"),($AQ319-$AK319),IF(AND($I319="RV"),($AQ319-$AK319),(NETWORKDAYS.INTL($AK319,$AQ319,1,Datos!$R$3:$R$18))))))</f>
        <v>3</v>
      </c>
      <c r="BC319" s="112" t="str">
        <f t="shared" si="1"/>
        <v>A TIEMPO</v>
      </c>
      <c r="BD319" s="111">
        <f>IF($AZ319="","",IF(AND($I319="RS"),($AZ319-$D319),IF(AND($I319="RP"),($AZ319-$D319),IF(AND($I319="RV"),($AZ319-$D319),(NETWORKDAYS.INTL($D319,$AZ319,1,Datos!$R$3:$R$18))))))</f>
        <v>4</v>
      </c>
      <c r="BE319" s="112" t="str">
        <f t="shared" si="2"/>
        <v>A TIEMPO</v>
      </c>
    </row>
    <row r="320" spans="1:57" ht="21" customHeight="1" x14ac:dyDescent="0.3">
      <c r="A320" s="97">
        <v>20</v>
      </c>
      <c r="B320" s="97">
        <v>10608</v>
      </c>
      <c r="C320" s="98">
        <v>46003</v>
      </c>
      <c r="D320" s="98">
        <v>46003</v>
      </c>
      <c r="E320" s="97" t="s">
        <v>1422</v>
      </c>
      <c r="F320" s="97" t="s">
        <v>1423</v>
      </c>
      <c r="G320" s="97" t="s">
        <v>125</v>
      </c>
      <c r="H320" s="97" t="s">
        <v>1375</v>
      </c>
      <c r="I320" s="97" t="s">
        <v>1368</v>
      </c>
      <c r="J320" s="97" t="s">
        <v>1499</v>
      </c>
      <c r="K320" s="97" t="s">
        <v>80</v>
      </c>
      <c r="L320" s="97">
        <v>9517843</v>
      </c>
      <c r="M320" s="97" t="s">
        <v>66</v>
      </c>
      <c r="N320" s="97" t="s">
        <v>1500</v>
      </c>
      <c r="O320" s="97" t="s">
        <v>1499</v>
      </c>
      <c r="P320" s="97" t="s">
        <v>80</v>
      </c>
      <c r="Q320" s="97">
        <v>9517843</v>
      </c>
      <c r="R320" s="97" t="s">
        <v>11</v>
      </c>
      <c r="S320" s="97" t="s">
        <v>1401</v>
      </c>
      <c r="T320" s="97" t="s">
        <v>66</v>
      </c>
      <c r="U320" s="97">
        <v>3144348579</v>
      </c>
      <c r="V320" s="97" t="s">
        <v>1500</v>
      </c>
      <c r="W320" s="97" t="s">
        <v>214</v>
      </c>
      <c r="X320" s="97" t="s">
        <v>243</v>
      </c>
      <c r="Y320" s="97" t="s">
        <v>1501</v>
      </c>
      <c r="Z320" s="97" t="s">
        <v>66</v>
      </c>
      <c r="AA320" s="97" t="s">
        <v>1413</v>
      </c>
      <c r="AB320" s="97" t="s">
        <v>1413</v>
      </c>
      <c r="AC320" s="97" t="s">
        <v>1387</v>
      </c>
      <c r="AD320" s="97" t="s">
        <v>1380</v>
      </c>
      <c r="AE320" s="97" t="s">
        <v>139</v>
      </c>
      <c r="AF320" s="97" t="s">
        <v>1429</v>
      </c>
      <c r="AG320" s="97" t="s">
        <v>66</v>
      </c>
      <c r="AH320" s="97" t="s">
        <v>1389</v>
      </c>
      <c r="AI320" s="98">
        <f>IF(D320="","",IF(AND($I320="RS"),WORKDAY.INTL($D320,3,1,Datos!$R$3:$R$18),IF(AND($I320="RP"),WORKDAY.INTL($D320,2,1,Datos!$R$3:$R$18),IF(AND($I320="RV"),WORKDAY.INTL($D320,1,1,Datos!$R$3:$R$18),IF(AND($I320="Pg"),WORKDAY.INTL($D320,15,1,Datos!$R$3:$R$18),IF(AND($I320="Ps"),WORKDAY.INTL($D320,10,1,Datos!$R$3:$R$18),WORKDAY.INTL($D320,15,1,Datos!$R$3:$R$18)-1))))))</f>
        <v>46026</v>
      </c>
      <c r="AJ320" s="97" t="str">
        <f>IF(D320="","",IF(AND($I320="RS"),(($AI320-$D320)*24)&amp;" Horas",IF(AND($I320="RP"),(($AI320-$D320)*24)&amp;" Horas",IF(AND($I320="RV"),(($AI320-$D320)*24)&amp;" Horas",IF(AND($I320="Pg"),NETWORKDAYS.INTL($D320,$AI320,1,Datos!$R$3:$R$18)-1&amp;" Días",IF(AND($I320="Ps"),NETWORKDAYS.INTL($D320,$AI320,1,Datos!$R$3:$R$18)-1&amp;" Días",(NETWORKDAYS.INTL($D320,$AI320,1,Datos!$R$3:$R$18)&amp;" Días")))))))</f>
        <v>15 Días</v>
      </c>
      <c r="AK320" s="98">
        <v>46003</v>
      </c>
      <c r="AL320" s="98"/>
      <c r="AM320" s="98"/>
      <c r="AN320" s="97"/>
      <c r="AO320" s="97"/>
      <c r="AP320" s="109" t="str">
        <f ca="1">IF(D320="","",IF(AND($AZ320&lt;&gt;""),"YA SE DIO SOLUCIÓN","Falta  "&amp;(NETWORKDAYS.INTL(TODAY(),$AI320,1,Datos!$R$3:$R$18)-1&amp;" días")))</f>
        <v>YA SE DIO SOLUCIÓN</v>
      </c>
      <c r="AQ320" s="98">
        <v>46008</v>
      </c>
      <c r="AR320" s="97"/>
      <c r="AS320" s="97" t="s">
        <v>1283</v>
      </c>
      <c r="AT320" s="97" t="s">
        <v>1389</v>
      </c>
      <c r="AU320" s="97" t="s">
        <v>1283</v>
      </c>
      <c r="AV320" s="97" t="s">
        <v>1502</v>
      </c>
      <c r="AW320" s="97" t="s">
        <v>1429</v>
      </c>
      <c r="AX320" s="114" t="s">
        <v>3</v>
      </c>
      <c r="AY320" s="97">
        <v>9815</v>
      </c>
      <c r="AZ320" s="98">
        <v>46009</v>
      </c>
      <c r="BA320" s="110" t="str">
        <f t="shared" ref="BA320" si="444">+IF(D320="","",IF(AND($AZ320=""),"EN TRAMITE",IF(AND($AZ320&lt;=$AI320),"CON RESPUESTA","VENCIDA")))</f>
        <v>CON RESPUESTA</v>
      </c>
      <c r="BB320" s="111">
        <f>IF($AQ320="","",IF(AND($I320="RS"),($AQ320-$AK320),IF(AND($I320="RP"),($AQ320-$AK320),IF(AND($I320="RV"),($AQ320-$AK320),(NETWORKDAYS.INTL($AK320,$AQ320,1,Datos!$R$3:$R$18))))))</f>
        <v>4</v>
      </c>
      <c r="BC320" s="112" t="str">
        <f t="shared" si="1"/>
        <v>A TIEMPO</v>
      </c>
      <c r="BD320" s="111">
        <f>IF($AZ320="","",IF(AND($I320="RS"),($AZ320-$D320),IF(AND($I320="RP"),($AZ320-$D320),IF(AND($I320="RV"),($AZ320-$D320),(NETWORKDAYS.INTL($D320,$AZ320,1,Datos!$R$3:$R$18))))))</f>
        <v>5</v>
      </c>
      <c r="BE320" s="112" t="str">
        <f t="shared" si="2"/>
        <v>A TIEMPO</v>
      </c>
    </row>
    <row r="321" spans="1:57" ht="21" customHeight="1" x14ac:dyDescent="0.3">
      <c r="A321" s="97">
        <v>19</v>
      </c>
      <c r="B321" s="97">
        <v>10603</v>
      </c>
      <c r="C321" s="98">
        <v>46003</v>
      </c>
      <c r="D321" s="98">
        <v>46003</v>
      </c>
      <c r="E321" s="97" t="s">
        <v>1422</v>
      </c>
      <c r="F321" s="97" t="s">
        <v>1423</v>
      </c>
      <c r="G321" s="97" t="s">
        <v>140</v>
      </c>
      <c r="H321" s="97" t="s">
        <v>1374</v>
      </c>
      <c r="I321" s="97" t="s">
        <v>197</v>
      </c>
      <c r="J321" s="97" t="s">
        <v>1497</v>
      </c>
      <c r="K321" s="97" t="s">
        <v>80</v>
      </c>
      <c r="L321" s="97" t="s">
        <v>66</v>
      </c>
      <c r="M321" s="97" t="s">
        <v>66</v>
      </c>
      <c r="N321" s="97" t="s">
        <v>1496</v>
      </c>
      <c r="O321" s="97" t="s">
        <v>1495</v>
      </c>
      <c r="P321" s="97" t="s">
        <v>80</v>
      </c>
      <c r="Q321" s="97">
        <v>1015039</v>
      </c>
      <c r="R321" s="97" t="s">
        <v>4</v>
      </c>
      <c r="S321" s="97" t="s">
        <v>66</v>
      </c>
      <c r="T321" s="97" t="s">
        <v>66</v>
      </c>
      <c r="U321" s="97" t="s">
        <v>66</v>
      </c>
      <c r="V321" s="97" t="s">
        <v>66</v>
      </c>
      <c r="W321" s="97" t="s">
        <v>214</v>
      </c>
      <c r="X321" s="97" t="s">
        <v>515</v>
      </c>
      <c r="Y321" s="97" t="s">
        <v>1493</v>
      </c>
      <c r="Z321" s="97" t="s">
        <v>66</v>
      </c>
      <c r="AA321" s="97" t="s">
        <v>1413</v>
      </c>
      <c r="AB321" s="97" t="s">
        <v>1413</v>
      </c>
      <c r="AC321" s="97" t="s">
        <v>1382</v>
      </c>
      <c r="AD321" s="97" t="s">
        <v>1463</v>
      </c>
      <c r="AE321" s="97" t="s">
        <v>1448</v>
      </c>
      <c r="AF321" s="97" t="s">
        <v>1443</v>
      </c>
      <c r="AG321" s="97" t="s">
        <v>1498</v>
      </c>
      <c r="AH321" s="97" t="s">
        <v>1393</v>
      </c>
      <c r="AI321" s="98">
        <f>IF(D321="","",IF(AND($I321="RS"),WORKDAY.INTL($D321,3,1,Datos!$R$3:$R$18),IF(AND($I321="RP"),WORKDAY.INTL($D321,2,1,Datos!$R$3:$R$18),IF(AND($I321="RV"),WORKDAY.INTL($D321,1,1,Datos!$R$3:$R$18),IF(AND($I321="Pg"),WORKDAY.INTL($D321,15,1,Datos!$R$3:$R$18),IF(AND($I321="Ps"),WORKDAY.INTL($D321,10,1,Datos!$R$3:$R$18),WORKDAY.INTL($D321,15,1,Datos!$R$3:$R$18)-1))))))</f>
        <v>46007</v>
      </c>
      <c r="AJ321" s="97" t="str">
        <f>IF(D321="","",IF(AND($I321="RS"),(($AI321-$D321)*24)&amp;" Horas",IF(AND($I321="RP"),(($AI321-$D321)*24)&amp;" Horas",IF(AND($I321="RV"),(($AI321-$D321)*24)&amp;" Horas",IF(AND($I321="Pg"),NETWORKDAYS.INTL($D321,$AI321,1,Datos!$R$3:$R$18)-1&amp;" Días",IF(AND($I321="Ps"),NETWORKDAYS.INTL($D321,$AI321,1,Datos!$R$3:$R$18)-1&amp;" Días",(NETWORKDAYS.INTL($D321,$AI321,1,Datos!$R$3:$R$18)&amp;" Días")))))))</f>
        <v>96 Horas</v>
      </c>
      <c r="AK321" s="98">
        <v>46003</v>
      </c>
      <c r="AL321" s="98">
        <v>46003</v>
      </c>
      <c r="AM321" s="98">
        <v>46003</v>
      </c>
      <c r="AN321" s="98">
        <v>46003</v>
      </c>
      <c r="AO321" s="97"/>
      <c r="AP321" s="109" t="str">
        <f ca="1">IF(D321="","",IF(AND($AZ321&lt;&gt;""),"YA SE DIO SOLUCIÓN","Falta  "&amp;(NETWORKDAYS.INTL(TODAY(),$AI321,1,Datos!$R$3:$R$18)-1&amp;" días")))</f>
        <v>YA SE DIO SOLUCIÓN</v>
      </c>
      <c r="AQ321" s="98">
        <v>46006</v>
      </c>
      <c r="AR321" s="97"/>
      <c r="AS321" s="97" t="s">
        <v>1283</v>
      </c>
      <c r="AT321" s="97" t="s">
        <v>1278</v>
      </c>
      <c r="AU321" s="97" t="s">
        <v>1284</v>
      </c>
      <c r="AV321" s="97"/>
      <c r="AW321" s="97"/>
      <c r="AX321" s="114" t="s">
        <v>3</v>
      </c>
      <c r="AY321" s="97">
        <v>9750</v>
      </c>
      <c r="AZ321" s="98">
        <v>46006</v>
      </c>
      <c r="BA321" s="110" t="str">
        <f t="shared" ref="BA321" si="445">+IF(D321="","",IF(AND($AZ321=""),"EN TRAMITE",IF(AND($AZ321&lt;=$AI321),"CON RESPUESTA","VENCIDA")))</f>
        <v>CON RESPUESTA</v>
      </c>
      <c r="BB321" s="111">
        <f>IF($AQ321="","",IF(AND($I321="RS"),($AQ321-$AK321),IF(AND($I321="RP"),($AQ321-$AK321),IF(AND($I321="RV"),($AQ321-$AK321),(NETWORKDAYS.INTL($AK321,$AQ321,1,Datos!$R$3:$R$18))))))</f>
        <v>3</v>
      </c>
      <c r="BC321" s="112" t="str">
        <f t="shared" si="1"/>
        <v>FUERA DE TIEMPO</v>
      </c>
      <c r="BD321" s="111">
        <f>IF($AZ321="","",IF(AND($I321="RS"),($AZ321-$D321),IF(AND($I321="RP"),($AZ321-$D321),IF(AND($I321="RV"),($AZ321-$D321),(NETWORKDAYS.INTL($D321,$AZ321,1,Datos!$R$3:$R$18))))))</f>
        <v>3</v>
      </c>
      <c r="BE321" s="112" t="str">
        <f t="shared" si="2"/>
        <v>FUERA DE TIEMPO</v>
      </c>
    </row>
    <row r="322" spans="1:57" ht="21" customHeight="1" x14ac:dyDescent="0.3">
      <c r="A322" s="97">
        <v>18</v>
      </c>
      <c r="B322" s="97">
        <v>10574</v>
      </c>
      <c r="C322" s="98">
        <v>46002</v>
      </c>
      <c r="D322" s="98">
        <v>46002</v>
      </c>
      <c r="E322" s="97" t="s">
        <v>1422</v>
      </c>
      <c r="F322" s="97" t="s">
        <v>1423</v>
      </c>
      <c r="G322" s="97" t="s">
        <v>140</v>
      </c>
      <c r="H322" s="97" t="s">
        <v>1374</v>
      </c>
      <c r="I322" s="97" t="s">
        <v>1368</v>
      </c>
      <c r="J322" s="97" t="s">
        <v>1490</v>
      </c>
      <c r="K322" s="97" t="s">
        <v>80</v>
      </c>
      <c r="L322" s="97">
        <v>17338775</v>
      </c>
      <c r="M322" s="97">
        <v>3156825457</v>
      </c>
      <c r="N322" s="97" t="s">
        <v>1491</v>
      </c>
      <c r="O322" s="97" t="s">
        <v>1490</v>
      </c>
      <c r="P322" s="97" t="s">
        <v>80</v>
      </c>
      <c r="Q322" s="97">
        <v>17338775</v>
      </c>
      <c r="R322" s="97" t="s">
        <v>66</v>
      </c>
      <c r="S322" s="97" t="s">
        <v>66</v>
      </c>
      <c r="T322" s="97" t="s">
        <v>1492</v>
      </c>
      <c r="U322" s="97">
        <v>3156825457</v>
      </c>
      <c r="V322" s="97" t="s">
        <v>1491</v>
      </c>
      <c r="W322" s="97" t="s">
        <v>214</v>
      </c>
      <c r="X322" s="97" t="s">
        <v>243</v>
      </c>
      <c r="Y322" s="97" t="s">
        <v>1493</v>
      </c>
      <c r="Z322" s="97" t="s">
        <v>66</v>
      </c>
      <c r="AA322" s="97" t="s">
        <v>1413</v>
      </c>
      <c r="AB322" s="97" t="s">
        <v>1413</v>
      </c>
      <c r="AC322" s="97" t="s">
        <v>1382</v>
      </c>
      <c r="AD322" s="97" t="s">
        <v>1380</v>
      </c>
      <c r="AE322" s="97" t="s">
        <v>1448</v>
      </c>
      <c r="AF322" s="97" t="s">
        <v>1443</v>
      </c>
      <c r="AG322" s="97" t="s">
        <v>1494</v>
      </c>
      <c r="AH322" s="97" t="s">
        <v>1393</v>
      </c>
      <c r="AI322" s="98">
        <f>IF(D322="","",IF(AND($I322="RS"),WORKDAY.INTL($D322,3,1,Datos!$R$3:$R$18),IF(AND($I322="RP"),WORKDAY.INTL($D322,2,1,Datos!$R$3:$R$18),IF(AND($I322="RV"),WORKDAY.INTL($D322,1,1,Datos!$R$3:$R$18),IF(AND($I322="Pg"),WORKDAY.INTL($D322,15,1,Datos!$R$3:$R$18),IF(AND($I322="Ps"),WORKDAY.INTL($D322,10,1,Datos!$R$3:$R$18),WORKDAY.INTL($D322,15,1,Datos!$R$3:$R$18)-1))))))</f>
        <v>46023</v>
      </c>
      <c r="AJ322" s="97" t="str">
        <f>IF(D322="","",IF(AND($I322="RS"),(($AI322-$D322)*24)&amp;" Horas",IF(AND($I322="RP"),(($AI322-$D322)*24)&amp;" Horas",IF(AND($I322="RV"),(($AI322-$D322)*24)&amp;" Horas",IF(AND($I322="Pg"),NETWORKDAYS.INTL($D322,$AI322,1,Datos!$R$3:$R$18)-1&amp;" Días",IF(AND($I322="Ps"),NETWORKDAYS.INTL($D322,$AI322,1,Datos!$R$3:$R$18)-1&amp;" Días",(NETWORKDAYS.INTL($D322,$AI322,1,Datos!$R$3:$R$18)&amp;" Días")))))))</f>
        <v>15 Días</v>
      </c>
      <c r="AK322" s="98">
        <v>46002</v>
      </c>
      <c r="AL322" s="98">
        <v>46013</v>
      </c>
      <c r="AM322" s="98"/>
      <c r="AN322" s="97"/>
      <c r="AO322" s="97"/>
      <c r="AP322" s="109" t="str">
        <f ca="1">IF(D322="","",IF(AND($AZ322&lt;&gt;""),"YA SE DIO SOLUCIÓN","Falta  "&amp;(NETWORKDAYS.INTL(TODAY(),$AI322,1,Datos!$R$3:$R$18)-1&amp;" días")))</f>
        <v>YA SE DIO SOLUCIÓN</v>
      </c>
      <c r="AQ322" s="98">
        <v>46020</v>
      </c>
      <c r="AR322" s="97"/>
      <c r="AS322" s="97" t="s">
        <v>1283</v>
      </c>
      <c r="AT322" s="97" t="s">
        <v>1566</v>
      </c>
      <c r="AU322" s="97" t="s">
        <v>1284</v>
      </c>
      <c r="AV322" s="97"/>
      <c r="AW322" s="97"/>
      <c r="AX322" s="114" t="s">
        <v>3</v>
      </c>
      <c r="AY322" s="97">
        <v>9982</v>
      </c>
      <c r="AZ322" s="98">
        <v>46020</v>
      </c>
      <c r="BA322" s="110" t="str">
        <f t="shared" ref="BA322:BA339" si="446">+IF(D322="","",IF(AND($AZ322=""),"EN TRAMITE",IF(AND($AZ322&lt;=$AI322),"CON RESPUESTA","VENCIDA")))</f>
        <v>CON RESPUESTA</v>
      </c>
      <c r="BB322" s="111">
        <f>IF($AQ322="","",IF(AND($I322="RS"),($AQ322-$AK322),IF(AND($I322="RP"),($AQ322-$AK322),IF(AND($I322="RV"),($AQ322-$AK322),(NETWORKDAYS.INTL($AK322,$AQ322,1,Datos!$R$3:$R$18))))))</f>
        <v>12</v>
      </c>
      <c r="BC322" s="112" t="str">
        <f t="shared" si="1"/>
        <v>A TIEMPO</v>
      </c>
      <c r="BD322" s="111">
        <f>IF($AZ322="","",IF(AND($I322="RS"),($AZ322-$D322),IF(AND($I322="RP"),($AZ322-$D322),IF(AND($I322="RV"),($AZ322-$D322),(NETWORKDAYS.INTL($D322,$AZ322,1,Datos!$R$3:$R$18))))))</f>
        <v>12</v>
      </c>
      <c r="BE322" s="112" t="str">
        <f>+IF($AZ322="","",IF(AND($I322="RS",$BD322&lt;BF319=3),"A TIEMPO",IF(AND($I322="RP",$BD322&lt;=2),"A TIEMPO",IF(AND($I322="RV",$BD322&lt;=1),"A TIEMPO",IF(AND($I322="Pg",$BD322&lt;=15),"A TIEMPO",IF(AND($I322="Ps",$BD322&lt;=10),"A TIEMPO",IF(AND($I322="Q",$BD322&lt;=15),"A TIEMPO","FUERA DE TIEMPO")))))))</f>
        <v>A TIEMPO</v>
      </c>
    </row>
    <row r="323" spans="1:57" ht="21" customHeight="1" x14ac:dyDescent="0.3">
      <c r="A323" s="97">
        <v>17</v>
      </c>
      <c r="B323" s="97">
        <v>10539</v>
      </c>
      <c r="C323" s="98">
        <v>46002</v>
      </c>
      <c r="D323" s="98">
        <v>46002</v>
      </c>
      <c r="E323" s="97" t="s">
        <v>1422</v>
      </c>
      <c r="F323" s="97" t="s">
        <v>1423</v>
      </c>
      <c r="G323" s="97" t="s">
        <v>124</v>
      </c>
      <c r="H323" s="97" t="s">
        <v>1373</v>
      </c>
      <c r="I323" s="97" t="s">
        <v>1370</v>
      </c>
      <c r="J323" s="97" t="s">
        <v>1486</v>
      </c>
      <c r="K323" s="97" t="s">
        <v>80</v>
      </c>
      <c r="L323" s="97">
        <v>1118541969</v>
      </c>
      <c r="M323" s="97">
        <v>3102666177</v>
      </c>
      <c r="N323" s="97" t="s">
        <v>1487</v>
      </c>
      <c r="O323" s="97" t="s">
        <v>1486</v>
      </c>
      <c r="P323" s="97" t="s">
        <v>80</v>
      </c>
      <c r="Q323" s="97">
        <v>1118541969</v>
      </c>
      <c r="R323" s="97" t="s">
        <v>66</v>
      </c>
      <c r="S323" s="97" t="s">
        <v>66</v>
      </c>
      <c r="T323" s="97" t="s">
        <v>66</v>
      </c>
      <c r="U323" s="97">
        <v>3102666177</v>
      </c>
      <c r="V323" s="97" t="s">
        <v>1487</v>
      </c>
      <c r="W323" s="97" t="s">
        <v>1272</v>
      </c>
      <c r="X323" s="97"/>
      <c r="Y323" s="97" t="s">
        <v>1488</v>
      </c>
      <c r="Z323" s="97" t="s">
        <v>66</v>
      </c>
      <c r="AA323" s="97" t="s">
        <v>1413</v>
      </c>
      <c r="AB323" s="97" t="s">
        <v>1413</v>
      </c>
      <c r="AC323" s="97" t="s">
        <v>1388</v>
      </c>
      <c r="AD323" s="97" t="s">
        <v>1463</v>
      </c>
      <c r="AE323" s="97" t="s">
        <v>131</v>
      </c>
      <c r="AF323" s="97" t="s">
        <v>1489</v>
      </c>
      <c r="AG323" s="97" t="s">
        <v>67</v>
      </c>
      <c r="AH323" s="97" t="s">
        <v>1389</v>
      </c>
      <c r="AI323" s="98">
        <f>IF(D323="","",IF(AND($I323="RS"),WORKDAY.INTL($D323,3,1,Datos!$R$3:$R$18),IF(AND($I323="RP"),WORKDAY.INTL($D323,2,1,Datos!$R$3:$R$18),IF(AND($I323="RV"),WORKDAY.INTL($D323,1,1,Datos!$R$3:$R$18),IF(AND($I323="Pg"),WORKDAY.INTL($D323,15,1,Datos!$R$3:$R$18),IF(AND($I323="Ps"),WORKDAY.INTL($D323,10,1,Datos!$R$3:$R$18),WORKDAY.INTL($D323,15,1,Datos!$R$3:$R$18)-1))))))</f>
        <v>46024</v>
      </c>
      <c r="AJ323" s="97" t="str">
        <f>IF(D323="","",IF(AND($I323="RS"),(($AI323-$D323)*24)&amp;" Horas",IF(AND($I323="RP"),(($AI323-$D323)*24)&amp;" Horas",IF(AND($I323="RV"),(($AI323-$D323)*24)&amp;" Horas",IF(AND($I323="Pg"),NETWORKDAYS.INTL($D323,$AI323,1,Datos!$R$3:$R$18)-1&amp;" Días",IF(AND($I323="Ps"),NETWORKDAYS.INTL($D323,$AI323,1,Datos!$R$3:$R$18)-1&amp;" Días",(NETWORKDAYS.INTL($D323,$AI323,1,Datos!$R$3:$R$18)&amp;" Días")))))))</f>
        <v>15 Días</v>
      </c>
      <c r="AK323" s="98">
        <v>46002</v>
      </c>
      <c r="AL323" s="98">
        <v>46013</v>
      </c>
      <c r="AM323" s="98">
        <v>46021</v>
      </c>
      <c r="AN323" s="98">
        <v>46030</v>
      </c>
      <c r="AO323" s="97"/>
      <c r="AP323" s="109" t="str">
        <f ca="1">IF(D323="","",IF(AND($AZ323&lt;&gt;""),"YA SE DIO SOLUCIÓN","Falta  "&amp;(NETWORKDAYS.INTL(TODAY(),$AI323,1,Datos!$R$3:$R$18)-1&amp;" días")))</f>
        <v>YA SE DIO SOLUCIÓN</v>
      </c>
      <c r="AQ323" s="98">
        <v>46030</v>
      </c>
      <c r="AR323" s="97"/>
      <c r="AS323" s="97" t="s">
        <v>1283</v>
      </c>
      <c r="AT323" s="97" t="s">
        <v>1567</v>
      </c>
      <c r="AU323" s="97" t="s">
        <v>1284</v>
      </c>
      <c r="AV323" s="97" t="s">
        <v>1389</v>
      </c>
      <c r="AW323" s="97" t="s">
        <v>1389</v>
      </c>
      <c r="AX323" s="114" t="s">
        <v>3</v>
      </c>
      <c r="AY323" s="97">
        <v>83</v>
      </c>
      <c r="AZ323" s="98">
        <v>46030</v>
      </c>
      <c r="BA323" s="110" t="str">
        <f t="shared" si="446"/>
        <v>VENCIDA</v>
      </c>
      <c r="BB323" s="111">
        <f>IF($AQ323="","",IF(AND($I323="RS"),($AQ323-$AK323),IF(AND($I323="RP"),($AQ323-$AK323),IF(AND($I323="RV"),($AQ323-$AK323),(NETWORKDAYS.INTL($AK323,$AQ323,1,Datos!$R$3:$R$18))))))</f>
        <v>20</v>
      </c>
      <c r="BC323" s="112" t="str">
        <f t="shared" si="1"/>
        <v>FUERA DE TIEMPO</v>
      </c>
      <c r="BD323" s="111">
        <f>IF($AZ323="","",IF(AND($I323="RS"),($AZ323-$D323),IF(AND($I323="RP"),($AZ323-$D323),IF(AND($I323="RV"),($AZ323-$D323),(NETWORKDAYS.INTL($D323,$AZ323,1,Datos!$R$3:$R$18))))))</f>
        <v>20</v>
      </c>
      <c r="BE323" s="112" t="str">
        <f t="shared" si="2"/>
        <v>FUERA DE TIEMPO</v>
      </c>
    </row>
    <row r="324" spans="1:57" ht="21" customHeight="1" x14ac:dyDescent="0.3">
      <c r="A324" s="97">
        <v>16</v>
      </c>
      <c r="B324" s="97">
        <v>10524</v>
      </c>
      <c r="C324" s="98">
        <v>46000</v>
      </c>
      <c r="D324" s="98">
        <v>46000</v>
      </c>
      <c r="E324" s="97" t="s">
        <v>1422</v>
      </c>
      <c r="F324" s="97" t="s">
        <v>1423</v>
      </c>
      <c r="G324" s="97" t="s">
        <v>119</v>
      </c>
      <c r="H324" s="97" t="s">
        <v>1374</v>
      </c>
      <c r="I324" s="97" t="s">
        <v>1368</v>
      </c>
      <c r="J324" s="97" t="s">
        <v>1430</v>
      </c>
      <c r="K324" s="97" t="s">
        <v>66</v>
      </c>
      <c r="L324" s="97" t="s">
        <v>66</v>
      </c>
      <c r="M324" s="97" t="s">
        <v>66</v>
      </c>
      <c r="N324" s="97" t="s">
        <v>66</v>
      </c>
      <c r="O324" s="97" t="s">
        <v>1430</v>
      </c>
      <c r="P324" s="97" t="s">
        <v>66</v>
      </c>
      <c r="Q324" s="97" t="s">
        <v>66</v>
      </c>
      <c r="R324" s="97" t="s">
        <v>66</v>
      </c>
      <c r="S324" s="97" t="s">
        <v>66</v>
      </c>
      <c r="T324" s="97" t="s">
        <v>66</v>
      </c>
      <c r="U324" s="97" t="s">
        <v>66</v>
      </c>
      <c r="V324" s="97" t="s">
        <v>66</v>
      </c>
      <c r="W324" s="97" t="s">
        <v>1272</v>
      </c>
      <c r="X324" s="97"/>
      <c r="Y324" s="97" t="s">
        <v>1484</v>
      </c>
      <c r="Z324" s="97" t="s">
        <v>66</v>
      </c>
      <c r="AA324" s="97" t="s">
        <v>1413</v>
      </c>
      <c r="AB324" s="97" t="s">
        <v>1413</v>
      </c>
      <c r="AC324" s="97" t="s">
        <v>1382</v>
      </c>
      <c r="AD324" s="97" t="s">
        <v>1377</v>
      </c>
      <c r="AE324" s="97" t="s">
        <v>1421</v>
      </c>
      <c r="AF324" s="97" t="s">
        <v>1434</v>
      </c>
      <c r="AG324" s="97" t="s">
        <v>1485</v>
      </c>
      <c r="AH324" s="97" t="s">
        <v>1391</v>
      </c>
      <c r="AI324" s="98">
        <f>IF(D324="","",IF(AND($I324="RS"),WORKDAY.INTL($D324,3,1,Datos!$R$3:$R$18),IF(AND($I324="RP"),WORKDAY.INTL($D324,2,1,Datos!$R$3:$R$18),IF(AND($I324="RV"),WORKDAY.INTL($D324,1,1,Datos!$R$3:$R$18),IF(AND($I324="Pg"),WORKDAY.INTL($D324,15,1,Datos!$R$3:$R$18),IF(AND($I324="Ps"),WORKDAY.INTL($D324,10,1,Datos!$R$3:$R$18),WORKDAY.INTL($D324,15,1,Datos!$R$3:$R$18)-1))))))</f>
        <v>46021</v>
      </c>
      <c r="AJ324" s="97" t="str">
        <f>IF(D324="","",IF(AND($I324="RS"),(($AI324-$D324)*24)&amp;" Horas",IF(AND($I324="RP"),(($AI324-$D324)*24)&amp;" Horas",IF(AND($I324="RV"),(($AI324-$D324)*24)&amp;" Horas",IF(AND($I324="Pg"),NETWORKDAYS.INTL($D324,$AI324,1,Datos!$R$3:$R$18)-1&amp;" Días",IF(AND($I324="Ps"),NETWORKDAYS.INTL($D324,$AI324,1,Datos!$R$3:$R$18)-1&amp;" Días",(NETWORKDAYS.INTL($D324,$AI324,1,Datos!$R$3:$R$18)&amp;" Días")))))))</f>
        <v>15 Días</v>
      </c>
      <c r="AK324" s="98">
        <v>46000</v>
      </c>
      <c r="AL324" s="98">
        <v>46008</v>
      </c>
      <c r="AM324" s="98">
        <v>46013</v>
      </c>
      <c r="AN324" s="97"/>
      <c r="AO324" s="97"/>
      <c r="AP324" s="109" t="str">
        <f ca="1">IF(D324="","",IF(AND($AZ324&lt;&gt;""),"YA SE DIO SOLUCIÓN","Falta  "&amp;(NETWORKDAYS.INTL(TODAY(),$AI324,1,Datos!$R$3:$R$18)-1&amp;" días")))</f>
        <v>YA SE DIO SOLUCIÓN</v>
      </c>
      <c r="AQ324" s="98">
        <v>46020</v>
      </c>
      <c r="AR324" s="97"/>
      <c r="AS324" s="97" t="s">
        <v>1283</v>
      </c>
      <c r="AT324" s="97" t="s">
        <v>1551</v>
      </c>
      <c r="AU324" s="97" t="s">
        <v>1284</v>
      </c>
      <c r="AV324" s="97"/>
      <c r="AW324" s="97"/>
      <c r="AX324" s="114" t="s">
        <v>6</v>
      </c>
      <c r="AY324" s="97">
        <v>9977</v>
      </c>
      <c r="AZ324" s="98">
        <v>46020</v>
      </c>
      <c r="BA324" s="110" t="str">
        <f t="shared" si="446"/>
        <v>CON RESPUESTA</v>
      </c>
      <c r="BB324" s="111">
        <f>IF($AQ324="","",IF(AND($I324="RS"),($AQ324-$AK324),IF(AND($I324="RP"),($AQ324-$AK324),IF(AND($I324="RV"),($AQ324-$AK324),(NETWORKDAYS.INTL($AK324,$AQ324,1,Datos!$R$3:$R$18))))))</f>
        <v>14</v>
      </c>
      <c r="BC324" s="112" t="str">
        <f t="shared" si="1"/>
        <v>FUERA DE TIEMPO</v>
      </c>
      <c r="BD324" s="111">
        <f>IF($AZ324="","",IF(AND($I324="RS"),($AZ324-$D324),IF(AND($I324="RP"),($AZ324-$D324),IF(AND($I324="RV"),($AZ324-$D324),(NETWORKDAYS.INTL($D324,$AZ324,1,Datos!$R$3:$R$18))))))</f>
        <v>14</v>
      </c>
      <c r="BE324" s="112" t="str">
        <f t="shared" si="2"/>
        <v>A TIEMPO</v>
      </c>
    </row>
    <row r="325" spans="1:57" ht="21" customHeight="1" x14ac:dyDescent="0.3">
      <c r="A325" s="97">
        <v>15</v>
      </c>
      <c r="B325" s="97">
        <v>10523</v>
      </c>
      <c r="C325" s="98">
        <v>46000</v>
      </c>
      <c r="D325" s="98">
        <v>46000</v>
      </c>
      <c r="E325" s="97" t="s">
        <v>1422</v>
      </c>
      <c r="F325" s="97" t="s">
        <v>1423</v>
      </c>
      <c r="G325" s="97" t="s">
        <v>140</v>
      </c>
      <c r="H325" s="97" t="s">
        <v>1374</v>
      </c>
      <c r="I325" s="97" t="s">
        <v>1368</v>
      </c>
      <c r="J325" s="97" t="s">
        <v>1477</v>
      </c>
      <c r="K325" s="97" t="s">
        <v>80</v>
      </c>
      <c r="L325" s="97">
        <v>1111205351</v>
      </c>
      <c r="M325" s="97">
        <v>3232120903</v>
      </c>
      <c r="N325" s="97" t="s">
        <v>1478</v>
      </c>
      <c r="O325" s="97" t="s">
        <v>1477</v>
      </c>
      <c r="P325" s="97" t="s">
        <v>80</v>
      </c>
      <c r="Q325" s="97">
        <v>1111205351</v>
      </c>
      <c r="R325" s="97" t="s">
        <v>11</v>
      </c>
      <c r="S325" s="97" t="s">
        <v>66</v>
      </c>
      <c r="T325" s="97" t="s">
        <v>1479</v>
      </c>
      <c r="U325" s="97">
        <v>3232120903</v>
      </c>
      <c r="V325" s="97" t="s">
        <v>1478</v>
      </c>
      <c r="W325" s="97" t="s">
        <v>1272</v>
      </c>
      <c r="X325" s="97"/>
      <c r="Y325" s="97" t="s">
        <v>1451</v>
      </c>
      <c r="Z325" s="97" t="s">
        <v>66</v>
      </c>
      <c r="AA325" s="97" t="s">
        <v>1413</v>
      </c>
      <c r="AB325" s="97" t="s">
        <v>1413</v>
      </c>
      <c r="AC325" s="97" t="s">
        <v>1382</v>
      </c>
      <c r="AD325" s="97" t="s">
        <v>1377</v>
      </c>
      <c r="AE325" s="97" t="s">
        <v>140</v>
      </c>
      <c r="AF325" s="97" t="s">
        <v>1446</v>
      </c>
      <c r="AG325" s="97" t="s">
        <v>67</v>
      </c>
      <c r="AH325" s="97" t="s">
        <v>1389</v>
      </c>
      <c r="AI325" s="98">
        <f>IF(D325="","",IF(AND($I325="RS"),WORKDAY.INTL($D325,3,1,Datos!$R$3:$R$18),IF(AND($I325="RP"),WORKDAY.INTL($D325,2,1,Datos!$R$3:$R$18),IF(AND($I325="RV"),WORKDAY.INTL($D325,1,1,Datos!$R$3:$R$18),IF(AND($I325="Pg"),WORKDAY.INTL($D325,15,1,Datos!$R$3:$R$18),IF(AND($I325="Ps"),WORKDAY.INTL($D325,10,1,Datos!$R$3:$R$18),WORKDAY.INTL($D325,15,1,Datos!$R$3:$R$18)-1))))))</f>
        <v>46021</v>
      </c>
      <c r="AJ325" s="97" t="str">
        <f>IF(D325="","",IF(AND($I325="RS"),(($AI325-$D325)*24)&amp;" Horas",IF(AND($I325="RP"),(($AI325-$D325)*24)&amp;" Horas",IF(AND($I325="RV"),(($AI325-$D325)*24)&amp;" Horas",IF(AND($I325="Pg"),NETWORKDAYS.INTL($D325,$AI325,1,Datos!$R$3:$R$18)-1&amp;" Días",IF(AND($I325="Ps"),NETWORKDAYS.INTL($D325,$AI325,1,Datos!$R$3:$R$18)-1&amp;" Días",(NETWORKDAYS.INTL($D325,$AI325,1,Datos!$R$3:$R$18)&amp;" Días")))))))</f>
        <v>15 Días</v>
      </c>
      <c r="AK325" s="98">
        <v>46000</v>
      </c>
      <c r="AL325" s="98"/>
      <c r="AM325" s="98"/>
      <c r="AN325" s="97"/>
      <c r="AO325" s="97"/>
      <c r="AP325" s="109" t="str">
        <f ca="1">IF(D325="","",IF(AND($AZ325&lt;&gt;""),"YA SE DIO SOLUCIÓN","Falta  "&amp;(NETWORKDAYS.INTL(TODAY(),$AI325,1,Datos!$R$3:$R$18)-1&amp;" días")))</f>
        <v>YA SE DIO SOLUCIÓN</v>
      </c>
      <c r="AQ325" s="98">
        <v>46006</v>
      </c>
      <c r="AR325" s="97" t="s">
        <v>1482</v>
      </c>
      <c r="AS325" s="97" t="s">
        <v>1283</v>
      </c>
      <c r="AT325" s="97" t="s">
        <v>1480</v>
      </c>
      <c r="AU325" s="97" t="s">
        <v>1283</v>
      </c>
      <c r="AV325" s="97" t="s">
        <v>1483</v>
      </c>
      <c r="AW325" s="97" t="s">
        <v>1481</v>
      </c>
      <c r="AX325" s="114" t="s">
        <v>3</v>
      </c>
      <c r="AY325" s="97">
        <v>9742</v>
      </c>
      <c r="AZ325" s="98">
        <v>46006</v>
      </c>
      <c r="BA325" s="110" t="str">
        <f t="shared" si="446"/>
        <v>CON RESPUESTA</v>
      </c>
      <c r="BB325" s="111">
        <f>IF($AQ325="","",IF(AND($I325="RS"),($AQ325-$AK325),IF(AND($I325="RP"),($AQ325-$AK325),IF(AND($I325="RV"),($AQ325-$AK325),(NETWORKDAYS.INTL($AK325,$AQ325,1,Datos!$R$3:$R$18))))))</f>
        <v>5</v>
      </c>
      <c r="BC325" s="112" t="str">
        <f t="shared" si="1"/>
        <v>A TIEMPO</v>
      </c>
      <c r="BD325" s="111">
        <f>IF($AZ325="","",IF(AND($I325="RS"),($AZ325-$D325),IF(AND($I325="RP"),($AZ325-$D325),IF(AND($I325="RV"),($AZ325-$D325),(NETWORKDAYS.INTL($D325,$AZ325,1,Datos!$R$3:$R$18))))))</f>
        <v>5</v>
      </c>
      <c r="BE325" s="112" t="str">
        <f t="shared" si="2"/>
        <v>A TIEMPO</v>
      </c>
    </row>
    <row r="326" spans="1:57" ht="21" customHeight="1" x14ac:dyDescent="0.3">
      <c r="A326" s="97">
        <v>14</v>
      </c>
      <c r="B326" s="97">
        <v>10522</v>
      </c>
      <c r="C326" s="98">
        <v>46000</v>
      </c>
      <c r="D326" s="98">
        <v>46000</v>
      </c>
      <c r="E326" s="97" t="s">
        <v>1422</v>
      </c>
      <c r="F326" s="97" t="s">
        <v>1423</v>
      </c>
      <c r="G326" s="97" t="s">
        <v>119</v>
      </c>
      <c r="H326" s="97" t="s">
        <v>1374</v>
      </c>
      <c r="I326" s="97" t="s">
        <v>1368</v>
      </c>
      <c r="J326" s="97" t="s">
        <v>1473</v>
      </c>
      <c r="K326" s="97" t="s">
        <v>80</v>
      </c>
      <c r="L326" s="97">
        <v>30344936</v>
      </c>
      <c r="M326" s="97">
        <v>3204993653</v>
      </c>
      <c r="N326" s="97" t="s">
        <v>1474</v>
      </c>
      <c r="O326" s="97" t="s">
        <v>1473</v>
      </c>
      <c r="P326" s="97" t="s">
        <v>80</v>
      </c>
      <c r="Q326" s="97">
        <v>30344936</v>
      </c>
      <c r="R326" s="97" t="s">
        <v>11</v>
      </c>
      <c r="S326" s="97" t="s">
        <v>66</v>
      </c>
      <c r="T326" s="97" t="s">
        <v>1475</v>
      </c>
      <c r="U326" s="97">
        <v>3204993653</v>
      </c>
      <c r="V326" s="97" t="s">
        <v>1474</v>
      </c>
      <c r="W326" s="97" t="s">
        <v>214</v>
      </c>
      <c r="X326" s="97" t="s">
        <v>243</v>
      </c>
      <c r="Y326" s="97" t="s">
        <v>1476</v>
      </c>
      <c r="Z326" s="97" t="s">
        <v>66</v>
      </c>
      <c r="AA326" s="97" t="s">
        <v>1413</v>
      </c>
      <c r="AB326" s="97" t="s">
        <v>1413</v>
      </c>
      <c r="AC326" s="97" t="s">
        <v>1382</v>
      </c>
      <c r="AD326" s="97" t="s">
        <v>1377</v>
      </c>
      <c r="AE326" s="97" t="s">
        <v>1421</v>
      </c>
      <c r="AF326" s="97" t="s">
        <v>1434</v>
      </c>
      <c r="AG326" s="97" t="s">
        <v>66</v>
      </c>
      <c r="AH326" s="97" t="s">
        <v>1389</v>
      </c>
      <c r="AI326" s="98">
        <f>IF(D326="","",IF(AND($I326="RS"),WORKDAY.INTL($D326,3,1,Datos!$R$3:$R$18),IF(AND($I326="RP"),WORKDAY.INTL($D326,2,1,Datos!$R$3:$R$18),IF(AND($I326="RV"),WORKDAY.INTL($D326,1,1,Datos!$R$3:$R$18),IF(AND($I326="Pg"),WORKDAY.INTL($D326,15,1,Datos!$R$3:$R$18),IF(AND($I326="Ps"),WORKDAY.INTL($D326,10,1,Datos!$R$3:$R$18),WORKDAY.INTL($D326,15,1,Datos!$R$3:$R$18)-1))))))</f>
        <v>46021</v>
      </c>
      <c r="AJ326" s="97" t="str">
        <f>IF(D326="","",IF(AND($I326="RS"),(($AI326-$D326)*24)&amp;" Horas",IF(AND($I326="RP"),(($AI326-$D326)*24)&amp;" Horas",IF(AND($I326="RV"),(($AI326-$D326)*24)&amp;" Horas",IF(AND($I326="Pg"),NETWORKDAYS.INTL($D326,$AI326,1,Datos!$R$3:$R$18)-1&amp;" Días",IF(AND($I326="Ps"),NETWORKDAYS.INTL($D326,$AI326,1,Datos!$R$3:$R$18)-1&amp;" Días",(NETWORKDAYS.INTL($D326,$AI326,1,Datos!$R$3:$R$18)&amp;" Días")))))))</f>
        <v>15 Días</v>
      </c>
      <c r="AK326" s="98">
        <v>46000</v>
      </c>
      <c r="AL326" s="98">
        <v>46008</v>
      </c>
      <c r="AM326" s="98">
        <v>46013</v>
      </c>
      <c r="AN326" s="97"/>
      <c r="AO326" s="97"/>
      <c r="AP326" s="109" t="str">
        <f ca="1">IF(D326="","",IF(AND($AZ326&lt;&gt;""),"YA SE DIO SOLUCIÓN","Falta  "&amp;(NETWORKDAYS.INTL(TODAY(),$AI326,1,Datos!$R$3:$R$18)-1&amp;" días")))</f>
        <v>YA SE DIO SOLUCIÓN</v>
      </c>
      <c r="AQ326" s="98">
        <v>46020</v>
      </c>
      <c r="AR326" s="97"/>
      <c r="AS326" s="97" t="s">
        <v>1283</v>
      </c>
      <c r="AT326" s="97" t="s">
        <v>1551</v>
      </c>
      <c r="AU326" s="97" t="s">
        <v>1284</v>
      </c>
      <c r="AV326" s="97"/>
      <c r="AW326" s="97"/>
      <c r="AX326" s="114" t="s">
        <v>3</v>
      </c>
      <c r="AY326" s="97">
        <v>9978</v>
      </c>
      <c r="AZ326" s="98">
        <v>46020</v>
      </c>
      <c r="BA326" s="110" t="str">
        <f t="shared" si="446"/>
        <v>CON RESPUESTA</v>
      </c>
      <c r="BB326" s="111">
        <f>IF($AQ326="","",IF(AND($I326="RS"),($AQ326-$AK326),IF(AND($I326="RP"),($AQ326-$AK326),IF(AND($I326="RV"),($AQ326-$AK326),(NETWORKDAYS.INTL($AK326,$AQ326,1,Datos!$R$3:$R$18))))))</f>
        <v>14</v>
      </c>
      <c r="BC326" s="112" t="str">
        <f t="shared" si="1"/>
        <v>FUERA DE TIEMPO</v>
      </c>
      <c r="BD326" s="111">
        <f>IF($AZ326="","",IF(AND($I326="RS"),($AZ326-$D326),IF(AND($I326="RP"),($AZ326-$D326),IF(AND($I326="RV"),($AZ326-$D326),(NETWORKDAYS.INTL($D326,$AZ326,1,Datos!$R$3:$R$18))))))</f>
        <v>14</v>
      </c>
      <c r="BE326" s="112" t="str">
        <f t="shared" si="2"/>
        <v>A TIEMPO</v>
      </c>
    </row>
    <row r="327" spans="1:57" ht="21" customHeight="1" x14ac:dyDescent="0.3">
      <c r="A327" s="97">
        <v>13</v>
      </c>
      <c r="B327" s="97">
        <v>10521</v>
      </c>
      <c r="C327" s="98">
        <v>46000</v>
      </c>
      <c r="D327" s="98">
        <v>46000</v>
      </c>
      <c r="E327" s="97" t="s">
        <v>1422</v>
      </c>
      <c r="F327" s="97" t="s">
        <v>1423</v>
      </c>
      <c r="G327" s="97" t="s">
        <v>119</v>
      </c>
      <c r="H327" s="97" t="s">
        <v>1374</v>
      </c>
      <c r="I327" s="97" t="s">
        <v>1368</v>
      </c>
      <c r="J327" s="97" t="s">
        <v>1469</v>
      </c>
      <c r="K327" s="97" t="s">
        <v>80</v>
      </c>
      <c r="L327" s="97">
        <v>1118556350</v>
      </c>
      <c r="M327" s="97">
        <v>3224321820</v>
      </c>
      <c r="N327" s="97" t="s">
        <v>1470</v>
      </c>
      <c r="O327" s="97" t="s">
        <v>1469</v>
      </c>
      <c r="P327" s="97" t="s">
        <v>80</v>
      </c>
      <c r="Q327" s="97">
        <v>1118556350</v>
      </c>
      <c r="R327" s="97" t="s">
        <v>66</v>
      </c>
      <c r="S327" s="97" t="s">
        <v>66</v>
      </c>
      <c r="T327" s="97" t="s">
        <v>1471</v>
      </c>
      <c r="U327" s="97">
        <v>3224321820</v>
      </c>
      <c r="V327" s="97" t="s">
        <v>1470</v>
      </c>
      <c r="W327" s="97" t="s">
        <v>214</v>
      </c>
      <c r="X327" s="97" t="s">
        <v>1058</v>
      </c>
      <c r="Y327" s="97" t="s">
        <v>1472</v>
      </c>
      <c r="Z327" s="97" t="s">
        <v>66</v>
      </c>
      <c r="AA327" s="97" t="s">
        <v>1413</v>
      </c>
      <c r="AB327" s="97" t="s">
        <v>1413</v>
      </c>
      <c r="AC327" s="97" t="s">
        <v>1382</v>
      </c>
      <c r="AD327" s="97" t="s">
        <v>1377</v>
      </c>
      <c r="AE327" s="97" t="s">
        <v>1421</v>
      </c>
      <c r="AF327" s="97" t="s">
        <v>1434</v>
      </c>
      <c r="AG327" s="97" t="s">
        <v>66</v>
      </c>
      <c r="AH327" s="97" t="s">
        <v>1389</v>
      </c>
      <c r="AI327" s="98">
        <f>IF(D327="","",IF(AND($I327="RS"),WORKDAY.INTL($D327,3,1,Datos!$R$3:$R$18),IF(AND($I327="RP"),WORKDAY.INTL($D327,2,1,Datos!$R$3:$R$18),IF(AND($I327="RV"),WORKDAY.INTL($D327,1,1,Datos!$R$3:$R$18),IF(AND($I327="Pg"),WORKDAY.INTL($D327,15,1,Datos!$R$3:$R$18),IF(AND($I327="Ps"),WORKDAY.INTL($D327,10,1,Datos!$R$3:$R$18),WORKDAY.INTL($D327,15,1,Datos!$R$3:$R$18)-1))))))</f>
        <v>46021</v>
      </c>
      <c r="AJ327" s="97" t="str">
        <f>IF(D327="","",IF(AND($I327="RS"),(($AI327-$D327)*24)&amp;" Horas",IF(AND($I327="RP"),(($AI327-$D327)*24)&amp;" Horas",IF(AND($I327="RV"),(($AI327-$D327)*24)&amp;" Horas",IF(AND($I327="Pg"),NETWORKDAYS.INTL($D327,$AI327,1,Datos!$R$3:$R$18)-1&amp;" Días",IF(AND($I327="Ps"),NETWORKDAYS.INTL($D327,$AI327,1,Datos!$R$3:$R$18)-1&amp;" Días",(NETWORKDAYS.INTL($D327,$AI327,1,Datos!$R$3:$R$18)&amp;" Días")))))))</f>
        <v>15 Días</v>
      </c>
      <c r="AK327" s="98">
        <v>46000</v>
      </c>
      <c r="AL327" s="98">
        <v>46008</v>
      </c>
      <c r="AM327" s="98">
        <v>46013</v>
      </c>
      <c r="AN327" s="98"/>
      <c r="AO327" s="97"/>
      <c r="AP327" s="109" t="str">
        <f ca="1">IF(D327="","",IF(AND($AZ327&lt;&gt;""),"YA SE DIO SOLUCIÓN","Falta  "&amp;(NETWORKDAYS.INTL(TODAY(),$AI327,1,Datos!$R$3:$R$18)-1&amp;" días")))</f>
        <v>YA SE DIO SOLUCIÓN</v>
      </c>
      <c r="AQ327" s="98">
        <v>46020</v>
      </c>
      <c r="AR327" s="97"/>
      <c r="AS327" s="97" t="s">
        <v>1283</v>
      </c>
      <c r="AT327" s="97" t="s">
        <v>1551</v>
      </c>
      <c r="AU327" s="97" t="s">
        <v>1284</v>
      </c>
      <c r="AV327" s="97"/>
      <c r="AW327" s="97"/>
      <c r="AX327" s="114" t="s">
        <v>3</v>
      </c>
      <c r="AY327" s="97">
        <v>9974</v>
      </c>
      <c r="AZ327" s="98">
        <v>46020</v>
      </c>
      <c r="BA327" s="110" t="str">
        <f t="shared" si="446"/>
        <v>CON RESPUESTA</v>
      </c>
      <c r="BB327" s="111">
        <f>IF($AQ327="","",IF(AND($I327="RS"),($AQ327-$AK327),IF(AND($I327="RP"),($AQ327-$AK327),IF(AND($I327="RV"),($AQ327-$AK327),(NETWORKDAYS.INTL($AK327,$AQ327,1,Datos!$R$3:$R$18))))))</f>
        <v>14</v>
      </c>
      <c r="BC327" s="112" t="str">
        <f t="shared" si="1"/>
        <v>FUERA DE TIEMPO</v>
      </c>
      <c r="BD327" s="111">
        <f>IF($AZ327="","",IF(AND($I327="RS"),($AZ327-$D327),IF(AND($I327="RP"),($AZ327-$D327),IF(AND($I327="RV"),($AZ327-$D327),(NETWORKDAYS.INTL($D327,$AZ327,1,Datos!$R$3:$R$18))))))</f>
        <v>14</v>
      </c>
      <c r="BE327" s="112" t="str">
        <f t="shared" si="2"/>
        <v>A TIEMPO</v>
      </c>
    </row>
    <row r="328" spans="1:57" ht="21" customHeight="1" x14ac:dyDescent="0.3">
      <c r="A328" s="97">
        <v>12</v>
      </c>
      <c r="B328" s="97">
        <v>10426</v>
      </c>
      <c r="C328" s="98">
        <v>45995</v>
      </c>
      <c r="D328" s="98">
        <v>45995</v>
      </c>
      <c r="E328" s="97" t="s">
        <v>1422</v>
      </c>
      <c r="F328" s="97" t="s">
        <v>1423</v>
      </c>
      <c r="G328" s="97" t="s">
        <v>66</v>
      </c>
      <c r="H328" s="97" t="s">
        <v>1373</v>
      </c>
      <c r="I328" s="97" t="s">
        <v>1370</v>
      </c>
      <c r="J328" s="97" t="s">
        <v>1460</v>
      </c>
      <c r="K328" s="97" t="s">
        <v>66</v>
      </c>
      <c r="L328" s="97" t="s">
        <v>66</v>
      </c>
      <c r="M328" s="97">
        <v>3024165005</v>
      </c>
      <c r="N328" s="97" t="s">
        <v>1467</v>
      </c>
      <c r="O328" s="97" t="s">
        <v>66</v>
      </c>
      <c r="P328" s="97" t="s">
        <v>66</v>
      </c>
      <c r="Q328" s="97" t="s">
        <v>66</v>
      </c>
      <c r="R328" s="97" t="s">
        <v>66</v>
      </c>
      <c r="S328" s="97" t="s">
        <v>66</v>
      </c>
      <c r="T328" s="97" t="s">
        <v>66</v>
      </c>
      <c r="U328" s="97" t="s">
        <v>66</v>
      </c>
      <c r="V328" s="97" t="s">
        <v>66</v>
      </c>
      <c r="W328" s="97" t="s">
        <v>214</v>
      </c>
      <c r="X328" s="97" t="s">
        <v>243</v>
      </c>
      <c r="Y328" s="97" t="s">
        <v>1468</v>
      </c>
      <c r="Z328" s="97" t="s">
        <v>66</v>
      </c>
      <c r="AA328" s="97" t="s">
        <v>1413</v>
      </c>
      <c r="AB328" s="97" t="s">
        <v>1413</v>
      </c>
      <c r="AC328" s="97" t="s">
        <v>1387</v>
      </c>
      <c r="AD328" s="97" t="s">
        <v>3</v>
      </c>
      <c r="AE328" s="97" t="s">
        <v>139</v>
      </c>
      <c r="AF328" s="97" t="s">
        <v>1429</v>
      </c>
      <c r="AG328" s="97" t="s">
        <v>67</v>
      </c>
      <c r="AH328" s="97" t="s">
        <v>1389</v>
      </c>
      <c r="AI328" s="98">
        <f>IF(D328="","",IF(AND($I328="RS"),WORKDAY.INTL($D328,3,1,Datos!$R$3:$R$18),IF(AND($I328="RP"),WORKDAY.INTL($D328,2,1,Datos!$R$3:$R$18),IF(AND($I328="RV"),WORKDAY.INTL($D328,1,1,Datos!$R$3:$R$18),IF(AND($I328="Pg"),WORKDAY.INTL($D328,15,1,Datos!$R$3:$R$18),IF(AND($I328="Ps"),WORKDAY.INTL($D328,10,1,Datos!$R$3:$R$18),WORKDAY.INTL($D328,15,1,Datos!$R$3:$R$18)-1))))))</f>
        <v>46020</v>
      </c>
      <c r="AJ328" s="97" t="str">
        <f>IF(D328="","",IF(AND($I328="RS"),(($AI328-$D328)*24)&amp;" Horas",IF(AND($I328="RP"),(($AI328-$D328)*24)&amp;" Horas",IF(AND($I328="RV"),(($AI328-$D328)*24)&amp;" Horas",IF(AND($I328="Pg"),NETWORKDAYS.INTL($D328,$AI328,1,Datos!$R$3:$R$18)-1&amp;" Días",IF(AND($I328="Ps"),NETWORKDAYS.INTL($D328,$AI328,1,Datos!$R$3:$R$18)-1&amp;" Días",(NETWORKDAYS.INTL($D328,$AI328,1,Datos!$R$3:$R$18)&amp;" Días")))))))</f>
        <v>15 Días</v>
      </c>
      <c r="AK328" s="98">
        <v>45995</v>
      </c>
      <c r="AL328" s="98">
        <v>45995</v>
      </c>
      <c r="AM328" s="98">
        <v>45996</v>
      </c>
      <c r="AN328" s="97"/>
      <c r="AO328" s="97"/>
      <c r="AP328" s="109" t="str">
        <f ca="1">IF(D328="","",IF(AND($AZ328&lt;&gt;""),"YA SE DIO SOLUCIÓN","Falta  "&amp;(NETWORKDAYS.INTL(TODAY(),$AI328,1,Datos!$R$3:$R$18)-1&amp;" días")))</f>
        <v>YA SE DIO SOLUCIÓN</v>
      </c>
      <c r="AQ328" s="98">
        <v>46002</v>
      </c>
      <c r="AR328" s="97"/>
      <c r="AS328" s="97" t="s">
        <v>1283</v>
      </c>
      <c r="AT328" s="97"/>
      <c r="AU328" s="97" t="s">
        <v>1284</v>
      </c>
      <c r="AV328" s="97"/>
      <c r="AW328" s="97"/>
      <c r="AX328" s="114" t="s">
        <v>3</v>
      </c>
      <c r="AY328" s="97">
        <v>9706</v>
      </c>
      <c r="AZ328" s="98">
        <v>46002</v>
      </c>
      <c r="BA328" s="110" t="str">
        <f t="shared" si="446"/>
        <v>CON RESPUESTA</v>
      </c>
      <c r="BB328" s="111">
        <f>IF($AQ328="","",IF(AND($I328="RS"),($AQ328-$AK328),IF(AND($I328="RP"),($AQ328-$AK328),IF(AND($I328="RV"),($AQ328-$AK328),(NETWORKDAYS.INTL($AK328,$AQ328,1,Datos!$R$3:$R$18))))))</f>
        <v>5</v>
      </c>
      <c r="BC328" s="112" t="str">
        <f t="shared" si="1"/>
        <v>A TIEMPO</v>
      </c>
      <c r="BD328" s="111">
        <f>IF($AZ328="","",IF(AND($I328="RS"),($AZ328-$D328),IF(AND($I328="RP"),($AZ328-$D328),IF(AND($I328="RV"),($AZ328-$D328),(NETWORKDAYS.INTL($D328,$AZ328,1,Datos!$R$3:$R$18))))))</f>
        <v>5</v>
      </c>
      <c r="BE328" s="112" t="str">
        <f t="shared" si="2"/>
        <v>A TIEMPO</v>
      </c>
    </row>
    <row r="329" spans="1:57" ht="21" customHeight="1" x14ac:dyDescent="0.3">
      <c r="A329" s="97">
        <v>11</v>
      </c>
      <c r="B329" s="97">
        <v>10425</v>
      </c>
      <c r="C329" s="98">
        <v>45995</v>
      </c>
      <c r="D329" s="98">
        <v>45995</v>
      </c>
      <c r="E329" s="97" t="s">
        <v>1422</v>
      </c>
      <c r="F329" s="97" t="s">
        <v>1423</v>
      </c>
      <c r="G329" s="97" t="s">
        <v>66</v>
      </c>
      <c r="H329" s="97" t="s">
        <v>1373</v>
      </c>
      <c r="I329" s="97" t="s">
        <v>1370</v>
      </c>
      <c r="J329" s="97" t="s">
        <v>1464</v>
      </c>
      <c r="K329" s="97" t="s">
        <v>66</v>
      </c>
      <c r="L329" s="97" t="s">
        <v>66</v>
      </c>
      <c r="M329" s="97">
        <v>3024165005</v>
      </c>
      <c r="N329" s="97" t="s">
        <v>1461</v>
      </c>
      <c r="O329" s="97" t="s">
        <v>1464</v>
      </c>
      <c r="P329" s="97" t="s">
        <v>66</v>
      </c>
      <c r="Q329" s="97" t="s">
        <v>66</v>
      </c>
      <c r="R329" s="97" t="s">
        <v>66</v>
      </c>
      <c r="S329" s="97" t="s">
        <v>66</v>
      </c>
      <c r="T329" s="97" t="s">
        <v>66</v>
      </c>
      <c r="U329" s="97">
        <v>3024165005</v>
      </c>
      <c r="V329" s="97" t="s">
        <v>1461</v>
      </c>
      <c r="W329" s="97" t="s">
        <v>214</v>
      </c>
      <c r="X329" s="97" t="s">
        <v>243</v>
      </c>
      <c r="Y329" s="97" t="s">
        <v>1466</v>
      </c>
      <c r="Z329" s="97" t="s">
        <v>66</v>
      </c>
      <c r="AA329" s="97" t="s">
        <v>1413</v>
      </c>
      <c r="AB329" s="97" t="s">
        <v>1413</v>
      </c>
      <c r="AC329" s="97" t="s">
        <v>1387</v>
      </c>
      <c r="AD329" s="97" t="s">
        <v>1463</v>
      </c>
      <c r="AE329" s="97" t="s">
        <v>1448</v>
      </c>
      <c r="AF329" s="97" t="s">
        <v>1443</v>
      </c>
      <c r="AG329" s="97" t="s">
        <v>67</v>
      </c>
      <c r="AH329" s="97" t="s">
        <v>1389</v>
      </c>
      <c r="AI329" s="98">
        <f>IF(D329="","",IF(AND($I329="RS"),WORKDAY.INTL($D329,3,1,Datos!$R$3:$R$18),IF(AND($I329="RP"),WORKDAY.INTL($D329,2,1,Datos!$R$3:$R$18),IF(AND($I329="RV"),WORKDAY.INTL($D329,1,1,Datos!$R$3:$R$18),IF(AND($I329="Pg"),WORKDAY.INTL($D329,15,1,Datos!$R$3:$R$18),IF(AND($I329="Ps"),WORKDAY.INTL($D329,10,1,Datos!$R$3:$R$18),WORKDAY.INTL($D329,15,1,Datos!$R$3:$R$18)-1))))))</f>
        <v>46020</v>
      </c>
      <c r="AJ329" s="97" t="str">
        <f>IF(D329="","",IF(AND($I329="RS"),(($AI329-$D329)*24)&amp;" Horas",IF(AND($I329="RP"),(($AI329-$D329)*24)&amp;" Horas",IF(AND($I329="RV"),(($AI329-$D329)*24)&amp;" Horas",IF(AND($I329="Pg"),NETWORKDAYS.INTL($D329,$AI329,1,Datos!$R$3:$R$18)-1&amp;" Días",IF(AND($I329="Ps"),NETWORKDAYS.INTL($D329,$AI329,1,Datos!$R$3:$R$18)-1&amp;" Días",(NETWORKDAYS.INTL($D329,$AI329,1,Datos!$R$3:$R$18)&amp;" Días")))))))</f>
        <v>15 Días</v>
      </c>
      <c r="AK329" s="98">
        <v>45995</v>
      </c>
      <c r="AL329" s="98">
        <v>45995</v>
      </c>
      <c r="AM329" s="98">
        <v>45996</v>
      </c>
      <c r="AN329" s="98">
        <v>46006</v>
      </c>
      <c r="AO329" s="98">
        <v>46013</v>
      </c>
      <c r="AP329" s="109" t="str">
        <f ca="1">IF(D329="","",IF(AND($AZ329&lt;&gt;""),"YA SE DIO SOLUCIÓN","Falta  "&amp;(NETWORKDAYS.INTL(TODAY(),$AI329,1,Datos!$R$3:$R$18)-1&amp;" días")))</f>
        <v>YA SE DIO SOLUCIÓN</v>
      </c>
      <c r="AQ329" s="98">
        <v>46014</v>
      </c>
      <c r="AR329" s="97"/>
      <c r="AS329" s="97" t="s">
        <v>1283</v>
      </c>
      <c r="AT329" s="97"/>
      <c r="AU329" s="97" t="s">
        <v>1284</v>
      </c>
      <c r="AV329" s="97"/>
      <c r="AW329" s="97"/>
      <c r="AX329" s="114" t="s">
        <v>3</v>
      </c>
      <c r="AY329" s="97">
        <v>9927</v>
      </c>
      <c r="AZ329" s="98">
        <v>46014</v>
      </c>
      <c r="BA329" s="110" t="str">
        <f t="shared" si="446"/>
        <v>CON RESPUESTA</v>
      </c>
      <c r="BB329" s="111">
        <f>IF($AQ329="","",IF(AND($I329="RS"),($AQ329-$AK329),IF(AND($I329="RP"),($AQ329-$AK329),IF(AND($I329="RV"),($AQ329-$AK329),(NETWORKDAYS.INTL($AK329,$AQ329,1,Datos!$R$3:$R$18))))))</f>
        <v>13</v>
      </c>
      <c r="BC329" s="112" t="str">
        <f t="shared" si="1"/>
        <v>FUERA DE TIEMPO</v>
      </c>
      <c r="BD329" s="111">
        <f>IF($AZ329="","",IF(AND($I329="RS"),($AZ329-$D329),IF(AND($I329="RP"),($AZ329-$D329),IF(AND($I329="RV"),($AZ329-$D329),(NETWORKDAYS.INTL($D329,$AZ329,1,Datos!$R$3:$R$18))))))</f>
        <v>13</v>
      </c>
      <c r="BE329" s="112" t="str">
        <f t="shared" si="2"/>
        <v>A TIEMPO</v>
      </c>
    </row>
    <row r="330" spans="1:57" ht="21" customHeight="1" x14ac:dyDescent="0.3">
      <c r="A330" s="97">
        <v>10</v>
      </c>
      <c r="B330" s="97">
        <v>10423</v>
      </c>
      <c r="C330" s="98">
        <v>45995</v>
      </c>
      <c r="D330" s="98">
        <v>45995</v>
      </c>
      <c r="E330" s="97" t="s">
        <v>1422</v>
      </c>
      <c r="F330" s="97" t="s">
        <v>1423</v>
      </c>
      <c r="G330" s="97" t="s">
        <v>66</v>
      </c>
      <c r="H330" s="97" t="s">
        <v>1373</v>
      </c>
      <c r="I330" s="97" t="s">
        <v>1370</v>
      </c>
      <c r="J330" s="97" t="s">
        <v>1460</v>
      </c>
      <c r="K330" s="97" t="s">
        <v>66</v>
      </c>
      <c r="L330" s="97" t="s">
        <v>66</v>
      </c>
      <c r="M330" s="97">
        <v>3024165005</v>
      </c>
      <c r="N330" s="97" t="s">
        <v>1462</v>
      </c>
      <c r="O330" s="97" t="s">
        <v>1460</v>
      </c>
      <c r="P330" s="97" t="s">
        <v>66</v>
      </c>
      <c r="Q330" s="97" t="s">
        <v>66</v>
      </c>
      <c r="R330" s="97" t="s">
        <v>66</v>
      </c>
      <c r="S330" s="97" t="s">
        <v>66</v>
      </c>
      <c r="T330" s="97" t="s">
        <v>66</v>
      </c>
      <c r="U330" s="97">
        <v>3024165005</v>
      </c>
      <c r="V330" s="97" t="s">
        <v>1462</v>
      </c>
      <c r="W330" s="97" t="s">
        <v>214</v>
      </c>
      <c r="X330" s="97" t="s">
        <v>243</v>
      </c>
      <c r="Y330" s="97" t="s">
        <v>1465</v>
      </c>
      <c r="Z330" s="97" t="s">
        <v>66</v>
      </c>
      <c r="AA330" s="97" t="s">
        <v>1413</v>
      </c>
      <c r="AB330" s="97" t="s">
        <v>1413</v>
      </c>
      <c r="AC330" s="97" t="s">
        <v>1387</v>
      </c>
      <c r="AD330" s="97" t="s">
        <v>1463</v>
      </c>
      <c r="AE330" s="97" t="s">
        <v>1448</v>
      </c>
      <c r="AF330" s="97" t="s">
        <v>1443</v>
      </c>
      <c r="AG330" s="97" t="s">
        <v>67</v>
      </c>
      <c r="AH330" s="97" t="s">
        <v>1389</v>
      </c>
      <c r="AI330" s="98">
        <f>IF(D330="","",IF(AND($I330="RS"),WORKDAY.INTL($D330,3,1,Datos!$R$3:$R$18),IF(AND($I330="RP"),WORKDAY.INTL($D330,2,1,Datos!$R$3:$R$18),IF(AND($I330="RV"),WORKDAY.INTL($D330,1,1,Datos!$R$3:$R$18),IF(AND($I330="Pg"),WORKDAY.INTL($D330,15,1,Datos!$R$3:$R$18),IF(AND($I330="Ps"),WORKDAY.INTL($D330,10,1,Datos!$R$3:$R$18),WORKDAY.INTL($D330,15,1,Datos!$R$3:$R$18)-1))))))</f>
        <v>46020</v>
      </c>
      <c r="AJ330" s="97" t="str">
        <f>IF(D330="","",IF(AND($I330="RS"),(($AI330-$D330)*24)&amp;" Horas",IF(AND($I330="RP"),(($AI330-$D330)*24)&amp;" Horas",IF(AND($I330="RV"),(($AI330-$D330)*24)&amp;" Horas",IF(AND($I330="Pg"),NETWORKDAYS.INTL($D330,$AI330,1,Datos!$R$3:$R$18)-1&amp;" Días",IF(AND($I330="Ps"),NETWORKDAYS.INTL($D330,$AI330,1,Datos!$R$3:$R$18)-1&amp;" Días",(NETWORKDAYS.INTL($D330,$AI330,1,Datos!$R$3:$R$18)&amp;" Días")))))))</f>
        <v>15 Días</v>
      </c>
      <c r="AK330" s="98">
        <v>45995</v>
      </c>
      <c r="AL330" s="98">
        <v>45995</v>
      </c>
      <c r="AM330" s="98">
        <v>45996</v>
      </c>
      <c r="AN330" s="97"/>
      <c r="AO330" s="97"/>
      <c r="AP330" s="109" t="str">
        <f ca="1">IF(D330="","",IF(AND($AZ330&lt;&gt;""),"YA SE DIO SOLUCIÓN","Falta  "&amp;(NETWORKDAYS.INTL(TODAY(),$AI330,1,Datos!$R$3:$R$18)-1&amp;" días")))</f>
        <v>YA SE DIO SOLUCIÓN</v>
      </c>
      <c r="AQ330" s="98">
        <v>46002</v>
      </c>
      <c r="AR330" s="97"/>
      <c r="AS330" s="97" t="s">
        <v>1283</v>
      </c>
      <c r="AT330" s="97"/>
      <c r="AU330" s="97" t="s">
        <v>1284</v>
      </c>
      <c r="AV330" s="97"/>
      <c r="AW330" s="97"/>
      <c r="AX330" s="114" t="s">
        <v>3</v>
      </c>
      <c r="AY330" s="97">
        <v>9705</v>
      </c>
      <c r="AZ330" s="98">
        <v>46002</v>
      </c>
      <c r="BA330" s="110" t="str">
        <f t="shared" si="446"/>
        <v>CON RESPUESTA</v>
      </c>
      <c r="BB330" s="111">
        <f>IF($AQ330="","",IF(AND($I330="RS"),($AQ330-$AK330),IF(AND($I330="RP"),($AQ330-$AK330),IF(AND($I330="RV"),($AQ330-$AK330),(NETWORKDAYS.INTL($AK330,$AQ330,1,Datos!$R$3:$R$18))))))</f>
        <v>5</v>
      </c>
      <c r="BC330" s="112" t="str">
        <f t="shared" si="1"/>
        <v>A TIEMPO</v>
      </c>
      <c r="BD330" s="111">
        <f>IF($AZ330="","",IF(AND($I330="RS"),($AZ330-$D330),IF(AND($I330="RP"),($AZ330-$D330),IF(AND($I330="RV"),($AZ330-$D330),(NETWORKDAYS.INTL($D330,$AZ330,1,Datos!$R$3:$R$18))))))</f>
        <v>5</v>
      </c>
      <c r="BE330" s="112" t="str">
        <f t="shared" si="2"/>
        <v>A TIEMPO</v>
      </c>
    </row>
    <row r="331" spans="1:57" ht="21" customHeight="1" x14ac:dyDescent="0.3">
      <c r="A331" s="97">
        <v>9</v>
      </c>
      <c r="B331" s="97">
        <v>10359</v>
      </c>
      <c r="C331" s="98">
        <v>45993</v>
      </c>
      <c r="D331" s="98">
        <v>45993</v>
      </c>
      <c r="E331" s="97" t="s">
        <v>1422</v>
      </c>
      <c r="F331" s="97" t="s">
        <v>1423</v>
      </c>
      <c r="G331" s="97" t="s">
        <v>140</v>
      </c>
      <c r="H331" s="97" t="s">
        <v>1374</v>
      </c>
      <c r="I331" s="97" t="s">
        <v>1368</v>
      </c>
      <c r="J331" s="97" t="s">
        <v>1455</v>
      </c>
      <c r="K331" s="97" t="s">
        <v>80</v>
      </c>
      <c r="L331" s="97">
        <v>46457155</v>
      </c>
      <c r="M331" s="97">
        <v>3208835543</v>
      </c>
      <c r="N331" s="97" t="s">
        <v>1456</v>
      </c>
      <c r="O331" s="97" t="s">
        <v>1455</v>
      </c>
      <c r="P331" s="97" t="s">
        <v>80</v>
      </c>
      <c r="Q331" s="97">
        <v>46457155</v>
      </c>
      <c r="R331" s="97" t="s">
        <v>4</v>
      </c>
      <c r="S331" s="97" t="s">
        <v>66</v>
      </c>
      <c r="T331" s="97" t="s">
        <v>1457</v>
      </c>
      <c r="U331" s="97">
        <v>3208835543</v>
      </c>
      <c r="V331" s="97" t="s">
        <v>1456</v>
      </c>
      <c r="W331" s="97" t="s">
        <v>214</v>
      </c>
      <c r="X331" s="97" t="s">
        <v>531</v>
      </c>
      <c r="Y331" s="97" t="s">
        <v>1458</v>
      </c>
      <c r="Z331" s="97" t="s">
        <v>66</v>
      </c>
      <c r="AA331" s="97" t="s">
        <v>1413</v>
      </c>
      <c r="AB331" s="97" t="s">
        <v>1413</v>
      </c>
      <c r="AC331" s="97" t="s">
        <v>1382</v>
      </c>
      <c r="AD331" s="97" t="s">
        <v>1377</v>
      </c>
      <c r="AE331" s="97" t="s">
        <v>140</v>
      </c>
      <c r="AF331" s="97" t="s">
        <v>1446</v>
      </c>
      <c r="AG331" s="97" t="s">
        <v>1459</v>
      </c>
      <c r="AH331" s="97" t="s">
        <v>1392</v>
      </c>
      <c r="AI331" s="98">
        <f>IF(D331="","",IF(AND($I331="RS"),WORKDAY.INTL($D331,3,1,Datos!$R$3:$R$18),IF(AND($I331="RP"),WORKDAY.INTL($D331,2,1,Datos!$R$3:$R$18),IF(AND($I331="RV"),WORKDAY.INTL($D331,1,1,Datos!$R$3:$R$18),IF(AND($I331="Pg"),WORKDAY.INTL($D331,15,1,Datos!$R$3:$R$18),IF(AND($I331="Ps"),WORKDAY.INTL($D331,10,1,Datos!$R$3:$R$18),WORKDAY.INTL($D331,15,1,Datos!$R$3:$R$18)-1))))))</f>
        <v>46014</v>
      </c>
      <c r="AJ331" s="97" t="str">
        <f>IF(D331="","",IF(AND($I331="RS"),(($AI331-$D331)*24)&amp;" Horas",IF(AND($I331="RP"),(($AI331-$D331)*24)&amp;" Horas",IF(AND($I331="RV"),(($AI331-$D331)*24)&amp;" Horas",IF(AND($I331="Pg"),NETWORKDAYS.INTL($D331,$AI331,1,Datos!$R$3:$R$18)-1&amp;" Días",IF(AND($I331="Ps"),NETWORKDAYS.INTL($D331,$AI331,1,Datos!$R$3:$R$18)-1&amp;" Días",(NETWORKDAYS.INTL($D331,$AI331,1,Datos!$R$3:$R$18)&amp;" Días")))))))</f>
        <v>15 Días</v>
      </c>
      <c r="AK331" s="98">
        <v>45993</v>
      </c>
      <c r="AL331" s="98"/>
      <c r="AM331" s="98"/>
      <c r="AN331" s="97"/>
      <c r="AO331" s="97"/>
      <c r="AP331" s="109" t="str">
        <f ca="1">IF(D331="","",IF(AND($AZ331&lt;&gt;""),"YA SE DIO SOLUCIÓN","Falta  "&amp;(NETWORKDAYS.INTL(TODAY(),$AI331,1,Datos!$R$3:$R$18)-1&amp;" días")))</f>
        <v>YA SE DIO SOLUCIÓN</v>
      </c>
      <c r="AQ331" s="98">
        <v>45994</v>
      </c>
      <c r="AR331" s="97"/>
      <c r="AS331" s="97" t="s">
        <v>1283</v>
      </c>
      <c r="AT331" s="97"/>
      <c r="AU331" s="97" t="s">
        <v>1284</v>
      </c>
      <c r="AV331" s="97"/>
      <c r="AW331" s="97"/>
      <c r="AX331" s="114" t="s">
        <v>3</v>
      </c>
      <c r="AY331" s="97">
        <v>9486</v>
      </c>
      <c r="AZ331" s="98">
        <v>45994</v>
      </c>
      <c r="BA331" s="110" t="str">
        <f t="shared" si="446"/>
        <v>CON RESPUESTA</v>
      </c>
      <c r="BB331" s="111">
        <f>IF($AQ331="","",IF(AND($I331="RS"),($AQ331-$AK331),IF(AND($I331="RP"),($AQ331-$AK331),IF(AND($I331="RV"),($AQ331-$AK331),(NETWORKDAYS.INTL($AK331,$AQ331,1,Datos!$R$3:$R$18))))))</f>
        <v>2</v>
      </c>
      <c r="BC331" s="112" t="str">
        <f t="shared" si="1"/>
        <v>A TIEMPO</v>
      </c>
      <c r="BD331" s="111">
        <f>IF($AZ331="","",IF(AND($I331="RS"),($AZ331-$D331),IF(AND($I331="RP"),($AZ331-$D331),IF(AND($I331="RV"),($AZ331-$D331),(NETWORKDAYS.INTL($D331,$AZ331,1,Datos!$R$3:$R$18))))))</f>
        <v>2</v>
      </c>
      <c r="BE331" s="112" t="str">
        <f t="shared" si="2"/>
        <v>A TIEMPO</v>
      </c>
    </row>
    <row r="332" spans="1:57" ht="21" customHeight="1" x14ac:dyDescent="0.3">
      <c r="A332" s="97">
        <v>8</v>
      </c>
      <c r="B332" s="97">
        <v>10358</v>
      </c>
      <c r="C332" s="98">
        <v>45993</v>
      </c>
      <c r="D332" s="98">
        <v>45993</v>
      </c>
      <c r="E332" s="97" t="s">
        <v>1422</v>
      </c>
      <c r="F332" s="97" t="s">
        <v>1423</v>
      </c>
      <c r="G332" s="97" t="s">
        <v>140</v>
      </c>
      <c r="H332" s="97" t="s">
        <v>1374</v>
      </c>
      <c r="I332" s="97" t="s">
        <v>1368</v>
      </c>
      <c r="J332" s="97" t="s">
        <v>1450</v>
      </c>
      <c r="K332" s="97" t="s">
        <v>80</v>
      </c>
      <c r="L332" s="97">
        <v>47427141</v>
      </c>
      <c r="M332" s="97">
        <v>3182615778</v>
      </c>
      <c r="N332" s="97" t="s">
        <v>1453</v>
      </c>
      <c r="O332" s="97" t="s">
        <v>1450</v>
      </c>
      <c r="P332" s="97" t="s">
        <v>80</v>
      </c>
      <c r="Q332" s="97">
        <v>47427141</v>
      </c>
      <c r="R332" s="97" t="s">
        <v>4</v>
      </c>
      <c r="S332" s="97" t="s">
        <v>66</v>
      </c>
      <c r="T332" s="97" t="s">
        <v>1454</v>
      </c>
      <c r="U332" s="97">
        <v>3182615778</v>
      </c>
      <c r="V332" s="97" t="s">
        <v>1453</v>
      </c>
      <c r="W332" s="97" t="s">
        <v>214</v>
      </c>
      <c r="X332" s="97" t="s">
        <v>243</v>
      </c>
      <c r="Y332" s="97" t="s">
        <v>1451</v>
      </c>
      <c r="Z332" s="97" t="s">
        <v>66</v>
      </c>
      <c r="AA332" s="97" t="s">
        <v>1413</v>
      </c>
      <c r="AB332" s="97" t="s">
        <v>1413</v>
      </c>
      <c r="AC332" s="97" t="s">
        <v>1381</v>
      </c>
      <c r="AD332" s="97" t="s">
        <v>1377</v>
      </c>
      <c r="AE332" s="97" t="s">
        <v>140</v>
      </c>
      <c r="AF332" s="97" t="s">
        <v>1446</v>
      </c>
      <c r="AG332" s="97" t="s">
        <v>1452</v>
      </c>
      <c r="AH332" s="97" t="s">
        <v>1392</v>
      </c>
      <c r="AI332" s="98">
        <f>IF(D332="","",IF(AND($I332="RS"),WORKDAY.INTL($D332,3,1,Datos!$R$3:$R$18),IF(AND($I332="RP"),WORKDAY.INTL($D332,2,1,Datos!$R$3:$R$18),IF(AND($I332="RV"),WORKDAY.INTL($D332,1,1,Datos!$R$3:$R$18),IF(AND($I332="Pg"),WORKDAY.INTL($D332,15,1,Datos!$R$3:$R$18),IF(AND($I332="Ps"),WORKDAY.INTL($D332,10,1,Datos!$R$3:$R$18),WORKDAY.INTL($D332,15,1,Datos!$R$3:$R$18)-1))))))</f>
        <v>46014</v>
      </c>
      <c r="AJ332" s="97" t="str">
        <f>IF(D332="","",IF(AND($I332="RS"),(($AI332-$D332)*24)&amp;" Horas",IF(AND($I332="RP"),(($AI332-$D332)*24)&amp;" Horas",IF(AND($I332="RV"),(($AI332-$D332)*24)&amp;" Horas",IF(AND($I332="Pg"),NETWORKDAYS.INTL($D332,$AI332,1,Datos!$R$3:$R$18)-1&amp;" Días",IF(AND($I332="Ps"),NETWORKDAYS.INTL($D332,$AI332,1,Datos!$R$3:$R$18)-1&amp;" Días",(NETWORKDAYS.INTL($D332,$AI332,1,Datos!$R$3:$R$18)&amp;" Días")))))))</f>
        <v>15 Días</v>
      </c>
      <c r="AK332" s="98">
        <v>45993</v>
      </c>
      <c r="AL332" s="98"/>
      <c r="AM332" s="98"/>
      <c r="AN332" s="97"/>
      <c r="AO332" s="97"/>
      <c r="AP332" s="109" t="str">
        <f ca="1">IF(D332="","",IF(AND($AZ332&lt;&gt;""),"YA SE DIO SOLUCIÓN","Falta  "&amp;(NETWORKDAYS.INTL(TODAY(),$AI332,1,Datos!$R$3:$R$18)-1&amp;" días")))</f>
        <v>YA SE DIO SOLUCIÓN</v>
      </c>
      <c r="AQ332" s="98">
        <v>45994</v>
      </c>
      <c r="AR332" s="97"/>
      <c r="AS332" s="97" t="s">
        <v>1283</v>
      </c>
      <c r="AT332" s="97"/>
      <c r="AU332" s="97" t="s">
        <v>1284</v>
      </c>
      <c r="AV332" s="97"/>
      <c r="AW332" s="97"/>
      <c r="AX332" s="114" t="s">
        <v>3</v>
      </c>
      <c r="AY332" s="97">
        <v>9485</v>
      </c>
      <c r="AZ332" s="98">
        <v>45994</v>
      </c>
      <c r="BA332" s="110" t="str">
        <f t="shared" si="446"/>
        <v>CON RESPUESTA</v>
      </c>
      <c r="BB332" s="111">
        <f>IF($AQ332="","",IF(AND($I332="RS"),($AQ332-$AK332),IF(AND($I332="RP"),($AQ332-$AK332),IF(AND($I332="RV"),($AQ332-$AK332),(NETWORKDAYS.INTL($AK332,$AQ332,1,Datos!$R$3:$R$18))))))</f>
        <v>2</v>
      </c>
      <c r="BC332" s="112" t="str">
        <f t="shared" si="1"/>
        <v>A TIEMPO</v>
      </c>
      <c r="BD332" s="111">
        <f>IF($AZ332="","",IF(AND($I332="RS"),($AZ332-$D332),IF(AND($I332="RP"),($AZ332-$D332),IF(AND($I332="RV"),($AZ332-$D332),(NETWORKDAYS.INTL($D332,$AZ332,1,Datos!$R$3:$R$18))))))</f>
        <v>2</v>
      </c>
      <c r="BE332" s="112" t="str">
        <f t="shared" si="2"/>
        <v>A TIEMPO</v>
      </c>
    </row>
    <row r="333" spans="1:57" ht="21" customHeight="1" x14ac:dyDescent="0.3">
      <c r="A333" s="97">
        <v>7</v>
      </c>
      <c r="B333" s="97">
        <v>10357</v>
      </c>
      <c r="C333" s="98">
        <v>45993</v>
      </c>
      <c r="D333" s="98">
        <v>45993</v>
      </c>
      <c r="E333" s="97" t="s">
        <v>1422</v>
      </c>
      <c r="F333" s="97" t="s">
        <v>1423</v>
      </c>
      <c r="G333" s="97" t="s">
        <v>116</v>
      </c>
      <c r="H333" s="97" t="s">
        <v>1374</v>
      </c>
      <c r="I333" s="97" t="s">
        <v>1368</v>
      </c>
      <c r="J333" s="97" t="s">
        <v>1430</v>
      </c>
      <c r="K333" s="97" t="s">
        <v>66</v>
      </c>
      <c r="L333" s="97" t="s">
        <v>66</v>
      </c>
      <c r="M333" s="97" t="s">
        <v>66</v>
      </c>
      <c r="N333" s="97" t="s">
        <v>66</v>
      </c>
      <c r="O333" s="97" t="s">
        <v>1430</v>
      </c>
      <c r="P333" s="97" t="s">
        <v>66</v>
      </c>
      <c r="Q333" s="97" t="s">
        <v>66</v>
      </c>
      <c r="R333" s="97" t="s">
        <v>66</v>
      </c>
      <c r="S333" s="97" t="s">
        <v>66</v>
      </c>
      <c r="T333" s="97" t="s">
        <v>66</v>
      </c>
      <c r="U333" s="97" t="s">
        <v>66</v>
      </c>
      <c r="V333" s="97" t="s">
        <v>66</v>
      </c>
      <c r="W333" s="97" t="s">
        <v>66</v>
      </c>
      <c r="X333" s="97" t="s">
        <v>66</v>
      </c>
      <c r="Y333" s="97" t="s">
        <v>1447</v>
      </c>
      <c r="Z333" s="97" t="s">
        <v>66</v>
      </c>
      <c r="AA333" s="97" t="s">
        <v>1413</v>
      </c>
      <c r="AB333" s="97" t="s">
        <v>1413</v>
      </c>
      <c r="AC333" s="97" t="s">
        <v>1382</v>
      </c>
      <c r="AD333" s="97" t="s">
        <v>1377</v>
      </c>
      <c r="AE333" s="97" t="s">
        <v>1421</v>
      </c>
      <c r="AF333" s="97" t="s">
        <v>1434</v>
      </c>
      <c r="AG333" s="97" t="s">
        <v>66</v>
      </c>
      <c r="AH333" s="97" t="s">
        <v>16</v>
      </c>
      <c r="AI333" s="98">
        <f>IF(D333="","",IF(AND($I333="RS"),WORKDAY.INTL($D333,3,1,Datos!$R$3:$R$18),IF(AND($I333="RP"),WORKDAY.INTL($D333,2,1,Datos!$R$3:$R$18),IF(AND($I333="RV"),WORKDAY.INTL($D333,1,1,Datos!$R$3:$R$18),IF(AND($I333="Pg"),WORKDAY.INTL($D333,15,1,Datos!$R$3:$R$18),IF(AND($I333="Ps"),WORKDAY.INTL($D333,10,1,Datos!$R$3:$R$18),WORKDAY.INTL($D333,15,1,Datos!$R$3:$R$18)-1))))))</f>
        <v>46014</v>
      </c>
      <c r="AJ333" s="97" t="str">
        <f>IF(D333="","",IF(AND($I333="RS"),(($AI333-$D333)*24)&amp;" Horas",IF(AND($I333="RP"),(($AI333-$D333)*24)&amp;" Horas",IF(AND($I333="RV"),(($AI333-$D333)*24)&amp;" Horas",IF(AND($I333="Pg"),NETWORKDAYS.INTL($D333,$AI333,1,Datos!$R$3:$R$18)-1&amp;" Días",IF(AND($I333="Ps"),NETWORKDAYS.INTL($D333,$AI333,1,Datos!$R$3:$R$18)-1&amp;" Días",(NETWORKDAYS.INTL($D333,$AI333,1,Datos!$R$3:$R$18)&amp;" Días")))))))</f>
        <v>15 Días</v>
      </c>
      <c r="AK333" s="98">
        <v>45993</v>
      </c>
      <c r="AL333" s="98">
        <v>46006</v>
      </c>
      <c r="AM333" s="98">
        <v>46009</v>
      </c>
      <c r="AN333" s="98">
        <v>46013</v>
      </c>
      <c r="AO333" s="97"/>
      <c r="AP333" s="109" t="str">
        <f ca="1">IF(D333="","",IF(AND($AZ333&lt;&gt;""),"YA SE DIO SOLUCIÓN","Falta  "&amp;(NETWORKDAYS.INTL(TODAY(),$AI333,1,Datos!$R$3:$R$18)-1&amp;" días")))</f>
        <v>YA SE DIO SOLUCIÓN</v>
      </c>
      <c r="AQ333" s="98">
        <v>46020</v>
      </c>
      <c r="AR333" s="97"/>
      <c r="AS333" s="97" t="s">
        <v>1283</v>
      </c>
      <c r="AT333" s="97" t="s">
        <v>1551</v>
      </c>
      <c r="AU333" s="97" t="s">
        <v>1284</v>
      </c>
      <c r="AV333" s="97"/>
      <c r="AW333" s="97"/>
      <c r="AX333" s="114" t="s">
        <v>6</v>
      </c>
      <c r="AY333" s="97">
        <v>9975</v>
      </c>
      <c r="AZ333" s="98">
        <v>46020</v>
      </c>
      <c r="BA333" s="110" t="str">
        <f t="shared" si="446"/>
        <v>VENCIDA</v>
      </c>
      <c r="BB333" s="111">
        <f>IF($AQ333="","",IF(AND($I333="RS"),($AQ333-$AK333),IF(AND($I333="RP"),($AQ333-$AK333),IF(AND($I333="RV"),($AQ333-$AK333),(NETWORKDAYS.INTL($AK333,$AQ333,1,Datos!$R$3:$R$18))))))</f>
        <v>18</v>
      </c>
      <c r="BC333" s="112" t="str">
        <f t="shared" si="1"/>
        <v>FUERA DE TIEMPO</v>
      </c>
      <c r="BD333" s="111">
        <f>IF($AZ333="","",IF(AND($I333="RS"),($AZ333-$D333),IF(AND($I333="RP"),($AZ333-$D333),IF(AND($I333="RV"),($AZ333-$D333),(NETWORKDAYS.INTL($D333,$AZ333,1,Datos!$R$3:$R$18))))))</f>
        <v>18</v>
      </c>
      <c r="BE333" s="112" t="str">
        <f t="shared" si="2"/>
        <v>FUERA DE TIEMPO</v>
      </c>
    </row>
    <row r="334" spans="1:57" ht="21" customHeight="1" x14ac:dyDescent="0.3">
      <c r="A334" s="97">
        <v>6</v>
      </c>
      <c r="B334" s="97">
        <v>10356</v>
      </c>
      <c r="C334" s="98">
        <v>45993</v>
      </c>
      <c r="D334" s="98">
        <v>45993</v>
      </c>
      <c r="E334" s="97" t="s">
        <v>1422</v>
      </c>
      <c r="F334" s="97" t="s">
        <v>1423</v>
      </c>
      <c r="G334" s="97" t="s">
        <v>122</v>
      </c>
      <c r="H334" s="97" t="s">
        <v>1374</v>
      </c>
      <c r="I334" s="97" t="s">
        <v>1368</v>
      </c>
      <c r="J334" s="97" t="s">
        <v>1444</v>
      </c>
      <c r="K334" s="97" t="s">
        <v>80</v>
      </c>
      <c r="L334" s="97">
        <v>1031803856</v>
      </c>
      <c r="M334" s="97">
        <v>3227337333</v>
      </c>
      <c r="N334" s="97" t="s">
        <v>66</v>
      </c>
      <c r="O334" s="97" t="s">
        <v>1444</v>
      </c>
      <c r="P334" s="97" t="s">
        <v>80</v>
      </c>
      <c r="Q334" s="97">
        <v>1031803856</v>
      </c>
      <c r="R334" s="97" t="s">
        <v>10</v>
      </c>
      <c r="S334" s="97" t="s">
        <v>66</v>
      </c>
      <c r="T334" s="97" t="s">
        <v>66</v>
      </c>
      <c r="U334" s="97">
        <v>3227337333</v>
      </c>
      <c r="V334" s="97" t="s">
        <v>66</v>
      </c>
      <c r="W334" s="97" t="s">
        <v>214</v>
      </c>
      <c r="X334" s="97" t="s">
        <v>243</v>
      </c>
      <c r="Y334" s="97" t="s">
        <v>1445</v>
      </c>
      <c r="Z334" s="97" t="s">
        <v>66</v>
      </c>
      <c r="AA334" s="97" t="s">
        <v>1413</v>
      </c>
      <c r="AB334" s="97" t="s">
        <v>1413</v>
      </c>
      <c r="AC334" s="97" t="s">
        <v>1382</v>
      </c>
      <c r="AD334" s="97" t="s">
        <v>1377</v>
      </c>
      <c r="AE334" s="97" t="s">
        <v>140</v>
      </c>
      <c r="AF334" s="97" t="s">
        <v>1446</v>
      </c>
      <c r="AG334" s="97" t="s">
        <v>67</v>
      </c>
      <c r="AH334" s="97" t="s">
        <v>16</v>
      </c>
      <c r="AI334" s="98">
        <f>IF(D334="","",IF(AND($I334="RS"),WORKDAY.INTL($D334,3,1,Datos!$R$3:$R$18),IF(AND($I334="RP"),WORKDAY.INTL($D334,2,1,Datos!$R$3:$R$18),IF(AND($I334="RV"),WORKDAY.INTL($D334,1,1,Datos!$R$3:$R$18),IF(AND($I334="Pg"),WORKDAY.INTL($D334,15,1,Datos!$R$3:$R$18),IF(AND($I334="Ps"),WORKDAY.INTL($D334,10,1,Datos!$R$3:$R$18),WORKDAY.INTL($D334,15,1,Datos!$R$3:$R$18)-1))))))</f>
        <v>46014</v>
      </c>
      <c r="AJ334" s="97" t="str">
        <f>IF(D334="","",IF(AND($I334="RS"),(($AI334-$D334)*24)&amp;" Horas",IF(AND($I334="RP"),(($AI334-$D334)*24)&amp;" Horas",IF(AND($I334="RV"),(($AI334-$D334)*24)&amp;" Horas",IF(AND($I334="Pg"),NETWORKDAYS.INTL($D334,$AI334,1,Datos!$R$3:$R$18)-1&amp;" Días",IF(AND($I334="Ps"),NETWORKDAYS.INTL($D334,$AI334,1,Datos!$R$3:$R$18)-1&amp;" Días",(NETWORKDAYS.INTL($D334,$AI334,1,Datos!$R$3:$R$18)&amp;" Días")))))))</f>
        <v>15 Días</v>
      </c>
      <c r="AK334" s="98">
        <v>45993</v>
      </c>
      <c r="AL334" s="98"/>
      <c r="AM334" s="97"/>
      <c r="AN334" s="97"/>
      <c r="AO334" s="97"/>
      <c r="AP334" s="109" t="str">
        <f ca="1">IF(D334="","",IF(AND($AZ334&lt;&gt;""),"YA SE DIO SOLUCIÓN","Falta  "&amp;(NETWORKDAYS.INTL(TODAY(),$AI334,1,Datos!$R$3:$R$18)-1&amp;" días")))</f>
        <v>YA SE DIO SOLUCIÓN</v>
      </c>
      <c r="AQ334" s="98">
        <v>45994</v>
      </c>
      <c r="AR334" s="97"/>
      <c r="AS334" s="97" t="s">
        <v>1283</v>
      </c>
      <c r="AT334" s="97"/>
      <c r="AU334" s="97" t="s">
        <v>1284</v>
      </c>
      <c r="AV334" s="97"/>
      <c r="AW334" s="97"/>
      <c r="AX334" s="114" t="s">
        <v>168</v>
      </c>
      <c r="AY334" s="97">
        <v>9484</v>
      </c>
      <c r="AZ334" s="98">
        <v>45994</v>
      </c>
      <c r="BA334" s="110" t="str">
        <f t="shared" si="446"/>
        <v>CON RESPUESTA</v>
      </c>
      <c r="BB334" s="111">
        <f>IF($AQ334="","",IF(AND($I334="RS"),($AQ334-$AK334),IF(AND($I334="RP"),($AQ334-$AK334),IF(AND($I334="RV"),($AQ334-$AK334),(NETWORKDAYS.INTL($AK334,$AQ334,1,Datos!$R$3:$R$18))))))</f>
        <v>2</v>
      </c>
      <c r="BC334" s="112" t="str">
        <f t="shared" si="1"/>
        <v>A TIEMPO</v>
      </c>
      <c r="BD334" s="111">
        <f>IF($AZ334="","",IF(AND($I334="RS"),($AZ334-$D334),IF(AND($I334="RP"),($AZ334-$D334),IF(AND($I334="RV"),($AZ334-$D334),(NETWORKDAYS.INTL($D334,$AZ334,1,Datos!$R$3:$R$18))))))</f>
        <v>2</v>
      </c>
      <c r="BE334" s="112" t="str">
        <f t="shared" si="2"/>
        <v>A TIEMPO</v>
      </c>
    </row>
    <row r="335" spans="1:57" ht="20.25" customHeight="1" x14ac:dyDescent="0.3">
      <c r="A335" s="97">
        <v>5</v>
      </c>
      <c r="B335" s="97">
        <v>10355</v>
      </c>
      <c r="C335" s="98">
        <v>45993</v>
      </c>
      <c r="D335" s="98">
        <v>45993</v>
      </c>
      <c r="E335" s="97" t="s">
        <v>1422</v>
      </c>
      <c r="F335" s="97" t="s">
        <v>1423</v>
      </c>
      <c r="G335" s="97" t="s">
        <v>122</v>
      </c>
      <c r="H335" s="97" t="s">
        <v>1374</v>
      </c>
      <c r="I335" s="97" t="s">
        <v>1368</v>
      </c>
      <c r="J335" s="97" t="s">
        <v>1439</v>
      </c>
      <c r="K335" s="97" t="s">
        <v>80</v>
      </c>
      <c r="L335" s="97">
        <v>1115914443</v>
      </c>
      <c r="M335" s="97">
        <v>3124513837</v>
      </c>
      <c r="N335" s="97" t="s">
        <v>1440</v>
      </c>
      <c r="O335" s="97" t="s">
        <v>1439</v>
      </c>
      <c r="P335" s="97" t="s">
        <v>80</v>
      </c>
      <c r="Q335" s="97">
        <v>1115914443</v>
      </c>
      <c r="R335" s="97" t="s">
        <v>11</v>
      </c>
      <c r="S335" s="97" t="s">
        <v>66</v>
      </c>
      <c r="T335" s="97" t="s">
        <v>1441</v>
      </c>
      <c r="U335" s="97">
        <v>3124513837</v>
      </c>
      <c r="V335" s="97" t="s">
        <v>1440</v>
      </c>
      <c r="W335" s="97" t="s">
        <v>214</v>
      </c>
      <c r="X335" s="97" t="s">
        <v>515</v>
      </c>
      <c r="Y335" s="97" t="s">
        <v>1442</v>
      </c>
      <c r="Z335" s="97" t="s">
        <v>66</v>
      </c>
      <c r="AA335" s="97" t="s">
        <v>1413</v>
      </c>
      <c r="AB335" s="97" t="s">
        <v>1413</v>
      </c>
      <c r="AC335" s="97" t="s">
        <v>1382</v>
      </c>
      <c r="AD335" s="97" t="s">
        <v>1377</v>
      </c>
      <c r="AE335" s="97" t="s">
        <v>1448</v>
      </c>
      <c r="AF335" s="97" t="s">
        <v>1443</v>
      </c>
      <c r="AG335" s="97" t="s">
        <v>66</v>
      </c>
      <c r="AH335" s="97" t="s">
        <v>1393</v>
      </c>
      <c r="AI335" s="98">
        <f>IF(D335="","",IF(AND($I335="RS"),WORKDAY.INTL($D335,3,1,Datos!$R$3:$R$18),IF(AND($I335="RP"),WORKDAY.INTL($D335,2,1,Datos!$R$3:$R$18),IF(AND($I335="RV"),WORKDAY.INTL($D335,1,1,Datos!$R$3:$R$18),IF(AND($I335="Pg"),WORKDAY.INTL($D335,15,1,Datos!$R$3:$R$18),IF(AND($I335="Ps"),WORKDAY.INTL($D335,10,1,Datos!$R$3:$R$18),WORKDAY.INTL($D335,15,1,Datos!$R$3:$R$18)-1))))))</f>
        <v>46014</v>
      </c>
      <c r="AJ335" s="97" t="str">
        <f>IF(D335="","",IF(AND($I335="RS"),(($AI335-$D335)*24)&amp;" Horas",IF(AND($I335="RP"),(($AI335-$D335)*24)&amp;" Horas",IF(AND($I335="RV"),(($AI335-$D335)*24)&amp;" Horas",IF(AND($I335="Pg"),NETWORKDAYS.INTL($D335,$AI335,1,Datos!$R$3:$R$18)-1&amp;" Días",IF(AND($I335="Ps"),NETWORKDAYS.INTL($D335,$AI335,1,Datos!$R$3:$R$18)-1&amp;" Días",(NETWORKDAYS.INTL($D335,$AI335,1,Datos!$R$3:$R$18)&amp;" Días")))))))</f>
        <v>15 Días</v>
      </c>
      <c r="AK335" s="98">
        <v>45993</v>
      </c>
      <c r="AL335" s="98">
        <v>46006</v>
      </c>
      <c r="AM335" s="103">
        <v>46009</v>
      </c>
      <c r="AN335" s="98">
        <v>46013</v>
      </c>
      <c r="AO335" s="97"/>
      <c r="AP335" s="109" t="str">
        <f ca="1">IF(D335="","",IF(AND($AZ335&lt;&gt;""),"YA SE DIO SOLUCIÓN","Falta  "&amp;(NETWORKDAYS.INTL(TODAY(),$AI335,1,Datos!$R$3:$R$18)-1&amp;" días")))</f>
        <v>YA SE DIO SOLUCIÓN</v>
      </c>
      <c r="AQ335" s="98">
        <v>46020</v>
      </c>
      <c r="AR335" s="97"/>
      <c r="AS335" s="97" t="s">
        <v>1283</v>
      </c>
      <c r="AT335" s="97" t="s">
        <v>1564</v>
      </c>
      <c r="AU335" s="97" t="s">
        <v>1284</v>
      </c>
      <c r="AV335" s="97"/>
      <c r="AW335" s="97"/>
      <c r="AX335" s="114" t="s">
        <v>3</v>
      </c>
      <c r="AY335" s="97">
        <v>9988</v>
      </c>
      <c r="AZ335" s="98">
        <v>46020</v>
      </c>
      <c r="BA335" s="110" t="str">
        <f t="shared" si="446"/>
        <v>VENCIDA</v>
      </c>
      <c r="BB335" s="111">
        <f>IF($AQ335="","",IF(AND($I335="RS"),($AQ335-$AK335),IF(AND($I335="RP"),($AQ335-$AK335),IF(AND($I335="RV"),($AQ335-$AK335),(NETWORKDAYS.INTL($AK335,$AQ335,1,Datos!$R$3:$R$18))))))</f>
        <v>18</v>
      </c>
      <c r="BC335" s="112" t="str">
        <f t="shared" si="1"/>
        <v>FUERA DE TIEMPO</v>
      </c>
      <c r="BD335" s="111">
        <f>IF($AZ335="","",IF(AND($I335="RS"),($AZ335-$D335),IF(AND($I335="RP"),($AZ335-$D335),IF(AND($I335="RV"),($AZ335-$D335),(NETWORKDAYS.INTL($D335,$AZ335,1,Datos!$R$3:$R$18))))))</f>
        <v>18</v>
      </c>
      <c r="BE335" s="112" t="str">
        <f t="shared" si="2"/>
        <v>FUERA DE TIEMPO</v>
      </c>
    </row>
    <row r="336" spans="1:57" ht="21" customHeight="1" x14ac:dyDescent="0.3">
      <c r="A336" s="97">
        <v>4</v>
      </c>
      <c r="B336" s="97">
        <v>10354</v>
      </c>
      <c r="C336" s="98">
        <v>45993</v>
      </c>
      <c r="D336" s="98">
        <v>45993</v>
      </c>
      <c r="E336" s="97" t="s">
        <v>1422</v>
      </c>
      <c r="F336" s="97" t="s">
        <v>1423</v>
      </c>
      <c r="G336" s="97" t="s">
        <v>119</v>
      </c>
      <c r="H336" s="97" t="s">
        <v>1374</v>
      </c>
      <c r="I336" s="97" t="s">
        <v>1368</v>
      </c>
      <c r="J336" s="97" t="s">
        <v>1437</v>
      </c>
      <c r="K336" s="97" t="s">
        <v>66</v>
      </c>
      <c r="L336" s="97" t="s">
        <v>66</v>
      </c>
      <c r="M336" s="97" t="s">
        <v>66</v>
      </c>
      <c r="N336" s="97" t="s">
        <v>66</v>
      </c>
      <c r="O336" s="97" t="s">
        <v>1435</v>
      </c>
      <c r="P336" s="97" t="s">
        <v>80</v>
      </c>
      <c r="Q336" s="97">
        <v>6007421</v>
      </c>
      <c r="R336" s="97" t="s">
        <v>4</v>
      </c>
      <c r="S336" s="97" t="s">
        <v>66</v>
      </c>
      <c r="T336" s="97" t="s">
        <v>66</v>
      </c>
      <c r="U336" s="97" t="s">
        <v>66</v>
      </c>
      <c r="V336" s="97" t="s">
        <v>1436</v>
      </c>
      <c r="W336" s="97" t="s">
        <v>214</v>
      </c>
      <c r="X336" s="97" t="s">
        <v>243</v>
      </c>
      <c r="Y336" s="97" t="s">
        <v>1438</v>
      </c>
      <c r="Z336" s="97" t="s">
        <v>66</v>
      </c>
      <c r="AA336" s="97" t="s">
        <v>1413</v>
      </c>
      <c r="AB336" s="97" t="s">
        <v>1413</v>
      </c>
      <c r="AC336" s="97" t="s">
        <v>1382</v>
      </c>
      <c r="AD336" s="97" t="s">
        <v>1377</v>
      </c>
      <c r="AE336" s="97" t="s">
        <v>1421</v>
      </c>
      <c r="AF336" s="97" t="s">
        <v>1434</v>
      </c>
      <c r="AG336" s="97" t="s">
        <v>66</v>
      </c>
      <c r="AH336" s="97" t="s">
        <v>1390</v>
      </c>
      <c r="AI336" s="98">
        <f>IF(D336="","",IF(AND($I336="RS"),WORKDAY.INTL($D336,3,1,Datos!$R$3:$R$18),IF(AND($I336="RP"),WORKDAY.INTL($D336,2,1,Datos!$R$3:$R$18),IF(AND($I336="RV"),WORKDAY.INTL($D336,1,1,Datos!$R$3:$R$18),IF(AND($I336="Pg"),WORKDAY.INTL($D336,15,1,Datos!$R$3:$R$18),IF(AND($I336="Ps"),WORKDAY.INTL($D336,10,1,Datos!$R$3:$R$18),WORKDAY.INTL($D336,15,1,Datos!$R$3:$R$18)-1))))))</f>
        <v>46014</v>
      </c>
      <c r="AJ336" s="97" t="str">
        <f>IF(D336="","",IF(AND($I336="RS"),(($AI336-$D336)*24)&amp;" Horas",IF(AND($I336="RP"),(($AI336-$D336)*24)&amp;" Horas",IF(AND($I336="RV"),(($AI336-$D336)*24)&amp;" Horas",IF(AND($I336="Pg"),NETWORKDAYS.INTL($D336,$AI336,1,Datos!$R$3:$R$18)-1&amp;" Días",IF(AND($I336="Ps"),NETWORKDAYS.INTL($D336,$AI336,1,Datos!$R$3:$R$18)-1&amp;" Días",(NETWORKDAYS.INTL($D336,$AI336,1,Datos!$R$3:$R$18)&amp;" Días")))))))</f>
        <v>15 Días</v>
      </c>
      <c r="AK336" s="98">
        <v>45993</v>
      </c>
      <c r="AL336" s="98">
        <v>46006</v>
      </c>
      <c r="AM336" s="103">
        <v>46009</v>
      </c>
      <c r="AN336" s="98">
        <v>46013</v>
      </c>
      <c r="AO336" s="97"/>
      <c r="AP336" s="109" t="str">
        <f ca="1">IF(D336="","",IF(AND($AZ336&lt;&gt;""),"YA SE DIO SOLUCIÓN","Falta  "&amp;(NETWORKDAYS.INTL(TODAY(),$AI336,1,Datos!$R$3:$R$18)-1&amp;" días")))</f>
        <v>YA SE DIO SOLUCIÓN</v>
      </c>
      <c r="AQ336" s="98">
        <v>46020</v>
      </c>
      <c r="AR336" s="97"/>
      <c r="AS336" s="97" t="s">
        <v>1283</v>
      </c>
      <c r="AT336" s="97"/>
      <c r="AU336" s="97" t="s">
        <v>1284</v>
      </c>
      <c r="AV336" s="97"/>
      <c r="AW336" s="97"/>
      <c r="AX336" s="114" t="s">
        <v>3</v>
      </c>
      <c r="AY336" s="97">
        <v>9976</v>
      </c>
      <c r="AZ336" s="98">
        <v>46020</v>
      </c>
      <c r="BA336" s="110" t="str">
        <f t="shared" si="446"/>
        <v>VENCIDA</v>
      </c>
      <c r="BB336" s="111">
        <f>IF($AQ336="","",IF(AND($I336="RS"),($AQ336-$AK336),IF(AND($I336="RP"),($AQ336-$AK336),IF(AND($I336="RV"),($AQ336-$AK336),(NETWORKDAYS.INTL($AK336,$AQ336,1,Datos!$R$3:$R$18))))))</f>
        <v>18</v>
      </c>
      <c r="BC336" s="112" t="str">
        <f t="shared" si="1"/>
        <v>FUERA DE TIEMPO</v>
      </c>
      <c r="BD336" s="111">
        <f>IF($AZ336="","",IF(AND($I336="RS"),($AZ336-$D336),IF(AND($I336="RP"),($AZ336-$D336),IF(AND($I336="RV"),($AZ336-$D336),(NETWORKDAYS.INTL($D336,$AZ336,1,Datos!$R$3:$R$18))))))</f>
        <v>18</v>
      </c>
      <c r="BE336" s="112" t="str">
        <f t="shared" si="2"/>
        <v>FUERA DE TIEMPO</v>
      </c>
    </row>
    <row r="337" spans="1:57" ht="21" customHeight="1" x14ac:dyDescent="0.3">
      <c r="A337" s="97">
        <v>3</v>
      </c>
      <c r="B337" s="97">
        <v>10333</v>
      </c>
      <c r="C337" s="98">
        <v>45992</v>
      </c>
      <c r="D337" s="98">
        <v>45992</v>
      </c>
      <c r="E337" s="97" t="s">
        <v>1422</v>
      </c>
      <c r="F337" s="97" t="s">
        <v>1423</v>
      </c>
      <c r="G337" s="97" t="s">
        <v>125</v>
      </c>
      <c r="H337" s="97" t="s">
        <v>1374</v>
      </c>
      <c r="I337" s="97" t="s">
        <v>1368</v>
      </c>
      <c r="J337" s="97" t="s">
        <v>1424</v>
      </c>
      <c r="K337" s="97" t="s">
        <v>80</v>
      </c>
      <c r="L337" s="97">
        <v>14221439</v>
      </c>
      <c r="M337" s="97">
        <v>3143401803</v>
      </c>
      <c r="N337" s="97" t="s">
        <v>1425</v>
      </c>
      <c r="O337" s="97" t="s">
        <v>1424</v>
      </c>
      <c r="P337" s="97" t="s">
        <v>80</v>
      </c>
      <c r="Q337" s="97">
        <v>14221439</v>
      </c>
      <c r="R337" s="97" t="s">
        <v>1426</v>
      </c>
      <c r="S337" s="97" t="s">
        <v>1401</v>
      </c>
      <c r="T337" s="97" t="s">
        <v>1427</v>
      </c>
      <c r="U337" s="97">
        <v>3115133137</v>
      </c>
      <c r="V337" s="97" t="s">
        <v>1425</v>
      </c>
      <c r="W337" s="97" t="s">
        <v>214</v>
      </c>
      <c r="X337" s="97" t="s">
        <v>243</v>
      </c>
      <c r="Y337" s="97" t="s">
        <v>1428</v>
      </c>
      <c r="Z337" s="97" t="s">
        <v>66</v>
      </c>
      <c r="AA337" s="97" t="s">
        <v>1413</v>
      </c>
      <c r="AB337" s="97" t="s">
        <v>1413</v>
      </c>
      <c r="AC337" s="97" t="s">
        <v>1387</v>
      </c>
      <c r="AD337" s="97" t="s">
        <v>1379</v>
      </c>
      <c r="AE337" s="97" t="s">
        <v>139</v>
      </c>
      <c r="AF337" s="97" t="s">
        <v>1429</v>
      </c>
      <c r="AG337" s="97" t="s">
        <v>67</v>
      </c>
      <c r="AH337" s="97" t="s">
        <v>16</v>
      </c>
      <c r="AI337" s="98">
        <f>IF(D337="","",IF(AND($I337="RS"),WORKDAY.INTL($D337,3,1,Datos!$R$3:$R$18),IF(AND($I337="RP"),WORKDAY.INTL($D337,2,1,Datos!$R$3:$R$18),IF(AND($I337="RV"),WORKDAY.INTL($D337,1,1,Datos!$R$3:$R$18),IF(AND($I337="Pg"),WORKDAY.INTL($D337,15,1,Datos!$R$3:$R$18),IF(AND($I337="Ps"),WORKDAY.INTL($D337,10,1,Datos!$R$3:$R$18),WORKDAY.INTL($D337,15,1,Datos!$R$3:$R$18)-1))))))</f>
        <v>46013</v>
      </c>
      <c r="AJ337" s="97" t="str">
        <f>IF(D337="","",IF(AND($I337="RS"),(($AI337-$D337)*24)&amp;" Horas",IF(AND($I337="RP"),(($AI337-$D337)*24)&amp;" Horas",IF(AND($I337="RV"),(($AI337-$D337)*24)&amp;" Horas",IF(AND($I337="Pg"),NETWORKDAYS.INTL($D337,$AI337,1,Datos!$R$3:$R$18)-1&amp;" Días",IF(AND($I337="Ps"),NETWORKDAYS.INTL($D337,$AI337,1,Datos!$R$3:$R$18)-1&amp;" Días",(NETWORKDAYS.INTL($D337,$AI337,1,Datos!$R$3:$R$18)&amp;" Días")))))))</f>
        <v>15 Días</v>
      </c>
      <c r="AK337" s="98">
        <v>45993</v>
      </c>
      <c r="AL337" s="98"/>
      <c r="AM337" s="97"/>
      <c r="AN337" s="97"/>
      <c r="AO337" s="97"/>
      <c r="AP337" s="107" t="str">
        <f ca="1">IF(D337="","",IF(AND($AZ337&lt;&gt;""),"YA SE DIO SOLUCIÓN","Falta  "&amp;(NETWORKDAYS.INTL(TODAY(),$AI337,1,Datos!$R$3:$R$18)-1&amp;" días")))</f>
        <v>YA SE DIO SOLUCIÓN</v>
      </c>
      <c r="AQ337" s="98">
        <v>45994</v>
      </c>
      <c r="AR337" s="97"/>
      <c r="AS337" s="97" t="s">
        <v>1283</v>
      </c>
      <c r="AT337" s="97"/>
      <c r="AU337" s="97" t="s">
        <v>1284</v>
      </c>
      <c r="AV337" s="97"/>
      <c r="AW337" s="97"/>
      <c r="AX337" s="114" t="s">
        <v>3</v>
      </c>
      <c r="AY337" s="97">
        <v>9480</v>
      </c>
      <c r="AZ337" s="98">
        <v>45994</v>
      </c>
      <c r="BA337" s="110" t="str">
        <f t="shared" si="446"/>
        <v>CON RESPUESTA</v>
      </c>
      <c r="BB337" s="111">
        <f>IF($AQ337="","",IF(AND($I337="RS"),($AQ337-$AK337),IF(AND($I337="RP"),($AQ337-$AK337),IF(AND($I337="RV"),($AQ337-$AK337),(NETWORKDAYS.INTL($AK337,$AQ337,1,Datos!$R$3:$R$18))))))</f>
        <v>2</v>
      </c>
      <c r="BC337" s="112" t="str">
        <f t="shared" si="1"/>
        <v>A TIEMPO</v>
      </c>
      <c r="BD337" s="111">
        <f>IF($AZ337="","",IF(AND($I337="RS"),($AZ337-$D337),IF(AND($I337="RP"),($AZ337-$D337),IF(AND($I337="RV"),($AZ337-$D337),(NETWORKDAYS.INTL($D337,$AZ337,1,Datos!$R$3:$R$18))))))</f>
        <v>3</v>
      </c>
      <c r="BE337" s="112" t="str">
        <f t="shared" si="2"/>
        <v>A TIEMPO</v>
      </c>
    </row>
    <row r="338" spans="1:57" ht="21" customHeight="1" x14ac:dyDescent="0.3">
      <c r="A338" s="97">
        <v>2</v>
      </c>
      <c r="B338" s="97">
        <v>10305</v>
      </c>
      <c r="C338" s="98">
        <v>45992</v>
      </c>
      <c r="D338" s="98">
        <v>45992</v>
      </c>
      <c r="E338" s="97" t="s">
        <v>1422</v>
      </c>
      <c r="F338" s="97" t="s">
        <v>1423</v>
      </c>
      <c r="G338" s="97" t="s">
        <v>125</v>
      </c>
      <c r="H338" s="97" t="s">
        <v>1374</v>
      </c>
      <c r="I338" s="97" t="s">
        <v>1368</v>
      </c>
      <c r="J338" s="97" t="s">
        <v>1430</v>
      </c>
      <c r="K338" s="97" t="s">
        <v>66</v>
      </c>
      <c r="L338" s="97" t="s">
        <v>66</v>
      </c>
      <c r="M338" s="97" t="s">
        <v>66</v>
      </c>
      <c r="N338" s="97" t="s">
        <v>1431</v>
      </c>
      <c r="O338" s="97" t="s">
        <v>1430</v>
      </c>
      <c r="P338" s="97" t="s">
        <v>66</v>
      </c>
      <c r="Q338" s="97" t="s">
        <v>66</v>
      </c>
      <c r="R338" s="97" t="s">
        <v>66</v>
      </c>
      <c r="S338" s="97" t="s">
        <v>66</v>
      </c>
      <c r="T338" s="97" t="s">
        <v>66</v>
      </c>
      <c r="U338" s="97" t="s">
        <v>66</v>
      </c>
      <c r="V338" s="97" t="s">
        <v>1431</v>
      </c>
      <c r="W338" s="97" t="s">
        <v>66</v>
      </c>
      <c r="X338" s="97" t="s">
        <v>66</v>
      </c>
      <c r="Y338" s="97" t="s">
        <v>1432</v>
      </c>
      <c r="Z338" s="97" t="s">
        <v>66</v>
      </c>
      <c r="AA338" s="97" t="s">
        <v>1413</v>
      </c>
      <c r="AB338" s="97" t="s">
        <v>1413</v>
      </c>
      <c r="AC338" s="97" t="s">
        <v>1382</v>
      </c>
      <c r="AD338" s="97" t="s">
        <v>1379</v>
      </c>
      <c r="AE338" s="97" t="s">
        <v>139</v>
      </c>
      <c r="AF338" s="97" t="s">
        <v>1429</v>
      </c>
      <c r="AG338" s="97" t="s">
        <v>66</v>
      </c>
      <c r="AH338" s="97" t="s">
        <v>16</v>
      </c>
      <c r="AI338" s="98">
        <f>IF(D338="","",IF(AND($I338="RS"),WORKDAY.INTL($D338,3,1,Datos!$R$3:$R$18),IF(AND($I338="RP"),WORKDAY.INTL($D338,2,1,Datos!$R$3:$R$18),IF(AND($I338="RV"),WORKDAY.INTL($D338,1,1,Datos!$R$3:$R$18),IF(AND($I338="Pg"),WORKDAY.INTL($D338,15,1,Datos!$R$3:$R$18),IF(AND($I338="Ps"),WORKDAY.INTL($D338,10,1,Datos!$R$3:$R$18),WORKDAY.INTL($D338,15,1,Datos!$R$3:$R$18)-1))))))</f>
        <v>46013</v>
      </c>
      <c r="AJ338" s="97" t="str">
        <f>IF(D338="","",IF(AND($I338="RS"),(($AI338-$D338)*24)&amp;" Horas",IF(AND($I338="RP"),(($AI338-$D338)*24)&amp;" Horas",IF(AND($I338="RV"),(($AI338-$D338)*24)&amp;" Horas",IF(AND($I338="Pg"),NETWORKDAYS.INTL($D338,$AI338,1,Datos!$R$3:$R$18)-1&amp;" Días",IF(AND($I338="Ps"),NETWORKDAYS.INTL($D338,$AI338,1,Datos!$R$3:$R$18)-1&amp;" Días",(NETWORKDAYS.INTL($D338,$AI338,1,Datos!$R$3:$R$18)&amp;" Días")))))))</f>
        <v>15 Días</v>
      </c>
      <c r="AK338" s="98">
        <v>45993</v>
      </c>
      <c r="AL338" s="103"/>
      <c r="AM338" s="102"/>
      <c r="AN338" s="102"/>
      <c r="AO338" s="102"/>
      <c r="AP338" s="107" t="str">
        <f ca="1">IF(D338="","",IF(AND($AZ338&lt;&gt;""),"YA SE DIO SOLUCIÓN","Falta  "&amp;(NETWORKDAYS.INTL(TODAY(),$AI338,1,Datos!$R$3:$R$18)-1&amp;" días")))</f>
        <v>YA SE DIO SOLUCIÓN</v>
      </c>
      <c r="AQ338" s="98">
        <v>45994</v>
      </c>
      <c r="AR338" s="102"/>
      <c r="AS338" s="102" t="s">
        <v>1283</v>
      </c>
      <c r="AT338" s="102"/>
      <c r="AU338" s="102" t="s">
        <v>1284</v>
      </c>
      <c r="AV338" s="102"/>
      <c r="AW338" s="102"/>
      <c r="AX338" s="113" t="s">
        <v>3</v>
      </c>
      <c r="AY338" s="97">
        <v>9481</v>
      </c>
      <c r="AZ338" s="98">
        <v>45994</v>
      </c>
      <c r="BA338" s="110" t="str">
        <f t="shared" si="446"/>
        <v>CON RESPUESTA</v>
      </c>
      <c r="BB338" s="105">
        <f>IF($AQ338="","",IF(AND($I338="RS"),($AQ338-$AK338),IF(AND($I338="RP"),($AQ338-$AK338),IF(AND($I338="RV"),($AQ338-$AK338),(NETWORKDAYS.INTL($AK338,$AQ338,1,Datos!$R$3:$R$18))))))</f>
        <v>2</v>
      </c>
      <c r="BC338" s="106" t="str">
        <f t="shared" ref="BC338:BC339" si="447">+IF($AQ338="","",IF(AND($I338="RS",$BB338&lt;=3),"A TIEMPO",IF(AND($I338="RP",$BB338&lt;=2),"A TIEMPO",IF(AND($I338="RV",$BB338&lt;=1),"A TIEMPO",IF(AND($I338="Pg",$BB338&lt;=12),"A TIEMPO",IF(AND($I338="Ps",$BB338&lt;=8),"A TIEMPO",IF(AND($I338="Q",$BB338&lt;=12),"A TIEMPO","FUERA DE TIEMPO")))))))</f>
        <v>A TIEMPO</v>
      </c>
      <c r="BD338" s="105">
        <f>IF($AZ338="","",IF(AND($I338="RS"),($AZ338-$D338),IF(AND($I338="RP"),($AZ338-$D338),IF(AND($I338="RV"),($AZ338-$D338),(NETWORKDAYS.INTL($D338,$AZ338,1,Datos!$R$3:$R$18))))))</f>
        <v>3</v>
      </c>
      <c r="BE338" s="106" t="str">
        <f t="shared" ref="BE338:BE339" si="448">+IF($AZ338="","",IF(AND($I338="RS",$BD338&lt;=3),"A TIEMPO",IF(AND($I338="RP",$BD338&lt;=2),"A TIEMPO",IF(AND($I338="RV",$BD338&lt;=1),"A TIEMPO",IF(AND($I338="Pg",$BD338&lt;=15),"A TIEMPO",IF(AND($I338="Ps",$BD338&lt;=10),"A TIEMPO",IF(AND($I338="Q",$BD338&lt;=15),"A TIEMPO","FUERA DE TIEMPO")))))))</f>
        <v>A TIEMPO</v>
      </c>
    </row>
    <row r="339" spans="1:57" ht="21" customHeight="1" x14ac:dyDescent="0.3">
      <c r="A339" s="97">
        <v>1</v>
      </c>
      <c r="B339" s="97">
        <v>10302</v>
      </c>
      <c r="C339" s="98">
        <v>45992</v>
      </c>
      <c r="D339" s="98">
        <v>45992</v>
      </c>
      <c r="E339" s="97" t="s">
        <v>1422</v>
      </c>
      <c r="F339" s="97" t="s">
        <v>1423</v>
      </c>
      <c r="G339" s="97" t="s">
        <v>158</v>
      </c>
      <c r="H339" s="97" t="s">
        <v>1374</v>
      </c>
      <c r="I339" s="97" t="s">
        <v>1368</v>
      </c>
      <c r="J339" s="97" t="s">
        <v>1430</v>
      </c>
      <c r="K339" s="97" t="s">
        <v>66</v>
      </c>
      <c r="L339" s="97" t="s">
        <v>66</v>
      </c>
      <c r="M339" s="97" t="s">
        <v>66</v>
      </c>
      <c r="N339" s="97" t="s">
        <v>66</v>
      </c>
      <c r="O339" s="97" t="s">
        <v>1430</v>
      </c>
      <c r="P339" s="97" t="s">
        <v>66</v>
      </c>
      <c r="Q339" s="97" t="s">
        <v>66</v>
      </c>
      <c r="R339" s="97" t="s">
        <v>66</v>
      </c>
      <c r="S339" s="97" t="s">
        <v>66</v>
      </c>
      <c r="T339" s="97" t="s">
        <v>66</v>
      </c>
      <c r="U339" s="97" t="s">
        <v>66</v>
      </c>
      <c r="V339" s="97" t="s">
        <v>66</v>
      </c>
      <c r="W339" s="97" t="s">
        <v>66</v>
      </c>
      <c r="X339" s="97" t="s">
        <v>66</v>
      </c>
      <c r="Y339" s="97" t="s">
        <v>1433</v>
      </c>
      <c r="Z339" s="97" t="s">
        <v>66</v>
      </c>
      <c r="AA339" s="97" t="s">
        <v>1413</v>
      </c>
      <c r="AB339" s="97" t="s">
        <v>1413</v>
      </c>
      <c r="AC339" s="97" t="s">
        <v>1382</v>
      </c>
      <c r="AD339" s="97" t="s">
        <v>1379</v>
      </c>
      <c r="AE339" s="102" t="s">
        <v>1421</v>
      </c>
      <c r="AF339" s="97" t="s">
        <v>1434</v>
      </c>
      <c r="AG339" s="97" t="s">
        <v>66</v>
      </c>
      <c r="AH339" s="97" t="s">
        <v>1394</v>
      </c>
      <c r="AI339" s="98">
        <f>IF(D339="","",IF(AND($I339="RS"),WORKDAY.INTL($D339,3,1,Datos!$R$3:$R$18),IF(AND($I339="RP"),WORKDAY.INTL($D339,2,1,Datos!$R$3:$R$18),IF(AND($I339="RV"),WORKDAY.INTL($D339,1,1,Datos!$R$3:$R$18),IF(AND($I339="Pg"),WORKDAY.INTL($D339,15,1,Datos!$R$3:$R$18),IF(AND($I339="Ps"),WORKDAY.INTL($D339,10,1,Datos!$R$3:$R$18),WORKDAY.INTL($D339,15,1,Datos!$R$3:$R$18)-1))))))</f>
        <v>46013</v>
      </c>
      <c r="AJ339" s="97" t="str">
        <f>IF(D339="","",IF(AND($I339="RS"),(($AI339-$D339)*24)&amp;" Horas",IF(AND($I339="RP"),(($AI339-$D339)*24)&amp;" Horas",IF(AND($I339="RV"),(($AI339-$D339)*24)&amp;" Horas",IF(AND($I339="Pg"),NETWORKDAYS.INTL($D339,$AI339,1,Datos!$R$3:$R$18)-1&amp;" Días",IF(AND($I339="Ps"),NETWORKDAYS.INTL($D339,$AI339,1,Datos!$R$3:$R$18)-1&amp;" Días",(NETWORKDAYS.INTL($D339,$AI339,1,Datos!$R$3:$R$18)&amp;" Días")))))))</f>
        <v>15 Días</v>
      </c>
      <c r="AK339" s="98">
        <v>45993</v>
      </c>
      <c r="AL339" s="103"/>
      <c r="AM339" s="102"/>
      <c r="AN339" s="102"/>
      <c r="AO339" s="102"/>
      <c r="AP339" s="107" t="str">
        <f ca="1">IF(D339="","",IF(AND($AZ339&lt;&gt;""),"YA SE DIO SOLUCIÓN","Falta  "&amp;(NETWORKDAYS.INTL(TODAY(),$AI339,1,Datos!$R$3:$R$18)-1&amp;" días")))</f>
        <v>YA SE DIO SOLUCIÓN</v>
      </c>
      <c r="AQ339" s="98">
        <v>45995</v>
      </c>
      <c r="AR339" s="102"/>
      <c r="AS339" s="102" t="s">
        <v>1283</v>
      </c>
      <c r="AT339" s="102"/>
      <c r="AU339" s="102" t="s">
        <v>1284</v>
      </c>
      <c r="AV339" s="102"/>
      <c r="AW339" s="102"/>
      <c r="AX339" s="113" t="s">
        <v>6</v>
      </c>
      <c r="AY339" s="97">
        <v>9520</v>
      </c>
      <c r="AZ339" s="98">
        <v>45995</v>
      </c>
      <c r="BA339" s="110" t="str">
        <f t="shared" si="446"/>
        <v>CON RESPUESTA</v>
      </c>
      <c r="BB339" s="105">
        <f>IF($AQ339="","",IF(AND($I339="RS"),($AQ339-$AK339),IF(AND($I339="RP"),($AQ339-$AK339),IF(AND($I339="RV"),($AQ339-$AK339),(NETWORKDAYS.INTL($AK339,$AQ339,1,Datos!$R$3:$R$18))))))</f>
        <v>3</v>
      </c>
      <c r="BC339" s="106" t="str">
        <f t="shared" si="447"/>
        <v>A TIEMPO</v>
      </c>
      <c r="BD339" s="105">
        <f>IF($AZ339="","",IF(AND($I339="RS"),($AZ339-$D339),IF(AND($I339="RP"),($AZ339-$D339),IF(AND($I339="RV"),($AZ339-$D339),(NETWORKDAYS.INTL($D339,$AZ339,1,Datos!$R$3:$R$18))))))</f>
        <v>4</v>
      </c>
      <c r="BE339" s="106" t="str">
        <f t="shared" si="448"/>
        <v>A TIEMPO</v>
      </c>
    </row>
    <row r="340" spans="1:57" ht="21" customHeight="1" x14ac:dyDescent="0.3">
      <c r="AI340" s="10"/>
    </row>
    <row r="341" spans="1:57" ht="21" customHeight="1" x14ac:dyDescent="0.3">
      <c r="AI341" s="10"/>
    </row>
    <row r="343" spans="1:57" ht="21" customHeight="1" x14ac:dyDescent="0.3">
      <c r="AL343" s="10"/>
    </row>
  </sheetData>
  <autoFilter ref="A7:BE339" xr:uid="{00000000-0001-0000-0400-000000000000}"/>
  <mergeCells count="14">
    <mergeCell ref="BD6:BE6"/>
    <mergeCell ref="A5:BE5"/>
    <mergeCell ref="A4:BE4"/>
    <mergeCell ref="D3:G3"/>
    <mergeCell ref="V1:V3"/>
    <mergeCell ref="A6:B6"/>
    <mergeCell ref="E6:F6"/>
    <mergeCell ref="AD3:AF3"/>
    <mergeCell ref="H6:I6"/>
    <mergeCell ref="BB6:BC6"/>
    <mergeCell ref="T1:U3"/>
    <mergeCell ref="J6:N6"/>
    <mergeCell ref="O6:AA6"/>
    <mergeCell ref="AJ6:AZ6"/>
  </mergeCells>
  <conditionalFormatting sqref="BA8:BA339">
    <cfRule type="containsText" dxfId="12" priority="20" operator="containsText" text="CON RESPUESTA">
      <formula>NOT(ISERROR(SEARCH("CON RESPUESTA",BA8)))</formula>
    </cfRule>
    <cfRule type="containsText" dxfId="11" priority="21" operator="containsText" text="EN TRAMITE">
      <formula>NOT(ISERROR(SEARCH("EN TRAMITE",BA8)))</formula>
    </cfRule>
    <cfRule type="containsText" dxfId="10" priority="22" operator="containsText" text="VENCIDA">
      <formula>NOT(ISERROR(SEARCH("VENCIDA",BA8)))</formula>
    </cfRule>
    <cfRule type="containsBlanks" dxfId="9" priority="2146">
      <formula>LEN(TRIM(BA8))=0</formula>
    </cfRule>
  </conditionalFormatting>
  <conditionalFormatting sqref="BC8:BC339 BE9:BE339">
    <cfRule type="containsText" dxfId="8" priority="2141" operator="containsText" text="FUERA DE TIEMPO">
      <formula>NOT(ISERROR(SEARCH("FUERA DE TIEMPO",BC8)))</formula>
    </cfRule>
    <cfRule type="containsText" dxfId="7" priority="2142" operator="containsText" text="A TIEMPO">
      <formula>NOT(ISERROR(SEARCH("A TIEMPO",BC8)))</formula>
    </cfRule>
  </conditionalFormatting>
  <conditionalFormatting sqref="AP8:AP339">
    <cfRule type="expression" dxfId="6" priority="2143">
      <formula>$AP8&gt;0</formula>
    </cfRule>
    <cfRule type="expression" dxfId="5" priority="2144">
      <formula>$AP8&lt;=0</formula>
    </cfRule>
    <cfRule type="containsText" dxfId="4" priority="2145" operator="containsText" text="YA SE DIO SOLUCIÓN">
      <formula>NOT(ISERROR(SEARCH("YA SE DIO SOLUCIÓN",AP8)))</formula>
    </cfRule>
  </conditionalFormatting>
  <conditionalFormatting sqref="BE8">
    <cfRule type="containsText" dxfId="3" priority="13" operator="containsText" text="FUERA DE TIEMPO">
      <formula>NOT(ISERROR(SEARCH("FUERA DE TIEMPO",BE8)))</formula>
    </cfRule>
    <cfRule type="containsText" dxfId="2" priority="14" operator="containsText" text="A TIEMPO">
      <formula>NOT(ISERROR(SEARCH("A TIEMPO",BE8)))</formula>
    </cfRule>
  </conditionalFormatting>
  <dataValidations count="2">
    <dataValidation type="list" allowBlank="1" showInputMessage="1" showErrorMessage="1" sqref="AU8:AU1048576 AS8:AS1048576" xr:uid="{00000000-0002-0000-0400-000000000000}">
      <formula1>Booleano</formula1>
    </dataValidation>
    <dataValidation type="list" allowBlank="1" showInputMessage="1" showErrorMessage="1" sqref="AX8:AX1048576" xr:uid="{00000000-0002-0000-0400-000001000000}">
      <formula1>Mecanismo_R</formula1>
    </dataValidation>
  </dataValidations>
  <pageMargins left="0.19685039370078741" right="0.23622047244094491" top="0.86614173228346458" bottom="0.47244094488188981" header="0.31496062992125984" footer="0.31496062992125984"/>
  <pageSetup paperSize="9" scale="60" orientation="landscape" r:id="rId1"/>
  <headerFooter>
    <oddHeader>&amp;L&amp;G&amp;C&amp;"Arial Narrow,Negrita"
MATRIZ DE REGISTRO Y CONTROL DE PQR&amp;R&amp;"Arial Narrow,Negrita"&amp;8CÓDIGO:HAU-F-18
FECHA: 27/11/2025
VERSIÓN:2
PÁGINA: &amp;PDE&amp;N</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3077" r:id="rId5" name="Button 5">
              <controlPr defaultSize="0" print="0" autoFill="0" autoPict="0" macro="[0]!registro">
                <anchor moveWithCells="1" sizeWithCells="1">
                  <from>
                    <xdr:col>19</xdr:col>
                    <xdr:colOff>161925</xdr:colOff>
                    <xdr:row>0</xdr:row>
                    <xdr:rowOff>76200</xdr:rowOff>
                  </from>
                  <to>
                    <xdr:col>20</xdr:col>
                    <xdr:colOff>742950</xdr:colOff>
                    <xdr:row>2</xdr:row>
                    <xdr:rowOff>152400</xdr:rowOff>
                  </to>
                </anchor>
              </controlPr>
            </control>
          </mc:Choice>
        </mc:AlternateContent>
        <mc:AlternateContent xmlns:mc="http://schemas.openxmlformats.org/markup-compatibility/2006">
          <mc:Choice Requires="x14">
            <control shapeId="3080" r:id="rId6" name="Button 8">
              <controlPr defaultSize="0" print="0" autoFill="0" autoPict="0" macro="[0]!Módulo4.cumplimiento">
                <anchor moveWithCells="1" sizeWithCells="1">
                  <from>
                    <xdr:col>21</xdr:col>
                    <xdr:colOff>180975</xdr:colOff>
                    <xdr:row>0</xdr:row>
                    <xdr:rowOff>57150</xdr:rowOff>
                  </from>
                  <to>
                    <xdr:col>22</xdr:col>
                    <xdr:colOff>0</xdr:colOff>
                    <xdr:row>1</xdr:row>
                    <xdr:rowOff>76200</xdr:rowOff>
                  </to>
                </anchor>
              </controlPr>
            </control>
          </mc:Choice>
        </mc:AlternateContent>
        <mc:AlternateContent xmlns:mc="http://schemas.openxmlformats.org/markup-compatibility/2006">
          <mc:Choice Requires="x14">
            <control shapeId="3081" r:id="rId7" name="Button 9">
              <controlPr defaultSize="0" print="0" autoFill="0" autoPict="0" macro="[0]!promedio">
                <anchor moveWithCells="1" sizeWithCells="1">
                  <from>
                    <xdr:col>21</xdr:col>
                    <xdr:colOff>180975</xdr:colOff>
                    <xdr:row>1</xdr:row>
                    <xdr:rowOff>114300</xdr:rowOff>
                  </from>
                  <to>
                    <xdr:col>22</xdr:col>
                    <xdr:colOff>0</xdr:colOff>
                    <xdr:row>2</xdr:row>
                    <xdr:rowOff>238125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4">
    <tabColor rgb="FF0070C0"/>
  </sheetPr>
  <dimension ref="A2:N22"/>
  <sheetViews>
    <sheetView zoomScaleNormal="100" workbookViewId="0">
      <selection activeCell="B7" sqref="B7"/>
    </sheetView>
  </sheetViews>
  <sheetFormatPr baseColWidth="10" defaultColWidth="11.42578125" defaultRowHeight="15" x14ac:dyDescent="0.25"/>
  <cols>
    <col min="1" max="1" width="20.85546875" bestFit="1" customWidth="1"/>
    <col min="2" max="2" width="27.140625" bestFit="1" customWidth="1"/>
  </cols>
  <sheetData>
    <row r="2" spans="1:14" x14ac:dyDescent="0.25">
      <c r="A2" s="3" t="s">
        <v>27</v>
      </c>
      <c r="B2" t="s">
        <v>1449</v>
      </c>
      <c r="M2" s="146"/>
      <c r="N2" s="146"/>
    </row>
    <row r="3" spans="1:14" x14ac:dyDescent="0.25">
      <c r="A3" s="3" t="s">
        <v>28</v>
      </c>
      <c r="B3" t="s">
        <v>1449</v>
      </c>
      <c r="M3" s="146"/>
      <c r="N3" s="146"/>
    </row>
    <row r="5" spans="1:14" x14ac:dyDescent="0.25">
      <c r="A5" s="3" t="s">
        <v>56</v>
      </c>
      <c r="B5" t="s">
        <v>57</v>
      </c>
    </row>
    <row r="6" spans="1:14" x14ac:dyDescent="0.25">
      <c r="A6" s="5"/>
      <c r="B6">
        <v>4</v>
      </c>
    </row>
    <row r="7" spans="1:14" x14ac:dyDescent="0.25">
      <c r="A7" s="5" t="s">
        <v>1287</v>
      </c>
      <c r="B7">
        <v>4</v>
      </c>
    </row>
    <row r="8" spans="1:14" x14ac:dyDescent="0.25">
      <c r="A8" s="5" t="s">
        <v>58</v>
      </c>
      <c r="B8">
        <v>8</v>
      </c>
    </row>
    <row r="15" spans="1:14" x14ac:dyDescent="0.25">
      <c r="A15" s="3" t="s">
        <v>27</v>
      </c>
      <c r="B15" t="s">
        <v>1449</v>
      </c>
    </row>
    <row r="16" spans="1:14" x14ac:dyDescent="0.25">
      <c r="A16" s="3" t="s">
        <v>28</v>
      </c>
      <c r="B16" t="s">
        <v>1449</v>
      </c>
    </row>
    <row r="17" spans="1:2" x14ac:dyDescent="0.25">
      <c r="A17" s="3" t="s">
        <v>35</v>
      </c>
      <c r="B17" t="s">
        <v>1449</v>
      </c>
    </row>
    <row r="19" spans="1:2" x14ac:dyDescent="0.25">
      <c r="A19" s="3" t="s">
        <v>56</v>
      </c>
      <c r="B19" t="s">
        <v>59</v>
      </c>
    </row>
    <row r="20" spans="1:2" x14ac:dyDescent="0.25">
      <c r="A20" s="5"/>
      <c r="B20">
        <v>4</v>
      </c>
    </row>
    <row r="21" spans="1:2" x14ac:dyDescent="0.25">
      <c r="A21" s="5" t="s">
        <v>1287</v>
      </c>
      <c r="B21">
        <v>4</v>
      </c>
    </row>
    <row r="22" spans="1:2" x14ac:dyDescent="0.25">
      <c r="A22" s="5" t="s">
        <v>58</v>
      </c>
      <c r="B22">
        <v>8</v>
      </c>
    </row>
  </sheetData>
  <mergeCells count="1">
    <mergeCell ref="M2:N3"/>
  </mergeCells>
  <pageMargins left="0.70866141732283472" right="0.70866141732283472" top="1.1458333333333333" bottom="0.74803149606299213" header="0.31496062992125984" footer="0.31496062992125984"/>
  <pageSetup paperSize="9" orientation="portrait" r:id="rId3"/>
  <headerFooter>
    <oddHeader>&amp;L&amp;G&amp;C&amp;"Arial Narrow,Negrita"&amp;12
MATRIZ DE REGISTRO Y CONTROL DE PQR&amp;R&amp;"Arial Narrow,Negrita"&amp;8CÓDIGO: HAU-F-18
FECHA: 27/11/2025
VERSIÓN: 2
PÁGIAN: &amp;PDE&amp;N</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5121" r:id="rId7" name="Button 1">
              <controlPr defaultSize="0" print="0" autoFill="0" autoPict="0" macro="[0]!datos">
                <anchor moveWithCells="1" sizeWithCells="1">
                  <from>
                    <xdr:col>12</xdr:col>
                    <xdr:colOff>28575</xdr:colOff>
                    <xdr:row>1</xdr:row>
                    <xdr:rowOff>47625</xdr:rowOff>
                  </from>
                  <to>
                    <xdr:col>13</xdr:col>
                    <xdr:colOff>714375</xdr:colOff>
                    <xdr:row>2</xdr:row>
                    <xdr:rowOff>142875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5">
    <tabColor rgb="FF92D050"/>
  </sheetPr>
  <dimension ref="A2:O26"/>
  <sheetViews>
    <sheetView zoomScale="80" zoomScaleNormal="80" workbookViewId="0">
      <selection activeCell="B23" sqref="B23"/>
    </sheetView>
  </sheetViews>
  <sheetFormatPr baseColWidth="10" defaultColWidth="11.42578125" defaultRowHeight="15" x14ac:dyDescent="0.25"/>
  <cols>
    <col min="1" max="1" width="18.42578125" customWidth="1"/>
    <col min="2" max="2" width="17.140625" bestFit="1" customWidth="1"/>
    <col min="3" max="3" width="14.42578125" customWidth="1"/>
    <col min="4" max="4" width="19.28515625" customWidth="1"/>
    <col min="5" max="5" width="44.7109375" customWidth="1"/>
    <col min="6" max="6" width="6" customWidth="1"/>
    <col min="7" max="8" width="12.5703125" customWidth="1"/>
    <col min="9" max="124" width="118.7109375" bestFit="1" customWidth="1"/>
    <col min="125" max="125" width="20.28515625" bestFit="1" customWidth="1"/>
    <col min="126" max="126" width="19.28515625" bestFit="1" customWidth="1"/>
  </cols>
  <sheetData>
    <row r="2" spans="1:15" x14ac:dyDescent="0.25">
      <c r="A2" s="3" t="s">
        <v>27</v>
      </c>
      <c r="B2" t="s">
        <v>1449</v>
      </c>
      <c r="N2" s="147"/>
      <c r="O2" s="147"/>
    </row>
    <row r="3" spans="1:15" x14ac:dyDescent="0.25">
      <c r="N3" s="147"/>
      <c r="O3" s="147"/>
    </row>
    <row r="4" spans="1:15" x14ac:dyDescent="0.25">
      <c r="A4" s="3" t="s">
        <v>56</v>
      </c>
      <c r="B4" t="s">
        <v>60</v>
      </c>
    </row>
    <row r="5" spans="1:15" x14ac:dyDescent="0.25">
      <c r="A5" s="5" t="s">
        <v>61</v>
      </c>
      <c r="B5" t="e">
        <v>#DIV/0!</v>
      </c>
    </row>
    <row r="6" spans="1:15" x14ac:dyDescent="0.25">
      <c r="A6" s="5" t="s">
        <v>1423</v>
      </c>
      <c r="B6">
        <v>2.25</v>
      </c>
    </row>
    <row r="7" spans="1:15" x14ac:dyDescent="0.25">
      <c r="A7" s="5" t="s">
        <v>58</v>
      </c>
      <c r="B7" s="6">
        <v>2.25</v>
      </c>
    </row>
    <row r="20" spans="1:3" x14ac:dyDescent="0.25">
      <c r="A20" s="3" t="s">
        <v>27</v>
      </c>
      <c r="B20" t="s">
        <v>1449</v>
      </c>
    </row>
    <row r="22" spans="1:3" x14ac:dyDescent="0.25">
      <c r="B22" s="3" t="s">
        <v>62</v>
      </c>
    </row>
    <row r="23" spans="1:3" x14ac:dyDescent="0.25">
      <c r="A23" s="3" t="s">
        <v>56</v>
      </c>
      <c r="B23" t="s">
        <v>63</v>
      </c>
      <c r="C23" t="s">
        <v>64</v>
      </c>
    </row>
    <row r="24" spans="1:3" x14ac:dyDescent="0.25">
      <c r="A24" s="5" t="s">
        <v>61</v>
      </c>
      <c r="B24">
        <v>0</v>
      </c>
    </row>
    <row r="25" spans="1:3" x14ac:dyDescent="0.25">
      <c r="A25" s="5" t="s">
        <v>1423</v>
      </c>
      <c r="B25">
        <v>12</v>
      </c>
      <c r="C25">
        <v>7</v>
      </c>
    </row>
    <row r="26" spans="1:3" x14ac:dyDescent="0.25">
      <c r="A26" s="5" t="s">
        <v>58</v>
      </c>
      <c r="B26">
        <v>12</v>
      </c>
      <c r="C26">
        <v>7</v>
      </c>
    </row>
  </sheetData>
  <mergeCells count="1">
    <mergeCell ref="N2:O3"/>
  </mergeCells>
  <pageMargins left="0.70866141732283472" right="0.70866141732283472" top="1.03125" bottom="0.74803149606299213" header="0.31496062992125984" footer="0.31496062992125984"/>
  <pageSetup paperSize="9" orientation="portrait" r:id="rId3"/>
  <headerFooter>
    <oddHeader>&amp;L&amp;G&amp;C&amp;"Arial Narrow,Negrita"&amp;12
MATRIZ DE REGISTRO Y CONTROL DE PQR.&amp;R&amp;"Arial Narrow,Negrita"&amp;8CÓDIGO: HAU-F-18
FECHA: 27/11/2025
VERSIÓN: 2 
PÁGINA: &amp;PDE&amp;N</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097" r:id="rId7" name="Button 1">
              <controlPr defaultSize="0" print="0" autoFill="0" autoPict="0" macro="[0]!datos">
                <anchor moveWithCells="1" sizeWithCells="1">
                  <from>
                    <xdr:col>13</xdr:col>
                    <xdr:colOff>66675</xdr:colOff>
                    <xdr:row>1</xdr:row>
                    <xdr:rowOff>28575</xdr:rowOff>
                  </from>
                  <to>
                    <xdr:col>14</xdr:col>
                    <xdr:colOff>704850</xdr:colOff>
                    <xdr:row>2</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6">
    <tabColor rgb="FF00B050"/>
  </sheetPr>
  <dimension ref="A2:O26"/>
  <sheetViews>
    <sheetView zoomScale="110" zoomScaleNormal="110" workbookViewId="0">
      <selection activeCell="B24" sqref="B24"/>
    </sheetView>
  </sheetViews>
  <sheetFormatPr baseColWidth="10" defaultColWidth="11.42578125" defaultRowHeight="15" x14ac:dyDescent="0.25"/>
  <cols>
    <col min="1" max="1" width="17.5703125" bestFit="1" customWidth="1"/>
    <col min="2" max="2" width="15.28515625" bestFit="1" customWidth="1"/>
    <col min="3" max="3" width="18.85546875" customWidth="1"/>
    <col min="4" max="4" width="36.28515625" customWidth="1"/>
    <col min="5" max="5" width="39.7109375" customWidth="1"/>
    <col min="6" max="6" width="10.28515625" customWidth="1"/>
    <col min="7" max="7" width="11" customWidth="1"/>
    <col min="8" max="8" width="12.5703125" customWidth="1"/>
    <col min="9" max="124" width="118.7109375" bestFit="1" customWidth="1"/>
    <col min="125" max="125" width="20.28515625" bestFit="1" customWidth="1"/>
    <col min="126" max="126" width="19.28515625" bestFit="1" customWidth="1"/>
  </cols>
  <sheetData>
    <row r="2" spans="1:15" x14ac:dyDescent="0.25">
      <c r="A2" s="3" t="s">
        <v>27</v>
      </c>
      <c r="B2" t="s">
        <v>1449</v>
      </c>
      <c r="N2" s="147"/>
      <c r="O2" s="147"/>
    </row>
    <row r="3" spans="1:15" x14ac:dyDescent="0.25">
      <c r="N3" s="147"/>
      <c r="O3" s="147"/>
    </row>
    <row r="4" spans="1:15" x14ac:dyDescent="0.25">
      <c r="A4" s="3" t="s">
        <v>56</v>
      </c>
      <c r="B4" t="s">
        <v>64</v>
      </c>
    </row>
    <row r="5" spans="1:15" x14ac:dyDescent="0.25">
      <c r="A5" s="5" t="s">
        <v>61</v>
      </c>
    </row>
    <row r="6" spans="1:15" x14ac:dyDescent="0.25">
      <c r="A6" s="5" t="s">
        <v>1423</v>
      </c>
      <c r="B6">
        <v>7</v>
      </c>
    </row>
    <row r="7" spans="1:15" x14ac:dyDescent="0.25">
      <c r="A7" s="5" t="s">
        <v>58</v>
      </c>
      <c r="B7" s="6">
        <v>7</v>
      </c>
    </row>
    <row r="20" spans="1:2" x14ac:dyDescent="0.25">
      <c r="A20" s="3" t="s">
        <v>27</v>
      </c>
      <c r="B20" t="s">
        <v>1449</v>
      </c>
    </row>
    <row r="22" spans="1:2" x14ac:dyDescent="0.25">
      <c r="A22" s="3" t="s">
        <v>56</v>
      </c>
      <c r="B22" t="s">
        <v>65</v>
      </c>
    </row>
    <row r="23" spans="1:2" x14ac:dyDescent="0.25">
      <c r="A23" s="5" t="s">
        <v>61</v>
      </c>
    </row>
    <row r="24" spans="1:2" x14ac:dyDescent="0.25">
      <c r="A24" s="5" t="s">
        <v>1382</v>
      </c>
      <c r="B24">
        <v>6</v>
      </c>
    </row>
    <row r="25" spans="1:2" x14ac:dyDescent="0.25">
      <c r="A25" s="5" t="s">
        <v>1387</v>
      </c>
      <c r="B25">
        <v>1</v>
      </c>
    </row>
    <row r="26" spans="1:2" x14ac:dyDescent="0.25">
      <c r="A26" s="5" t="s">
        <v>58</v>
      </c>
      <c r="B26">
        <v>7</v>
      </c>
    </row>
  </sheetData>
  <mergeCells count="1">
    <mergeCell ref="N2:O3"/>
  </mergeCells>
  <pageMargins left="0.70866141732283472" right="0.70866141732283472" top="1.1875" bottom="0.74803149606299213" header="0.31496062992125984" footer="0.31496062992125984"/>
  <pageSetup paperSize="9" orientation="portrait" r:id="rId3"/>
  <headerFooter>
    <oddHeader>&amp;L&amp;G&amp;C&amp;"Arial Narrow,Negrita"&amp;12
MATRIZ DE REGISTRO Y CONTROL DE PQR&amp;R&amp;"Arial Narrow,Negrita"&amp;8CÓDIGO: HAU-F-18
FECHA: 27/11/2025
VERSIÓN: 2
PÁGINA : &amp;PDE&amp;N</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7169" r:id="rId7" name="Button 1">
              <controlPr defaultSize="0" print="0" autoFill="0" autoPict="0" macro="[0]!datos">
                <anchor moveWithCells="1" sizeWithCells="1">
                  <from>
                    <xdr:col>13</xdr:col>
                    <xdr:colOff>66675</xdr:colOff>
                    <xdr:row>1</xdr:row>
                    <xdr:rowOff>28575</xdr:rowOff>
                  </from>
                  <to>
                    <xdr:col>14</xdr:col>
                    <xdr:colOff>704850</xdr:colOff>
                    <xdr:row>2</xdr:row>
                    <xdr:rowOff>171450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7">
    <tabColor theme="0" tint="-0.34998626667073579"/>
  </sheetPr>
  <dimension ref="A1:B16"/>
  <sheetViews>
    <sheetView zoomScaleNormal="100" workbookViewId="0">
      <selection activeCell="F11" sqref="F11"/>
    </sheetView>
  </sheetViews>
  <sheetFormatPr baseColWidth="10" defaultColWidth="11.42578125" defaultRowHeight="15" x14ac:dyDescent="0.25"/>
  <cols>
    <col min="1" max="1" width="40" bestFit="1" customWidth="1"/>
    <col min="2" max="2" width="14.28515625" bestFit="1" customWidth="1"/>
  </cols>
  <sheetData>
    <row r="1" spans="1:2" x14ac:dyDescent="0.25">
      <c r="A1" s="3" t="s">
        <v>27</v>
      </c>
      <c r="B1" t="s">
        <v>1449</v>
      </c>
    </row>
    <row r="2" spans="1:2" x14ac:dyDescent="0.25">
      <c r="A2" s="3" t="s">
        <v>28</v>
      </c>
      <c r="B2" t="s">
        <v>1449</v>
      </c>
    </row>
    <row r="4" spans="1:2" x14ac:dyDescent="0.25">
      <c r="A4" s="3" t="s">
        <v>56</v>
      </c>
      <c r="B4" t="s">
        <v>64</v>
      </c>
    </row>
    <row r="5" spans="1:2" x14ac:dyDescent="0.25">
      <c r="A5" s="5" t="s">
        <v>61</v>
      </c>
    </row>
    <row r="6" spans="1:2" x14ac:dyDescent="0.25">
      <c r="A6" s="8" t="s">
        <v>61</v>
      </c>
    </row>
    <row r="7" spans="1:2" x14ac:dyDescent="0.25">
      <c r="A7" s="5" t="s">
        <v>1421</v>
      </c>
      <c r="B7">
        <v>3</v>
      </c>
    </row>
    <row r="8" spans="1:2" x14ac:dyDescent="0.25">
      <c r="A8" s="8" t="s">
        <v>1382</v>
      </c>
      <c r="B8">
        <v>3</v>
      </c>
    </row>
    <row r="9" spans="1:2" x14ac:dyDescent="0.25">
      <c r="A9" s="5" t="s">
        <v>140</v>
      </c>
      <c r="B9">
        <v>1</v>
      </c>
    </row>
    <row r="10" spans="1:2" x14ac:dyDescent="0.25">
      <c r="A10" s="8" t="s">
        <v>1382</v>
      </c>
      <c r="B10">
        <v>1</v>
      </c>
    </row>
    <row r="11" spans="1:2" x14ac:dyDescent="0.25">
      <c r="A11" s="5" t="s">
        <v>139</v>
      </c>
      <c r="B11">
        <v>2</v>
      </c>
    </row>
    <row r="12" spans="1:2" x14ac:dyDescent="0.25">
      <c r="A12" s="8" t="s">
        <v>1382</v>
      </c>
      <c r="B12">
        <v>1</v>
      </c>
    </row>
    <row r="13" spans="1:2" x14ac:dyDescent="0.25">
      <c r="A13" s="8" t="s">
        <v>1387</v>
      </c>
      <c r="B13">
        <v>1</v>
      </c>
    </row>
    <row r="14" spans="1:2" x14ac:dyDescent="0.25">
      <c r="A14" s="5" t="s">
        <v>1448</v>
      </c>
      <c r="B14">
        <v>1</v>
      </c>
    </row>
    <row r="15" spans="1:2" x14ac:dyDescent="0.25">
      <c r="A15" s="8" t="s">
        <v>1382</v>
      </c>
      <c r="B15">
        <v>1</v>
      </c>
    </row>
    <row r="16" spans="1:2" x14ac:dyDescent="0.25">
      <c r="A16" s="5" t="s">
        <v>58</v>
      </c>
      <c r="B16">
        <v>7</v>
      </c>
    </row>
  </sheetData>
  <pageMargins left="0.70866141732283472" right="0.70866141732283472" top="1.3541666666666667" bottom="0.74803149606299213" header="0.31496062992125984" footer="0.31496062992125984"/>
  <pageSetup paperSize="9" orientation="portrait" r:id="rId2"/>
  <headerFooter>
    <oddHeader>&amp;L&amp;G&amp;C&amp;"Arial Narrow,Negrita"&amp;12
MATRIZ DE REGISTRO Y CONTROL DE PQR&amp;R&amp;"Arial Narrow,Negrita"&amp;8CÓDIGO: HAU-F-18
FECHA: 27/11/2025
VERSIÓN: 2
PÁGINA: &amp;PDE&amp;N</oddHeader>
  </headerFooter>
  <legacyDrawingHF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9</vt:i4>
      </vt:variant>
      <vt:variant>
        <vt:lpstr>Rangos con nombre</vt:lpstr>
      </vt:variant>
      <vt:variant>
        <vt:i4>50</vt:i4>
      </vt:variant>
    </vt:vector>
  </HeadingPairs>
  <TitlesOfParts>
    <vt:vector size="59" baseType="lpstr">
      <vt:lpstr>Instructivo</vt:lpstr>
      <vt:lpstr>REGISTRO</vt:lpstr>
      <vt:lpstr>Dpto_Muni</vt:lpstr>
      <vt:lpstr>Datos</vt:lpstr>
      <vt:lpstr>DATOS PQR</vt:lpstr>
      <vt:lpstr>Cumplimiento</vt:lpstr>
      <vt:lpstr>Promedio_respu</vt:lpstr>
      <vt:lpstr>PQR POR SERVICIO</vt:lpstr>
      <vt:lpstr>PQR X SERVIO Y MOTIVO</vt:lpstr>
      <vt:lpstr>Amazonas</vt:lpstr>
      <vt:lpstr>Antioquia</vt:lpstr>
      <vt:lpstr>Arauca</vt:lpstr>
      <vt:lpstr>Atlantico</vt:lpstr>
      <vt:lpstr>Bogota_dc</vt:lpstr>
      <vt:lpstr>Bolivar</vt:lpstr>
      <vt:lpstr>Booleano</vt:lpstr>
      <vt:lpstr>Boyaca</vt:lpstr>
      <vt:lpstr>Caldas</vt:lpstr>
      <vt:lpstr>Caqueta</vt:lpstr>
      <vt:lpstr>Casanare</vt:lpstr>
      <vt:lpstr>Cauca</vt:lpstr>
      <vt:lpstr>Cesar</vt:lpstr>
      <vt:lpstr>Choco</vt:lpstr>
      <vt:lpstr>Cordoba</vt:lpstr>
      <vt:lpstr>Cumplimiento</vt:lpstr>
      <vt:lpstr>Cundinamarca</vt:lpstr>
      <vt:lpstr>Dpto</vt:lpstr>
      <vt:lpstr>EPS</vt:lpstr>
      <vt:lpstr>Estado</vt:lpstr>
      <vt:lpstr>Fallo</vt:lpstr>
      <vt:lpstr>Grupo_étnico</vt:lpstr>
      <vt:lpstr>Guainia</vt:lpstr>
      <vt:lpstr>Guajira</vt:lpstr>
      <vt:lpstr>Guaviare</vt:lpstr>
      <vt:lpstr>Huila</vt:lpstr>
      <vt:lpstr>Magdalena</vt:lpstr>
      <vt:lpstr>Mecanismo_Q</vt:lpstr>
      <vt:lpstr>Mecanismo_R</vt:lpstr>
      <vt:lpstr>Meta</vt:lpstr>
      <vt:lpstr>Nariño</vt:lpstr>
      <vt:lpstr>Norte_de_santander</vt:lpstr>
      <vt:lpstr>Perfil</vt:lpstr>
      <vt:lpstr>Putumayo</vt:lpstr>
      <vt:lpstr>Quindio</vt:lpstr>
      <vt:lpstr>Regimen</vt:lpstr>
      <vt:lpstr>Riesgo</vt:lpstr>
      <vt:lpstr>Risaralda</vt:lpstr>
      <vt:lpstr>San_Andres</vt:lpstr>
      <vt:lpstr>Santander</vt:lpstr>
      <vt:lpstr>Servicios</vt:lpstr>
      <vt:lpstr>Solicitud</vt:lpstr>
      <vt:lpstr>Sucre</vt:lpstr>
      <vt:lpstr>Tipo_docu</vt:lpstr>
      <vt:lpstr>Tipo_pobla</vt:lpstr>
      <vt:lpstr>Tolima</vt:lpstr>
      <vt:lpstr>Valle_del_cauca</vt:lpstr>
      <vt:lpstr>Vaupes</vt:lpstr>
      <vt:lpstr>Vichada</vt:lpstr>
      <vt:lpstr>Vulneracion</vt:lpstr>
    </vt:vector>
  </TitlesOfParts>
  <Manager/>
  <Company>BY GP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PSC01</dc:creator>
  <cp:keywords/>
  <dc:description/>
  <cp:lastModifiedBy>Indicadores HORO ESE</cp:lastModifiedBy>
  <cp:revision/>
  <cp:lastPrinted>2025-12-01T12:53:10Z</cp:lastPrinted>
  <dcterms:created xsi:type="dcterms:W3CDTF">2015-08-23T20:39:01Z</dcterms:created>
  <dcterms:modified xsi:type="dcterms:W3CDTF">2026-07-03T17:08:07Z</dcterms:modified>
  <cp:category/>
  <cp:contentStatus/>
</cp:coreProperties>
</file>