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v51\Downloads\"/>
    </mc:Choice>
  </mc:AlternateContent>
  <xr:revisionPtr revIDLastSave="0" documentId="13_ncr:20001_{8C424DAF-A8AC-468A-A7B7-BABC152F4156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Transações" sheetId="1" r:id="rId1"/>
    <sheet name="Dividendos" sheetId="2" r:id="rId2"/>
    <sheet name="Carteira" sheetId="3" r:id="rId3"/>
    <sheet name="Dividendos-Resumo" sheetId="4" r:id="rId4"/>
    <sheet name="DADOS" sheetId="5" r:id="rId5"/>
  </sheets>
  <definedNames>
    <definedName name="_xlnm._FilterDatabase" localSheetId="3" hidden="1">'Dividendos-Resumo'!$A$3:$I$33</definedName>
    <definedName name="SEGMENTO">DADOS!$B$2:$B$1048576</definedName>
    <definedName name="Ticker">DADOS!$A$2:$A$1048576</definedName>
  </definedNames>
  <calcPr calcId="191029"/>
  <fileRecoveryPr repairLoad="1"/>
</workbook>
</file>

<file path=xl/calcChain.xml><?xml version="1.0" encoding="utf-8"?>
<calcChain xmlns="http://schemas.openxmlformats.org/spreadsheetml/2006/main">
  <c r="H34" i="4" l="1"/>
  <c r="G34" i="4"/>
  <c r="F34" i="4"/>
  <c r="I38" i="4" s="1"/>
  <c r="E33" i="4"/>
  <c r="D33" i="4"/>
  <c r="C33" i="4"/>
  <c r="A33" i="4"/>
  <c r="B33" i="4" s="1"/>
  <c r="E32" i="4"/>
  <c r="A32" i="4"/>
  <c r="H31" i="4"/>
  <c r="E31" i="4"/>
  <c r="A31" i="4"/>
  <c r="G31" i="4" s="1"/>
  <c r="E30" i="4"/>
  <c r="D30" i="4"/>
  <c r="C30" i="4"/>
  <c r="A30" i="4"/>
  <c r="B30" i="4" s="1"/>
  <c r="E29" i="4"/>
  <c r="A29" i="4"/>
  <c r="H28" i="4"/>
  <c r="E28" i="4"/>
  <c r="A28" i="4"/>
  <c r="G28" i="4" s="1"/>
  <c r="E27" i="4"/>
  <c r="D27" i="4"/>
  <c r="C27" i="4"/>
  <c r="A27" i="4"/>
  <c r="B27" i="4" s="1"/>
  <c r="E26" i="4"/>
  <c r="A26" i="4"/>
  <c r="H25" i="4"/>
  <c r="E25" i="4"/>
  <c r="A25" i="4"/>
  <c r="G25" i="4" s="1"/>
  <c r="E24" i="4"/>
  <c r="D24" i="4"/>
  <c r="C24" i="4"/>
  <c r="A24" i="4"/>
  <c r="B24" i="4" s="1"/>
  <c r="E23" i="4"/>
  <c r="A23" i="4"/>
  <c r="H22" i="4"/>
  <c r="E22" i="4"/>
  <c r="A22" i="4"/>
  <c r="G22" i="4" s="1"/>
  <c r="E21" i="4"/>
  <c r="D21" i="4"/>
  <c r="C21" i="4"/>
  <c r="A21" i="4"/>
  <c r="B21" i="4" s="1"/>
  <c r="E20" i="4"/>
  <c r="A20" i="4"/>
  <c r="H19" i="4"/>
  <c r="E19" i="4"/>
  <c r="A19" i="4"/>
  <c r="G19" i="4" s="1"/>
  <c r="E18" i="4"/>
  <c r="D18" i="4"/>
  <c r="C18" i="4"/>
  <c r="A18" i="4"/>
  <c r="B18" i="4" s="1"/>
  <c r="E17" i="4"/>
  <c r="A17" i="4"/>
  <c r="H16" i="4"/>
  <c r="E16" i="4"/>
  <c r="A16" i="4"/>
  <c r="G16" i="4" s="1"/>
  <c r="E15" i="4"/>
  <c r="D15" i="4"/>
  <c r="C15" i="4"/>
  <c r="A15" i="4"/>
  <c r="B15" i="4" s="1"/>
  <c r="E14" i="4"/>
  <c r="A14" i="4"/>
  <c r="H13" i="4"/>
  <c r="E13" i="4"/>
  <c r="A13" i="4"/>
  <c r="G13" i="4" s="1"/>
  <c r="E12" i="4"/>
  <c r="D12" i="4"/>
  <c r="C12" i="4"/>
  <c r="A12" i="4"/>
  <c r="B12" i="4" s="1"/>
  <c r="E11" i="4"/>
  <c r="A11" i="4"/>
  <c r="H10" i="4"/>
  <c r="E10" i="4"/>
  <c r="A10" i="4"/>
  <c r="G10" i="4" s="1"/>
  <c r="E9" i="4"/>
  <c r="D9" i="4"/>
  <c r="C9" i="4"/>
  <c r="A9" i="4"/>
  <c r="B9" i="4" s="1"/>
  <c r="E8" i="4"/>
  <c r="A8" i="4"/>
  <c r="H7" i="4"/>
  <c r="E7" i="4"/>
  <c r="A7" i="4"/>
  <c r="G7" i="4" s="1"/>
  <c r="E6" i="4"/>
  <c r="D6" i="4"/>
  <c r="C6" i="4"/>
  <c r="A6" i="4"/>
  <c r="B6" i="4" s="1"/>
  <c r="E5" i="4"/>
  <c r="A5" i="4"/>
  <c r="E4" i="4"/>
  <c r="C4" i="4"/>
  <c r="B4" i="4"/>
  <c r="A4" i="4"/>
  <c r="D4" i="4" s="1"/>
  <c r="B32" i="3"/>
  <c r="O31" i="3"/>
  <c r="N31" i="3"/>
  <c r="L31" i="3"/>
  <c r="K31" i="3"/>
  <c r="G31" i="3"/>
  <c r="E31" i="3"/>
  <c r="D31" i="3"/>
  <c r="M31" i="3" s="1"/>
  <c r="B31" i="3"/>
  <c r="O30" i="3"/>
  <c r="N30" i="3"/>
  <c r="L30" i="3"/>
  <c r="K30" i="3"/>
  <c r="G30" i="3"/>
  <c r="E30" i="3"/>
  <c r="D30" i="3"/>
  <c r="B30" i="3"/>
  <c r="O29" i="3"/>
  <c r="N29" i="3"/>
  <c r="L29" i="3"/>
  <c r="K29" i="3"/>
  <c r="G29" i="3"/>
  <c r="E29" i="3"/>
  <c r="D29" i="3"/>
  <c r="B29" i="3"/>
  <c r="O28" i="3"/>
  <c r="N28" i="3"/>
  <c r="L28" i="3"/>
  <c r="K28" i="3"/>
  <c r="G28" i="3"/>
  <c r="E28" i="3"/>
  <c r="D28" i="3"/>
  <c r="F28" i="3" s="1"/>
  <c r="B28" i="3"/>
  <c r="O27" i="3"/>
  <c r="N27" i="3"/>
  <c r="L27" i="3"/>
  <c r="K27" i="3"/>
  <c r="G27" i="3"/>
  <c r="E27" i="3"/>
  <c r="D27" i="3"/>
  <c r="R27" i="3" s="1"/>
  <c r="B27" i="3"/>
  <c r="O26" i="3"/>
  <c r="N26" i="3"/>
  <c r="L26" i="3"/>
  <c r="K26" i="3"/>
  <c r="G26" i="3"/>
  <c r="E26" i="3"/>
  <c r="D26" i="3"/>
  <c r="F26" i="3" s="1"/>
  <c r="B26" i="3"/>
  <c r="O25" i="3"/>
  <c r="N25" i="3"/>
  <c r="L25" i="3"/>
  <c r="K25" i="3"/>
  <c r="G25" i="3"/>
  <c r="E25" i="3"/>
  <c r="D25" i="3"/>
  <c r="B25" i="3"/>
  <c r="O24" i="3"/>
  <c r="N24" i="3"/>
  <c r="L24" i="3"/>
  <c r="K24" i="3"/>
  <c r="G24" i="3"/>
  <c r="E24" i="3"/>
  <c r="D24" i="3"/>
  <c r="B24" i="3"/>
  <c r="O23" i="3"/>
  <c r="N23" i="3"/>
  <c r="L23" i="3"/>
  <c r="K23" i="3"/>
  <c r="G23" i="3"/>
  <c r="E23" i="3"/>
  <c r="D23" i="3"/>
  <c r="B23" i="3"/>
  <c r="O22" i="3"/>
  <c r="N22" i="3"/>
  <c r="L22" i="3"/>
  <c r="K22" i="3"/>
  <c r="G22" i="3"/>
  <c r="E22" i="3"/>
  <c r="D22" i="3"/>
  <c r="B22" i="3"/>
  <c r="O21" i="3"/>
  <c r="N21" i="3"/>
  <c r="L21" i="3"/>
  <c r="K21" i="3"/>
  <c r="G21" i="3"/>
  <c r="E21" i="3"/>
  <c r="D21" i="3"/>
  <c r="R21" i="3" s="1"/>
  <c r="B21" i="3"/>
  <c r="O20" i="3"/>
  <c r="N20" i="3"/>
  <c r="L20" i="3"/>
  <c r="K20" i="3"/>
  <c r="G20" i="3"/>
  <c r="E20" i="3"/>
  <c r="D20" i="3"/>
  <c r="F20" i="3" s="1"/>
  <c r="B20" i="3"/>
  <c r="O19" i="3"/>
  <c r="N19" i="3"/>
  <c r="L19" i="3"/>
  <c r="K19" i="3"/>
  <c r="G19" i="3"/>
  <c r="E19" i="3"/>
  <c r="D19" i="3"/>
  <c r="B19" i="3"/>
  <c r="O18" i="3"/>
  <c r="N18" i="3"/>
  <c r="L18" i="3"/>
  <c r="K18" i="3"/>
  <c r="G18" i="3"/>
  <c r="E18" i="3"/>
  <c r="D18" i="3"/>
  <c r="B18" i="3"/>
  <c r="O17" i="3"/>
  <c r="N17" i="3"/>
  <c r="L17" i="3"/>
  <c r="K17" i="3"/>
  <c r="G17" i="3"/>
  <c r="E17" i="3"/>
  <c r="D17" i="3"/>
  <c r="F17" i="3" s="1"/>
  <c r="B17" i="3"/>
  <c r="O16" i="3"/>
  <c r="N16" i="3"/>
  <c r="L16" i="3"/>
  <c r="K16" i="3"/>
  <c r="G16" i="3"/>
  <c r="E16" i="3"/>
  <c r="D16" i="3"/>
  <c r="B16" i="3"/>
  <c r="O15" i="3"/>
  <c r="N15" i="3"/>
  <c r="L15" i="3"/>
  <c r="K15" i="3"/>
  <c r="G15" i="3"/>
  <c r="E15" i="3"/>
  <c r="D15" i="3"/>
  <c r="B15" i="3"/>
  <c r="O14" i="3"/>
  <c r="N14" i="3"/>
  <c r="L14" i="3"/>
  <c r="K14" i="3"/>
  <c r="G14" i="3"/>
  <c r="E14" i="3"/>
  <c r="D14" i="3"/>
  <c r="B14" i="3"/>
  <c r="O13" i="3"/>
  <c r="N13" i="3"/>
  <c r="L13" i="3"/>
  <c r="K13" i="3"/>
  <c r="G13" i="3"/>
  <c r="E13" i="3"/>
  <c r="D13" i="3"/>
  <c r="B13" i="3"/>
  <c r="O12" i="3"/>
  <c r="N12" i="3"/>
  <c r="L12" i="3"/>
  <c r="K12" i="3"/>
  <c r="G12" i="3"/>
  <c r="E12" i="3"/>
  <c r="D12" i="3"/>
  <c r="R12" i="3" s="1"/>
  <c r="B12" i="3"/>
  <c r="O11" i="3"/>
  <c r="N11" i="3"/>
  <c r="L11" i="3"/>
  <c r="K11" i="3"/>
  <c r="G11" i="3"/>
  <c r="E11" i="3"/>
  <c r="D11" i="3"/>
  <c r="B11" i="3"/>
  <c r="O10" i="3"/>
  <c r="N10" i="3"/>
  <c r="L10" i="3"/>
  <c r="K10" i="3"/>
  <c r="G10" i="3"/>
  <c r="E10" i="3"/>
  <c r="D10" i="3"/>
  <c r="B10" i="3"/>
  <c r="O9" i="3"/>
  <c r="N9" i="3"/>
  <c r="L9" i="3"/>
  <c r="K9" i="3"/>
  <c r="G9" i="3"/>
  <c r="E9" i="3"/>
  <c r="D9" i="3"/>
  <c r="B9" i="3"/>
  <c r="O8" i="3"/>
  <c r="N8" i="3"/>
  <c r="L8" i="3"/>
  <c r="K8" i="3"/>
  <c r="G8" i="3"/>
  <c r="E8" i="3"/>
  <c r="D8" i="3"/>
  <c r="B8" i="3"/>
  <c r="E7" i="3"/>
  <c r="D7" i="3"/>
  <c r="B7" i="3"/>
  <c r="E6" i="3"/>
  <c r="D6" i="3"/>
  <c r="B6" i="3"/>
  <c r="E5" i="3"/>
  <c r="D5" i="3"/>
  <c r="B5" i="3"/>
  <c r="E4" i="3"/>
  <c r="D4" i="3"/>
  <c r="B4" i="3"/>
  <c r="E3" i="3"/>
  <c r="D3" i="3"/>
  <c r="B3" i="3"/>
  <c r="E2" i="3"/>
  <c r="D2" i="3"/>
  <c r="B2" i="3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C1" i="2"/>
  <c r="V2000" i="1"/>
  <c r="U2000" i="1"/>
  <c r="S2000" i="1"/>
  <c r="T2000" i="1" s="1"/>
  <c r="P2000" i="1"/>
  <c r="O2000" i="1"/>
  <c r="N2000" i="1"/>
  <c r="M2000" i="1"/>
  <c r="F2000" i="1"/>
  <c r="G2000" i="1" s="1"/>
  <c r="V1999" i="1"/>
  <c r="U1999" i="1"/>
  <c r="S1999" i="1"/>
  <c r="T1999" i="1" s="1"/>
  <c r="P1999" i="1"/>
  <c r="O1999" i="1"/>
  <c r="N1999" i="1"/>
  <c r="M1999" i="1"/>
  <c r="G1999" i="1"/>
  <c r="F1999" i="1"/>
  <c r="V1998" i="1"/>
  <c r="U1998" i="1"/>
  <c r="S1998" i="1"/>
  <c r="T1998" i="1" s="1"/>
  <c r="P1998" i="1"/>
  <c r="O1998" i="1"/>
  <c r="N1998" i="1"/>
  <c r="M1998" i="1"/>
  <c r="G1998" i="1"/>
  <c r="F1998" i="1"/>
  <c r="V1997" i="1"/>
  <c r="U1997" i="1"/>
  <c r="S1997" i="1"/>
  <c r="T1997" i="1" s="1"/>
  <c r="P1997" i="1"/>
  <c r="O1997" i="1"/>
  <c r="N1997" i="1"/>
  <c r="M1997" i="1"/>
  <c r="F1997" i="1"/>
  <c r="G1997" i="1" s="1"/>
  <c r="V1996" i="1"/>
  <c r="U1996" i="1"/>
  <c r="S1996" i="1"/>
  <c r="T1996" i="1" s="1"/>
  <c r="P1996" i="1"/>
  <c r="O1996" i="1"/>
  <c r="N1996" i="1"/>
  <c r="M1996" i="1"/>
  <c r="G1996" i="1"/>
  <c r="F1996" i="1"/>
  <c r="V1995" i="1"/>
  <c r="U1995" i="1"/>
  <c r="S1995" i="1"/>
  <c r="T1995" i="1" s="1"/>
  <c r="P1995" i="1"/>
  <c r="O1995" i="1"/>
  <c r="N1995" i="1"/>
  <c r="M1995" i="1"/>
  <c r="G1995" i="1"/>
  <c r="F1995" i="1"/>
  <c r="V1994" i="1"/>
  <c r="U1994" i="1"/>
  <c r="S1994" i="1"/>
  <c r="T1994" i="1" s="1"/>
  <c r="P1994" i="1"/>
  <c r="O1994" i="1"/>
  <c r="N1994" i="1"/>
  <c r="M1994" i="1"/>
  <c r="G1994" i="1"/>
  <c r="F1994" i="1"/>
  <c r="V1993" i="1"/>
  <c r="U1993" i="1"/>
  <c r="S1993" i="1"/>
  <c r="T1993" i="1" s="1"/>
  <c r="P1993" i="1"/>
  <c r="O1993" i="1"/>
  <c r="N1993" i="1"/>
  <c r="M1993" i="1"/>
  <c r="F1993" i="1"/>
  <c r="G1993" i="1" s="1"/>
  <c r="V1992" i="1"/>
  <c r="U1992" i="1"/>
  <c r="S1992" i="1"/>
  <c r="T1992" i="1" s="1"/>
  <c r="P1992" i="1"/>
  <c r="O1992" i="1"/>
  <c r="N1992" i="1"/>
  <c r="M1992" i="1"/>
  <c r="G1992" i="1"/>
  <c r="F1992" i="1"/>
  <c r="V1991" i="1"/>
  <c r="U1991" i="1"/>
  <c r="S1991" i="1"/>
  <c r="T1991" i="1" s="1"/>
  <c r="P1991" i="1"/>
  <c r="O1991" i="1"/>
  <c r="N1991" i="1"/>
  <c r="M1991" i="1"/>
  <c r="F1991" i="1"/>
  <c r="G1991" i="1" s="1"/>
  <c r="V1990" i="1"/>
  <c r="U1990" i="1"/>
  <c r="S1990" i="1"/>
  <c r="T1990" i="1" s="1"/>
  <c r="P1990" i="1"/>
  <c r="O1990" i="1"/>
  <c r="N1990" i="1"/>
  <c r="M1990" i="1"/>
  <c r="F1990" i="1"/>
  <c r="G1990" i="1" s="1"/>
  <c r="V1989" i="1"/>
  <c r="U1989" i="1"/>
  <c r="S1989" i="1"/>
  <c r="T1989" i="1" s="1"/>
  <c r="P1989" i="1"/>
  <c r="O1989" i="1"/>
  <c r="N1989" i="1"/>
  <c r="M1989" i="1"/>
  <c r="F1989" i="1"/>
  <c r="G1989" i="1" s="1"/>
  <c r="V1988" i="1"/>
  <c r="U1988" i="1"/>
  <c r="S1988" i="1"/>
  <c r="T1988" i="1" s="1"/>
  <c r="P1988" i="1"/>
  <c r="O1988" i="1"/>
  <c r="N1988" i="1"/>
  <c r="M1988" i="1"/>
  <c r="F1988" i="1"/>
  <c r="G1988" i="1" s="1"/>
  <c r="V1987" i="1"/>
  <c r="U1987" i="1"/>
  <c r="S1987" i="1"/>
  <c r="T1987" i="1" s="1"/>
  <c r="P1987" i="1"/>
  <c r="O1987" i="1"/>
  <c r="N1987" i="1"/>
  <c r="M1987" i="1"/>
  <c r="G1987" i="1"/>
  <c r="F1987" i="1"/>
  <c r="V1986" i="1"/>
  <c r="U1986" i="1"/>
  <c r="S1986" i="1"/>
  <c r="T1986" i="1" s="1"/>
  <c r="P1986" i="1"/>
  <c r="O1986" i="1"/>
  <c r="N1986" i="1"/>
  <c r="M1986" i="1"/>
  <c r="G1986" i="1"/>
  <c r="F1986" i="1"/>
  <c r="V1985" i="1"/>
  <c r="U1985" i="1"/>
  <c r="S1985" i="1"/>
  <c r="T1985" i="1" s="1"/>
  <c r="P1985" i="1"/>
  <c r="O1985" i="1"/>
  <c r="N1985" i="1"/>
  <c r="M1985" i="1"/>
  <c r="F1985" i="1"/>
  <c r="G1985" i="1" s="1"/>
  <c r="V1984" i="1"/>
  <c r="U1984" i="1"/>
  <c r="S1984" i="1"/>
  <c r="T1984" i="1" s="1"/>
  <c r="P1984" i="1"/>
  <c r="O1984" i="1"/>
  <c r="N1984" i="1"/>
  <c r="M1984" i="1"/>
  <c r="F1984" i="1"/>
  <c r="G1984" i="1" s="1"/>
  <c r="V1983" i="1"/>
  <c r="U1983" i="1"/>
  <c r="S1983" i="1"/>
  <c r="T1983" i="1" s="1"/>
  <c r="P1983" i="1"/>
  <c r="O1983" i="1"/>
  <c r="N1983" i="1"/>
  <c r="M1983" i="1"/>
  <c r="G1983" i="1"/>
  <c r="F1983" i="1"/>
  <c r="V1982" i="1"/>
  <c r="U1982" i="1"/>
  <c r="S1982" i="1"/>
  <c r="T1982" i="1" s="1"/>
  <c r="P1982" i="1"/>
  <c r="O1982" i="1"/>
  <c r="N1982" i="1"/>
  <c r="M1982" i="1"/>
  <c r="G1982" i="1"/>
  <c r="F1982" i="1"/>
  <c r="V1981" i="1"/>
  <c r="U1981" i="1"/>
  <c r="S1981" i="1"/>
  <c r="T1981" i="1" s="1"/>
  <c r="P1981" i="1"/>
  <c r="O1981" i="1"/>
  <c r="N1981" i="1"/>
  <c r="M1981" i="1"/>
  <c r="F1981" i="1"/>
  <c r="G1981" i="1" s="1"/>
  <c r="V1980" i="1"/>
  <c r="U1980" i="1"/>
  <c r="S1980" i="1"/>
  <c r="T1980" i="1" s="1"/>
  <c r="P1980" i="1"/>
  <c r="O1980" i="1"/>
  <c r="N1980" i="1"/>
  <c r="M1980" i="1"/>
  <c r="G1980" i="1"/>
  <c r="F1980" i="1"/>
  <c r="V1979" i="1"/>
  <c r="U1979" i="1"/>
  <c r="S1979" i="1"/>
  <c r="T1979" i="1" s="1"/>
  <c r="P1979" i="1"/>
  <c r="O1979" i="1"/>
  <c r="N1979" i="1"/>
  <c r="M1979" i="1"/>
  <c r="F1979" i="1"/>
  <c r="G1979" i="1" s="1"/>
  <c r="V1978" i="1"/>
  <c r="U1978" i="1"/>
  <c r="S1978" i="1"/>
  <c r="T1978" i="1" s="1"/>
  <c r="P1978" i="1"/>
  <c r="O1978" i="1"/>
  <c r="N1978" i="1"/>
  <c r="M1978" i="1"/>
  <c r="F1978" i="1"/>
  <c r="G1978" i="1" s="1"/>
  <c r="V1977" i="1"/>
  <c r="U1977" i="1"/>
  <c r="S1977" i="1"/>
  <c r="T1977" i="1" s="1"/>
  <c r="P1977" i="1"/>
  <c r="O1977" i="1"/>
  <c r="N1977" i="1"/>
  <c r="M1977" i="1"/>
  <c r="F1977" i="1"/>
  <c r="G1977" i="1" s="1"/>
  <c r="V1976" i="1"/>
  <c r="U1976" i="1"/>
  <c r="S1976" i="1"/>
  <c r="T1976" i="1" s="1"/>
  <c r="P1976" i="1"/>
  <c r="O1976" i="1"/>
  <c r="N1976" i="1"/>
  <c r="M1976" i="1"/>
  <c r="G1976" i="1"/>
  <c r="F1976" i="1"/>
  <c r="V1975" i="1"/>
  <c r="U1975" i="1"/>
  <c r="S1975" i="1"/>
  <c r="T1975" i="1" s="1"/>
  <c r="P1975" i="1"/>
  <c r="O1975" i="1"/>
  <c r="N1975" i="1"/>
  <c r="M1975" i="1"/>
  <c r="G1975" i="1"/>
  <c r="F1975" i="1"/>
  <c r="V1974" i="1"/>
  <c r="U1974" i="1"/>
  <c r="S1974" i="1"/>
  <c r="T1974" i="1" s="1"/>
  <c r="P1974" i="1"/>
  <c r="O1974" i="1"/>
  <c r="N1974" i="1"/>
  <c r="M1974" i="1"/>
  <c r="F1974" i="1"/>
  <c r="G1974" i="1" s="1"/>
  <c r="V1973" i="1"/>
  <c r="U1973" i="1"/>
  <c r="S1973" i="1"/>
  <c r="T1973" i="1" s="1"/>
  <c r="P1973" i="1"/>
  <c r="O1973" i="1"/>
  <c r="N1973" i="1"/>
  <c r="M1973" i="1"/>
  <c r="F1973" i="1"/>
  <c r="G1973" i="1" s="1"/>
  <c r="V1972" i="1"/>
  <c r="U1972" i="1"/>
  <c r="S1972" i="1"/>
  <c r="T1972" i="1" s="1"/>
  <c r="P1972" i="1"/>
  <c r="O1972" i="1"/>
  <c r="N1972" i="1"/>
  <c r="M1972" i="1"/>
  <c r="F1972" i="1"/>
  <c r="G1972" i="1" s="1"/>
  <c r="V1971" i="1"/>
  <c r="U1971" i="1"/>
  <c r="S1971" i="1"/>
  <c r="T1971" i="1" s="1"/>
  <c r="P1971" i="1"/>
  <c r="O1971" i="1"/>
  <c r="N1971" i="1"/>
  <c r="M1971" i="1"/>
  <c r="G1971" i="1"/>
  <c r="F1971" i="1"/>
  <c r="V1970" i="1"/>
  <c r="U1970" i="1"/>
  <c r="S1970" i="1"/>
  <c r="T1970" i="1" s="1"/>
  <c r="P1970" i="1"/>
  <c r="O1970" i="1"/>
  <c r="N1970" i="1"/>
  <c r="M1970" i="1"/>
  <c r="F1970" i="1"/>
  <c r="G1970" i="1" s="1"/>
  <c r="V1969" i="1"/>
  <c r="U1969" i="1"/>
  <c r="S1969" i="1"/>
  <c r="T1969" i="1" s="1"/>
  <c r="P1969" i="1"/>
  <c r="O1969" i="1"/>
  <c r="N1969" i="1"/>
  <c r="M1969" i="1"/>
  <c r="F1969" i="1"/>
  <c r="G1969" i="1" s="1"/>
  <c r="V1968" i="1"/>
  <c r="U1968" i="1"/>
  <c r="S1968" i="1"/>
  <c r="T1968" i="1" s="1"/>
  <c r="P1968" i="1"/>
  <c r="O1968" i="1"/>
  <c r="N1968" i="1"/>
  <c r="M1968" i="1"/>
  <c r="G1968" i="1"/>
  <c r="F1968" i="1"/>
  <c r="V1967" i="1"/>
  <c r="U1967" i="1"/>
  <c r="S1967" i="1"/>
  <c r="T1967" i="1" s="1"/>
  <c r="P1967" i="1"/>
  <c r="O1967" i="1"/>
  <c r="N1967" i="1"/>
  <c r="M1967" i="1"/>
  <c r="F1967" i="1"/>
  <c r="G1967" i="1" s="1"/>
  <c r="V1966" i="1"/>
  <c r="U1966" i="1"/>
  <c r="S1966" i="1"/>
  <c r="T1966" i="1" s="1"/>
  <c r="P1966" i="1"/>
  <c r="O1966" i="1"/>
  <c r="N1966" i="1"/>
  <c r="M1966" i="1"/>
  <c r="F1966" i="1"/>
  <c r="G1966" i="1" s="1"/>
  <c r="V1965" i="1"/>
  <c r="U1965" i="1"/>
  <c r="S1965" i="1"/>
  <c r="T1965" i="1" s="1"/>
  <c r="P1965" i="1"/>
  <c r="O1965" i="1"/>
  <c r="N1965" i="1"/>
  <c r="M1965" i="1"/>
  <c r="G1965" i="1"/>
  <c r="F1965" i="1"/>
  <c r="V1964" i="1"/>
  <c r="U1964" i="1"/>
  <c r="S1964" i="1"/>
  <c r="T1964" i="1" s="1"/>
  <c r="P1964" i="1"/>
  <c r="O1964" i="1"/>
  <c r="N1964" i="1"/>
  <c r="M1964" i="1"/>
  <c r="F1964" i="1"/>
  <c r="G1964" i="1" s="1"/>
  <c r="V1963" i="1"/>
  <c r="U1963" i="1"/>
  <c r="S1963" i="1"/>
  <c r="T1963" i="1" s="1"/>
  <c r="P1963" i="1"/>
  <c r="O1963" i="1"/>
  <c r="N1963" i="1"/>
  <c r="M1963" i="1"/>
  <c r="F1963" i="1"/>
  <c r="G1963" i="1" s="1"/>
  <c r="V1962" i="1"/>
  <c r="U1962" i="1"/>
  <c r="S1962" i="1"/>
  <c r="T1962" i="1" s="1"/>
  <c r="P1962" i="1"/>
  <c r="O1962" i="1"/>
  <c r="N1962" i="1"/>
  <c r="M1962" i="1"/>
  <c r="G1962" i="1"/>
  <c r="F1962" i="1"/>
  <c r="V1961" i="1"/>
  <c r="U1961" i="1"/>
  <c r="S1961" i="1"/>
  <c r="T1961" i="1" s="1"/>
  <c r="P1961" i="1"/>
  <c r="O1961" i="1"/>
  <c r="N1961" i="1"/>
  <c r="M1961" i="1"/>
  <c r="F1961" i="1"/>
  <c r="G1961" i="1" s="1"/>
  <c r="V1960" i="1"/>
  <c r="U1960" i="1"/>
  <c r="S1960" i="1"/>
  <c r="T1960" i="1" s="1"/>
  <c r="P1960" i="1"/>
  <c r="O1960" i="1"/>
  <c r="N1960" i="1"/>
  <c r="M1960" i="1"/>
  <c r="G1960" i="1"/>
  <c r="F1960" i="1"/>
  <c r="V1959" i="1"/>
  <c r="U1959" i="1"/>
  <c r="S1959" i="1"/>
  <c r="T1959" i="1" s="1"/>
  <c r="P1959" i="1"/>
  <c r="O1959" i="1"/>
  <c r="N1959" i="1"/>
  <c r="M1959" i="1"/>
  <c r="G1959" i="1"/>
  <c r="F1959" i="1"/>
  <c r="V1958" i="1"/>
  <c r="U1958" i="1"/>
  <c r="S1958" i="1"/>
  <c r="T1958" i="1" s="1"/>
  <c r="P1958" i="1"/>
  <c r="O1958" i="1"/>
  <c r="N1958" i="1"/>
  <c r="M1958" i="1"/>
  <c r="F1958" i="1"/>
  <c r="G1958" i="1" s="1"/>
  <c r="V1957" i="1"/>
  <c r="U1957" i="1"/>
  <c r="S1957" i="1"/>
  <c r="T1957" i="1" s="1"/>
  <c r="P1957" i="1"/>
  <c r="O1957" i="1"/>
  <c r="N1957" i="1"/>
  <c r="M1957" i="1"/>
  <c r="F1957" i="1"/>
  <c r="G1957" i="1" s="1"/>
  <c r="V1956" i="1"/>
  <c r="U1956" i="1"/>
  <c r="S1956" i="1"/>
  <c r="T1956" i="1" s="1"/>
  <c r="P1956" i="1"/>
  <c r="O1956" i="1"/>
  <c r="N1956" i="1"/>
  <c r="M1956" i="1"/>
  <c r="G1956" i="1"/>
  <c r="F1956" i="1"/>
  <c r="V1955" i="1"/>
  <c r="U1955" i="1"/>
  <c r="S1955" i="1"/>
  <c r="T1955" i="1" s="1"/>
  <c r="P1955" i="1"/>
  <c r="O1955" i="1"/>
  <c r="N1955" i="1"/>
  <c r="M1955" i="1"/>
  <c r="G1955" i="1"/>
  <c r="F1955" i="1"/>
  <c r="V1954" i="1"/>
  <c r="U1954" i="1"/>
  <c r="S1954" i="1"/>
  <c r="T1954" i="1" s="1"/>
  <c r="P1954" i="1"/>
  <c r="O1954" i="1"/>
  <c r="N1954" i="1"/>
  <c r="M1954" i="1"/>
  <c r="F1954" i="1"/>
  <c r="G1954" i="1" s="1"/>
  <c r="V1953" i="1"/>
  <c r="U1953" i="1"/>
  <c r="S1953" i="1"/>
  <c r="T1953" i="1" s="1"/>
  <c r="P1953" i="1"/>
  <c r="O1953" i="1"/>
  <c r="N1953" i="1"/>
  <c r="M1953" i="1"/>
  <c r="G1953" i="1"/>
  <c r="F1953" i="1"/>
  <c r="V1952" i="1"/>
  <c r="U1952" i="1"/>
  <c r="S1952" i="1"/>
  <c r="T1952" i="1" s="1"/>
  <c r="P1952" i="1"/>
  <c r="O1952" i="1"/>
  <c r="N1952" i="1"/>
  <c r="M1952" i="1"/>
  <c r="F1952" i="1"/>
  <c r="G1952" i="1" s="1"/>
  <c r="V1951" i="1"/>
  <c r="U1951" i="1"/>
  <c r="S1951" i="1"/>
  <c r="T1951" i="1" s="1"/>
  <c r="P1951" i="1"/>
  <c r="O1951" i="1"/>
  <c r="N1951" i="1"/>
  <c r="M1951" i="1"/>
  <c r="F1951" i="1"/>
  <c r="G1951" i="1" s="1"/>
  <c r="V1950" i="1"/>
  <c r="U1950" i="1"/>
  <c r="S1950" i="1"/>
  <c r="T1950" i="1" s="1"/>
  <c r="P1950" i="1"/>
  <c r="O1950" i="1"/>
  <c r="N1950" i="1"/>
  <c r="M1950" i="1"/>
  <c r="G1950" i="1"/>
  <c r="F1950" i="1"/>
  <c r="V1949" i="1"/>
  <c r="U1949" i="1"/>
  <c r="S1949" i="1"/>
  <c r="T1949" i="1" s="1"/>
  <c r="P1949" i="1"/>
  <c r="O1949" i="1"/>
  <c r="N1949" i="1"/>
  <c r="M1949" i="1"/>
  <c r="F1949" i="1"/>
  <c r="G1949" i="1" s="1"/>
  <c r="V1948" i="1"/>
  <c r="U1948" i="1"/>
  <c r="S1948" i="1"/>
  <c r="T1948" i="1" s="1"/>
  <c r="P1948" i="1"/>
  <c r="O1948" i="1"/>
  <c r="N1948" i="1"/>
  <c r="M1948" i="1"/>
  <c r="G1948" i="1"/>
  <c r="F1948" i="1"/>
  <c r="V1947" i="1"/>
  <c r="U1947" i="1"/>
  <c r="S1947" i="1"/>
  <c r="T1947" i="1" s="1"/>
  <c r="P1947" i="1"/>
  <c r="O1947" i="1"/>
  <c r="N1947" i="1"/>
  <c r="M1947" i="1"/>
  <c r="G1947" i="1"/>
  <c r="F1947" i="1"/>
  <c r="V1946" i="1"/>
  <c r="U1946" i="1"/>
  <c r="S1946" i="1"/>
  <c r="T1946" i="1" s="1"/>
  <c r="P1946" i="1"/>
  <c r="O1946" i="1"/>
  <c r="N1946" i="1"/>
  <c r="M1946" i="1"/>
  <c r="G1946" i="1"/>
  <c r="F1946" i="1"/>
  <c r="V1945" i="1"/>
  <c r="U1945" i="1"/>
  <c r="S1945" i="1"/>
  <c r="T1945" i="1" s="1"/>
  <c r="P1945" i="1"/>
  <c r="O1945" i="1"/>
  <c r="N1945" i="1"/>
  <c r="M1945" i="1"/>
  <c r="F1945" i="1"/>
  <c r="G1945" i="1" s="1"/>
  <c r="V1944" i="1"/>
  <c r="U1944" i="1"/>
  <c r="S1944" i="1"/>
  <c r="T1944" i="1" s="1"/>
  <c r="P1944" i="1"/>
  <c r="O1944" i="1"/>
  <c r="N1944" i="1"/>
  <c r="M1944" i="1"/>
  <c r="G1944" i="1"/>
  <c r="F1944" i="1"/>
  <c r="V1943" i="1"/>
  <c r="U1943" i="1"/>
  <c r="S1943" i="1"/>
  <c r="T1943" i="1" s="1"/>
  <c r="P1943" i="1"/>
  <c r="O1943" i="1"/>
  <c r="N1943" i="1"/>
  <c r="M1943" i="1"/>
  <c r="G1943" i="1"/>
  <c r="F1943" i="1"/>
  <c r="V1942" i="1"/>
  <c r="U1942" i="1"/>
  <c r="S1942" i="1"/>
  <c r="T1942" i="1" s="1"/>
  <c r="P1942" i="1"/>
  <c r="O1942" i="1"/>
  <c r="N1942" i="1"/>
  <c r="M1942" i="1"/>
  <c r="F1942" i="1"/>
  <c r="G1942" i="1" s="1"/>
  <c r="V1941" i="1"/>
  <c r="U1941" i="1"/>
  <c r="S1941" i="1"/>
  <c r="T1941" i="1" s="1"/>
  <c r="P1941" i="1"/>
  <c r="O1941" i="1"/>
  <c r="N1941" i="1"/>
  <c r="M1941" i="1"/>
  <c r="G1941" i="1"/>
  <c r="F1941" i="1"/>
  <c r="V1940" i="1"/>
  <c r="U1940" i="1"/>
  <c r="S1940" i="1"/>
  <c r="T1940" i="1" s="1"/>
  <c r="P1940" i="1"/>
  <c r="O1940" i="1"/>
  <c r="N1940" i="1"/>
  <c r="M1940" i="1"/>
  <c r="G1940" i="1"/>
  <c r="F1940" i="1"/>
  <c r="V1939" i="1"/>
  <c r="U1939" i="1"/>
  <c r="S1939" i="1"/>
  <c r="T1939" i="1" s="1"/>
  <c r="P1939" i="1"/>
  <c r="O1939" i="1"/>
  <c r="N1939" i="1"/>
  <c r="M1939" i="1"/>
  <c r="F1939" i="1"/>
  <c r="G1939" i="1" s="1"/>
  <c r="V1938" i="1"/>
  <c r="U1938" i="1"/>
  <c r="S1938" i="1"/>
  <c r="T1938" i="1" s="1"/>
  <c r="P1938" i="1"/>
  <c r="O1938" i="1"/>
  <c r="N1938" i="1"/>
  <c r="M1938" i="1"/>
  <c r="G1938" i="1"/>
  <c r="F1938" i="1"/>
  <c r="V1937" i="1"/>
  <c r="U1937" i="1"/>
  <c r="S1937" i="1"/>
  <c r="T1937" i="1" s="1"/>
  <c r="P1937" i="1"/>
  <c r="O1937" i="1"/>
  <c r="N1937" i="1"/>
  <c r="M1937" i="1"/>
  <c r="F1937" i="1"/>
  <c r="G1937" i="1" s="1"/>
  <c r="V1936" i="1"/>
  <c r="U1936" i="1"/>
  <c r="S1936" i="1"/>
  <c r="T1936" i="1" s="1"/>
  <c r="P1936" i="1"/>
  <c r="O1936" i="1"/>
  <c r="N1936" i="1"/>
  <c r="M1936" i="1"/>
  <c r="F1936" i="1"/>
  <c r="G1936" i="1" s="1"/>
  <c r="V1935" i="1"/>
  <c r="U1935" i="1"/>
  <c r="S1935" i="1"/>
  <c r="T1935" i="1" s="1"/>
  <c r="P1935" i="1"/>
  <c r="O1935" i="1"/>
  <c r="N1935" i="1"/>
  <c r="M1935" i="1"/>
  <c r="G1935" i="1"/>
  <c r="F1935" i="1"/>
  <c r="V1934" i="1"/>
  <c r="U1934" i="1"/>
  <c r="S1934" i="1"/>
  <c r="T1934" i="1" s="1"/>
  <c r="P1934" i="1"/>
  <c r="O1934" i="1"/>
  <c r="N1934" i="1"/>
  <c r="M1934" i="1"/>
  <c r="F1934" i="1"/>
  <c r="G1934" i="1" s="1"/>
  <c r="V1933" i="1"/>
  <c r="U1933" i="1"/>
  <c r="S1933" i="1"/>
  <c r="T1933" i="1" s="1"/>
  <c r="P1933" i="1"/>
  <c r="O1933" i="1"/>
  <c r="N1933" i="1"/>
  <c r="M1933" i="1"/>
  <c r="F1933" i="1"/>
  <c r="G1933" i="1" s="1"/>
  <c r="V1932" i="1"/>
  <c r="U1932" i="1"/>
  <c r="S1932" i="1"/>
  <c r="T1932" i="1" s="1"/>
  <c r="P1932" i="1"/>
  <c r="O1932" i="1"/>
  <c r="N1932" i="1"/>
  <c r="M1932" i="1"/>
  <c r="G1932" i="1"/>
  <c r="F1932" i="1"/>
  <c r="V1931" i="1"/>
  <c r="U1931" i="1"/>
  <c r="S1931" i="1"/>
  <c r="T1931" i="1" s="1"/>
  <c r="P1931" i="1"/>
  <c r="O1931" i="1"/>
  <c r="N1931" i="1"/>
  <c r="M1931" i="1"/>
  <c r="F1931" i="1"/>
  <c r="G1931" i="1" s="1"/>
  <c r="V1930" i="1"/>
  <c r="U1930" i="1"/>
  <c r="S1930" i="1"/>
  <c r="T1930" i="1" s="1"/>
  <c r="P1930" i="1"/>
  <c r="O1930" i="1"/>
  <c r="N1930" i="1"/>
  <c r="M1930" i="1"/>
  <c r="G1930" i="1"/>
  <c r="F1930" i="1"/>
  <c r="V1929" i="1"/>
  <c r="U1929" i="1"/>
  <c r="S1929" i="1"/>
  <c r="T1929" i="1" s="1"/>
  <c r="P1929" i="1"/>
  <c r="O1929" i="1"/>
  <c r="N1929" i="1"/>
  <c r="M1929" i="1"/>
  <c r="G1929" i="1"/>
  <c r="F1929" i="1"/>
  <c r="V1928" i="1"/>
  <c r="U1928" i="1"/>
  <c r="S1928" i="1"/>
  <c r="T1928" i="1" s="1"/>
  <c r="P1928" i="1"/>
  <c r="O1928" i="1"/>
  <c r="N1928" i="1"/>
  <c r="M1928" i="1"/>
  <c r="F1928" i="1"/>
  <c r="G1928" i="1" s="1"/>
  <c r="V1927" i="1"/>
  <c r="U1927" i="1"/>
  <c r="S1927" i="1"/>
  <c r="T1927" i="1" s="1"/>
  <c r="P1927" i="1"/>
  <c r="O1927" i="1"/>
  <c r="N1927" i="1"/>
  <c r="M1927" i="1"/>
  <c r="G1927" i="1"/>
  <c r="F1927" i="1"/>
  <c r="V1926" i="1"/>
  <c r="U1926" i="1"/>
  <c r="S1926" i="1"/>
  <c r="T1926" i="1" s="1"/>
  <c r="P1926" i="1"/>
  <c r="O1926" i="1"/>
  <c r="N1926" i="1"/>
  <c r="M1926" i="1"/>
  <c r="G1926" i="1"/>
  <c r="F1926" i="1"/>
  <c r="V1925" i="1"/>
  <c r="U1925" i="1"/>
  <c r="S1925" i="1"/>
  <c r="T1925" i="1" s="1"/>
  <c r="P1925" i="1"/>
  <c r="O1925" i="1"/>
  <c r="N1925" i="1"/>
  <c r="M1925" i="1"/>
  <c r="F1925" i="1"/>
  <c r="G1925" i="1" s="1"/>
  <c r="V1924" i="1"/>
  <c r="U1924" i="1"/>
  <c r="S1924" i="1"/>
  <c r="T1924" i="1" s="1"/>
  <c r="P1924" i="1"/>
  <c r="O1924" i="1"/>
  <c r="N1924" i="1"/>
  <c r="M1924" i="1"/>
  <c r="F1924" i="1"/>
  <c r="G1924" i="1" s="1"/>
  <c r="V1923" i="1"/>
  <c r="U1923" i="1"/>
  <c r="S1923" i="1"/>
  <c r="T1923" i="1" s="1"/>
  <c r="P1923" i="1"/>
  <c r="O1923" i="1"/>
  <c r="N1923" i="1"/>
  <c r="M1923" i="1"/>
  <c r="G1923" i="1"/>
  <c r="F1923" i="1"/>
  <c r="V1922" i="1"/>
  <c r="U1922" i="1"/>
  <c r="S1922" i="1"/>
  <c r="T1922" i="1" s="1"/>
  <c r="P1922" i="1"/>
  <c r="O1922" i="1"/>
  <c r="N1922" i="1"/>
  <c r="M1922" i="1"/>
  <c r="G1922" i="1"/>
  <c r="F1922" i="1"/>
  <c r="V1921" i="1"/>
  <c r="U1921" i="1"/>
  <c r="S1921" i="1"/>
  <c r="T1921" i="1" s="1"/>
  <c r="P1921" i="1"/>
  <c r="O1921" i="1"/>
  <c r="N1921" i="1"/>
  <c r="M1921" i="1"/>
  <c r="F1921" i="1"/>
  <c r="G1921" i="1" s="1"/>
  <c r="V1920" i="1"/>
  <c r="U1920" i="1"/>
  <c r="S1920" i="1"/>
  <c r="T1920" i="1" s="1"/>
  <c r="P1920" i="1"/>
  <c r="O1920" i="1"/>
  <c r="N1920" i="1"/>
  <c r="M1920" i="1"/>
  <c r="G1920" i="1"/>
  <c r="F1920" i="1"/>
  <c r="V1919" i="1"/>
  <c r="U1919" i="1"/>
  <c r="S1919" i="1"/>
  <c r="T1919" i="1" s="1"/>
  <c r="P1919" i="1"/>
  <c r="O1919" i="1"/>
  <c r="N1919" i="1"/>
  <c r="M1919" i="1"/>
  <c r="F1919" i="1"/>
  <c r="G1919" i="1" s="1"/>
  <c r="V1918" i="1"/>
  <c r="U1918" i="1"/>
  <c r="S1918" i="1"/>
  <c r="T1918" i="1" s="1"/>
  <c r="P1918" i="1"/>
  <c r="O1918" i="1"/>
  <c r="N1918" i="1"/>
  <c r="M1918" i="1"/>
  <c r="F1918" i="1"/>
  <c r="G1918" i="1" s="1"/>
  <c r="V1917" i="1"/>
  <c r="U1917" i="1"/>
  <c r="S1917" i="1"/>
  <c r="T1917" i="1" s="1"/>
  <c r="P1917" i="1"/>
  <c r="O1917" i="1"/>
  <c r="N1917" i="1"/>
  <c r="M1917" i="1"/>
  <c r="F1917" i="1"/>
  <c r="G1917" i="1" s="1"/>
  <c r="V1916" i="1"/>
  <c r="U1916" i="1"/>
  <c r="S1916" i="1"/>
  <c r="T1916" i="1" s="1"/>
  <c r="P1916" i="1"/>
  <c r="O1916" i="1"/>
  <c r="N1916" i="1"/>
  <c r="M1916" i="1"/>
  <c r="G1916" i="1"/>
  <c r="F1916" i="1"/>
  <c r="V1915" i="1"/>
  <c r="U1915" i="1"/>
  <c r="S1915" i="1"/>
  <c r="T1915" i="1" s="1"/>
  <c r="P1915" i="1"/>
  <c r="O1915" i="1"/>
  <c r="N1915" i="1"/>
  <c r="M1915" i="1"/>
  <c r="G1915" i="1"/>
  <c r="F1915" i="1"/>
  <c r="V1914" i="1"/>
  <c r="U1914" i="1"/>
  <c r="S1914" i="1"/>
  <c r="T1914" i="1" s="1"/>
  <c r="P1914" i="1"/>
  <c r="O1914" i="1"/>
  <c r="N1914" i="1"/>
  <c r="M1914" i="1"/>
  <c r="F1914" i="1"/>
  <c r="G1914" i="1" s="1"/>
  <c r="V1913" i="1"/>
  <c r="U1913" i="1"/>
  <c r="S1913" i="1"/>
  <c r="T1913" i="1" s="1"/>
  <c r="P1913" i="1"/>
  <c r="O1913" i="1"/>
  <c r="N1913" i="1"/>
  <c r="M1913" i="1"/>
  <c r="F1913" i="1"/>
  <c r="G1913" i="1" s="1"/>
  <c r="V1912" i="1"/>
  <c r="U1912" i="1"/>
  <c r="S1912" i="1"/>
  <c r="T1912" i="1" s="1"/>
  <c r="P1912" i="1"/>
  <c r="O1912" i="1"/>
  <c r="N1912" i="1"/>
  <c r="M1912" i="1"/>
  <c r="F1912" i="1"/>
  <c r="G1912" i="1" s="1"/>
  <c r="V1911" i="1"/>
  <c r="U1911" i="1"/>
  <c r="S1911" i="1"/>
  <c r="T1911" i="1" s="1"/>
  <c r="P1911" i="1"/>
  <c r="O1911" i="1"/>
  <c r="N1911" i="1"/>
  <c r="M1911" i="1"/>
  <c r="G1911" i="1"/>
  <c r="F1911" i="1"/>
  <c r="V1910" i="1"/>
  <c r="U1910" i="1"/>
  <c r="S1910" i="1"/>
  <c r="T1910" i="1" s="1"/>
  <c r="P1910" i="1"/>
  <c r="O1910" i="1"/>
  <c r="N1910" i="1"/>
  <c r="M1910" i="1"/>
  <c r="G1910" i="1"/>
  <c r="F1910" i="1"/>
  <c r="V1909" i="1"/>
  <c r="U1909" i="1"/>
  <c r="S1909" i="1"/>
  <c r="T1909" i="1" s="1"/>
  <c r="P1909" i="1"/>
  <c r="O1909" i="1"/>
  <c r="N1909" i="1"/>
  <c r="M1909" i="1"/>
  <c r="F1909" i="1"/>
  <c r="G1909" i="1" s="1"/>
  <c r="V1908" i="1"/>
  <c r="U1908" i="1"/>
  <c r="S1908" i="1"/>
  <c r="T1908" i="1" s="1"/>
  <c r="P1908" i="1"/>
  <c r="O1908" i="1"/>
  <c r="N1908" i="1"/>
  <c r="M1908" i="1"/>
  <c r="G1908" i="1"/>
  <c r="F1908" i="1"/>
  <c r="V1907" i="1"/>
  <c r="U1907" i="1"/>
  <c r="S1907" i="1"/>
  <c r="T1907" i="1" s="1"/>
  <c r="P1907" i="1"/>
  <c r="O1907" i="1"/>
  <c r="N1907" i="1"/>
  <c r="M1907" i="1"/>
  <c r="F1907" i="1"/>
  <c r="G1907" i="1" s="1"/>
  <c r="V1906" i="1"/>
  <c r="U1906" i="1"/>
  <c r="S1906" i="1"/>
  <c r="T1906" i="1" s="1"/>
  <c r="P1906" i="1"/>
  <c r="O1906" i="1"/>
  <c r="N1906" i="1"/>
  <c r="M1906" i="1"/>
  <c r="G1906" i="1"/>
  <c r="F1906" i="1"/>
  <c r="V1905" i="1"/>
  <c r="U1905" i="1"/>
  <c r="S1905" i="1"/>
  <c r="T1905" i="1" s="1"/>
  <c r="P1905" i="1"/>
  <c r="O1905" i="1"/>
  <c r="N1905" i="1"/>
  <c r="M1905" i="1"/>
  <c r="F1905" i="1"/>
  <c r="G1905" i="1" s="1"/>
  <c r="V1904" i="1"/>
  <c r="U1904" i="1"/>
  <c r="S1904" i="1"/>
  <c r="T1904" i="1" s="1"/>
  <c r="P1904" i="1"/>
  <c r="O1904" i="1"/>
  <c r="N1904" i="1"/>
  <c r="M1904" i="1"/>
  <c r="F1904" i="1"/>
  <c r="G1904" i="1" s="1"/>
  <c r="V1903" i="1"/>
  <c r="U1903" i="1"/>
  <c r="S1903" i="1"/>
  <c r="T1903" i="1" s="1"/>
  <c r="P1903" i="1"/>
  <c r="O1903" i="1"/>
  <c r="N1903" i="1"/>
  <c r="M1903" i="1"/>
  <c r="G1903" i="1"/>
  <c r="F1903" i="1"/>
  <c r="V1902" i="1"/>
  <c r="U1902" i="1"/>
  <c r="S1902" i="1"/>
  <c r="T1902" i="1" s="1"/>
  <c r="P1902" i="1"/>
  <c r="O1902" i="1"/>
  <c r="N1902" i="1"/>
  <c r="M1902" i="1"/>
  <c r="F1902" i="1"/>
  <c r="G1902" i="1" s="1"/>
  <c r="V1901" i="1"/>
  <c r="U1901" i="1"/>
  <c r="S1901" i="1"/>
  <c r="T1901" i="1" s="1"/>
  <c r="P1901" i="1"/>
  <c r="O1901" i="1"/>
  <c r="N1901" i="1"/>
  <c r="M1901" i="1"/>
  <c r="G1901" i="1"/>
  <c r="F1901" i="1"/>
  <c r="V1900" i="1"/>
  <c r="U1900" i="1"/>
  <c r="S1900" i="1"/>
  <c r="T1900" i="1" s="1"/>
  <c r="P1900" i="1"/>
  <c r="O1900" i="1"/>
  <c r="N1900" i="1"/>
  <c r="M1900" i="1"/>
  <c r="F1900" i="1"/>
  <c r="G1900" i="1" s="1"/>
  <c r="V1899" i="1"/>
  <c r="U1899" i="1"/>
  <c r="S1899" i="1"/>
  <c r="T1899" i="1" s="1"/>
  <c r="P1899" i="1"/>
  <c r="O1899" i="1"/>
  <c r="N1899" i="1"/>
  <c r="M1899" i="1"/>
  <c r="G1899" i="1"/>
  <c r="F1899" i="1"/>
  <c r="V1898" i="1"/>
  <c r="U1898" i="1"/>
  <c r="S1898" i="1"/>
  <c r="T1898" i="1" s="1"/>
  <c r="P1898" i="1"/>
  <c r="O1898" i="1"/>
  <c r="N1898" i="1"/>
  <c r="M1898" i="1"/>
  <c r="G1898" i="1"/>
  <c r="F1898" i="1"/>
  <c r="V1897" i="1"/>
  <c r="U1897" i="1"/>
  <c r="S1897" i="1"/>
  <c r="T1897" i="1" s="1"/>
  <c r="P1897" i="1"/>
  <c r="O1897" i="1"/>
  <c r="N1897" i="1"/>
  <c r="M1897" i="1"/>
  <c r="F1897" i="1"/>
  <c r="G1897" i="1" s="1"/>
  <c r="V1896" i="1"/>
  <c r="U1896" i="1"/>
  <c r="S1896" i="1"/>
  <c r="T1896" i="1" s="1"/>
  <c r="P1896" i="1"/>
  <c r="O1896" i="1"/>
  <c r="N1896" i="1"/>
  <c r="M1896" i="1"/>
  <c r="G1896" i="1"/>
  <c r="F1896" i="1"/>
  <c r="V1895" i="1"/>
  <c r="U1895" i="1"/>
  <c r="S1895" i="1"/>
  <c r="T1895" i="1" s="1"/>
  <c r="P1895" i="1"/>
  <c r="O1895" i="1"/>
  <c r="N1895" i="1"/>
  <c r="M1895" i="1"/>
  <c r="F1895" i="1"/>
  <c r="G1895" i="1" s="1"/>
  <c r="V1894" i="1"/>
  <c r="U1894" i="1"/>
  <c r="S1894" i="1"/>
  <c r="T1894" i="1" s="1"/>
  <c r="P1894" i="1"/>
  <c r="O1894" i="1"/>
  <c r="N1894" i="1"/>
  <c r="M1894" i="1"/>
  <c r="F1894" i="1"/>
  <c r="G1894" i="1" s="1"/>
  <c r="V1893" i="1"/>
  <c r="U1893" i="1"/>
  <c r="S1893" i="1"/>
  <c r="T1893" i="1" s="1"/>
  <c r="P1893" i="1"/>
  <c r="O1893" i="1"/>
  <c r="N1893" i="1"/>
  <c r="M1893" i="1"/>
  <c r="F1893" i="1"/>
  <c r="G1893" i="1" s="1"/>
  <c r="V1892" i="1"/>
  <c r="U1892" i="1"/>
  <c r="S1892" i="1"/>
  <c r="T1892" i="1" s="1"/>
  <c r="P1892" i="1"/>
  <c r="O1892" i="1"/>
  <c r="N1892" i="1"/>
  <c r="M1892" i="1"/>
  <c r="F1892" i="1"/>
  <c r="G1892" i="1" s="1"/>
  <c r="V1891" i="1"/>
  <c r="U1891" i="1"/>
  <c r="S1891" i="1"/>
  <c r="T1891" i="1" s="1"/>
  <c r="P1891" i="1"/>
  <c r="O1891" i="1"/>
  <c r="N1891" i="1"/>
  <c r="M1891" i="1"/>
  <c r="G1891" i="1"/>
  <c r="F1891" i="1"/>
  <c r="V1890" i="1"/>
  <c r="U1890" i="1"/>
  <c r="S1890" i="1"/>
  <c r="T1890" i="1" s="1"/>
  <c r="P1890" i="1"/>
  <c r="O1890" i="1"/>
  <c r="N1890" i="1"/>
  <c r="M1890" i="1"/>
  <c r="G1890" i="1"/>
  <c r="F1890" i="1"/>
  <c r="V1889" i="1"/>
  <c r="U1889" i="1"/>
  <c r="S1889" i="1"/>
  <c r="T1889" i="1" s="1"/>
  <c r="P1889" i="1"/>
  <c r="O1889" i="1"/>
  <c r="N1889" i="1"/>
  <c r="M1889" i="1"/>
  <c r="F1889" i="1"/>
  <c r="G1889" i="1" s="1"/>
  <c r="V1888" i="1"/>
  <c r="U1888" i="1"/>
  <c r="S1888" i="1"/>
  <c r="T1888" i="1" s="1"/>
  <c r="P1888" i="1"/>
  <c r="O1888" i="1"/>
  <c r="N1888" i="1"/>
  <c r="M1888" i="1"/>
  <c r="F1888" i="1"/>
  <c r="G1888" i="1" s="1"/>
  <c r="V1887" i="1"/>
  <c r="U1887" i="1"/>
  <c r="S1887" i="1"/>
  <c r="T1887" i="1" s="1"/>
  <c r="P1887" i="1"/>
  <c r="O1887" i="1"/>
  <c r="N1887" i="1"/>
  <c r="M1887" i="1"/>
  <c r="G1887" i="1"/>
  <c r="F1887" i="1"/>
  <c r="V1886" i="1"/>
  <c r="U1886" i="1"/>
  <c r="S1886" i="1"/>
  <c r="T1886" i="1" s="1"/>
  <c r="P1886" i="1"/>
  <c r="O1886" i="1"/>
  <c r="N1886" i="1"/>
  <c r="M1886" i="1"/>
  <c r="G1886" i="1"/>
  <c r="F1886" i="1"/>
  <c r="V1885" i="1"/>
  <c r="U1885" i="1"/>
  <c r="S1885" i="1"/>
  <c r="T1885" i="1" s="1"/>
  <c r="P1885" i="1"/>
  <c r="O1885" i="1"/>
  <c r="N1885" i="1"/>
  <c r="M1885" i="1"/>
  <c r="F1885" i="1"/>
  <c r="G1885" i="1" s="1"/>
  <c r="V1884" i="1"/>
  <c r="U1884" i="1"/>
  <c r="S1884" i="1"/>
  <c r="T1884" i="1" s="1"/>
  <c r="P1884" i="1"/>
  <c r="O1884" i="1"/>
  <c r="N1884" i="1"/>
  <c r="M1884" i="1"/>
  <c r="F1884" i="1"/>
  <c r="G1884" i="1" s="1"/>
  <c r="V1883" i="1"/>
  <c r="U1883" i="1"/>
  <c r="S1883" i="1"/>
  <c r="T1883" i="1" s="1"/>
  <c r="P1883" i="1"/>
  <c r="O1883" i="1"/>
  <c r="N1883" i="1"/>
  <c r="M1883" i="1"/>
  <c r="F1883" i="1"/>
  <c r="G1883" i="1" s="1"/>
  <c r="V1882" i="1"/>
  <c r="U1882" i="1"/>
  <c r="S1882" i="1"/>
  <c r="T1882" i="1" s="1"/>
  <c r="P1882" i="1"/>
  <c r="O1882" i="1"/>
  <c r="N1882" i="1"/>
  <c r="M1882" i="1"/>
  <c r="G1882" i="1"/>
  <c r="F1882" i="1"/>
  <c r="V1881" i="1"/>
  <c r="U1881" i="1"/>
  <c r="S1881" i="1"/>
  <c r="T1881" i="1" s="1"/>
  <c r="P1881" i="1"/>
  <c r="O1881" i="1"/>
  <c r="N1881" i="1"/>
  <c r="M1881" i="1"/>
  <c r="G1881" i="1"/>
  <c r="F1881" i="1"/>
  <c r="V1880" i="1"/>
  <c r="U1880" i="1"/>
  <c r="S1880" i="1"/>
  <c r="T1880" i="1" s="1"/>
  <c r="P1880" i="1"/>
  <c r="O1880" i="1"/>
  <c r="N1880" i="1"/>
  <c r="M1880" i="1"/>
  <c r="G1880" i="1"/>
  <c r="F1880" i="1"/>
  <c r="V1879" i="1"/>
  <c r="U1879" i="1"/>
  <c r="S1879" i="1"/>
  <c r="T1879" i="1" s="1"/>
  <c r="P1879" i="1"/>
  <c r="O1879" i="1"/>
  <c r="N1879" i="1"/>
  <c r="M1879" i="1"/>
  <c r="G1879" i="1"/>
  <c r="F1879" i="1"/>
  <c r="V1878" i="1"/>
  <c r="U1878" i="1"/>
  <c r="S1878" i="1"/>
  <c r="T1878" i="1" s="1"/>
  <c r="P1878" i="1"/>
  <c r="O1878" i="1"/>
  <c r="N1878" i="1"/>
  <c r="M1878" i="1"/>
  <c r="F1878" i="1"/>
  <c r="G1878" i="1" s="1"/>
  <c r="V1877" i="1"/>
  <c r="U1877" i="1"/>
  <c r="S1877" i="1"/>
  <c r="T1877" i="1" s="1"/>
  <c r="P1877" i="1"/>
  <c r="O1877" i="1"/>
  <c r="N1877" i="1"/>
  <c r="M1877" i="1"/>
  <c r="G1877" i="1"/>
  <c r="F1877" i="1"/>
  <c r="V1876" i="1"/>
  <c r="U1876" i="1"/>
  <c r="S1876" i="1"/>
  <c r="T1876" i="1" s="1"/>
  <c r="P1876" i="1"/>
  <c r="O1876" i="1"/>
  <c r="N1876" i="1"/>
  <c r="M1876" i="1"/>
  <c r="F1876" i="1"/>
  <c r="G1876" i="1" s="1"/>
  <c r="V1875" i="1"/>
  <c r="U1875" i="1"/>
  <c r="S1875" i="1"/>
  <c r="T1875" i="1" s="1"/>
  <c r="P1875" i="1"/>
  <c r="O1875" i="1"/>
  <c r="N1875" i="1"/>
  <c r="M1875" i="1"/>
  <c r="G1875" i="1"/>
  <c r="F1875" i="1"/>
  <c r="V1874" i="1"/>
  <c r="U1874" i="1"/>
  <c r="S1874" i="1"/>
  <c r="T1874" i="1" s="1"/>
  <c r="P1874" i="1"/>
  <c r="O1874" i="1"/>
  <c r="N1874" i="1"/>
  <c r="M1874" i="1"/>
  <c r="F1874" i="1"/>
  <c r="G1874" i="1" s="1"/>
  <c r="V1873" i="1"/>
  <c r="U1873" i="1"/>
  <c r="S1873" i="1"/>
  <c r="T1873" i="1" s="1"/>
  <c r="P1873" i="1"/>
  <c r="O1873" i="1"/>
  <c r="N1873" i="1"/>
  <c r="M1873" i="1"/>
  <c r="F1873" i="1"/>
  <c r="G1873" i="1" s="1"/>
  <c r="V1872" i="1"/>
  <c r="U1872" i="1"/>
  <c r="S1872" i="1"/>
  <c r="T1872" i="1" s="1"/>
  <c r="P1872" i="1"/>
  <c r="O1872" i="1"/>
  <c r="N1872" i="1"/>
  <c r="M1872" i="1"/>
  <c r="G1872" i="1"/>
  <c r="F1872" i="1"/>
  <c r="V1871" i="1"/>
  <c r="U1871" i="1"/>
  <c r="S1871" i="1"/>
  <c r="T1871" i="1" s="1"/>
  <c r="P1871" i="1"/>
  <c r="O1871" i="1"/>
  <c r="N1871" i="1"/>
  <c r="M1871" i="1"/>
  <c r="G1871" i="1"/>
  <c r="F1871" i="1"/>
  <c r="V1870" i="1"/>
  <c r="U1870" i="1"/>
  <c r="S1870" i="1"/>
  <c r="T1870" i="1" s="1"/>
  <c r="P1870" i="1"/>
  <c r="O1870" i="1"/>
  <c r="N1870" i="1"/>
  <c r="M1870" i="1"/>
  <c r="F1870" i="1"/>
  <c r="G1870" i="1" s="1"/>
  <c r="V1869" i="1"/>
  <c r="U1869" i="1"/>
  <c r="S1869" i="1"/>
  <c r="T1869" i="1" s="1"/>
  <c r="P1869" i="1"/>
  <c r="O1869" i="1"/>
  <c r="N1869" i="1"/>
  <c r="M1869" i="1"/>
  <c r="G1869" i="1"/>
  <c r="F1869" i="1"/>
  <c r="V1868" i="1"/>
  <c r="U1868" i="1"/>
  <c r="S1868" i="1"/>
  <c r="T1868" i="1" s="1"/>
  <c r="P1868" i="1"/>
  <c r="O1868" i="1"/>
  <c r="N1868" i="1"/>
  <c r="M1868" i="1"/>
  <c r="F1868" i="1"/>
  <c r="G1868" i="1" s="1"/>
  <c r="V1867" i="1"/>
  <c r="U1867" i="1"/>
  <c r="S1867" i="1"/>
  <c r="T1867" i="1" s="1"/>
  <c r="P1867" i="1"/>
  <c r="O1867" i="1"/>
  <c r="N1867" i="1"/>
  <c r="M1867" i="1"/>
  <c r="F1867" i="1"/>
  <c r="G1867" i="1" s="1"/>
  <c r="V1866" i="1"/>
  <c r="U1866" i="1"/>
  <c r="S1866" i="1"/>
  <c r="T1866" i="1" s="1"/>
  <c r="P1866" i="1"/>
  <c r="O1866" i="1"/>
  <c r="N1866" i="1"/>
  <c r="M1866" i="1"/>
  <c r="G1866" i="1"/>
  <c r="F1866" i="1"/>
  <c r="V1865" i="1"/>
  <c r="U1865" i="1"/>
  <c r="S1865" i="1"/>
  <c r="T1865" i="1" s="1"/>
  <c r="P1865" i="1"/>
  <c r="O1865" i="1"/>
  <c r="N1865" i="1"/>
  <c r="M1865" i="1"/>
  <c r="G1865" i="1"/>
  <c r="F1865" i="1"/>
  <c r="V1864" i="1"/>
  <c r="U1864" i="1"/>
  <c r="S1864" i="1"/>
  <c r="T1864" i="1" s="1"/>
  <c r="P1864" i="1"/>
  <c r="O1864" i="1"/>
  <c r="N1864" i="1"/>
  <c r="M1864" i="1"/>
  <c r="F1864" i="1"/>
  <c r="G1864" i="1" s="1"/>
  <c r="V1863" i="1"/>
  <c r="U1863" i="1"/>
  <c r="S1863" i="1"/>
  <c r="T1863" i="1" s="1"/>
  <c r="P1863" i="1"/>
  <c r="O1863" i="1"/>
  <c r="N1863" i="1"/>
  <c r="M1863" i="1"/>
  <c r="G1863" i="1"/>
  <c r="F1863" i="1"/>
  <c r="V1862" i="1"/>
  <c r="U1862" i="1"/>
  <c r="S1862" i="1"/>
  <c r="T1862" i="1" s="1"/>
  <c r="P1862" i="1"/>
  <c r="O1862" i="1"/>
  <c r="N1862" i="1"/>
  <c r="M1862" i="1"/>
  <c r="G1862" i="1"/>
  <c r="F1862" i="1"/>
  <c r="V1861" i="1"/>
  <c r="U1861" i="1"/>
  <c r="S1861" i="1"/>
  <c r="T1861" i="1" s="1"/>
  <c r="P1861" i="1"/>
  <c r="O1861" i="1"/>
  <c r="N1861" i="1"/>
  <c r="M1861" i="1"/>
  <c r="F1861" i="1"/>
  <c r="G1861" i="1" s="1"/>
  <c r="V1860" i="1"/>
  <c r="U1860" i="1"/>
  <c r="S1860" i="1"/>
  <c r="T1860" i="1" s="1"/>
  <c r="P1860" i="1"/>
  <c r="O1860" i="1"/>
  <c r="N1860" i="1"/>
  <c r="M1860" i="1"/>
  <c r="G1860" i="1"/>
  <c r="F1860" i="1"/>
  <c r="V1859" i="1"/>
  <c r="U1859" i="1"/>
  <c r="S1859" i="1"/>
  <c r="T1859" i="1" s="1"/>
  <c r="P1859" i="1"/>
  <c r="O1859" i="1"/>
  <c r="N1859" i="1"/>
  <c r="M1859" i="1"/>
  <c r="F1859" i="1"/>
  <c r="G1859" i="1" s="1"/>
  <c r="V1858" i="1"/>
  <c r="U1858" i="1"/>
  <c r="S1858" i="1"/>
  <c r="T1858" i="1" s="1"/>
  <c r="P1858" i="1"/>
  <c r="O1858" i="1"/>
  <c r="N1858" i="1"/>
  <c r="M1858" i="1"/>
  <c r="G1858" i="1"/>
  <c r="F1858" i="1"/>
  <c r="V1857" i="1"/>
  <c r="U1857" i="1"/>
  <c r="S1857" i="1"/>
  <c r="T1857" i="1" s="1"/>
  <c r="P1857" i="1"/>
  <c r="O1857" i="1"/>
  <c r="N1857" i="1"/>
  <c r="M1857" i="1"/>
  <c r="G1857" i="1"/>
  <c r="F1857" i="1"/>
  <c r="V1856" i="1"/>
  <c r="U1856" i="1"/>
  <c r="S1856" i="1"/>
  <c r="T1856" i="1" s="1"/>
  <c r="P1856" i="1"/>
  <c r="O1856" i="1"/>
  <c r="N1856" i="1"/>
  <c r="M1856" i="1"/>
  <c r="F1856" i="1"/>
  <c r="G1856" i="1" s="1"/>
  <c r="V1855" i="1"/>
  <c r="U1855" i="1"/>
  <c r="S1855" i="1"/>
  <c r="T1855" i="1" s="1"/>
  <c r="P1855" i="1"/>
  <c r="O1855" i="1"/>
  <c r="N1855" i="1"/>
  <c r="M1855" i="1"/>
  <c r="F1855" i="1"/>
  <c r="G1855" i="1" s="1"/>
  <c r="V1854" i="1"/>
  <c r="U1854" i="1"/>
  <c r="S1854" i="1"/>
  <c r="T1854" i="1" s="1"/>
  <c r="P1854" i="1"/>
  <c r="O1854" i="1"/>
  <c r="N1854" i="1"/>
  <c r="M1854" i="1"/>
  <c r="G1854" i="1"/>
  <c r="F1854" i="1"/>
  <c r="V1853" i="1"/>
  <c r="U1853" i="1"/>
  <c r="S1853" i="1"/>
  <c r="T1853" i="1" s="1"/>
  <c r="P1853" i="1"/>
  <c r="O1853" i="1"/>
  <c r="N1853" i="1"/>
  <c r="M1853" i="1"/>
  <c r="F1853" i="1"/>
  <c r="G1853" i="1" s="1"/>
  <c r="V1852" i="1"/>
  <c r="U1852" i="1"/>
  <c r="S1852" i="1"/>
  <c r="T1852" i="1" s="1"/>
  <c r="P1852" i="1"/>
  <c r="O1852" i="1"/>
  <c r="N1852" i="1"/>
  <c r="M1852" i="1"/>
  <c r="F1852" i="1"/>
  <c r="G1852" i="1" s="1"/>
  <c r="V1851" i="1"/>
  <c r="U1851" i="1"/>
  <c r="S1851" i="1"/>
  <c r="T1851" i="1" s="1"/>
  <c r="P1851" i="1"/>
  <c r="O1851" i="1"/>
  <c r="N1851" i="1"/>
  <c r="M1851" i="1"/>
  <c r="G1851" i="1"/>
  <c r="F1851" i="1"/>
  <c r="V1850" i="1"/>
  <c r="U1850" i="1"/>
  <c r="S1850" i="1"/>
  <c r="T1850" i="1" s="1"/>
  <c r="P1850" i="1"/>
  <c r="O1850" i="1"/>
  <c r="N1850" i="1"/>
  <c r="M1850" i="1"/>
  <c r="G1850" i="1"/>
  <c r="F1850" i="1"/>
  <c r="V1849" i="1"/>
  <c r="U1849" i="1"/>
  <c r="S1849" i="1"/>
  <c r="T1849" i="1" s="1"/>
  <c r="P1849" i="1"/>
  <c r="O1849" i="1"/>
  <c r="N1849" i="1"/>
  <c r="M1849" i="1"/>
  <c r="F1849" i="1"/>
  <c r="G1849" i="1" s="1"/>
  <c r="V1848" i="1"/>
  <c r="U1848" i="1"/>
  <c r="S1848" i="1"/>
  <c r="T1848" i="1" s="1"/>
  <c r="P1848" i="1"/>
  <c r="O1848" i="1"/>
  <c r="N1848" i="1"/>
  <c r="M1848" i="1"/>
  <c r="F1848" i="1"/>
  <c r="G1848" i="1" s="1"/>
  <c r="V1847" i="1"/>
  <c r="U1847" i="1"/>
  <c r="S1847" i="1"/>
  <c r="T1847" i="1" s="1"/>
  <c r="P1847" i="1"/>
  <c r="O1847" i="1"/>
  <c r="N1847" i="1"/>
  <c r="M1847" i="1"/>
  <c r="G1847" i="1"/>
  <c r="F1847" i="1"/>
  <c r="V1846" i="1"/>
  <c r="U1846" i="1"/>
  <c r="S1846" i="1"/>
  <c r="T1846" i="1" s="1"/>
  <c r="P1846" i="1"/>
  <c r="O1846" i="1"/>
  <c r="N1846" i="1"/>
  <c r="M1846" i="1"/>
  <c r="G1846" i="1"/>
  <c r="F1846" i="1"/>
  <c r="V1845" i="1"/>
  <c r="U1845" i="1"/>
  <c r="S1845" i="1"/>
  <c r="T1845" i="1" s="1"/>
  <c r="P1845" i="1"/>
  <c r="O1845" i="1"/>
  <c r="N1845" i="1"/>
  <c r="M1845" i="1"/>
  <c r="G1845" i="1"/>
  <c r="F1845" i="1"/>
  <c r="V1844" i="1"/>
  <c r="U1844" i="1"/>
  <c r="S1844" i="1"/>
  <c r="T1844" i="1" s="1"/>
  <c r="P1844" i="1"/>
  <c r="O1844" i="1"/>
  <c r="N1844" i="1"/>
  <c r="M1844" i="1"/>
  <c r="F1844" i="1"/>
  <c r="G1844" i="1" s="1"/>
  <c r="V1843" i="1"/>
  <c r="U1843" i="1"/>
  <c r="S1843" i="1"/>
  <c r="T1843" i="1" s="1"/>
  <c r="P1843" i="1"/>
  <c r="O1843" i="1"/>
  <c r="N1843" i="1"/>
  <c r="M1843" i="1"/>
  <c r="F1843" i="1"/>
  <c r="G1843" i="1" s="1"/>
  <c r="V1842" i="1"/>
  <c r="U1842" i="1"/>
  <c r="S1842" i="1"/>
  <c r="T1842" i="1" s="1"/>
  <c r="P1842" i="1"/>
  <c r="O1842" i="1"/>
  <c r="N1842" i="1"/>
  <c r="M1842" i="1"/>
  <c r="G1842" i="1"/>
  <c r="F1842" i="1"/>
  <c r="V1841" i="1"/>
  <c r="U1841" i="1"/>
  <c r="S1841" i="1"/>
  <c r="T1841" i="1" s="1"/>
  <c r="P1841" i="1"/>
  <c r="O1841" i="1"/>
  <c r="N1841" i="1"/>
  <c r="M1841" i="1"/>
  <c r="F1841" i="1"/>
  <c r="G1841" i="1" s="1"/>
  <c r="V1840" i="1"/>
  <c r="U1840" i="1"/>
  <c r="S1840" i="1"/>
  <c r="T1840" i="1" s="1"/>
  <c r="P1840" i="1"/>
  <c r="O1840" i="1"/>
  <c r="N1840" i="1"/>
  <c r="M1840" i="1"/>
  <c r="F1840" i="1"/>
  <c r="G1840" i="1" s="1"/>
  <c r="V1839" i="1"/>
  <c r="U1839" i="1"/>
  <c r="S1839" i="1"/>
  <c r="T1839" i="1" s="1"/>
  <c r="P1839" i="1"/>
  <c r="O1839" i="1"/>
  <c r="N1839" i="1"/>
  <c r="M1839" i="1"/>
  <c r="G1839" i="1"/>
  <c r="F1839" i="1"/>
  <c r="V1838" i="1"/>
  <c r="U1838" i="1"/>
  <c r="S1838" i="1"/>
  <c r="T1838" i="1" s="1"/>
  <c r="P1838" i="1"/>
  <c r="O1838" i="1"/>
  <c r="N1838" i="1"/>
  <c r="M1838" i="1"/>
  <c r="G1838" i="1"/>
  <c r="F1838" i="1"/>
  <c r="V1837" i="1"/>
  <c r="U1837" i="1"/>
  <c r="S1837" i="1"/>
  <c r="T1837" i="1" s="1"/>
  <c r="P1837" i="1"/>
  <c r="O1837" i="1"/>
  <c r="N1837" i="1"/>
  <c r="M1837" i="1"/>
  <c r="G1837" i="1"/>
  <c r="F1837" i="1"/>
  <c r="V1836" i="1"/>
  <c r="U1836" i="1"/>
  <c r="S1836" i="1"/>
  <c r="T1836" i="1" s="1"/>
  <c r="P1836" i="1"/>
  <c r="O1836" i="1"/>
  <c r="N1836" i="1"/>
  <c r="M1836" i="1"/>
  <c r="F1836" i="1"/>
  <c r="G1836" i="1" s="1"/>
  <c r="V1835" i="1"/>
  <c r="U1835" i="1"/>
  <c r="S1835" i="1"/>
  <c r="T1835" i="1" s="1"/>
  <c r="P1835" i="1"/>
  <c r="O1835" i="1"/>
  <c r="N1835" i="1"/>
  <c r="M1835" i="1"/>
  <c r="G1835" i="1"/>
  <c r="F1835" i="1"/>
  <c r="V1834" i="1"/>
  <c r="U1834" i="1"/>
  <c r="S1834" i="1"/>
  <c r="T1834" i="1" s="1"/>
  <c r="P1834" i="1"/>
  <c r="O1834" i="1"/>
  <c r="N1834" i="1"/>
  <c r="M1834" i="1"/>
  <c r="F1834" i="1"/>
  <c r="G1834" i="1" s="1"/>
  <c r="V1833" i="1"/>
  <c r="U1833" i="1"/>
  <c r="S1833" i="1"/>
  <c r="T1833" i="1" s="1"/>
  <c r="P1833" i="1"/>
  <c r="O1833" i="1"/>
  <c r="N1833" i="1"/>
  <c r="M1833" i="1"/>
  <c r="F1833" i="1"/>
  <c r="G1833" i="1" s="1"/>
  <c r="V1832" i="1"/>
  <c r="U1832" i="1"/>
  <c r="S1832" i="1"/>
  <c r="T1832" i="1" s="1"/>
  <c r="P1832" i="1"/>
  <c r="O1832" i="1"/>
  <c r="N1832" i="1"/>
  <c r="M1832" i="1"/>
  <c r="G1832" i="1"/>
  <c r="F1832" i="1"/>
  <c r="V1831" i="1"/>
  <c r="U1831" i="1"/>
  <c r="S1831" i="1"/>
  <c r="T1831" i="1" s="1"/>
  <c r="P1831" i="1"/>
  <c r="O1831" i="1"/>
  <c r="N1831" i="1"/>
  <c r="M1831" i="1"/>
  <c r="G1831" i="1"/>
  <c r="F1831" i="1"/>
  <c r="V1830" i="1"/>
  <c r="U1830" i="1"/>
  <c r="S1830" i="1"/>
  <c r="T1830" i="1" s="1"/>
  <c r="P1830" i="1"/>
  <c r="O1830" i="1"/>
  <c r="N1830" i="1"/>
  <c r="M1830" i="1"/>
  <c r="F1830" i="1"/>
  <c r="G1830" i="1" s="1"/>
  <c r="V1829" i="1"/>
  <c r="U1829" i="1"/>
  <c r="S1829" i="1"/>
  <c r="T1829" i="1" s="1"/>
  <c r="P1829" i="1"/>
  <c r="O1829" i="1"/>
  <c r="N1829" i="1"/>
  <c r="M1829" i="1"/>
  <c r="F1829" i="1"/>
  <c r="G1829" i="1" s="1"/>
  <c r="V1828" i="1"/>
  <c r="U1828" i="1"/>
  <c r="S1828" i="1"/>
  <c r="T1828" i="1" s="1"/>
  <c r="P1828" i="1"/>
  <c r="O1828" i="1"/>
  <c r="N1828" i="1"/>
  <c r="M1828" i="1"/>
  <c r="F1828" i="1"/>
  <c r="G1828" i="1" s="1"/>
  <c r="V1827" i="1"/>
  <c r="U1827" i="1"/>
  <c r="S1827" i="1"/>
  <c r="T1827" i="1" s="1"/>
  <c r="P1827" i="1"/>
  <c r="O1827" i="1"/>
  <c r="N1827" i="1"/>
  <c r="M1827" i="1"/>
  <c r="G1827" i="1"/>
  <c r="F1827" i="1"/>
  <c r="V1826" i="1"/>
  <c r="U1826" i="1"/>
  <c r="S1826" i="1"/>
  <c r="T1826" i="1" s="1"/>
  <c r="P1826" i="1"/>
  <c r="O1826" i="1"/>
  <c r="N1826" i="1"/>
  <c r="M1826" i="1"/>
  <c r="G1826" i="1"/>
  <c r="F1826" i="1"/>
  <c r="V1825" i="1"/>
  <c r="U1825" i="1"/>
  <c r="S1825" i="1"/>
  <c r="T1825" i="1" s="1"/>
  <c r="P1825" i="1"/>
  <c r="O1825" i="1"/>
  <c r="N1825" i="1"/>
  <c r="M1825" i="1"/>
  <c r="F1825" i="1"/>
  <c r="G1825" i="1" s="1"/>
  <c r="V1824" i="1"/>
  <c r="U1824" i="1"/>
  <c r="S1824" i="1"/>
  <c r="T1824" i="1" s="1"/>
  <c r="P1824" i="1"/>
  <c r="O1824" i="1"/>
  <c r="N1824" i="1"/>
  <c r="M1824" i="1"/>
  <c r="G1824" i="1"/>
  <c r="F1824" i="1"/>
  <c r="V1823" i="1"/>
  <c r="U1823" i="1"/>
  <c r="S1823" i="1"/>
  <c r="T1823" i="1" s="1"/>
  <c r="P1823" i="1"/>
  <c r="O1823" i="1"/>
  <c r="N1823" i="1"/>
  <c r="M1823" i="1"/>
  <c r="F1823" i="1"/>
  <c r="G1823" i="1" s="1"/>
  <c r="V1822" i="1"/>
  <c r="U1822" i="1"/>
  <c r="S1822" i="1"/>
  <c r="T1822" i="1" s="1"/>
  <c r="P1822" i="1"/>
  <c r="O1822" i="1"/>
  <c r="N1822" i="1"/>
  <c r="M1822" i="1"/>
  <c r="G1822" i="1"/>
  <c r="F1822" i="1"/>
  <c r="V1821" i="1"/>
  <c r="U1821" i="1"/>
  <c r="S1821" i="1"/>
  <c r="T1821" i="1" s="1"/>
  <c r="P1821" i="1"/>
  <c r="O1821" i="1"/>
  <c r="N1821" i="1"/>
  <c r="M1821" i="1"/>
  <c r="F1821" i="1"/>
  <c r="G1821" i="1" s="1"/>
  <c r="V1820" i="1"/>
  <c r="U1820" i="1"/>
  <c r="S1820" i="1"/>
  <c r="T1820" i="1" s="1"/>
  <c r="P1820" i="1"/>
  <c r="O1820" i="1"/>
  <c r="N1820" i="1"/>
  <c r="M1820" i="1"/>
  <c r="F1820" i="1"/>
  <c r="G1820" i="1" s="1"/>
  <c r="V1819" i="1"/>
  <c r="U1819" i="1"/>
  <c r="S1819" i="1"/>
  <c r="T1819" i="1" s="1"/>
  <c r="P1819" i="1"/>
  <c r="O1819" i="1"/>
  <c r="N1819" i="1"/>
  <c r="M1819" i="1"/>
  <c r="G1819" i="1"/>
  <c r="F1819" i="1"/>
  <c r="V1818" i="1"/>
  <c r="U1818" i="1"/>
  <c r="S1818" i="1"/>
  <c r="T1818" i="1" s="1"/>
  <c r="P1818" i="1"/>
  <c r="O1818" i="1"/>
  <c r="N1818" i="1"/>
  <c r="M1818" i="1"/>
  <c r="G1818" i="1"/>
  <c r="F1818" i="1"/>
  <c r="V1817" i="1"/>
  <c r="U1817" i="1"/>
  <c r="S1817" i="1"/>
  <c r="T1817" i="1" s="1"/>
  <c r="P1817" i="1"/>
  <c r="O1817" i="1"/>
  <c r="N1817" i="1"/>
  <c r="M1817" i="1"/>
  <c r="F1817" i="1"/>
  <c r="G1817" i="1" s="1"/>
  <c r="V1816" i="1"/>
  <c r="U1816" i="1"/>
  <c r="S1816" i="1"/>
  <c r="T1816" i="1" s="1"/>
  <c r="P1816" i="1"/>
  <c r="O1816" i="1"/>
  <c r="N1816" i="1"/>
  <c r="M1816" i="1"/>
  <c r="F1816" i="1"/>
  <c r="G1816" i="1" s="1"/>
  <c r="V1815" i="1"/>
  <c r="U1815" i="1"/>
  <c r="S1815" i="1"/>
  <c r="T1815" i="1" s="1"/>
  <c r="P1815" i="1"/>
  <c r="O1815" i="1"/>
  <c r="N1815" i="1"/>
  <c r="M1815" i="1"/>
  <c r="G1815" i="1"/>
  <c r="F1815" i="1"/>
  <c r="V1814" i="1"/>
  <c r="U1814" i="1"/>
  <c r="S1814" i="1"/>
  <c r="T1814" i="1" s="1"/>
  <c r="P1814" i="1"/>
  <c r="O1814" i="1"/>
  <c r="N1814" i="1"/>
  <c r="M1814" i="1"/>
  <c r="F1814" i="1"/>
  <c r="G1814" i="1" s="1"/>
  <c r="V1813" i="1"/>
  <c r="U1813" i="1"/>
  <c r="S1813" i="1"/>
  <c r="T1813" i="1" s="1"/>
  <c r="P1813" i="1"/>
  <c r="O1813" i="1"/>
  <c r="N1813" i="1"/>
  <c r="M1813" i="1"/>
  <c r="G1813" i="1"/>
  <c r="F1813" i="1"/>
  <c r="V1812" i="1"/>
  <c r="U1812" i="1"/>
  <c r="S1812" i="1"/>
  <c r="T1812" i="1" s="1"/>
  <c r="P1812" i="1"/>
  <c r="O1812" i="1"/>
  <c r="N1812" i="1"/>
  <c r="M1812" i="1"/>
  <c r="G1812" i="1"/>
  <c r="F1812" i="1"/>
  <c r="V1811" i="1"/>
  <c r="U1811" i="1"/>
  <c r="S1811" i="1"/>
  <c r="T1811" i="1" s="1"/>
  <c r="P1811" i="1"/>
  <c r="O1811" i="1"/>
  <c r="N1811" i="1"/>
  <c r="M1811" i="1"/>
  <c r="F1811" i="1"/>
  <c r="G1811" i="1" s="1"/>
  <c r="V1810" i="1"/>
  <c r="U1810" i="1"/>
  <c r="S1810" i="1"/>
  <c r="T1810" i="1" s="1"/>
  <c r="P1810" i="1"/>
  <c r="O1810" i="1"/>
  <c r="N1810" i="1"/>
  <c r="M1810" i="1"/>
  <c r="G1810" i="1"/>
  <c r="F1810" i="1"/>
  <c r="V1809" i="1"/>
  <c r="U1809" i="1"/>
  <c r="S1809" i="1"/>
  <c r="T1809" i="1" s="1"/>
  <c r="P1809" i="1"/>
  <c r="O1809" i="1"/>
  <c r="N1809" i="1"/>
  <c r="M1809" i="1"/>
  <c r="G1809" i="1"/>
  <c r="F1809" i="1"/>
  <c r="V1808" i="1"/>
  <c r="U1808" i="1"/>
  <c r="S1808" i="1"/>
  <c r="T1808" i="1" s="1"/>
  <c r="P1808" i="1"/>
  <c r="O1808" i="1"/>
  <c r="N1808" i="1"/>
  <c r="M1808" i="1"/>
  <c r="G1808" i="1"/>
  <c r="F1808" i="1"/>
  <c r="V1807" i="1"/>
  <c r="U1807" i="1"/>
  <c r="S1807" i="1"/>
  <c r="T1807" i="1" s="1"/>
  <c r="P1807" i="1"/>
  <c r="O1807" i="1"/>
  <c r="N1807" i="1"/>
  <c r="M1807" i="1"/>
  <c r="F1807" i="1"/>
  <c r="G1807" i="1" s="1"/>
  <c r="V1806" i="1"/>
  <c r="U1806" i="1"/>
  <c r="S1806" i="1"/>
  <c r="T1806" i="1" s="1"/>
  <c r="P1806" i="1"/>
  <c r="O1806" i="1"/>
  <c r="N1806" i="1"/>
  <c r="M1806" i="1"/>
  <c r="F1806" i="1"/>
  <c r="G1806" i="1" s="1"/>
  <c r="V1805" i="1"/>
  <c r="U1805" i="1"/>
  <c r="S1805" i="1"/>
  <c r="T1805" i="1" s="1"/>
  <c r="P1805" i="1"/>
  <c r="O1805" i="1"/>
  <c r="N1805" i="1"/>
  <c r="M1805" i="1"/>
  <c r="G1805" i="1"/>
  <c r="F1805" i="1"/>
  <c r="V1804" i="1"/>
  <c r="U1804" i="1"/>
  <c r="S1804" i="1"/>
  <c r="T1804" i="1" s="1"/>
  <c r="P1804" i="1"/>
  <c r="O1804" i="1"/>
  <c r="N1804" i="1"/>
  <c r="M1804" i="1"/>
  <c r="F1804" i="1"/>
  <c r="G1804" i="1" s="1"/>
  <c r="V1803" i="1"/>
  <c r="U1803" i="1"/>
  <c r="S1803" i="1"/>
  <c r="T1803" i="1" s="1"/>
  <c r="P1803" i="1"/>
  <c r="O1803" i="1"/>
  <c r="N1803" i="1"/>
  <c r="M1803" i="1"/>
  <c r="G1803" i="1"/>
  <c r="F1803" i="1"/>
  <c r="V1802" i="1"/>
  <c r="U1802" i="1"/>
  <c r="S1802" i="1"/>
  <c r="T1802" i="1" s="1"/>
  <c r="P1802" i="1"/>
  <c r="O1802" i="1"/>
  <c r="N1802" i="1"/>
  <c r="M1802" i="1"/>
  <c r="G1802" i="1"/>
  <c r="F1802" i="1"/>
  <c r="V1801" i="1"/>
  <c r="U1801" i="1"/>
  <c r="S1801" i="1"/>
  <c r="T1801" i="1" s="1"/>
  <c r="P1801" i="1"/>
  <c r="O1801" i="1"/>
  <c r="N1801" i="1"/>
  <c r="M1801" i="1"/>
  <c r="F1801" i="1"/>
  <c r="G1801" i="1" s="1"/>
  <c r="V1800" i="1"/>
  <c r="U1800" i="1"/>
  <c r="S1800" i="1"/>
  <c r="T1800" i="1" s="1"/>
  <c r="P1800" i="1"/>
  <c r="O1800" i="1"/>
  <c r="N1800" i="1"/>
  <c r="M1800" i="1"/>
  <c r="G1800" i="1"/>
  <c r="F1800" i="1"/>
  <c r="V1799" i="1"/>
  <c r="U1799" i="1"/>
  <c r="S1799" i="1"/>
  <c r="T1799" i="1" s="1"/>
  <c r="P1799" i="1"/>
  <c r="O1799" i="1"/>
  <c r="N1799" i="1"/>
  <c r="M1799" i="1"/>
  <c r="G1799" i="1"/>
  <c r="F1799" i="1"/>
  <c r="V1798" i="1"/>
  <c r="U1798" i="1"/>
  <c r="S1798" i="1"/>
  <c r="T1798" i="1" s="1"/>
  <c r="P1798" i="1"/>
  <c r="O1798" i="1"/>
  <c r="N1798" i="1"/>
  <c r="M1798" i="1"/>
  <c r="F1798" i="1"/>
  <c r="G1798" i="1" s="1"/>
  <c r="V1797" i="1"/>
  <c r="U1797" i="1"/>
  <c r="S1797" i="1"/>
  <c r="T1797" i="1" s="1"/>
  <c r="P1797" i="1"/>
  <c r="O1797" i="1"/>
  <c r="N1797" i="1"/>
  <c r="M1797" i="1"/>
  <c r="F1797" i="1"/>
  <c r="G1797" i="1" s="1"/>
  <c r="V1796" i="1"/>
  <c r="U1796" i="1"/>
  <c r="S1796" i="1"/>
  <c r="T1796" i="1" s="1"/>
  <c r="P1796" i="1"/>
  <c r="O1796" i="1"/>
  <c r="N1796" i="1"/>
  <c r="M1796" i="1"/>
  <c r="G1796" i="1"/>
  <c r="F1796" i="1"/>
  <c r="V1795" i="1"/>
  <c r="U1795" i="1"/>
  <c r="S1795" i="1"/>
  <c r="T1795" i="1" s="1"/>
  <c r="P1795" i="1"/>
  <c r="O1795" i="1"/>
  <c r="N1795" i="1"/>
  <c r="M1795" i="1"/>
  <c r="F1795" i="1"/>
  <c r="G1795" i="1" s="1"/>
  <c r="V1794" i="1"/>
  <c r="U1794" i="1"/>
  <c r="S1794" i="1"/>
  <c r="T1794" i="1" s="1"/>
  <c r="P1794" i="1"/>
  <c r="O1794" i="1"/>
  <c r="N1794" i="1"/>
  <c r="M1794" i="1"/>
  <c r="F1794" i="1"/>
  <c r="G1794" i="1" s="1"/>
  <c r="V1793" i="1"/>
  <c r="U1793" i="1"/>
  <c r="S1793" i="1"/>
  <c r="T1793" i="1" s="1"/>
  <c r="P1793" i="1"/>
  <c r="O1793" i="1"/>
  <c r="N1793" i="1"/>
  <c r="M1793" i="1"/>
  <c r="G1793" i="1"/>
  <c r="F1793" i="1"/>
  <c r="V1792" i="1"/>
  <c r="U1792" i="1"/>
  <c r="S1792" i="1"/>
  <c r="T1792" i="1" s="1"/>
  <c r="P1792" i="1"/>
  <c r="O1792" i="1"/>
  <c r="N1792" i="1"/>
  <c r="M1792" i="1"/>
  <c r="F1792" i="1"/>
  <c r="G1792" i="1" s="1"/>
  <c r="V1791" i="1"/>
  <c r="U1791" i="1"/>
  <c r="S1791" i="1"/>
  <c r="T1791" i="1" s="1"/>
  <c r="P1791" i="1"/>
  <c r="O1791" i="1"/>
  <c r="N1791" i="1"/>
  <c r="M1791" i="1"/>
  <c r="G1791" i="1"/>
  <c r="F1791" i="1"/>
  <c r="V1790" i="1"/>
  <c r="U1790" i="1"/>
  <c r="S1790" i="1"/>
  <c r="T1790" i="1" s="1"/>
  <c r="P1790" i="1"/>
  <c r="O1790" i="1"/>
  <c r="N1790" i="1"/>
  <c r="M1790" i="1"/>
  <c r="G1790" i="1"/>
  <c r="F1790" i="1"/>
  <c r="V1789" i="1"/>
  <c r="U1789" i="1"/>
  <c r="S1789" i="1"/>
  <c r="T1789" i="1" s="1"/>
  <c r="P1789" i="1"/>
  <c r="O1789" i="1"/>
  <c r="N1789" i="1"/>
  <c r="M1789" i="1"/>
  <c r="G1789" i="1"/>
  <c r="F1789" i="1"/>
  <c r="V1788" i="1"/>
  <c r="U1788" i="1"/>
  <c r="S1788" i="1"/>
  <c r="T1788" i="1" s="1"/>
  <c r="P1788" i="1"/>
  <c r="O1788" i="1"/>
  <c r="N1788" i="1"/>
  <c r="M1788" i="1"/>
  <c r="F1788" i="1"/>
  <c r="G1788" i="1" s="1"/>
  <c r="V1787" i="1"/>
  <c r="U1787" i="1"/>
  <c r="S1787" i="1"/>
  <c r="T1787" i="1" s="1"/>
  <c r="P1787" i="1"/>
  <c r="O1787" i="1"/>
  <c r="N1787" i="1"/>
  <c r="M1787" i="1"/>
  <c r="F1787" i="1"/>
  <c r="G1787" i="1" s="1"/>
  <c r="V1786" i="1"/>
  <c r="U1786" i="1"/>
  <c r="S1786" i="1"/>
  <c r="T1786" i="1" s="1"/>
  <c r="P1786" i="1"/>
  <c r="O1786" i="1"/>
  <c r="N1786" i="1"/>
  <c r="M1786" i="1"/>
  <c r="G1786" i="1"/>
  <c r="F1786" i="1"/>
  <c r="V1785" i="1"/>
  <c r="U1785" i="1"/>
  <c r="S1785" i="1"/>
  <c r="T1785" i="1" s="1"/>
  <c r="P1785" i="1"/>
  <c r="O1785" i="1"/>
  <c r="N1785" i="1"/>
  <c r="M1785" i="1"/>
  <c r="F1785" i="1"/>
  <c r="G1785" i="1" s="1"/>
  <c r="V1784" i="1"/>
  <c r="U1784" i="1"/>
  <c r="S1784" i="1"/>
  <c r="T1784" i="1" s="1"/>
  <c r="P1784" i="1"/>
  <c r="O1784" i="1"/>
  <c r="N1784" i="1"/>
  <c r="M1784" i="1"/>
  <c r="G1784" i="1"/>
  <c r="F1784" i="1"/>
  <c r="V1783" i="1"/>
  <c r="U1783" i="1"/>
  <c r="S1783" i="1"/>
  <c r="T1783" i="1" s="1"/>
  <c r="P1783" i="1"/>
  <c r="O1783" i="1"/>
  <c r="N1783" i="1"/>
  <c r="M1783" i="1"/>
  <c r="F1783" i="1"/>
  <c r="G1783" i="1" s="1"/>
  <c r="V1782" i="1"/>
  <c r="U1782" i="1"/>
  <c r="S1782" i="1"/>
  <c r="T1782" i="1" s="1"/>
  <c r="P1782" i="1"/>
  <c r="O1782" i="1"/>
  <c r="N1782" i="1"/>
  <c r="M1782" i="1"/>
  <c r="F1782" i="1"/>
  <c r="G1782" i="1" s="1"/>
  <c r="V1781" i="1"/>
  <c r="U1781" i="1"/>
  <c r="S1781" i="1"/>
  <c r="T1781" i="1" s="1"/>
  <c r="P1781" i="1"/>
  <c r="O1781" i="1"/>
  <c r="N1781" i="1"/>
  <c r="M1781" i="1"/>
  <c r="F1781" i="1"/>
  <c r="G1781" i="1" s="1"/>
  <c r="V1780" i="1"/>
  <c r="U1780" i="1"/>
  <c r="S1780" i="1"/>
  <c r="T1780" i="1" s="1"/>
  <c r="P1780" i="1"/>
  <c r="O1780" i="1"/>
  <c r="N1780" i="1"/>
  <c r="M1780" i="1"/>
  <c r="F1780" i="1"/>
  <c r="G1780" i="1" s="1"/>
  <c r="V1779" i="1"/>
  <c r="U1779" i="1"/>
  <c r="S1779" i="1"/>
  <c r="T1779" i="1" s="1"/>
  <c r="P1779" i="1"/>
  <c r="O1779" i="1"/>
  <c r="N1779" i="1"/>
  <c r="M1779" i="1"/>
  <c r="G1779" i="1"/>
  <c r="F1779" i="1"/>
  <c r="V1778" i="1"/>
  <c r="U1778" i="1"/>
  <c r="S1778" i="1"/>
  <c r="T1778" i="1" s="1"/>
  <c r="P1778" i="1"/>
  <c r="O1778" i="1"/>
  <c r="N1778" i="1"/>
  <c r="M1778" i="1"/>
  <c r="F1778" i="1"/>
  <c r="G1778" i="1" s="1"/>
  <c r="V1777" i="1"/>
  <c r="U1777" i="1"/>
  <c r="S1777" i="1"/>
  <c r="T1777" i="1" s="1"/>
  <c r="P1777" i="1"/>
  <c r="O1777" i="1"/>
  <c r="N1777" i="1"/>
  <c r="M1777" i="1"/>
  <c r="G1777" i="1"/>
  <c r="F1777" i="1"/>
  <c r="V1776" i="1"/>
  <c r="U1776" i="1"/>
  <c r="S1776" i="1"/>
  <c r="T1776" i="1" s="1"/>
  <c r="P1776" i="1"/>
  <c r="O1776" i="1"/>
  <c r="N1776" i="1"/>
  <c r="M1776" i="1"/>
  <c r="G1776" i="1"/>
  <c r="F1776" i="1"/>
  <c r="V1775" i="1"/>
  <c r="U1775" i="1"/>
  <c r="S1775" i="1"/>
  <c r="T1775" i="1" s="1"/>
  <c r="P1775" i="1"/>
  <c r="O1775" i="1"/>
  <c r="N1775" i="1"/>
  <c r="M1775" i="1"/>
  <c r="F1775" i="1"/>
  <c r="G1775" i="1" s="1"/>
  <c r="V1774" i="1"/>
  <c r="U1774" i="1"/>
  <c r="S1774" i="1"/>
  <c r="T1774" i="1" s="1"/>
  <c r="P1774" i="1"/>
  <c r="O1774" i="1"/>
  <c r="N1774" i="1"/>
  <c r="M1774" i="1"/>
  <c r="F1774" i="1"/>
  <c r="G1774" i="1" s="1"/>
  <c r="V1773" i="1"/>
  <c r="U1773" i="1"/>
  <c r="S1773" i="1"/>
  <c r="T1773" i="1" s="1"/>
  <c r="P1773" i="1"/>
  <c r="O1773" i="1"/>
  <c r="N1773" i="1"/>
  <c r="M1773" i="1"/>
  <c r="F1773" i="1"/>
  <c r="G1773" i="1" s="1"/>
  <c r="V1772" i="1"/>
  <c r="U1772" i="1"/>
  <c r="S1772" i="1"/>
  <c r="T1772" i="1" s="1"/>
  <c r="P1772" i="1"/>
  <c r="O1772" i="1"/>
  <c r="N1772" i="1"/>
  <c r="M1772" i="1"/>
  <c r="F1772" i="1"/>
  <c r="G1772" i="1" s="1"/>
  <c r="V1771" i="1"/>
  <c r="U1771" i="1"/>
  <c r="S1771" i="1"/>
  <c r="T1771" i="1" s="1"/>
  <c r="P1771" i="1"/>
  <c r="O1771" i="1"/>
  <c r="N1771" i="1"/>
  <c r="M1771" i="1"/>
  <c r="G1771" i="1"/>
  <c r="F1771" i="1"/>
  <c r="V1770" i="1"/>
  <c r="U1770" i="1"/>
  <c r="S1770" i="1"/>
  <c r="T1770" i="1" s="1"/>
  <c r="P1770" i="1"/>
  <c r="O1770" i="1"/>
  <c r="N1770" i="1"/>
  <c r="M1770" i="1"/>
  <c r="G1770" i="1"/>
  <c r="F1770" i="1"/>
  <c r="V1769" i="1"/>
  <c r="U1769" i="1"/>
  <c r="S1769" i="1"/>
  <c r="T1769" i="1" s="1"/>
  <c r="P1769" i="1"/>
  <c r="O1769" i="1"/>
  <c r="N1769" i="1"/>
  <c r="M1769" i="1"/>
  <c r="F1769" i="1"/>
  <c r="G1769" i="1" s="1"/>
  <c r="V1768" i="1"/>
  <c r="U1768" i="1"/>
  <c r="S1768" i="1"/>
  <c r="T1768" i="1" s="1"/>
  <c r="P1768" i="1"/>
  <c r="O1768" i="1"/>
  <c r="N1768" i="1"/>
  <c r="M1768" i="1"/>
  <c r="F1768" i="1"/>
  <c r="G1768" i="1" s="1"/>
  <c r="V1767" i="1"/>
  <c r="U1767" i="1"/>
  <c r="S1767" i="1"/>
  <c r="T1767" i="1" s="1"/>
  <c r="P1767" i="1"/>
  <c r="O1767" i="1"/>
  <c r="N1767" i="1"/>
  <c r="M1767" i="1"/>
  <c r="G1767" i="1"/>
  <c r="F1767" i="1"/>
  <c r="V1766" i="1"/>
  <c r="U1766" i="1"/>
  <c r="S1766" i="1"/>
  <c r="T1766" i="1" s="1"/>
  <c r="P1766" i="1"/>
  <c r="O1766" i="1"/>
  <c r="N1766" i="1"/>
  <c r="M1766" i="1"/>
  <c r="F1766" i="1"/>
  <c r="G1766" i="1" s="1"/>
  <c r="V1765" i="1"/>
  <c r="U1765" i="1"/>
  <c r="S1765" i="1"/>
  <c r="T1765" i="1" s="1"/>
  <c r="P1765" i="1"/>
  <c r="O1765" i="1"/>
  <c r="N1765" i="1"/>
  <c r="M1765" i="1"/>
  <c r="G1765" i="1"/>
  <c r="F1765" i="1"/>
  <c r="V1764" i="1"/>
  <c r="U1764" i="1"/>
  <c r="S1764" i="1"/>
  <c r="T1764" i="1" s="1"/>
  <c r="P1764" i="1"/>
  <c r="O1764" i="1"/>
  <c r="N1764" i="1"/>
  <c r="M1764" i="1"/>
  <c r="G1764" i="1"/>
  <c r="F1764" i="1"/>
  <c r="V1763" i="1"/>
  <c r="U1763" i="1"/>
  <c r="S1763" i="1"/>
  <c r="T1763" i="1" s="1"/>
  <c r="P1763" i="1"/>
  <c r="O1763" i="1"/>
  <c r="N1763" i="1"/>
  <c r="M1763" i="1"/>
  <c r="F1763" i="1"/>
  <c r="G1763" i="1" s="1"/>
  <c r="V1762" i="1"/>
  <c r="U1762" i="1"/>
  <c r="S1762" i="1"/>
  <c r="T1762" i="1" s="1"/>
  <c r="P1762" i="1"/>
  <c r="O1762" i="1"/>
  <c r="N1762" i="1"/>
  <c r="M1762" i="1"/>
  <c r="G1762" i="1"/>
  <c r="F1762" i="1"/>
  <c r="V1761" i="1"/>
  <c r="U1761" i="1"/>
  <c r="S1761" i="1"/>
  <c r="T1761" i="1" s="1"/>
  <c r="P1761" i="1"/>
  <c r="O1761" i="1"/>
  <c r="N1761" i="1"/>
  <c r="M1761" i="1"/>
  <c r="G1761" i="1"/>
  <c r="F1761" i="1"/>
  <c r="V1760" i="1"/>
  <c r="U1760" i="1"/>
  <c r="S1760" i="1"/>
  <c r="T1760" i="1" s="1"/>
  <c r="P1760" i="1"/>
  <c r="O1760" i="1"/>
  <c r="N1760" i="1"/>
  <c r="M1760" i="1"/>
  <c r="F1760" i="1"/>
  <c r="G1760" i="1" s="1"/>
  <c r="V1759" i="1"/>
  <c r="U1759" i="1"/>
  <c r="S1759" i="1"/>
  <c r="T1759" i="1" s="1"/>
  <c r="P1759" i="1"/>
  <c r="O1759" i="1"/>
  <c r="N1759" i="1"/>
  <c r="M1759" i="1"/>
  <c r="F1759" i="1"/>
  <c r="G1759" i="1" s="1"/>
  <c r="V1758" i="1"/>
  <c r="U1758" i="1"/>
  <c r="S1758" i="1"/>
  <c r="T1758" i="1" s="1"/>
  <c r="P1758" i="1"/>
  <c r="O1758" i="1"/>
  <c r="N1758" i="1"/>
  <c r="M1758" i="1"/>
  <c r="F1758" i="1"/>
  <c r="G1758" i="1" s="1"/>
  <c r="V1757" i="1"/>
  <c r="U1757" i="1"/>
  <c r="S1757" i="1"/>
  <c r="T1757" i="1" s="1"/>
  <c r="P1757" i="1"/>
  <c r="O1757" i="1"/>
  <c r="N1757" i="1"/>
  <c r="M1757" i="1"/>
  <c r="G1757" i="1"/>
  <c r="F1757" i="1"/>
  <c r="V1756" i="1"/>
  <c r="U1756" i="1"/>
  <c r="S1756" i="1"/>
  <c r="T1756" i="1" s="1"/>
  <c r="P1756" i="1"/>
  <c r="O1756" i="1"/>
  <c r="N1756" i="1"/>
  <c r="M1756" i="1"/>
  <c r="F1756" i="1"/>
  <c r="G1756" i="1" s="1"/>
  <c r="V1755" i="1"/>
  <c r="U1755" i="1"/>
  <c r="S1755" i="1"/>
  <c r="T1755" i="1" s="1"/>
  <c r="P1755" i="1"/>
  <c r="O1755" i="1"/>
  <c r="N1755" i="1"/>
  <c r="M1755" i="1"/>
  <c r="G1755" i="1"/>
  <c r="F1755" i="1"/>
  <c r="V1754" i="1"/>
  <c r="U1754" i="1"/>
  <c r="S1754" i="1"/>
  <c r="T1754" i="1" s="1"/>
  <c r="P1754" i="1"/>
  <c r="O1754" i="1"/>
  <c r="N1754" i="1"/>
  <c r="M1754" i="1"/>
  <c r="G1754" i="1"/>
  <c r="F1754" i="1"/>
  <c r="V1753" i="1"/>
  <c r="U1753" i="1"/>
  <c r="S1753" i="1"/>
  <c r="T1753" i="1" s="1"/>
  <c r="P1753" i="1"/>
  <c r="O1753" i="1"/>
  <c r="N1753" i="1"/>
  <c r="M1753" i="1"/>
  <c r="F1753" i="1"/>
  <c r="G1753" i="1" s="1"/>
  <c r="V1752" i="1"/>
  <c r="U1752" i="1"/>
  <c r="S1752" i="1"/>
  <c r="T1752" i="1" s="1"/>
  <c r="P1752" i="1"/>
  <c r="O1752" i="1"/>
  <c r="N1752" i="1"/>
  <c r="M1752" i="1"/>
  <c r="G1752" i="1"/>
  <c r="F1752" i="1"/>
  <c r="V1751" i="1"/>
  <c r="U1751" i="1"/>
  <c r="S1751" i="1"/>
  <c r="T1751" i="1" s="1"/>
  <c r="P1751" i="1"/>
  <c r="O1751" i="1"/>
  <c r="N1751" i="1"/>
  <c r="M1751" i="1"/>
  <c r="G1751" i="1"/>
  <c r="F1751" i="1"/>
  <c r="V1750" i="1"/>
  <c r="U1750" i="1"/>
  <c r="S1750" i="1"/>
  <c r="T1750" i="1" s="1"/>
  <c r="P1750" i="1"/>
  <c r="O1750" i="1"/>
  <c r="N1750" i="1"/>
  <c r="M1750" i="1"/>
  <c r="F1750" i="1"/>
  <c r="G1750" i="1" s="1"/>
  <c r="V1749" i="1"/>
  <c r="U1749" i="1"/>
  <c r="S1749" i="1"/>
  <c r="T1749" i="1" s="1"/>
  <c r="P1749" i="1"/>
  <c r="O1749" i="1"/>
  <c r="N1749" i="1"/>
  <c r="M1749" i="1"/>
  <c r="G1749" i="1"/>
  <c r="F1749" i="1"/>
  <c r="V1748" i="1"/>
  <c r="U1748" i="1"/>
  <c r="S1748" i="1"/>
  <c r="T1748" i="1" s="1"/>
  <c r="P1748" i="1"/>
  <c r="O1748" i="1"/>
  <c r="N1748" i="1"/>
  <c r="M1748" i="1"/>
  <c r="G1748" i="1"/>
  <c r="F1748" i="1"/>
  <c r="V1747" i="1"/>
  <c r="U1747" i="1"/>
  <c r="S1747" i="1"/>
  <c r="T1747" i="1" s="1"/>
  <c r="P1747" i="1"/>
  <c r="O1747" i="1"/>
  <c r="N1747" i="1"/>
  <c r="M1747" i="1"/>
  <c r="G1747" i="1"/>
  <c r="F1747" i="1"/>
  <c r="V1746" i="1"/>
  <c r="U1746" i="1"/>
  <c r="S1746" i="1"/>
  <c r="T1746" i="1" s="1"/>
  <c r="P1746" i="1"/>
  <c r="O1746" i="1"/>
  <c r="N1746" i="1"/>
  <c r="M1746" i="1"/>
  <c r="F1746" i="1"/>
  <c r="G1746" i="1" s="1"/>
  <c r="V1745" i="1"/>
  <c r="U1745" i="1"/>
  <c r="S1745" i="1"/>
  <c r="T1745" i="1" s="1"/>
  <c r="P1745" i="1"/>
  <c r="O1745" i="1"/>
  <c r="N1745" i="1"/>
  <c r="M1745" i="1"/>
  <c r="G1745" i="1"/>
  <c r="F1745" i="1"/>
  <c r="V1744" i="1"/>
  <c r="U1744" i="1"/>
  <c r="S1744" i="1"/>
  <c r="T1744" i="1" s="1"/>
  <c r="P1744" i="1"/>
  <c r="O1744" i="1"/>
  <c r="N1744" i="1"/>
  <c r="M1744" i="1"/>
  <c r="F1744" i="1"/>
  <c r="G1744" i="1" s="1"/>
  <c r="V1743" i="1"/>
  <c r="U1743" i="1"/>
  <c r="S1743" i="1"/>
  <c r="T1743" i="1" s="1"/>
  <c r="P1743" i="1"/>
  <c r="O1743" i="1"/>
  <c r="N1743" i="1"/>
  <c r="M1743" i="1"/>
  <c r="G1743" i="1"/>
  <c r="F1743" i="1"/>
  <c r="V1742" i="1"/>
  <c r="U1742" i="1"/>
  <c r="S1742" i="1"/>
  <c r="T1742" i="1" s="1"/>
  <c r="P1742" i="1"/>
  <c r="O1742" i="1"/>
  <c r="N1742" i="1"/>
  <c r="M1742" i="1"/>
  <c r="G1742" i="1"/>
  <c r="F1742" i="1"/>
  <c r="V1741" i="1"/>
  <c r="U1741" i="1"/>
  <c r="S1741" i="1"/>
  <c r="T1741" i="1" s="1"/>
  <c r="P1741" i="1"/>
  <c r="O1741" i="1"/>
  <c r="N1741" i="1"/>
  <c r="M1741" i="1"/>
  <c r="F1741" i="1"/>
  <c r="G1741" i="1" s="1"/>
  <c r="V1740" i="1"/>
  <c r="U1740" i="1"/>
  <c r="S1740" i="1"/>
  <c r="T1740" i="1" s="1"/>
  <c r="P1740" i="1"/>
  <c r="O1740" i="1"/>
  <c r="N1740" i="1"/>
  <c r="M1740" i="1"/>
  <c r="F1740" i="1"/>
  <c r="G1740" i="1" s="1"/>
  <c r="V1739" i="1"/>
  <c r="U1739" i="1"/>
  <c r="S1739" i="1"/>
  <c r="T1739" i="1" s="1"/>
  <c r="P1739" i="1"/>
  <c r="O1739" i="1"/>
  <c r="N1739" i="1"/>
  <c r="M1739" i="1"/>
  <c r="G1739" i="1"/>
  <c r="F1739" i="1"/>
  <c r="V1738" i="1"/>
  <c r="U1738" i="1"/>
  <c r="S1738" i="1"/>
  <c r="T1738" i="1" s="1"/>
  <c r="P1738" i="1"/>
  <c r="O1738" i="1"/>
  <c r="N1738" i="1"/>
  <c r="M1738" i="1"/>
  <c r="F1738" i="1"/>
  <c r="G1738" i="1" s="1"/>
  <c r="V1737" i="1"/>
  <c r="U1737" i="1"/>
  <c r="S1737" i="1"/>
  <c r="T1737" i="1" s="1"/>
  <c r="P1737" i="1"/>
  <c r="O1737" i="1"/>
  <c r="N1737" i="1"/>
  <c r="M1737" i="1"/>
  <c r="F1737" i="1"/>
  <c r="G1737" i="1" s="1"/>
  <c r="V1736" i="1"/>
  <c r="U1736" i="1"/>
  <c r="S1736" i="1"/>
  <c r="T1736" i="1" s="1"/>
  <c r="P1736" i="1"/>
  <c r="O1736" i="1"/>
  <c r="N1736" i="1"/>
  <c r="M1736" i="1"/>
  <c r="G1736" i="1"/>
  <c r="F1736" i="1"/>
  <c r="V1735" i="1"/>
  <c r="U1735" i="1"/>
  <c r="S1735" i="1"/>
  <c r="T1735" i="1" s="1"/>
  <c r="P1735" i="1"/>
  <c r="O1735" i="1"/>
  <c r="N1735" i="1"/>
  <c r="M1735" i="1"/>
  <c r="G1735" i="1"/>
  <c r="F1735" i="1"/>
  <c r="V1734" i="1"/>
  <c r="U1734" i="1"/>
  <c r="S1734" i="1"/>
  <c r="T1734" i="1" s="1"/>
  <c r="P1734" i="1"/>
  <c r="O1734" i="1"/>
  <c r="N1734" i="1"/>
  <c r="M1734" i="1"/>
  <c r="F1734" i="1"/>
  <c r="G1734" i="1" s="1"/>
  <c r="V1733" i="1"/>
  <c r="U1733" i="1"/>
  <c r="S1733" i="1"/>
  <c r="T1733" i="1" s="1"/>
  <c r="P1733" i="1"/>
  <c r="O1733" i="1"/>
  <c r="N1733" i="1"/>
  <c r="M1733" i="1"/>
  <c r="F1733" i="1"/>
  <c r="G1733" i="1" s="1"/>
  <c r="V1732" i="1"/>
  <c r="U1732" i="1"/>
  <c r="S1732" i="1"/>
  <c r="T1732" i="1" s="1"/>
  <c r="P1732" i="1"/>
  <c r="O1732" i="1"/>
  <c r="N1732" i="1"/>
  <c r="M1732" i="1"/>
  <c r="F1732" i="1"/>
  <c r="G1732" i="1" s="1"/>
  <c r="V1731" i="1"/>
  <c r="U1731" i="1"/>
  <c r="S1731" i="1"/>
  <c r="T1731" i="1" s="1"/>
  <c r="P1731" i="1"/>
  <c r="O1731" i="1"/>
  <c r="N1731" i="1"/>
  <c r="M1731" i="1"/>
  <c r="G1731" i="1"/>
  <c r="F1731" i="1"/>
  <c r="V1730" i="1"/>
  <c r="U1730" i="1"/>
  <c r="S1730" i="1"/>
  <c r="T1730" i="1" s="1"/>
  <c r="P1730" i="1"/>
  <c r="O1730" i="1"/>
  <c r="N1730" i="1"/>
  <c r="M1730" i="1"/>
  <c r="F1730" i="1"/>
  <c r="G1730" i="1" s="1"/>
  <c r="V1729" i="1"/>
  <c r="U1729" i="1"/>
  <c r="S1729" i="1"/>
  <c r="T1729" i="1" s="1"/>
  <c r="P1729" i="1"/>
  <c r="O1729" i="1"/>
  <c r="N1729" i="1"/>
  <c r="M1729" i="1"/>
  <c r="G1729" i="1"/>
  <c r="F1729" i="1"/>
  <c r="V1728" i="1"/>
  <c r="U1728" i="1"/>
  <c r="S1728" i="1"/>
  <c r="T1728" i="1" s="1"/>
  <c r="P1728" i="1"/>
  <c r="O1728" i="1"/>
  <c r="N1728" i="1"/>
  <c r="M1728" i="1"/>
  <c r="G1728" i="1"/>
  <c r="F1728" i="1"/>
  <c r="V1727" i="1"/>
  <c r="U1727" i="1"/>
  <c r="S1727" i="1"/>
  <c r="T1727" i="1" s="1"/>
  <c r="P1727" i="1"/>
  <c r="O1727" i="1"/>
  <c r="N1727" i="1"/>
  <c r="M1727" i="1"/>
  <c r="F1727" i="1"/>
  <c r="G1727" i="1" s="1"/>
  <c r="V1726" i="1"/>
  <c r="U1726" i="1"/>
  <c r="S1726" i="1"/>
  <c r="T1726" i="1" s="1"/>
  <c r="P1726" i="1"/>
  <c r="O1726" i="1"/>
  <c r="N1726" i="1"/>
  <c r="M1726" i="1"/>
  <c r="G1726" i="1"/>
  <c r="F1726" i="1"/>
  <c r="V1725" i="1"/>
  <c r="U1725" i="1"/>
  <c r="S1725" i="1"/>
  <c r="T1725" i="1" s="1"/>
  <c r="P1725" i="1"/>
  <c r="O1725" i="1"/>
  <c r="N1725" i="1"/>
  <c r="M1725" i="1"/>
  <c r="F1725" i="1"/>
  <c r="G1725" i="1" s="1"/>
  <c r="V1724" i="1"/>
  <c r="U1724" i="1"/>
  <c r="S1724" i="1"/>
  <c r="T1724" i="1" s="1"/>
  <c r="P1724" i="1"/>
  <c r="O1724" i="1"/>
  <c r="N1724" i="1"/>
  <c r="M1724" i="1"/>
  <c r="F1724" i="1"/>
  <c r="G1724" i="1" s="1"/>
  <c r="V1723" i="1"/>
  <c r="U1723" i="1"/>
  <c r="S1723" i="1"/>
  <c r="T1723" i="1" s="1"/>
  <c r="P1723" i="1"/>
  <c r="O1723" i="1"/>
  <c r="N1723" i="1"/>
  <c r="M1723" i="1"/>
  <c r="G1723" i="1"/>
  <c r="F1723" i="1"/>
  <c r="V1722" i="1"/>
  <c r="U1722" i="1"/>
  <c r="S1722" i="1"/>
  <c r="T1722" i="1" s="1"/>
  <c r="P1722" i="1"/>
  <c r="O1722" i="1"/>
  <c r="N1722" i="1"/>
  <c r="M1722" i="1"/>
  <c r="G1722" i="1"/>
  <c r="F1722" i="1"/>
  <c r="V1721" i="1"/>
  <c r="U1721" i="1"/>
  <c r="S1721" i="1"/>
  <c r="T1721" i="1" s="1"/>
  <c r="P1721" i="1"/>
  <c r="O1721" i="1"/>
  <c r="N1721" i="1"/>
  <c r="M1721" i="1"/>
  <c r="G1721" i="1"/>
  <c r="F1721" i="1"/>
  <c r="V1720" i="1"/>
  <c r="U1720" i="1"/>
  <c r="S1720" i="1"/>
  <c r="T1720" i="1" s="1"/>
  <c r="P1720" i="1"/>
  <c r="O1720" i="1"/>
  <c r="N1720" i="1"/>
  <c r="M1720" i="1"/>
  <c r="F1720" i="1"/>
  <c r="G1720" i="1" s="1"/>
  <c r="V1719" i="1"/>
  <c r="U1719" i="1"/>
  <c r="S1719" i="1"/>
  <c r="T1719" i="1" s="1"/>
  <c r="P1719" i="1"/>
  <c r="O1719" i="1"/>
  <c r="N1719" i="1"/>
  <c r="M1719" i="1"/>
  <c r="G1719" i="1"/>
  <c r="F1719" i="1"/>
  <c r="V1718" i="1"/>
  <c r="U1718" i="1"/>
  <c r="S1718" i="1"/>
  <c r="T1718" i="1" s="1"/>
  <c r="P1718" i="1"/>
  <c r="O1718" i="1"/>
  <c r="N1718" i="1"/>
  <c r="M1718" i="1"/>
  <c r="G1718" i="1"/>
  <c r="F1718" i="1"/>
  <c r="V1717" i="1"/>
  <c r="U1717" i="1"/>
  <c r="S1717" i="1"/>
  <c r="T1717" i="1" s="1"/>
  <c r="P1717" i="1"/>
  <c r="O1717" i="1"/>
  <c r="N1717" i="1"/>
  <c r="M1717" i="1"/>
  <c r="G1717" i="1"/>
  <c r="F1717" i="1"/>
  <c r="V1716" i="1"/>
  <c r="U1716" i="1"/>
  <c r="S1716" i="1"/>
  <c r="T1716" i="1" s="1"/>
  <c r="P1716" i="1"/>
  <c r="O1716" i="1"/>
  <c r="N1716" i="1"/>
  <c r="M1716" i="1"/>
  <c r="G1716" i="1"/>
  <c r="F1716" i="1"/>
  <c r="V1715" i="1"/>
  <c r="U1715" i="1"/>
  <c r="S1715" i="1"/>
  <c r="T1715" i="1" s="1"/>
  <c r="P1715" i="1"/>
  <c r="O1715" i="1"/>
  <c r="N1715" i="1"/>
  <c r="M1715" i="1"/>
  <c r="F1715" i="1"/>
  <c r="G1715" i="1" s="1"/>
  <c r="V1714" i="1"/>
  <c r="U1714" i="1"/>
  <c r="S1714" i="1"/>
  <c r="T1714" i="1" s="1"/>
  <c r="P1714" i="1"/>
  <c r="O1714" i="1"/>
  <c r="N1714" i="1"/>
  <c r="M1714" i="1"/>
  <c r="G1714" i="1"/>
  <c r="F1714" i="1"/>
  <c r="V1713" i="1"/>
  <c r="U1713" i="1"/>
  <c r="S1713" i="1"/>
  <c r="T1713" i="1" s="1"/>
  <c r="P1713" i="1"/>
  <c r="O1713" i="1"/>
  <c r="N1713" i="1"/>
  <c r="M1713" i="1"/>
  <c r="G1713" i="1"/>
  <c r="F1713" i="1"/>
  <c r="V1712" i="1"/>
  <c r="U1712" i="1"/>
  <c r="S1712" i="1"/>
  <c r="T1712" i="1" s="1"/>
  <c r="P1712" i="1"/>
  <c r="O1712" i="1"/>
  <c r="N1712" i="1"/>
  <c r="M1712" i="1"/>
  <c r="F1712" i="1"/>
  <c r="G1712" i="1" s="1"/>
  <c r="V1711" i="1"/>
  <c r="U1711" i="1"/>
  <c r="S1711" i="1"/>
  <c r="T1711" i="1" s="1"/>
  <c r="P1711" i="1"/>
  <c r="O1711" i="1"/>
  <c r="N1711" i="1"/>
  <c r="M1711" i="1"/>
  <c r="F1711" i="1"/>
  <c r="G1711" i="1" s="1"/>
  <c r="V1710" i="1"/>
  <c r="U1710" i="1"/>
  <c r="S1710" i="1"/>
  <c r="T1710" i="1" s="1"/>
  <c r="P1710" i="1"/>
  <c r="O1710" i="1"/>
  <c r="N1710" i="1"/>
  <c r="M1710" i="1"/>
  <c r="G1710" i="1"/>
  <c r="F1710" i="1"/>
  <c r="V1709" i="1"/>
  <c r="U1709" i="1"/>
  <c r="S1709" i="1"/>
  <c r="T1709" i="1" s="1"/>
  <c r="P1709" i="1"/>
  <c r="O1709" i="1"/>
  <c r="N1709" i="1"/>
  <c r="M1709" i="1"/>
  <c r="G1709" i="1"/>
  <c r="F1709" i="1"/>
  <c r="V1708" i="1"/>
  <c r="U1708" i="1"/>
  <c r="S1708" i="1"/>
  <c r="T1708" i="1" s="1"/>
  <c r="P1708" i="1"/>
  <c r="O1708" i="1"/>
  <c r="N1708" i="1"/>
  <c r="M1708" i="1"/>
  <c r="F1708" i="1"/>
  <c r="G1708" i="1" s="1"/>
  <c r="V1707" i="1"/>
  <c r="U1707" i="1"/>
  <c r="S1707" i="1"/>
  <c r="T1707" i="1" s="1"/>
  <c r="P1707" i="1"/>
  <c r="O1707" i="1"/>
  <c r="N1707" i="1"/>
  <c r="M1707" i="1"/>
  <c r="G1707" i="1"/>
  <c r="F1707" i="1"/>
  <c r="V1706" i="1"/>
  <c r="U1706" i="1"/>
  <c r="S1706" i="1"/>
  <c r="T1706" i="1" s="1"/>
  <c r="P1706" i="1"/>
  <c r="O1706" i="1"/>
  <c r="N1706" i="1"/>
  <c r="M1706" i="1"/>
  <c r="G1706" i="1"/>
  <c r="F1706" i="1"/>
  <c r="V1705" i="1"/>
  <c r="U1705" i="1"/>
  <c r="S1705" i="1"/>
  <c r="T1705" i="1" s="1"/>
  <c r="P1705" i="1"/>
  <c r="O1705" i="1"/>
  <c r="N1705" i="1"/>
  <c r="M1705" i="1"/>
  <c r="F1705" i="1"/>
  <c r="G1705" i="1" s="1"/>
  <c r="V1704" i="1"/>
  <c r="U1704" i="1"/>
  <c r="S1704" i="1"/>
  <c r="T1704" i="1" s="1"/>
  <c r="P1704" i="1"/>
  <c r="O1704" i="1"/>
  <c r="N1704" i="1"/>
  <c r="M1704" i="1"/>
  <c r="G1704" i="1"/>
  <c r="F1704" i="1"/>
  <c r="V1703" i="1"/>
  <c r="U1703" i="1"/>
  <c r="S1703" i="1"/>
  <c r="T1703" i="1" s="1"/>
  <c r="P1703" i="1"/>
  <c r="O1703" i="1"/>
  <c r="N1703" i="1"/>
  <c r="M1703" i="1"/>
  <c r="G1703" i="1"/>
  <c r="F1703" i="1"/>
  <c r="V1702" i="1"/>
  <c r="U1702" i="1"/>
  <c r="S1702" i="1"/>
  <c r="T1702" i="1" s="1"/>
  <c r="P1702" i="1"/>
  <c r="O1702" i="1"/>
  <c r="N1702" i="1"/>
  <c r="M1702" i="1"/>
  <c r="F1702" i="1"/>
  <c r="G1702" i="1" s="1"/>
  <c r="V1701" i="1"/>
  <c r="U1701" i="1"/>
  <c r="S1701" i="1"/>
  <c r="T1701" i="1" s="1"/>
  <c r="P1701" i="1"/>
  <c r="O1701" i="1"/>
  <c r="N1701" i="1"/>
  <c r="M1701" i="1"/>
  <c r="G1701" i="1"/>
  <c r="F1701" i="1"/>
  <c r="V1700" i="1"/>
  <c r="U1700" i="1"/>
  <c r="S1700" i="1"/>
  <c r="T1700" i="1" s="1"/>
  <c r="P1700" i="1"/>
  <c r="O1700" i="1"/>
  <c r="N1700" i="1"/>
  <c r="M1700" i="1"/>
  <c r="G1700" i="1"/>
  <c r="F1700" i="1"/>
  <c r="V1699" i="1"/>
  <c r="U1699" i="1"/>
  <c r="S1699" i="1"/>
  <c r="T1699" i="1" s="1"/>
  <c r="P1699" i="1"/>
  <c r="O1699" i="1"/>
  <c r="N1699" i="1"/>
  <c r="M1699" i="1"/>
  <c r="G1699" i="1"/>
  <c r="F1699" i="1"/>
  <c r="V1698" i="1"/>
  <c r="U1698" i="1"/>
  <c r="S1698" i="1"/>
  <c r="T1698" i="1" s="1"/>
  <c r="P1698" i="1"/>
  <c r="O1698" i="1"/>
  <c r="N1698" i="1"/>
  <c r="M1698" i="1"/>
  <c r="F1698" i="1"/>
  <c r="G1698" i="1" s="1"/>
  <c r="V1697" i="1"/>
  <c r="U1697" i="1"/>
  <c r="S1697" i="1"/>
  <c r="T1697" i="1" s="1"/>
  <c r="P1697" i="1"/>
  <c r="O1697" i="1"/>
  <c r="N1697" i="1"/>
  <c r="M1697" i="1"/>
  <c r="G1697" i="1"/>
  <c r="F1697" i="1"/>
  <c r="V1696" i="1"/>
  <c r="U1696" i="1"/>
  <c r="S1696" i="1"/>
  <c r="T1696" i="1" s="1"/>
  <c r="P1696" i="1"/>
  <c r="O1696" i="1"/>
  <c r="N1696" i="1"/>
  <c r="M1696" i="1"/>
  <c r="F1696" i="1"/>
  <c r="G1696" i="1" s="1"/>
  <c r="V1695" i="1"/>
  <c r="U1695" i="1"/>
  <c r="S1695" i="1"/>
  <c r="T1695" i="1" s="1"/>
  <c r="P1695" i="1"/>
  <c r="O1695" i="1"/>
  <c r="N1695" i="1"/>
  <c r="M1695" i="1"/>
  <c r="G1695" i="1"/>
  <c r="F1695" i="1"/>
  <c r="V1694" i="1"/>
  <c r="U1694" i="1"/>
  <c r="S1694" i="1"/>
  <c r="T1694" i="1" s="1"/>
  <c r="P1694" i="1"/>
  <c r="O1694" i="1"/>
  <c r="N1694" i="1"/>
  <c r="M1694" i="1"/>
  <c r="G1694" i="1"/>
  <c r="F1694" i="1"/>
  <c r="V1693" i="1"/>
  <c r="U1693" i="1"/>
  <c r="S1693" i="1"/>
  <c r="T1693" i="1" s="1"/>
  <c r="P1693" i="1"/>
  <c r="O1693" i="1"/>
  <c r="N1693" i="1"/>
  <c r="M1693" i="1"/>
  <c r="G1693" i="1"/>
  <c r="F1693" i="1"/>
  <c r="V1692" i="1"/>
  <c r="U1692" i="1"/>
  <c r="S1692" i="1"/>
  <c r="T1692" i="1" s="1"/>
  <c r="P1692" i="1"/>
  <c r="O1692" i="1"/>
  <c r="N1692" i="1"/>
  <c r="M1692" i="1"/>
  <c r="F1692" i="1"/>
  <c r="G1692" i="1" s="1"/>
  <c r="V1691" i="1"/>
  <c r="U1691" i="1"/>
  <c r="S1691" i="1"/>
  <c r="T1691" i="1" s="1"/>
  <c r="P1691" i="1"/>
  <c r="O1691" i="1"/>
  <c r="N1691" i="1"/>
  <c r="M1691" i="1"/>
  <c r="G1691" i="1"/>
  <c r="F1691" i="1"/>
  <c r="V1690" i="1"/>
  <c r="U1690" i="1"/>
  <c r="S1690" i="1"/>
  <c r="T1690" i="1" s="1"/>
  <c r="P1690" i="1"/>
  <c r="O1690" i="1"/>
  <c r="N1690" i="1"/>
  <c r="M1690" i="1"/>
  <c r="G1690" i="1"/>
  <c r="F1690" i="1"/>
  <c r="V1689" i="1"/>
  <c r="U1689" i="1"/>
  <c r="S1689" i="1"/>
  <c r="T1689" i="1" s="1"/>
  <c r="P1689" i="1"/>
  <c r="O1689" i="1"/>
  <c r="N1689" i="1"/>
  <c r="M1689" i="1"/>
  <c r="F1689" i="1"/>
  <c r="G1689" i="1" s="1"/>
  <c r="V1688" i="1"/>
  <c r="U1688" i="1"/>
  <c r="S1688" i="1"/>
  <c r="T1688" i="1" s="1"/>
  <c r="P1688" i="1"/>
  <c r="O1688" i="1"/>
  <c r="N1688" i="1"/>
  <c r="M1688" i="1"/>
  <c r="G1688" i="1"/>
  <c r="F1688" i="1"/>
  <c r="V1687" i="1"/>
  <c r="U1687" i="1"/>
  <c r="S1687" i="1"/>
  <c r="T1687" i="1" s="1"/>
  <c r="P1687" i="1"/>
  <c r="O1687" i="1"/>
  <c r="N1687" i="1"/>
  <c r="M1687" i="1"/>
  <c r="F1687" i="1"/>
  <c r="G1687" i="1" s="1"/>
  <c r="V1686" i="1"/>
  <c r="U1686" i="1"/>
  <c r="S1686" i="1"/>
  <c r="T1686" i="1" s="1"/>
  <c r="P1686" i="1"/>
  <c r="O1686" i="1"/>
  <c r="N1686" i="1"/>
  <c r="M1686" i="1"/>
  <c r="F1686" i="1"/>
  <c r="G1686" i="1" s="1"/>
  <c r="V1685" i="1"/>
  <c r="U1685" i="1"/>
  <c r="S1685" i="1"/>
  <c r="T1685" i="1" s="1"/>
  <c r="P1685" i="1"/>
  <c r="O1685" i="1"/>
  <c r="N1685" i="1"/>
  <c r="M1685" i="1"/>
  <c r="F1685" i="1"/>
  <c r="G1685" i="1" s="1"/>
  <c r="V1684" i="1"/>
  <c r="U1684" i="1"/>
  <c r="S1684" i="1"/>
  <c r="T1684" i="1" s="1"/>
  <c r="P1684" i="1"/>
  <c r="O1684" i="1"/>
  <c r="N1684" i="1"/>
  <c r="M1684" i="1"/>
  <c r="F1684" i="1"/>
  <c r="G1684" i="1" s="1"/>
  <c r="V1683" i="1"/>
  <c r="U1683" i="1"/>
  <c r="S1683" i="1"/>
  <c r="T1683" i="1" s="1"/>
  <c r="P1683" i="1"/>
  <c r="O1683" i="1"/>
  <c r="N1683" i="1"/>
  <c r="M1683" i="1"/>
  <c r="G1683" i="1"/>
  <c r="F1683" i="1"/>
  <c r="V1682" i="1"/>
  <c r="U1682" i="1"/>
  <c r="S1682" i="1"/>
  <c r="T1682" i="1" s="1"/>
  <c r="P1682" i="1"/>
  <c r="O1682" i="1"/>
  <c r="N1682" i="1"/>
  <c r="M1682" i="1"/>
  <c r="F1682" i="1"/>
  <c r="G1682" i="1" s="1"/>
  <c r="V1681" i="1"/>
  <c r="U1681" i="1"/>
  <c r="S1681" i="1"/>
  <c r="T1681" i="1" s="1"/>
  <c r="P1681" i="1"/>
  <c r="O1681" i="1"/>
  <c r="N1681" i="1"/>
  <c r="M1681" i="1"/>
  <c r="G1681" i="1"/>
  <c r="F1681" i="1"/>
  <c r="V1680" i="1"/>
  <c r="U1680" i="1"/>
  <c r="S1680" i="1"/>
  <c r="T1680" i="1" s="1"/>
  <c r="P1680" i="1"/>
  <c r="O1680" i="1"/>
  <c r="N1680" i="1"/>
  <c r="M1680" i="1"/>
  <c r="F1680" i="1"/>
  <c r="G1680" i="1" s="1"/>
  <c r="V1679" i="1"/>
  <c r="U1679" i="1"/>
  <c r="S1679" i="1"/>
  <c r="T1679" i="1" s="1"/>
  <c r="P1679" i="1"/>
  <c r="O1679" i="1"/>
  <c r="N1679" i="1"/>
  <c r="M1679" i="1"/>
  <c r="F1679" i="1"/>
  <c r="G1679" i="1" s="1"/>
  <c r="V1678" i="1"/>
  <c r="U1678" i="1"/>
  <c r="S1678" i="1"/>
  <c r="T1678" i="1" s="1"/>
  <c r="P1678" i="1"/>
  <c r="O1678" i="1"/>
  <c r="N1678" i="1"/>
  <c r="M1678" i="1"/>
  <c r="F1678" i="1"/>
  <c r="G1678" i="1" s="1"/>
  <c r="V1677" i="1"/>
  <c r="U1677" i="1"/>
  <c r="S1677" i="1"/>
  <c r="T1677" i="1" s="1"/>
  <c r="P1677" i="1"/>
  <c r="O1677" i="1"/>
  <c r="N1677" i="1"/>
  <c r="M1677" i="1"/>
  <c r="F1677" i="1"/>
  <c r="G1677" i="1" s="1"/>
  <c r="V1676" i="1"/>
  <c r="U1676" i="1"/>
  <c r="S1676" i="1"/>
  <c r="T1676" i="1" s="1"/>
  <c r="P1676" i="1"/>
  <c r="O1676" i="1"/>
  <c r="N1676" i="1"/>
  <c r="M1676" i="1"/>
  <c r="F1676" i="1"/>
  <c r="G1676" i="1" s="1"/>
  <c r="V1675" i="1"/>
  <c r="U1675" i="1"/>
  <c r="S1675" i="1"/>
  <c r="T1675" i="1" s="1"/>
  <c r="P1675" i="1"/>
  <c r="O1675" i="1"/>
  <c r="N1675" i="1"/>
  <c r="M1675" i="1"/>
  <c r="G1675" i="1"/>
  <c r="F1675" i="1"/>
  <c r="V1674" i="1"/>
  <c r="U1674" i="1"/>
  <c r="S1674" i="1"/>
  <c r="T1674" i="1" s="1"/>
  <c r="P1674" i="1"/>
  <c r="O1674" i="1"/>
  <c r="N1674" i="1"/>
  <c r="M1674" i="1"/>
  <c r="G1674" i="1"/>
  <c r="F1674" i="1"/>
  <c r="V1673" i="1"/>
  <c r="U1673" i="1"/>
  <c r="S1673" i="1"/>
  <c r="T1673" i="1" s="1"/>
  <c r="P1673" i="1"/>
  <c r="O1673" i="1"/>
  <c r="N1673" i="1"/>
  <c r="M1673" i="1"/>
  <c r="G1673" i="1"/>
  <c r="F1673" i="1"/>
  <c r="V1672" i="1"/>
  <c r="U1672" i="1"/>
  <c r="S1672" i="1"/>
  <c r="T1672" i="1" s="1"/>
  <c r="P1672" i="1"/>
  <c r="O1672" i="1"/>
  <c r="N1672" i="1"/>
  <c r="M1672" i="1"/>
  <c r="F1672" i="1"/>
  <c r="G1672" i="1" s="1"/>
  <c r="V1671" i="1"/>
  <c r="U1671" i="1"/>
  <c r="S1671" i="1"/>
  <c r="T1671" i="1" s="1"/>
  <c r="P1671" i="1"/>
  <c r="O1671" i="1"/>
  <c r="N1671" i="1"/>
  <c r="M1671" i="1"/>
  <c r="G1671" i="1"/>
  <c r="F1671" i="1"/>
  <c r="V1670" i="1"/>
  <c r="U1670" i="1"/>
  <c r="S1670" i="1"/>
  <c r="T1670" i="1" s="1"/>
  <c r="P1670" i="1"/>
  <c r="O1670" i="1"/>
  <c r="N1670" i="1"/>
  <c r="M1670" i="1"/>
  <c r="G1670" i="1"/>
  <c r="F1670" i="1"/>
  <c r="V1669" i="1"/>
  <c r="U1669" i="1"/>
  <c r="S1669" i="1"/>
  <c r="T1669" i="1" s="1"/>
  <c r="P1669" i="1"/>
  <c r="O1669" i="1"/>
  <c r="N1669" i="1"/>
  <c r="M1669" i="1"/>
  <c r="G1669" i="1"/>
  <c r="F1669" i="1"/>
  <c r="V1668" i="1"/>
  <c r="U1668" i="1"/>
  <c r="S1668" i="1"/>
  <c r="T1668" i="1" s="1"/>
  <c r="P1668" i="1"/>
  <c r="O1668" i="1"/>
  <c r="N1668" i="1"/>
  <c r="M1668" i="1"/>
  <c r="F1668" i="1"/>
  <c r="G1668" i="1" s="1"/>
  <c r="V1667" i="1"/>
  <c r="U1667" i="1"/>
  <c r="S1667" i="1"/>
  <c r="T1667" i="1" s="1"/>
  <c r="P1667" i="1"/>
  <c r="O1667" i="1"/>
  <c r="N1667" i="1"/>
  <c r="M1667" i="1"/>
  <c r="F1667" i="1"/>
  <c r="G1667" i="1" s="1"/>
  <c r="V1666" i="1"/>
  <c r="U1666" i="1"/>
  <c r="S1666" i="1"/>
  <c r="T1666" i="1" s="1"/>
  <c r="P1666" i="1"/>
  <c r="O1666" i="1"/>
  <c r="N1666" i="1"/>
  <c r="M1666" i="1"/>
  <c r="G1666" i="1"/>
  <c r="F1666" i="1"/>
  <c r="V1665" i="1"/>
  <c r="U1665" i="1"/>
  <c r="S1665" i="1"/>
  <c r="T1665" i="1" s="1"/>
  <c r="P1665" i="1"/>
  <c r="O1665" i="1"/>
  <c r="N1665" i="1"/>
  <c r="M1665" i="1"/>
  <c r="G1665" i="1"/>
  <c r="F1665" i="1"/>
  <c r="V1664" i="1"/>
  <c r="U1664" i="1"/>
  <c r="S1664" i="1"/>
  <c r="T1664" i="1" s="1"/>
  <c r="P1664" i="1"/>
  <c r="O1664" i="1"/>
  <c r="N1664" i="1"/>
  <c r="M1664" i="1"/>
  <c r="F1664" i="1"/>
  <c r="G1664" i="1" s="1"/>
  <c r="V1663" i="1"/>
  <c r="U1663" i="1"/>
  <c r="S1663" i="1"/>
  <c r="T1663" i="1" s="1"/>
  <c r="P1663" i="1"/>
  <c r="O1663" i="1"/>
  <c r="N1663" i="1"/>
  <c r="M1663" i="1"/>
  <c r="F1663" i="1"/>
  <c r="G1663" i="1" s="1"/>
  <c r="V1662" i="1"/>
  <c r="U1662" i="1"/>
  <c r="S1662" i="1"/>
  <c r="T1662" i="1" s="1"/>
  <c r="P1662" i="1"/>
  <c r="O1662" i="1"/>
  <c r="N1662" i="1"/>
  <c r="M1662" i="1"/>
  <c r="G1662" i="1"/>
  <c r="F1662" i="1"/>
  <c r="V1661" i="1"/>
  <c r="U1661" i="1"/>
  <c r="S1661" i="1"/>
  <c r="T1661" i="1" s="1"/>
  <c r="P1661" i="1"/>
  <c r="O1661" i="1"/>
  <c r="N1661" i="1"/>
  <c r="M1661" i="1"/>
  <c r="G1661" i="1"/>
  <c r="F1661" i="1"/>
  <c r="V1660" i="1"/>
  <c r="U1660" i="1"/>
  <c r="S1660" i="1"/>
  <c r="T1660" i="1" s="1"/>
  <c r="P1660" i="1"/>
  <c r="O1660" i="1"/>
  <c r="N1660" i="1"/>
  <c r="M1660" i="1"/>
  <c r="F1660" i="1"/>
  <c r="G1660" i="1" s="1"/>
  <c r="V1659" i="1"/>
  <c r="U1659" i="1"/>
  <c r="S1659" i="1"/>
  <c r="T1659" i="1" s="1"/>
  <c r="P1659" i="1"/>
  <c r="O1659" i="1"/>
  <c r="N1659" i="1"/>
  <c r="M1659" i="1"/>
  <c r="G1659" i="1"/>
  <c r="F1659" i="1"/>
  <c r="V1658" i="1"/>
  <c r="U1658" i="1"/>
  <c r="S1658" i="1"/>
  <c r="T1658" i="1" s="1"/>
  <c r="P1658" i="1"/>
  <c r="O1658" i="1"/>
  <c r="N1658" i="1"/>
  <c r="M1658" i="1"/>
  <c r="F1658" i="1"/>
  <c r="G1658" i="1" s="1"/>
  <c r="V1657" i="1"/>
  <c r="U1657" i="1"/>
  <c r="S1657" i="1"/>
  <c r="T1657" i="1" s="1"/>
  <c r="P1657" i="1"/>
  <c r="O1657" i="1"/>
  <c r="N1657" i="1"/>
  <c r="M1657" i="1"/>
  <c r="F1657" i="1"/>
  <c r="G1657" i="1" s="1"/>
  <c r="V1656" i="1"/>
  <c r="U1656" i="1"/>
  <c r="S1656" i="1"/>
  <c r="T1656" i="1" s="1"/>
  <c r="P1656" i="1"/>
  <c r="O1656" i="1"/>
  <c r="N1656" i="1"/>
  <c r="M1656" i="1"/>
  <c r="G1656" i="1"/>
  <c r="F1656" i="1"/>
  <c r="V1655" i="1"/>
  <c r="U1655" i="1"/>
  <c r="S1655" i="1"/>
  <c r="T1655" i="1" s="1"/>
  <c r="P1655" i="1"/>
  <c r="O1655" i="1"/>
  <c r="N1655" i="1"/>
  <c r="M1655" i="1"/>
  <c r="G1655" i="1"/>
  <c r="F1655" i="1"/>
  <c r="V1654" i="1"/>
  <c r="U1654" i="1"/>
  <c r="S1654" i="1"/>
  <c r="T1654" i="1" s="1"/>
  <c r="P1654" i="1"/>
  <c r="O1654" i="1"/>
  <c r="N1654" i="1"/>
  <c r="M1654" i="1"/>
  <c r="F1654" i="1"/>
  <c r="G1654" i="1" s="1"/>
  <c r="V1653" i="1"/>
  <c r="U1653" i="1"/>
  <c r="S1653" i="1"/>
  <c r="T1653" i="1" s="1"/>
  <c r="P1653" i="1"/>
  <c r="O1653" i="1"/>
  <c r="N1653" i="1"/>
  <c r="M1653" i="1"/>
  <c r="G1653" i="1"/>
  <c r="F1653" i="1"/>
  <c r="V1652" i="1"/>
  <c r="U1652" i="1"/>
  <c r="S1652" i="1"/>
  <c r="T1652" i="1" s="1"/>
  <c r="P1652" i="1"/>
  <c r="O1652" i="1"/>
  <c r="N1652" i="1"/>
  <c r="M1652" i="1"/>
  <c r="F1652" i="1"/>
  <c r="G1652" i="1" s="1"/>
  <c r="V1651" i="1"/>
  <c r="U1651" i="1"/>
  <c r="S1651" i="1"/>
  <c r="T1651" i="1" s="1"/>
  <c r="P1651" i="1"/>
  <c r="O1651" i="1"/>
  <c r="N1651" i="1"/>
  <c r="M1651" i="1"/>
  <c r="F1651" i="1"/>
  <c r="G1651" i="1" s="1"/>
  <c r="V1650" i="1"/>
  <c r="U1650" i="1"/>
  <c r="S1650" i="1"/>
  <c r="T1650" i="1" s="1"/>
  <c r="P1650" i="1"/>
  <c r="O1650" i="1"/>
  <c r="N1650" i="1"/>
  <c r="M1650" i="1"/>
  <c r="G1650" i="1"/>
  <c r="F1650" i="1"/>
  <c r="V1649" i="1"/>
  <c r="U1649" i="1"/>
  <c r="S1649" i="1"/>
  <c r="T1649" i="1" s="1"/>
  <c r="P1649" i="1"/>
  <c r="O1649" i="1"/>
  <c r="N1649" i="1"/>
  <c r="M1649" i="1"/>
  <c r="G1649" i="1"/>
  <c r="F1649" i="1"/>
  <c r="V1648" i="1"/>
  <c r="U1648" i="1"/>
  <c r="S1648" i="1"/>
  <c r="T1648" i="1" s="1"/>
  <c r="P1648" i="1"/>
  <c r="O1648" i="1"/>
  <c r="N1648" i="1"/>
  <c r="M1648" i="1"/>
  <c r="F1648" i="1"/>
  <c r="G1648" i="1" s="1"/>
  <c r="V1647" i="1"/>
  <c r="U1647" i="1"/>
  <c r="S1647" i="1"/>
  <c r="T1647" i="1" s="1"/>
  <c r="P1647" i="1"/>
  <c r="O1647" i="1"/>
  <c r="N1647" i="1"/>
  <c r="M1647" i="1"/>
  <c r="F1647" i="1"/>
  <c r="G1647" i="1" s="1"/>
  <c r="V1646" i="1"/>
  <c r="U1646" i="1"/>
  <c r="S1646" i="1"/>
  <c r="T1646" i="1" s="1"/>
  <c r="P1646" i="1"/>
  <c r="O1646" i="1"/>
  <c r="N1646" i="1"/>
  <c r="M1646" i="1"/>
  <c r="F1646" i="1"/>
  <c r="G1646" i="1" s="1"/>
  <c r="V1645" i="1"/>
  <c r="U1645" i="1"/>
  <c r="S1645" i="1"/>
  <c r="T1645" i="1" s="1"/>
  <c r="P1645" i="1"/>
  <c r="O1645" i="1"/>
  <c r="N1645" i="1"/>
  <c r="M1645" i="1"/>
  <c r="G1645" i="1"/>
  <c r="F1645" i="1"/>
  <c r="V1644" i="1"/>
  <c r="U1644" i="1"/>
  <c r="S1644" i="1"/>
  <c r="T1644" i="1" s="1"/>
  <c r="P1644" i="1"/>
  <c r="O1644" i="1"/>
  <c r="N1644" i="1"/>
  <c r="M1644" i="1"/>
  <c r="G1644" i="1"/>
  <c r="F1644" i="1"/>
  <c r="V1643" i="1"/>
  <c r="U1643" i="1"/>
  <c r="S1643" i="1"/>
  <c r="T1643" i="1" s="1"/>
  <c r="P1643" i="1"/>
  <c r="O1643" i="1"/>
  <c r="N1643" i="1"/>
  <c r="M1643" i="1"/>
  <c r="G1643" i="1"/>
  <c r="F1643" i="1"/>
  <c r="V1642" i="1"/>
  <c r="U1642" i="1"/>
  <c r="S1642" i="1"/>
  <c r="T1642" i="1" s="1"/>
  <c r="P1642" i="1"/>
  <c r="O1642" i="1"/>
  <c r="N1642" i="1"/>
  <c r="M1642" i="1"/>
  <c r="F1642" i="1"/>
  <c r="G1642" i="1" s="1"/>
  <c r="V1641" i="1"/>
  <c r="U1641" i="1"/>
  <c r="S1641" i="1"/>
  <c r="T1641" i="1" s="1"/>
  <c r="P1641" i="1"/>
  <c r="O1641" i="1"/>
  <c r="N1641" i="1"/>
  <c r="M1641" i="1"/>
  <c r="G1641" i="1"/>
  <c r="F1641" i="1"/>
  <c r="V1640" i="1"/>
  <c r="U1640" i="1"/>
  <c r="S1640" i="1"/>
  <c r="T1640" i="1" s="1"/>
  <c r="P1640" i="1"/>
  <c r="O1640" i="1"/>
  <c r="N1640" i="1"/>
  <c r="M1640" i="1"/>
  <c r="F1640" i="1"/>
  <c r="G1640" i="1" s="1"/>
  <c r="V1639" i="1"/>
  <c r="U1639" i="1"/>
  <c r="S1639" i="1"/>
  <c r="T1639" i="1" s="1"/>
  <c r="P1639" i="1"/>
  <c r="O1639" i="1"/>
  <c r="N1639" i="1"/>
  <c r="M1639" i="1"/>
  <c r="F1639" i="1"/>
  <c r="G1639" i="1" s="1"/>
  <c r="V1638" i="1"/>
  <c r="U1638" i="1"/>
  <c r="S1638" i="1"/>
  <c r="T1638" i="1" s="1"/>
  <c r="P1638" i="1"/>
  <c r="O1638" i="1"/>
  <c r="N1638" i="1"/>
  <c r="M1638" i="1"/>
  <c r="F1638" i="1"/>
  <c r="G1638" i="1" s="1"/>
  <c r="V1637" i="1"/>
  <c r="U1637" i="1"/>
  <c r="S1637" i="1"/>
  <c r="T1637" i="1" s="1"/>
  <c r="P1637" i="1"/>
  <c r="O1637" i="1"/>
  <c r="N1637" i="1"/>
  <c r="M1637" i="1"/>
  <c r="G1637" i="1"/>
  <c r="F1637" i="1"/>
  <c r="V1636" i="1"/>
  <c r="U1636" i="1"/>
  <c r="S1636" i="1"/>
  <c r="T1636" i="1" s="1"/>
  <c r="P1636" i="1"/>
  <c r="O1636" i="1"/>
  <c r="N1636" i="1"/>
  <c r="M1636" i="1"/>
  <c r="G1636" i="1"/>
  <c r="F1636" i="1"/>
  <c r="V1635" i="1"/>
  <c r="U1635" i="1"/>
  <c r="S1635" i="1"/>
  <c r="T1635" i="1" s="1"/>
  <c r="P1635" i="1"/>
  <c r="O1635" i="1"/>
  <c r="N1635" i="1"/>
  <c r="M1635" i="1"/>
  <c r="F1635" i="1"/>
  <c r="G1635" i="1" s="1"/>
  <c r="V1634" i="1"/>
  <c r="U1634" i="1"/>
  <c r="S1634" i="1"/>
  <c r="T1634" i="1" s="1"/>
  <c r="P1634" i="1"/>
  <c r="O1634" i="1"/>
  <c r="N1634" i="1"/>
  <c r="M1634" i="1"/>
  <c r="F1634" i="1"/>
  <c r="G1634" i="1" s="1"/>
  <c r="V1633" i="1"/>
  <c r="U1633" i="1"/>
  <c r="S1633" i="1"/>
  <c r="T1633" i="1" s="1"/>
  <c r="P1633" i="1"/>
  <c r="O1633" i="1"/>
  <c r="N1633" i="1"/>
  <c r="M1633" i="1"/>
  <c r="G1633" i="1"/>
  <c r="F1633" i="1"/>
  <c r="V1632" i="1"/>
  <c r="U1632" i="1"/>
  <c r="S1632" i="1"/>
  <c r="T1632" i="1" s="1"/>
  <c r="P1632" i="1"/>
  <c r="O1632" i="1"/>
  <c r="N1632" i="1"/>
  <c r="M1632" i="1"/>
  <c r="G1632" i="1"/>
  <c r="F1632" i="1"/>
  <c r="V1631" i="1"/>
  <c r="U1631" i="1"/>
  <c r="S1631" i="1"/>
  <c r="T1631" i="1" s="1"/>
  <c r="P1631" i="1"/>
  <c r="O1631" i="1"/>
  <c r="N1631" i="1"/>
  <c r="M1631" i="1"/>
  <c r="G1631" i="1"/>
  <c r="F1631" i="1"/>
  <c r="V1630" i="1"/>
  <c r="U1630" i="1"/>
  <c r="S1630" i="1"/>
  <c r="T1630" i="1" s="1"/>
  <c r="P1630" i="1"/>
  <c r="O1630" i="1"/>
  <c r="N1630" i="1"/>
  <c r="M1630" i="1"/>
  <c r="F1630" i="1"/>
  <c r="G1630" i="1" s="1"/>
  <c r="V1629" i="1"/>
  <c r="U1629" i="1"/>
  <c r="S1629" i="1"/>
  <c r="T1629" i="1" s="1"/>
  <c r="P1629" i="1"/>
  <c r="O1629" i="1"/>
  <c r="N1629" i="1"/>
  <c r="M1629" i="1"/>
  <c r="G1629" i="1"/>
  <c r="F1629" i="1"/>
  <c r="V1628" i="1"/>
  <c r="U1628" i="1"/>
  <c r="S1628" i="1"/>
  <c r="T1628" i="1" s="1"/>
  <c r="P1628" i="1"/>
  <c r="O1628" i="1"/>
  <c r="N1628" i="1"/>
  <c r="M1628" i="1"/>
  <c r="F1628" i="1"/>
  <c r="G1628" i="1" s="1"/>
  <c r="V1627" i="1"/>
  <c r="U1627" i="1"/>
  <c r="S1627" i="1"/>
  <c r="T1627" i="1" s="1"/>
  <c r="P1627" i="1"/>
  <c r="O1627" i="1"/>
  <c r="N1627" i="1"/>
  <c r="M1627" i="1"/>
  <c r="G1627" i="1"/>
  <c r="F1627" i="1"/>
  <c r="V1626" i="1"/>
  <c r="U1626" i="1"/>
  <c r="S1626" i="1"/>
  <c r="T1626" i="1" s="1"/>
  <c r="P1626" i="1"/>
  <c r="O1626" i="1"/>
  <c r="N1626" i="1"/>
  <c r="M1626" i="1"/>
  <c r="G1626" i="1"/>
  <c r="F1626" i="1"/>
  <c r="V1625" i="1"/>
  <c r="U1625" i="1"/>
  <c r="S1625" i="1"/>
  <c r="T1625" i="1" s="1"/>
  <c r="P1625" i="1"/>
  <c r="O1625" i="1"/>
  <c r="N1625" i="1"/>
  <c r="M1625" i="1"/>
  <c r="F1625" i="1"/>
  <c r="G1625" i="1" s="1"/>
  <c r="V1624" i="1"/>
  <c r="U1624" i="1"/>
  <c r="S1624" i="1"/>
  <c r="T1624" i="1" s="1"/>
  <c r="P1624" i="1"/>
  <c r="O1624" i="1"/>
  <c r="N1624" i="1"/>
  <c r="M1624" i="1"/>
  <c r="G1624" i="1"/>
  <c r="F1624" i="1"/>
  <c r="V1623" i="1"/>
  <c r="U1623" i="1"/>
  <c r="S1623" i="1"/>
  <c r="T1623" i="1" s="1"/>
  <c r="P1623" i="1"/>
  <c r="O1623" i="1"/>
  <c r="N1623" i="1"/>
  <c r="M1623" i="1"/>
  <c r="G1623" i="1"/>
  <c r="F1623" i="1"/>
  <c r="V1622" i="1"/>
  <c r="U1622" i="1"/>
  <c r="S1622" i="1"/>
  <c r="T1622" i="1" s="1"/>
  <c r="P1622" i="1"/>
  <c r="O1622" i="1"/>
  <c r="N1622" i="1"/>
  <c r="M1622" i="1"/>
  <c r="F1622" i="1"/>
  <c r="G1622" i="1" s="1"/>
  <c r="V1621" i="1"/>
  <c r="U1621" i="1"/>
  <c r="S1621" i="1"/>
  <c r="T1621" i="1" s="1"/>
  <c r="P1621" i="1"/>
  <c r="O1621" i="1"/>
  <c r="N1621" i="1"/>
  <c r="M1621" i="1"/>
  <c r="G1621" i="1"/>
  <c r="F1621" i="1"/>
  <c r="V1620" i="1"/>
  <c r="U1620" i="1"/>
  <c r="S1620" i="1"/>
  <c r="T1620" i="1" s="1"/>
  <c r="P1620" i="1"/>
  <c r="O1620" i="1"/>
  <c r="N1620" i="1"/>
  <c r="M1620" i="1"/>
  <c r="G1620" i="1"/>
  <c r="F1620" i="1"/>
  <c r="V1619" i="1"/>
  <c r="U1619" i="1"/>
  <c r="S1619" i="1"/>
  <c r="T1619" i="1" s="1"/>
  <c r="P1619" i="1"/>
  <c r="O1619" i="1"/>
  <c r="N1619" i="1"/>
  <c r="M1619" i="1"/>
  <c r="G1619" i="1"/>
  <c r="F1619" i="1"/>
  <c r="V1618" i="1"/>
  <c r="U1618" i="1"/>
  <c r="S1618" i="1"/>
  <c r="T1618" i="1" s="1"/>
  <c r="P1618" i="1"/>
  <c r="O1618" i="1"/>
  <c r="N1618" i="1"/>
  <c r="M1618" i="1"/>
  <c r="F1618" i="1"/>
  <c r="G1618" i="1" s="1"/>
  <c r="V1617" i="1"/>
  <c r="U1617" i="1"/>
  <c r="S1617" i="1"/>
  <c r="T1617" i="1" s="1"/>
  <c r="P1617" i="1"/>
  <c r="O1617" i="1"/>
  <c r="N1617" i="1"/>
  <c r="M1617" i="1"/>
  <c r="G1617" i="1"/>
  <c r="F1617" i="1"/>
  <c r="V1616" i="1"/>
  <c r="U1616" i="1"/>
  <c r="S1616" i="1"/>
  <c r="T1616" i="1" s="1"/>
  <c r="P1616" i="1"/>
  <c r="O1616" i="1"/>
  <c r="N1616" i="1"/>
  <c r="M1616" i="1"/>
  <c r="F1616" i="1"/>
  <c r="G1616" i="1" s="1"/>
  <c r="V1615" i="1"/>
  <c r="U1615" i="1"/>
  <c r="S1615" i="1"/>
  <c r="T1615" i="1" s="1"/>
  <c r="P1615" i="1"/>
  <c r="O1615" i="1"/>
  <c r="N1615" i="1"/>
  <c r="M1615" i="1"/>
  <c r="G1615" i="1"/>
  <c r="F1615" i="1"/>
  <c r="V1614" i="1"/>
  <c r="U1614" i="1"/>
  <c r="S1614" i="1"/>
  <c r="T1614" i="1" s="1"/>
  <c r="P1614" i="1"/>
  <c r="O1614" i="1"/>
  <c r="N1614" i="1"/>
  <c r="M1614" i="1"/>
  <c r="F1614" i="1"/>
  <c r="G1614" i="1" s="1"/>
  <c r="V1613" i="1"/>
  <c r="U1613" i="1"/>
  <c r="S1613" i="1"/>
  <c r="T1613" i="1" s="1"/>
  <c r="P1613" i="1"/>
  <c r="O1613" i="1"/>
  <c r="N1613" i="1"/>
  <c r="M1613" i="1"/>
  <c r="G1613" i="1"/>
  <c r="F1613" i="1"/>
  <c r="V1612" i="1"/>
  <c r="U1612" i="1"/>
  <c r="S1612" i="1"/>
  <c r="T1612" i="1" s="1"/>
  <c r="P1612" i="1"/>
  <c r="O1612" i="1"/>
  <c r="N1612" i="1"/>
  <c r="M1612" i="1"/>
  <c r="G1612" i="1"/>
  <c r="F1612" i="1"/>
  <c r="V1611" i="1"/>
  <c r="U1611" i="1"/>
  <c r="S1611" i="1"/>
  <c r="T1611" i="1" s="1"/>
  <c r="P1611" i="1"/>
  <c r="O1611" i="1"/>
  <c r="N1611" i="1"/>
  <c r="M1611" i="1"/>
  <c r="G1611" i="1"/>
  <c r="F1611" i="1"/>
  <c r="V1610" i="1"/>
  <c r="U1610" i="1"/>
  <c r="S1610" i="1"/>
  <c r="T1610" i="1" s="1"/>
  <c r="P1610" i="1"/>
  <c r="O1610" i="1"/>
  <c r="N1610" i="1"/>
  <c r="M1610" i="1"/>
  <c r="F1610" i="1"/>
  <c r="G1610" i="1" s="1"/>
  <c r="V1609" i="1"/>
  <c r="U1609" i="1"/>
  <c r="S1609" i="1"/>
  <c r="T1609" i="1" s="1"/>
  <c r="P1609" i="1"/>
  <c r="O1609" i="1"/>
  <c r="N1609" i="1"/>
  <c r="M1609" i="1"/>
  <c r="G1609" i="1"/>
  <c r="F1609" i="1"/>
  <c r="V1608" i="1"/>
  <c r="U1608" i="1"/>
  <c r="S1608" i="1"/>
  <c r="T1608" i="1" s="1"/>
  <c r="P1608" i="1"/>
  <c r="O1608" i="1"/>
  <c r="N1608" i="1"/>
  <c r="M1608" i="1"/>
  <c r="G1608" i="1"/>
  <c r="F1608" i="1"/>
  <c r="V1607" i="1"/>
  <c r="U1607" i="1"/>
  <c r="S1607" i="1"/>
  <c r="T1607" i="1" s="1"/>
  <c r="P1607" i="1"/>
  <c r="O1607" i="1"/>
  <c r="N1607" i="1"/>
  <c r="M1607" i="1"/>
  <c r="F1607" i="1"/>
  <c r="G1607" i="1" s="1"/>
  <c r="V1606" i="1"/>
  <c r="U1606" i="1"/>
  <c r="S1606" i="1"/>
  <c r="T1606" i="1" s="1"/>
  <c r="P1606" i="1"/>
  <c r="O1606" i="1"/>
  <c r="N1606" i="1"/>
  <c r="M1606" i="1"/>
  <c r="F1606" i="1"/>
  <c r="G1606" i="1" s="1"/>
  <c r="V1605" i="1"/>
  <c r="U1605" i="1"/>
  <c r="S1605" i="1"/>
  <c r="T1605" i="1" s="1"/>
  <c r="P1605" i="1"/>
  <c r="O1605" i="1"/>
  <c r="N1605" i="1"/>
  <c r="M1605" i="1"/>
  <c r="G1605" i="1"/>
  <c r="F1605" i="1"/>
  <c r="V1604" i="1"/>
  <c r="U1604" i="1"/>
  <c r="S1604" i="1"/>
  <c r="T1604" i="1" s="1"/>
  <c r="P1604" i="1"/>
  <c r="O1604" i="1"/>
  <c r="N1604" i="1"/>
  <c r="M1604" i="1"/>
  <c r="G1604" i="1"/>
  <c r="F1604" i="1"/>
  <c r="V1603" i="1"/>
  <c r="U1603" i="1"/>
  <c r="S1603" i="1"/>
  <c r="T1603" i="1" s="1"/>
  <c r="P1603" i="1"/>
  <c r="O1603" i="1"/>
  <c r="N1603" i="1"/>
  <c r="M1603" i="1"/>
  <c r="G1603" i="1"/>
  <c r="F1603" i="1"/>
  <c r="V1602" i="1"/>
  <c r="U1602" i="1"/>
  <c r="S1602" i="1"/>
  <c r="T1602" i="1" s="1"/>
  <c r="P1602" i="1"/>
  <c r="O1602" i="1"/>
  <c r="N1602" i="1"/>
  <c r="M1602" i="1"/>
  <c r="G1602" i="1"/>
  <c r="F1602" i="1"/>
  <c r="V1601" i="1"/>
  <c r="U1601" i="1"/>
  <c r="S1601" i="1"/>
  <c r="T1601" i="1" s="1"/>
  <c r="P1601" i="1"/>
  <c r="O1601" i="1"/>
  <c r="N1601" i="1"/>
  <c r="M1601" i="1"/>
  <c r="F1601" i="1"/>
  <c r="G1601" i="1" s="1"/>
  <c r="V1600" i="1"/>
  <c r="U1600" i="1"/>
  <c r="S1600" i="1"/>
  <c r="T1600" i="1" s="1"/>
  <c r="P1600" i="1"/>
  <c r="O1600" i="1"/>
  <c r="N1600" i="1"/>
  <c r="M1600" i="1"/>
  <c r="F1600" i="1"/>
  <c r="G1600" i="1" s="1"/>
  <c r="V1599" i="1"/>
  <c r="U1599" i="1"/>
  <c r="S1599" i="1"/>
  <c r="T1599" i="1" s="1"/>
  <c r="P1599" i="1"/>
  <c r="O1599" i="1"/>
  <c r="N1599" i="1"/>
  <c r="M1599" i="1"/>
  <c r="G1599" i="1"/>
  <c r="F1599" i="1"/>
  <c r="V1598" i="1"/>
  <c r="U1598" i="1"/>
  <c r="S1598" i="1"/>
  <c r="T1598" i="1" s="1"/>
  <c r="P1598" i="1"/>
  <c r="O1598" i="1"/>
  <c r="N1598" i="1"/>
  <c r="M1598" i="1"/>
  <c r="F1598" i="1"/>
  <c r="G1598" i="1" s="1"/>
  <c r="V1597" i="1"/>
  <c r="U1597" i="1"/>
  <c r="S1597" i="1"/>
  <c r="T1597" i="1" s="1"/>
  <c r="P1597" i="1"/>
  <c r="O1597" i="1"/>
  <c r="N1597" i="1"/>
  <c r="M1597" i="1"/>
  <c r="G1597" i="1"/>
  <c r="F1597" i="1"/>
  <c r="V1596" i="1"/>
  <c r="U1596" i="1"/>
  <c r="S1596" i="1"/>
  <c r="T1596" i="1" s="1"/>
  <c r="P1596" i="1"/>
  <c r="O1596" i="1"/>
  <c r="N1596" i="1"/>
  <c r="M1596" i="1"/>
  <c r="G1596" i="1"/>
  <c r="F1596" i="1"/>
  <c r="V1595" i="1"/>
  <c r="U1595" i="1"/>
  <c r="S1595" i="1"/>
  <c r="T1595" i="1" s="1"/>
  <c r="P1595" i="1"/>
  <c r="O1595" i="1"/>
  <c r="N1595" i="1"/>
  <c r="M1595" i="1"/>
  <c r="F1595" i="1"/>
  <c r="G1595" i="1" s="1"/>
  <c r="V1594" i="1"/>
  <c r="U1594" i="1"/>
  <c r="S1594" i="1"/>
  <c r="T1594" i="1" s="1"/>
  <c r="P1594" i="1"/>
  <c r="O1594" i="1"/>
  <c r="N1594" i="1"/>
  <c r="M1594" i="1"/>
  <c r="G1594" i="1"/>
  <c r="F1594" i="1"/>
  <c r="V1593" i="1"/>
  <c r="U1593" i="1"/>
  <c r="S1593" i="1"/>
  <c r="T1593" i="1" s="1"/>
  <c r="P1593" i="1"/>
  <c r="O1593" i="1"/>
  <c r="N1593" i="1"/>
  <c r="M1593" i="1"/>
  <c r="F1593" i="1"/>
  <c r="G1593" i="1" s="1"/>
  <c r="V1592" i="1"/>
  <c r="U1592" i="1"/>
  <c r="S1592" i="1"/>
  <c r="T1592" i="1" s="1"/>
  <c r="P1592" i="1"/>
  <c r="O1592" i="1"/>
  <c r="N1592" i="1"/>
  <c r="M1592" i="1"/>
  <c r="F1592" i="1"/>
  <c r="G1592" i="1" s="1"/>
  <c r="V1591" i="1"/>
  <c r="U1591" i="1"/>
  <c r="S1591" i="1"/>
  <c r="T1591" i="1" s="1"/>
  <c r="P1591" i="1"/>
  <c r="O1591" i="1"/>
  <c r="N1591" i="1"/>
  <c r="M1591" i="1"/>
  <c r="G1591" i="1"/>
  <c r="F1591" i="1"/>
  <c r="V1590" i="1"/>
  <c r="U1590" i="1"/>
  <c r="S1590" i="1"/>
  <c r="T1590" i="1" s="1"/>
  <c r="P1590" i="1"/>
  <c r="O1590" i="1"/>
  <c r="N1590" i="1"/>
  <c r="M1590" i="1"/>
  <c r="G1590" i="1"/>
  <c r="F1590" i="1"/>
  <c r="V1589" i="1"/>
  <c r="U1589" i="1"/>
  <c r="S1589" i="1"/>
  <c r="T1589" i="1" s="1"/>
  <c r="P1589" i="1"/>
  <c r="O1589" i="1"/>
  <c r="N1589" i="1"/>
  <c r="M1589" i="1"/>
  <c r="F1589" i="1"/>
  <c r="G1589" i="1" s="1"/>
  <c r="V1588" i="1"/>
  <c r="U1588" i="1"/>
  <c r="S1588" i="1"/>
  <c r="T1588" i="1" s="1"/>
  <c r="P1588" i="1"/>
  <c r="O1588" i="1"/>
  <c r="N1588" i="1"/>
  <c r="M1588" i="1"/>
  <c r="G1588" i="1"/>
  <c r="F1588" i="1"/>
  <c r="V1587" i="1"/>
  <c r="U1587" i="1"/>
  <c r="S1587" i="1"/>
  <c r="T1587" i="1" s="1"/>
  <c r="P1587" i="1"/>
  <c r="O1587" i="1"/>
  <c r="N1587" i="1"/>
  <c r="M1587" i="1"/>
  <c r="F1587" i="1"/>
  <c r="G1587" i="1" s="1"/>
  <c r="V1586" i="1"/>
  <c r="U1586" i="1"/>
  <c r="S1586" i="1"/>
  <c r="T1586" i="1" s="1"/>
  <c r="P1586" i="1"/>
  <c r="O1586" i="1"/>
  <c r="N1586" i="1"/>
  <c r="M1586" i="1"/>
  <c r="F1586" i="1"/>
  <c r="G1586" i="1" s="1"/>
  <c r="V1585" i="1"/>
  <c r="U1585" i="1"/>
  <c r="S1585" i="1"/>
  <c r="T1585" i="1" s="1"/>
  <c r="P1585" i="1"/>
  <c r="O1585" i="1"/>
  <c r="N1585" i="1"/>
  <c r="M1585" i="1"/>
  <c r="G1585" i="1"/>
  <c r="F1585" i="1"/>
  <c r="V1584" i="1"/>
  <c r="U1584" i="1"/>
  <c r="S1584" i="1"/>
  <c r="T1584" i="1" s="1"/>
  <c r="P1584" i="1"/>
  <c r="O1584" i="1"/>
  <c r="N1584" i="1"/>
  <c r="M1584" i="1"/>
  <c r="G1584" i="1"/>
  <c r="F1584" i="1"/>
  <c r="V1583" i="1"/>
  <c r="U1583" i="1"/>
  <c r="S1583" i="1"/>
  <c r="T1583" i="1" s="1"/>
  <c r="P1583" i="1"/>
  <c r="O1583" i="1"/>
  <c r="N1583" i="1"/>
  <c r="M1583" i="1"/>
  <c r="F1583" i="1"/>
  <c r="G1583" i="1" s="1"/>
  <c r="V1582" i="1"/>
  <c r="U1582" i="1"/>
  <c r="S1582" i="1"/>
  <c r="T1582" i="1" s="1"/>
  <c r="P1582" i="1"/>
  <c r="O1582" i="1"/>
  <c r="N1582" i="1"/>
  <c r="M1582" i="1"/>
  <c r="G1582" i="1"/>
  <c r="F1582" i="1"/>
  <c r="V1581" i="1"/>
  <c r="U1581" i="1"/>
  <c r="S1581" i="1"/>
  <c r="T1581" i="1" s="1"/>
  <c r="P1581" i="1"/>
  <c r="O1581" i="1"/>
  <c r="N1581" i="1"/>
  <c r="M1581" i="1"/>
  <c r="G1581" i="1"/>
  <c r="F1581" i="1"/>
  <c r="V1580" i="1"/>
  <c r="U1580" i="1"/>
  <c r="S1580" i="1"/>
  <c r="T1580" i="1" s="1"/>
  <c r="P1580" i="1"/>
  <c r="O1580" i="1"/>
  <c r="N1580" i="1"/>
  <c r="M1580" i="1"/>
  <c r="G1580" i="1"/>
  <c r="F1580" i="1"/>
  <c r="V1579" i="1"/>
  <c r="U1579" i="1"/>
  <c r="S1579" i="1"/>
  <c r="T1579" i="1" s="1"/>
  <c r="P1579" i="1"/>
  <c r="O1579" i="1"/>
  <c r="N1579" i="1"/>
  <c r="M1579" i="1"/>
  <c r="F1579" i="1"/>
  <c r="G1579" i="1" s="1"/>
  <c r="V1578" i="1"/>
  <c r="U1578" i="1"/>
  <c r="S1578" i="1"/>
  <c r="T1578" i="1" s="1"/>
  <c r="P1578" i="1"/>
  <c r="O1578" i="1"/>
  <c r="N1578" i="1"/>
  <c r="M1578" i="1"/>
  <c r="G1578" i="1"/>
  <c r="F1578" i="1"/>
  <c r="V1577" i="1"/>
  <c r="U1577" i="1"/>
  <c r="S1577" i="1"/>
  <c r="T1577" i="1" s="1"/>
  <c r="P1577" i="1"/>
  <c r="O1577" i="1"/>
  <c r="N1577" i="1"/>
  <c r="M1577" i="1"/>
  <c r="F1577" i="1"/>
  <c r="G1577" i="1" s="1"/>
  <c r="V1576" i="1"/>
  <c r="U1576" i="1"/>
  <c r="S1576" i="1"/>
  <c r="T1576" i="1" s="1"/>
  <c r="P1576" i="1"/>
  <c r="O1576" i="1"/>
  <c r="N1576" i="1"/>
  <c r="M1576" i="1"/>
  <c r="G1576" i="1"/>
  <c r="F1576" i="1"/>
  <c r="V1575" i="1"/>
  <c r="U1575" i="1"/>
  <c r="S1575" i="1"/>
  <c r="T1575" i="1" s="1"/>
  <c r="P1575" i="1"/>
  <c r="O1575" i="1"/>
  <c r="N1575" i="1"/>
  <c r="M1575" i="1"/>
  <c r="G1575" i="1"/>
  <c r="F1575" i="1"/>
  <c r="V1574" i="1"/>
  <c r="U1574" i="1"/>
  <c r="S1574" i="1"/>
  <c r="T1574" i="1" s="1"/>
  <c r="P1574" i="1"/>
  <c r="O1574" i="1"/>
  <c r="N1574" i="1"/>
  <c r="M1574" i="1"/>
  <c r="F1574" i="1"/>
  <c r="G1574" i="1" s="1"/>
  <c r="V1573" i="1"/>
  <c r="U1573" i="1"/>
  <c r="S1573" i="1"/>
  <c r="T1573" i="1" s="1"/>
  <c r="P1573" i="1"/>
  <c r="O1573" i="1"/>
  <c r="N1573" i="1"/>
  <c r="M1573" i="1"/>
  <c r="G1573" i="1"/>
  <c r="F1573" i="1"/>
  <c r="V1572" i="1"/>
  <c r="U1572" i="1"/>
  <c r="S1572" i="1"/>
  <c r="T1572" i="1" s="1"/>
  <c r="P1572" i="1"/>
  <c r="O1572" i="1"/>
  <c r="N1572" i="1"/>
  <c r="M1572" i="1"/>
  <c r="G1572" i="1"/>
  <c r="F1572" i="1"/>
  <c r="V1571" i="1"/>
  <c r="U1571" i="1"/>
  <c r="S1571" i="1"/>
  <c r="T1571" i="1" s="1"/>
  <c r="P1571" i="1"/>
  <c r="O1571" i="1"/>
  <c r="N1571" i="1"/>
  <c r="M1571" i="1"/>
  <c r="F1571" i="1"/>
  <c r="G1571" i="1" s="1"/>
  <c r="V1570" i="1"/>
  <c r="U1570" i="1"/>
  <c r="S1570" i="1"/>
  <c r="T1570" i="1" s="1"/>
  <c r="P1570" i="1"/>
  <c r="O1570" i="1"/>
  <c r="N1570" i="1"/>
  <c r="M1570" i="1"/>
  <c r="F1570" i="1"/>
  <c r="G1570" i="1" s="1"/>
  <c r="V1569" i="1"/>
  <c r="U1569" i="1"/>
  <c r="S1569" i="1"/>
  <c r="T1569" i="1" s="1"/>
  <c r="P1569" i="1"/>
  <c r="O1569" i="1"/>
  <c r="N1569" i="1"/>
  <c r="M1569" i="1"/>
  <c r="G1569" i="1"/>
  <c r="F1569" i="1"/>
  <c r="V1568" i="1"/>
  <c r="U1568" i="1"/>
  <c r="S1568" i="1"/>
  <c r="T1568" i="1" s="1"/>
  <c r="P1568" i="1"/>
  <c r="O1568" i="1"/>
  <c r="N1568" i="1"/>
  <c r="M1568" i="1"/>
  <c r="G1568" i="1"/>
  <c r="F1568" i="1"/>
  <c r="V1567" i="1"/>
  <c r="U1567" i="1"/>
  <c r="S1567" i="1"/>
  <c r="T1567" i="1" s="1"/>
  <c r="P1567" i="1"/>
  <c r="O1567" i="1"/>
  <c r="N1567" i="1"/>
  <c r="M1567" i="1"/>
  <c r="G1567" i="1"/>
  <c r="F1567" i="1"/>
  <c r="V1566" i="1"/>
  <c r="U1566" i="1"/>
  <c r="S1566" i="1"/>
  <c r="T1566" i="1" s="1"/>
  <c r="P1566" i="1"/>
  <c r="O1566" i="1"/>
  <c r="N1566" i="1"/>
  <c r="M1566" i="1"/>
  <c r="F1566" i="1"/>
  <c r="G1566" i="1" s="1"/>
  <c r="V1565" i="1"/>
  <c r="U1565" i="1"/>
  <c r="S1565" i="1"/>
  <c r="T1565" i="1" s="1"/>
  <c r="P1565" i="1"/>
  <c r="O1565" i="1"/>
  <c r="N1565" i="1"/>
  <c r="M1565" i="1"/>
  <c r="G1565" i="1"/>
  <c r="F1565" i="1"/>
  <c r="V1564" i="1"/>
  <c r="U1564" i="1"/>
  <c r="S1564" i="1"/>
  <c r="T1564" i="1" s="1"/>
  <c r="P1564" i="1"/>
  <c r="O1564" i="1"/>
  <c r="N1564" i="1"/>
  <c r="M1564" i="1"/>
  <c r="F1564" i="1"/>
  <c r="G1564" i="1" s="1"/>
  <c r="V1563" i="1"/>
  <c r="U1563" i="1"/>
  <c r="S1563" i="1"/>
  <c r="T1563" i="1" s="1"/>
  <c r="P1563" i="1"/>
  <c r="O1563" i="1"/>
  <c r="N1563" i="1"/>
  <c r="M1563" i="1"/>
  <c r="G1563" i="1"/>
  <c r="F1563" i="1"/>
  <c r="V1562" i="1"/>
  <c r="U1562" i="1"/>
  <c r="S1562" i="1"/>
  <c r="T1562" i="1" s="1"/>
  <c r="P1562" i="1"/>
  <c r="O1562" i="1"/>
  <c r="N1562" i="1"/>
  <c r="M1562" i="1"/>
  <c r="F1562" i="1"/>
  <c r="G1562" i="1" s="1"/>
  <c r="V1561" i="1"/>
  <c r="U1561" i="1"/>
  <c r="S1561" i="1"/>
  <c r="T1561" i="1" s="1"/>
  <c r="P1561" i="1"/>
  <c r="O1561" i="1"/>
  <c r="N1561" i="1"/>
  <c r="M1561" i="1"/>
  <c r="G1561" i="1"/>
  <c r="F1561" i="1"/>
  <c r="V1560" i="1"/>
  <c r="U1560" i="1"/>
  <c r="S1560" i="1"/>
  <c r="T1560" i="1" s="1"/>
  <c r="P1560" i="1"/>
  <c r="O1560" i="1"/>
  <c r="N1560" i="1"/>
  <c r="M1560" i="1"/>
  <c r="F1560" i="1"/>
  <c r="G1560" i="1" s="1"/>
  <c r="V1559" i="1"/>
  <c r="U1559" i="1"/>
  <c r="S1559" i="1"/>
  <c r="T1559" i="1" s="1"/>
  <c r="P1559" i="1"/>
  <c r="O1559" i="1"/>
  <c r="N1559" i="1"/>
  <c r="M1559" i="1"/>
  <c r="F1559" i="1"/>
  <c r="G1559" i="1" s="1"/>
  <c r="V1558" i="1"/>
  <c r="U1558" i="1"/>
  <c r="S1558" i="1"/>
  <c r="T1558" i="1" s="1"/>
  <c r="P1558" i="1"/>
  <c r="O1558" i="1"/>
  <c r="N1558" i="1"/>
  <c r="M1558" i="1"/>
  <c r="G1558" i="1"/>
  <c r="F1558" i="1"/>
  <c r="V1557" i="1"/>
  <c r="U1557" i="1"/>
  <c r="S1557" i="1"/>
  <c r="T1557" i="1" s="1"/>
  <c r="P1557" i="1"/>
  <c r="O1557" i="1"/>
  <c r="N1557" i="1"/>
  <c r="M1557" i="1"/>
  <c r="G1557" i="1"/>
  <c r="F1557" i="1"/>
  <c r="V1556" i="1"/>
  <c r="U1556" i="1"/>
  <c r="S1556" i="1"/>
  <c r="T1556" i="1" s="1"/>
  <c r="P1556" i="1"/>
  <c r="O1556" i="1"/>
  <c r="N1556" i="1"/>
  <c r="M1556" i="1"/>
  <c r="F1556" i="1"/>
  <c r="G1556" i="1" s="1"/>
  <c r="V1555" i="1"/>
  <c r="U1555" i="1"/>
  <c r="S1555" i="1"/>
  <c r="T1555" i="1" s="1"/>
  <c r="P1555" i="1"/>
  <c r="O1555" i="1"/>
  <c r="N1555" i="1"/>
  <c r="M1555" i="1"/>
  <c r="F1555" i="1"/>
  <c r="G1555" i="1" s="1"/>
  <c r="V1554" i="1"/>
  <c r="U1554" i="1"/>
  <c r="S1554" i="1"/>
  <c r="T1554" i="1" s="1"/>
  <c r="P1554" i="1"/>
  <c r="O1554" i="1"/>
  <c r="N1554" i="1"/>
  <c r="M1554" i="1"/>
  <c r="G1554" i="1"/>
  <c r="F1554" i="1"/>
  <c r="V1553" i="1"/>
  <c r="U1553" i="1"/>
  <c r="S1553" i="1"/>
  <c r="T1553" i="1" s="1"/>
  <c r="P1553" i="1"/>
  <c r="O1553" i="1"/>
  <c r="N1553" i="1"/>
  <c r="M1553" i="1"/>
  <c r="G1553" i="1"/>
  <c r="F1553" i="1"/>
  <c r="V1552" i="1"/>
  <c r="U1552" i="1"/>
  <c r="S1552" i="1"/>
  <c r="T1552" i="1" s="1"/>
  <c r="P1552" i="1"/>
  <c r="O1552" i="1"/>
  <c r="N1552" i="1"/>
  <c r="M1552" i="1"/>
  <c r="F1552" i="1"/>
  <c r="G1552" i="1" s="1"/>
  <c r="V1551" i="1"/>
  <c r="U1551" i="1"/>
  <c r="S1551" i="1"/>
  <c r="T1551" i="1" s="1"/>
  <c r="P1551" i="1"/>
  <c r="O1551" i="1"/>
  <c r="N1551" i="1"/>
  <c r="M1551" i="1"/>
  <c r="G1551" i="1"/>
  <c r="F1551" i="1"/>
  <c r="V1550" i="1"/>
  <c r="U1550" i="1"/>
  <c r="S1550" i="1"/>
  <c r="T1550" i="1" s="1"/>
  <c r="P1550" i="1"/>
  <c r="O1550" i="1"/>
  <c r="N1550" i="1"/>
  <c r="M1550" i="1"/>
  <c r="F1550" i="1"/>
  <c r="G1550" i="1" s="1"/>
  <c r="V1549" i="1"/>
  <c r="U1549" i="1"/>
  <c r="S1549" i="1"/>
  <c r="T1549" i="1" s="1"/>
  <c r="P1549" i="1"/>
  <c r="O1549" i="1"/>
  <c r="N1549" i="1"/>
  <c r="M1549" i="1"/>
  <c r="G1549" i="1"/>
  <c r="F1549" i="1"/>
  <c r="V1548" i="1"/>
  <c r="U1548" i="1"/>
  <c r="S1548" i="1"/>
  <c r="T1548" i="1" s="1"/>
  <c r="P1548" i="1"/>
  <c r="O1548" i="1"/>
  <c r="N1548" i="1"/>
  <c r="M1548" i="1"/>
  <c r="G1548" i="1"/>
  <c r="F1548" i="1"/>
  <c r="V1547" i="1"/>
  <c r="U1547" i="1"/>
  <c r="S1547" i="1"/>
  <c r="T1547" i="1" s="1"/>
  <c r="P1547" i="1"/>
  <c r="O1547" i="1"/>
  <c r="N1547" i="1"/>
  <c r="M1547" i="1"/>
  <c r="F1547" i="1"/>
  <c r="G1547" i="1" s="1"/>
  <c r="V1546" i="1"/>
  <c r="U1546" i="1"/>
  <c r="S1546" i="1"/>
  <c r="T1546" i="1" s="1"/>
  <c r="P1546" i="1"/>
  <c r="O1546" i="1"/>
  <c r="N1546" i="1"/>
  <c r="M1546" i="1"/>
  <c r="F1546" i="1"/>
  <c r="G1546" i="1" s="1"/>
  <c r="V1545" i="1"/>
  <c r="U1545" i="1"/>
  <c r="S1545" i="1"/>
  <c r="T1545" i="1" s="1"/>
  <c r="P1545" i="1"/>
  <c r="O1545" i="1"/>
  <c r="N1545" i="1"/>
  <c r="M1545" i="1"/>
  <c r="F1545" i="1"/>
  <c r="G1545" i="1" s="1"/>
  <c r="V1544" i="1"/>
  <c r="U1544" i="1"/>
  <c r="S1544" i="1"/>
  <c r="T1544" i="1" s="1"/>
  <c r="P1544" i="1"/>
  <c r="O1544" i="1"/>
  <c r="N1544" i="1"/>
  <c r="M1544" i="1"/>
  <c r="F1544" i="1"/>
  <c r="G1544" i="1" s="1"/>
  <c r="V1543" i="1"/>
  <c r="U1543" i="1"/>
  <c r="S1543" i="1"/>
  <c r="T1543" i="1" s="1"/>
  <c r="P1543" i="1"/>
  <c r="O1543" i="1"/>
  <c r="N1543" i="1"/>
  <c r="M1543" i="1"/>
  <c r="F1543" i="1"/>
  <c r="G1543" i="1" s="1"/>
  <c r="V1542" i="1"/>
  <c r="U1542" i="1"/>
  <c r="S1542" i="1"/>
  <c r="T1542" i="1" s="1"/>
  <c r="P1542" i="1"/>
  <c r="O1542" i="1"/>
  <c r="N1542" i="1"/>
  <c r="M1542" i="1"/>
  <c r="G1542" i="1"/>
  <c r="F1542" i="1"/>
  <c r="V1541" i="1"/>
  <c r="U1541" i="1"/>
  <c r="S1541" i="1"/>
  <c r="T1541" i="1" s="1"/>
  <c r="P1541" i="1"/>
  <c r="O1541" i="1"/>
  <c r="N1541" i="1"/>
  <c r="M1541" i="1"/>
  <c r="F1541" i="1"/>
  <c r="G1541" i="1" s="1"/>
  <c r="V1540" i="1"/>
  <c r="U1540" i="1"/>
  <c r="S1540" i="1"/>
  <c r="T1540" i="1" s="1"/>
  <c r="P1540" i="1"/>
  <c r="O1540" i="1"/>
  <c r="N1540" i="1"/>
  <c r="M1540" i="1"/>
  <c r="G1540" i="1"/>
  <c r="F1540" i="1"/>
  <c r="V1539" i="1"/>
  <c r="U1539" i="1"/>
  <c r="S1539" i="1"/>
  <c r="T1539" i="1" s="1"/>
  <c r="P1539" i="1"/>
  <c r="O1539" i="1"/>
  <c r="N1539" i="1"/>
  <c r="M1539" i="1"/>
  <c r="F1539" i="1"/>
  <c r="G1539" i="1" s="1"/>
  <c r="V1538" i="1"/>
  <c r="U1538" i="1"/>
  <c r="S1538" i="1"/>
  <c r="T1538" i="1" s="1"/>
  <c r="P1538" i="1"/>
  <c r="O1538" i="1"/>
  <c r="N1538" i="1"/>
  <c r="M1538" i="1"/>
  <c r="F1538" i="1"/>
  <c r="G1538" i="1" s="1"/>
  <c r="V1537" i="1"/>
  <c r="U1537" i="1"/>
  <c r="S1537" i="1"/>
  <c r="T1537" i="1" s="1"/>
  <c r="P1537" i="1"/>
  <c r="O1537" i="1"/>
  <c r="N1537" i="1"/>
  <c r="M1537" i="1"/>
  <c r="G1537" i="1"/>
  <c r="F1537" i="1"/>
  <c r="V1536" i="1"/>
  <c r="U1536" i="1"/>
  <c r="S1536" i="1"/>
  <c r="T1536" i="1" s="1"/>
  <c r="P1536" i="1"/>
  <c r="O1536" i="1"/>
  <c r="N1536" i="1"/>
  <c r="M1536" i="1"/>
  <c r="G1536" i="1"/>
  <c r="F1536" i="1"/>
  <c r="V1535" i="1"/>
  <c r="U1535" i="1"/>
  <c r="S1535" i="1"/>
  <c r="T1535" i="1" s="1"/>
  <c r="P1535" i="1"/>
  <c r="O1535" i="1"/>
  <c r="N1535" i="1"/>
  <c r="M1535" i="1"/>
  <c r="G1535" i="1"/>
  <c r="F1535" i="1"/>
  <c r="V1534" i="1"/>
  <c r="U1534" i="1"/>
  <c r="S1534" i="1"/>
  <c r="T1534" i="1" s="1"/>
  <c r="P1534" i="1"/>
  <c r="O1534" i="1"/>
  <c r="N1534" i="1"/>
  <c r="M1534" i="1"/>
  <c r="G1534" i="1"/>
  <c r="F1534" i="1"/>
  <c r="V1533" i="1"/>
  <c r="U1533" i="1"/>
  <c r="S1533" i="1"/>
  <c r="T1533" i="1" s="1"/>
  <c r="P1533" i="1"/>
  <c r="O1533" i="1"/>
  <c r="N1533" i="1"/>
  <c r="M1533" i="1"/>
  <c r="F1533" i="1"/>
  <c r="G1533" i="1" s="1"/>
  <c r="V1532" i="1"/>
  <c r="U1532" i="1"/>
  <c r="S1532" i="1"/>
  <c r="T1532" i="1" s="1"/>
  <c r="P1532" i="1"/>
  <c r="O1532" i="1"/>
  <c r="N1532" i="1"/>
  <c r="M1532" i="1"/>
  <c r="F1532" i="1"/>
  <c r="G1532" i="1" s="1"/>
  <c r="V1531" i="1"/>
  <c r="U1531" i="1"/>
  <c r="S1531" i="1"/>
  <c r="T1531" i="1" s="1"/>
  <c r="P1531" i="1"/>
  <c r="O1531" i="1"/>
  <c r="N1531" i="1"/>
  <c r="M1531" i="1"/>
  <c r="G1531" i="1"/>
  <c r="F1531" i="1"/>
  <c r="V1530" i="1"/>
  <c r="U1530" i="1"/>
  <c r="S1530" i="1"/>
  <c r="T1530" i="1" s="1"/>
  <c r="P1530" i="1"/>
  <c r="O1530" i="1"/>
  <c r="N1530" i="1"/>
  <c r="M1530" i="1"/>
  <c r="F1530" i="1"/>
  <c r="G1530" i="1" s="1"/>
  <c r="V1529" i="1"/>
  <c r="U1529" i="1"/>
  <c r="S1529" i="1"/>
  <c r="T1529" i="1" s="1"/>
  <c r="P1529" i="1"/>
  <c r="O1529" i="1"/>
  <c r="N1529" i="1"/>
  <c r="M1529" i="1"/>
  <c r="G1529" i="1"/>
  <c r="F1529" i="1"/>
  <c r="V1528" i="1"/>
  <c r="U1528" i="1"/>
  <c r="S1528" i="1"/>
  <c r="T1528" i="1" s="1"/>
  <c r="P1528" i="1"/>
  <c r="O1528" i="1"/>
  <c r="N1528" i="1"/>
  <c r="M1528" i="1"/>
  <c r="G1528" i="1"/>
  <c r="F1528" i="1"/>
  <c r="V1527" i="1"/>
  <c r="U1527" i="1"/>
  <c r="S1527" i="1"/>
  <c r="T1527" i="1" s="1"/>
  <c r="P1527" i="1"/>
  <c r="O1527" i="1"/>
  <c r="N1527" i="1"/>
  <c r="M1527" i="1"/>
  <c r="F1527" i="1"/>
  <c r="G1527" i="1" s="1"/>
  <c r="V1526" i="1"/>
  <c r="U1526" i="1"/>
  <c r="S1526" i="1"/>
  <c r="T1526" i="1" s="1"/>
  <c r="P1526" i="1"/>
  <c r="O1526" i="1"/>
  <c r="N1526" i="1"/>
  <c r="M1526" i="1"/>
  <c r="F1526" i="1"/>
  <c r="G1526" i="1" s="1"/>
  <c r="V1525" i="1"/>
  <c r="U1525" i="1"/>
  <c r="S1525" i="1"/>
  <c r="T1525" i="1" s="1"/>
  <c r="P1525" i="1"/>
  <c r="O1525" i="1"/>
  <c r="N1525" i="1"/>
  <c r="M1525" i="1"/>
  <c r="G1525" i="1"/>
  <c r="F1525" i="1"/>
  <c r="V1524" i="1"/>
  <c r="U1524" i="1"/>
  <c r="S1524" i="1"/>
  <c r="T1524" i="1" s="1"/>
  <c r="P1524" i="1"/>
  <c r="O1524" i="1"/>
  <c r="N1524" i="1"/>
  <c r="M1524" i="1"/>
  <c r="F1524" i="1"/>
  <c r="G1524" i="1" s="1"/>
  <c r="V1523" i="1"/>
  <c r="U1523" i="1"/>
  <c r="S1523" i="1"/>
  <c r="T1523" i="1" s="1"/>
  <c r="P1523" i="1"/>
  <c r="O1523" i="1"/>
  <c r="N1523" i="1"/>
  <c r="M1523" i="1"/>
  <c r="G1523" i="1"/>
  <c r="F1523" i="1"/>
  <c r="V1522" i="1"/>
  <c r="U1522" i="1"/>
  <c r="S1522" i="1"/>
  <c r="T1522" i="1" s="1"/>
  <c r="P1522" i="1"/>
  <c r="O1522" i="1"/>
  <c r="N1522" i="1"/>
  <c r="M1522" i="1"/>
  <c r="F1522" i="1"/>
  <c r="G1522" i="1" s="1"/>
  <c r="V1521" i="1"/>
  <c r="U1521" i="1"/>
  <c r="S1521" i="1"/>
  <c r="T1521" i="1" s="1"/>
  <c r="P1521" i="1"/>
  <c r="O1521" i="1"/>
  <c r="N1521" i="1"/>
  <c r="M1521" i="1"/>
  <c r="G1521" i="1"/>
  <c r="F1521" i="1"/>
  <c r="V1520" i="1"/>
  <c r="U1520" i="1"/>
  <c r="S1520" i="1"/>
  <c r="T1520" i="1" s="1"/>
  <c r="P1520" i="1"/>
  <c r="O1520" i="1"/>
  <c r="N1520" i="1"/>
  <c r="M1520" i="1"/>
  <c r="G1520" i="1"/>
  <c r="F1520" i="1"/>
  <c r="V1519" i="1"/>
  <c r="U1519" i="1"/>
  <c r="S1519" i="1"/>
  <c r="T1519" i="1" s="1"/>
  <c r="P1519" i="1"/>
  <c r="O1519" i="1"/>
  <c r="N1519" i="1"/>
  <c r="M1519" i="1"/>
  <c r="G1519" i="1"/>
  <c r="F1519" i="1"/>
  <c r="V1518" i="1"/>
  <c r="U1518" i="1"/>
  <c r="S1518" i="1"/>
  <c r="T1518" i="1" s="1"/>
  <c r="P1518" i="1"/>
  <c r="O1518" i="1"/>
  <c r="N1518" i="1"/>
  <c r="M1518" i="1"/>
  <c r="F1518" i="1"/>
  <c r="G1518" i="1" s="1"/>
  <c r="V1517" i="1"/>
  <c r="U1517" i="1"/>
  <c r="S1517" i="1"/>
  <c r="T1517" i="1" s="1"/>
  <c r="P1517" i="1"/>
  <c r="O1517" i="1"/>
  <c r="N1517" i="1"/>
  <c r="M1517" i="1"/>
  <c r="F1517" i="1"/>
  <c r="G1517" i="1" s="1"/>
  <c r="V1516" i="1"/>
  <c r="U1516" i="1"/>
  <c r="S1516" i="1"/>
  <c r="T1516" i="1" s="1"/>
  <c r="P1516" i="1"/>
  <c r="O1516" i="1"/>
  <c r="N1516" i="1"/>
  <c r="M1516" i="1"/>
  <c r="F1516" i="1"/>
  <c r="G1516" i="1" s="1"/>
  <c r="V1515" i="1"/>
  <c r="U1515" i="1"/>
  <c r="S1515" i="1"/>
  <c r="T1515" i="1" s="1"/>
  <c r="P1515" i="1"/>
  <c r="O1515" i="1"/>
  <c r="N1515" i="1"/>
  <c r="M1515" i="1"/>
  <c r="G1515" i="1"/>
  <c r="F1515" i="1"/>
  <c r="V1514" i="1"/>
  <c r="U1514" i="1"/>
  <c r="S1514" i="1"/>
  <c r="T1514" i="1" s="1"/>
  <c r="P1514" i="1"/>
  <c r="O1514" i="1"/>
  <c r="N1514" i="1"/>
  <c r="M1514" i="1"/>
  <c r="F1514" i="1"/>
  <c r="G1514" i="1" s="1"/>
  <c r="V1513" i="1"/>
  <c r="U1513" i="1"/>
  <c r="S1513" i="1"/>
  <c r="T1513" i="1" s="1"/>
  <c r="P1513" i="1"/>
  <c r="O1513" i="1"/>
  <c r="N1513" i="1"/>
  <c r="M1513" i="1"/>
  <c r="G1513" i="1"/>
  <c r="F1513" i="1"/>
  <c r="V1512" i="1"/>
  <c r="U1512" i="1"/>
  <c r="S1512" i="1"/>
  <c r="T1512" i="1" s="1"/>
  <c r="P1512" i="1"/>
  <c r="O1512" i="1"/>
  <c r="N1512" i="1"/>
  <c r="M1512" i="1"/>
  <c r="F1512" i="1"/>
  <c r="G1512" i="1" s="1"/>
  <c r="V1511" i="1"/>
  <c r="U1511" i="1"/>
  <c r="S1511" i="1"/>
  <c r="T1511" i="1" s="1"/>
  <c r="P1511" i="1"/>
  <c r="O1511" i="1"/>
  <c r="N1511" i="1"/>
  <c r="M1511" i="1"/>
  <c r="F1511" i="1"/>
  <c r="G1511" i="1" s="1"/>
  <c r="V1510" i="1"/>
  <c r="U1510" i="1"/>
  <c r="S1510" i="1"/>
  <c r="T1510" i="1" s="1"/>
  <c r="P1510" i="1"/>
  <c r="O1510" i="1"/>
  <c r="N1510" i="1"/>
  <c r="M1510" i="1"/>
  <c r="G1510" i="1"/>
  <c r="F1510" i="1"/>
  <c r="V1509" i="1"/>
  <c r="U1509" i="1"/>
  <c r="S1509" i="1"/>
  <c r="T1509" i="1" s="1"/>
  <c r="P1509" i="1"/>
  <c r="O1509" i="1"/>
  <c r="N1509" i="1"/>
  <c r="M1509" i="1"/>
  <c r="G1509" i="1"/>
  <c r="F1509" i="1"/>
  <c r="V1508" i="1"/>
  <c r="U1508" i="1"/>
  <c r="S1508" i="1"/>
  <c r="T1508" i="1" s="1"/>
  <c r="P1508" i="1"/>
  <c r="O1508" i="1"/>
  <c r="N1508" i="1"/>
  <c r="M1508" i="1"/>
  <c r="F1508" i="1"/>
  <c r="G1508" i="1" s="1"/>
  <c r="V1507" i="1"/>
  <c r="U1507" i="1"/>
  <c r="S1507" i="1"/>
  <c r="T1507" i="1" s="1"/>
  <c r="P1507" i="1"/>
  <c r="O1507" i="1"/>
  <c r="N1507" i="1"/>
  <c r="M1507" i="1"/>
  <c r="F1507" i="1"/>
  <c r="G1507" i="1" s="1"/>
  <c r="V1506" i="1"/>
  <c r="U1506" i="1"/>
  <c r="S1506" i="1"/>
  <c r="T1506" i="1" s="1"/>
  <c r="P1506" i="1"/>
  <c r="O1506" i="1"/>
  <c r="N1506" i="1"/>
  <c r="M1506" i="1"/>
  <c r="G1506" i="1"/>
  <c r="F1506" i="1"/>
  <c r="V1505" i="1"/>
  <c r="U1505" i="1"/>
  <c r="S1505" i="1"/>
  <c r="T1505" i="1" s="1"/>
  <c r="P1505" i="1"/>
  <c r="O1505" i="1"/>
  <c r="N1505" i="1"/>
  <c r="M1505" i="1"/>
  <c r="F1505" i="1"/>
  <c r="G1505" i="1" s="1"/>
  <c r="V1504" i="1"/>
  <c r="U1504" i="1"/>
  <c r="S1504" i="1"/>
  <c r="T1504" i="1" s="1"/>
  <c r="P1504" i="1"/>
  <c r="O1504" i="1"/>
  <c r="N1504" i="1"/>
  <c r="M1504" i="1"/>
  <c r="F1504" i="1"/>
  <c r="G1504" i="1" s="1"/>
  <c r="V1503" i="1"/>
  <c r="U1503" i="1"/>
  <c r="S1503" i="1"/>
  <c r="T1503" i="1" s="1"/>
  <c r="P1503" i="1"/>
  <c r="O1503" i="1"/>
  <c r="N1503" i="1"/>
  <c r="M1503" i="1"/>
  <c r="G1503" i="1"/>
  <c r="F1503" i="1"/>
  <c r="V1502" i="1"/>
  <c r="U1502" i="1"/>
  <c r="S1502" i="1"/>
  <c r="T1502" i="1" s="1"/>
  <c r="P1502" i="1"/>
  <c r="O1502" i="1"/>
  <c r="N1502" i="1"/>
  <c r="M1502" i="1"/>
  <c r="F1502" i="1"/>
  <c r="G1502" i="1" s="1"/>
  <c r="V1501" i="1"/>
  <c r="U1501" i="1"/>
  <c r="S1501" i="1"/>
  <c r="T1501" i="1" s="1"/>
  <c r="P1501" i="1"/>
  <c r="O1501" i="1"/>
  <c r="N1501" i="1"/>
  <c r="M1501" i="1"/>
  <c r="G1501" i="1"/>
  <c r="F1501" i="1"/>
  <c r="V1500" i="1"/>
  <c r="U1500" i="1"/>
  <c r="S1500" i="1"/>
  <c r="T1500" i="1" s="1"/>
  <c r="P1500" i="1"/>
  <c r="O1500" i="1"/>
  <c r="N1500" i="1"/>
  <c r="M1500" i="1"/>
  <c r="G1500" i="1"/>
  <c r="F1500" i="1"/>
  <c r="V1499" i="1"/>
  <c r="U1499" i="1"/>
  <c r="S1499" i="1"/>
  <c r="T1499" i="1" s="1"/>
  <c r="P1499" i="1"/>
  <c r="O1499" i="1"/>
  <c r="N1499" i="1"/>
  <c r="M1499" i="1"/>
  <c r="F1499" i="1"/>
  <c r="G1499" i="1" s="1"/>
  <c r="V1498" i="1"/>
  <c r="U1498" i="1"/>
  <c r="S1498" i="1"/>
  <c r="T1498" i="1" s="1"/>
  <c r="P1498" i="1"/>
  <c r="O1498" i="1"/>
  <c r="N1498" i="1"/>
  <c r="M1498" i="1"/>
  <c r="F1498" i="1"/>
  <c r="G1498" i="1" s="1"/>
  <c r="V1497" i="1"/>
  <c r="U1497" i="1"/>
  <c r="S1497" i="1"/>
  <c r="T1497" i="1" s="1"/>
  <c r="P1497" i="1"/>
  <c r="O1497" i="1"/>
  <c r="N1497" i="1"/>
  <c r="M1497" i="1"/>
  <c r="F1497" i="1"/>
  <c r="G1497" i="1" s="1"/>
  <c r="V1496" i="1"/>
  <c r="U1496" i="1"/>
  <c r="S1496" i="1"/>
  <c r="T1496" i="1" s="1"/>
  <c r="P1496" i="1"/>
  <c r="O1496" i="1"/>
  <c r="N1496" i="1"/>
  <c r="M1496" i="1"/>
  <c r="G1496" i="1"/>
  <c r="F1496" i="1"/>
  <c r="V1495" i="1"/>
  <c r="U1495" i="1"/>
  <c r="S1495" i="1"/>
  <c r="T1495" i="1" s="1"/>
  <c r="P1495" i="1"/>
  <c r="O1495" i="1"/>
  <c r="N1495" i="1"/>
  <c r="M1495" i="1"/>
  <c r="F1495" i="1"/>
  <c r="G1495" i="1" s="1"/>
  <c r="V1494" i="1"/>
  <c r="U1494" i="1"/>
  <c r="S1494" i="1"/>
  <c r="T1494" i="1" s="1"/>
  <c r="P1494" i="1"/>
  <c r="O1494" i="1"/>
  <c r="N1494" i="1"/>
  <c r="M1494" i="1"/>
  <c r="G1494" i="1"/>
  <c r="F1494" i="1"/>
  <c r="V1493" i="1"/>
  <c r="U1493" i="1"/>
  <c r="S1493" i="1"/>
  <c r="T1493" i="1" s="1"/>
  <c r="P1493" i="1"/>
  <c r="O1493" i="1"/>
  <c r="N1493" i="1"/>
  <c r="M1493" i="1"/>
  <c r="F1493" i="1"/>
  <c r="G1493" i="1" s="1"/>
  <c r="V1492" i="1"/>
  <c r="U1492" i="1"/>
  <c r="S1492" i="1"/>
  <c r="T1492" i="1" s="1"/>
  <c r="P1492" i="1"/>
  <c r="O1492" i="1"/>
  <c r="N1492" i="1"/>
  <c r="M1492" i="1"/>
  <c r="G1492" i="1"/>
  <c r="F1492" i="1"/>
  <c r="V1491" i="1"/>
  <c r="U1491" i="1"/>
  <c r="S1491" i="1"/>
  <c r="T1491" i="1" s="1"/>
  <c r="P1491" i="1"/>
  <c r="O1491" i="1"/>
  <c r="N1491" i="1"/>
  <c r="M1491" i="1"/>
  <c r="F1491" i="1"/>
  <c r="G1491" i="1" s="1"/>
  <c r="V1490" i="1"/>
  <c r="U1490" i="1"/>
  <c r="S1490" i="1"/>
  <c r="T1490" i="1" s="1"/>
  <c r="P1490" i="1"/>
  <c r="O1490" i="1"/>
  <c r="N1490" i="1"/>
  <c r="M1490" i="1"/>
  <c r="F1490" i="1"/>
  <c r="G1490" i="1" s="1"/>
  <c r="V1489" i="1"/>
  <c r="U1489" i="1"/>
  <c r="S1489" i="1"/>
  <c r="T1489" i="1" s="1"/>
  <c r="P1489" i="1"/>
  <c r="O1489" i="1"/>
  <c r="N1489" i="1"/>
  <c r="M1489" i="1"/>
  <c r="G1489" i="1"/>
  <c r="F1489" i="1"/>
  <c r="V1488" i="1"/>
  <c r="U1488" i="1"/>
  <c r="S1488" i="1"/>
  <c r="T1488" i="1" s="1"/>
  <c r="P1488" i="1"/>
  <c r="O1488" i="1"/>
  <c r="N1488" i="1"/>
  <c r="M1488" i="1"/>
  <c r="G1488" i="1"/>
  <c r="F1488" i="1"/>
  <c r="V1487" i="1"/>
  <c r="U1487" i="1"/>
  <c r="S1487" i="1"/>
  <c r="T1487" i="1" s="1"/>
  <c r="P1487" i="1"/>
  <c r="O1487" i="1"/>
  <c r="N1487" i="1"/>
  <c r="M1487" i="1"/>
  <c r="G1487" i="1"/>
  <c r="F1487" i="1"/>
  <c r="V1486" i="1"/>
  <c r="U1486" i="1"/>
  <c r="S1486" i="1"/>
  <c r="T1486" i="1" s="1"/>
  <c r="P1486" i="1"/>
  <c r="O1486" i="1"/>
  <c r="N1486" i="1"/>
  <c r="M1486" i="1"/>
  <c r="G1486" i="1"/>
  <c r="F1486" i="1"/>
  <c r="V1485" i="1"/>
  <c r="U1485" i="1"/>
  <c r="S1485" i="1"/>
  <c r="T1485" i="1" s="1"/>
  <c r="P1485" i="1"/>
  <c r="O1485" i="1"/>
  <c r="N1485" i="1"/>
  <c r="M1485" i="1"/>
  <c r="F1485" i="1"/>
  <c r="G1485" i="1" s="1"/>
  <c r="V1484" i="1"/>
  <c r="U1484" i="1"/>
  <c r="S1484" i="1"/>
  <c r="T1484" i="1" s="1"/>
  <c r="P1484" i="1"/>
  <c r="O1484" i="1"/>
  <c r="N1484" i="1"/>
  <c r="M1484" i="1"/>
  <c r="F1484" i="1"/>
  <c r="G1484" i="1" s="1"/>
  <c r="V1483" i="1"/>
  <c r="U1483" i="1"/>
  <c r="S1483" i="1"/>
  <c r="T1483" i="1" s="1"/>
  <c r="P1483" i="1"/>
  <c r="O1483" i="1"/>
  <c r="N1483" i="1"/>
  <c r="M1483" i="1"/>
  <c r="G1483" i="1"/>
  <c r="F1483" i="1"/>
  <c r="V1482" i="1"/>
  <c r="U1482" i="1"/>
  <c r="S1482" i="1"/>
  <c r="T1482" i="1" s="1"/>
  <c r="P1482" i="1"/>
  <c r="O1482" i="1"/>
  <c r="N1482" i="1"/>
  <c r="M1482" i="1"/>
  <c r="F1482" i="1"/>
  <c r="G1482" i="1" s="1"/>
  <c r="V1481" i="1"/>
  <c r="U1481" i="1"/>
  <c r="S1481" i="1"/>
  <c r="T1481" i="1" s="1"/>
  <c r="P1481" i="1"/>
  <c r="O1481" i="1"/>
  <c r="N1481" i="1"/>
  <c r="M1481" i="1"/>
  <c r="G1481" i="1"/>
  <c r="F1481" i="1"/>
  <c r="V1480" i="1"/>
  <c r="U1480" i="1"/>
  <c r="S1480" i="1"/>
  <c r="T1480" i="1" s="1"/>
  <c r="P1480" i="1"/>
  <c r="O1480" i="1"/>
  <c r="N1480" i="1"/>
  <c r="M1480" i="1"/>
  <c r="G1480" i="1"/>
  <c r="F1480" i="1"/>
  <c r="V1479" i="1"/>
  <c r="U1479" i="1"/>
  <c r="S1479" i="1"/>
  <c r="T1479" i="1" s="1"/>
  <c r="P1479" i="1"/>
  <c r="O1479" i="1"/>
  <c r="N1479" i="1"/>
  <c r="M1479" i="1"/>
  <c r="F1479" i="1"/>
  <c r="G1479" i="1" s="1"/>
  <c r="V1478" i="1"/>
  <c r="U1478" i="1"/>
  <c r="S1478" i="1"/>
  <c r="T1478" i="1" s="1"/>
  <c r="P1478" i="1"/>
  <c r="O1478" i="1"/>
  <c r="N1478" i="1"/>
  <c r="M1478" i="1"/>
  <c r="F1478" i="1"/>
  <c r="G1478" i="1" s="1"/>
  <c r="V1477" i="1"/>
  <c r="U1477" i="1"/>
  <c r="S1477" i="1"/>
  <c r="T1477" i="1" s="1"/>
  <c r="P1477" i="1"/>
  <c r="O1477" i="1"/>
  <c r="N1477" i="1"/>
  <c r="M1477" i="1"/>
  <c r="G1477" i="1"/>
  <c r="F1477" i="1"/>
  <c r="V1476" i="1"/>
  <c r="U1476" i="1"/>
  <c r="S1476" i="1"/>
  <c r="T1476" i="1" s="1"/>
  <c r="P1476" i="1"/>
  <c r="O1476" i="1"/>
  <c r="N1476" i="1"/>
  <c r="M1476" i="1"/>
  <c r="F1476" i="1"/>
  <c r="G1476" i="1" s="1"/>
  <c r="V1475" i="1"/>
  <c r="U1475" i="1"/>
  <c r="S1475" i="1"/>
  <c r="T1475" i="1" s="1"/>
  <c r="P1475" i="1"/>
  <c r="O1475" i="1"/>
  <c r="N1475" i="1"/>
  <c r="M1475" i="1"/>
  <c r="G1475" i="1"/>
  <c r="F1475" i="1"/>
  <c r="V1474" i="1"/>
  <c r="U1474" i="1"/>
  <c r="S1474" i="1"/>
  <c r="T1474" i="1" s="1"/>
  <c r="P1474" i="1"/>
  <c r="O1474" i="1"/>
  <c r="N1474" i="1"/>
  <c r="M1474" i="1"/>
  <c r="F1474" i="1"/>
  <c r="G1474" i="1" s="1"/>
  <c r="V1473" i="1"/>
  <c r="U1473" i="1"/>
  <c r="S1473" i="1"/>
  <c r="T1473" i="1" s="1"/>
  <c r="P1473" i="1"/>
  <c r="O1473" i="1"/>
  <c r="N1473" i="1"/>
  <c r="M1473" i="1"/>
  <c r="G1473" i="1"/>
  <c r="F1473" i="1"/>
  <c r="V1472" i="1"/>
  <c r="U1472" i="1"/>
  <c r="S1472" i="1"/>
  <c r="T1472" i="1" s="1"/>
  <c r="P1472" i="1"/>
  <c r="O1472" i="1"/>
  <c r="N1472" i="1"/>
  <c r="M1472" i="1"/>
  <c r="G1472" i="1"/>
  <c r="F1472" i="1"/>
  <c r="V1471" i="1"/>
  <c r="U1471" i="1"/>
  <c r="S1471" i="1"/>
  <c r="T1471" i="1" s="1"/>
  <c r="P1471" i="1"/>
  <c r="O1471" i="1"/>
  <c r="N1471" i="1"/>
  <c r="M1471" i="1"/>
  <c r="G1471" i="1"/>
  <c r="F1471" i="1"/>
  <c r="V1470" i="1"/>
  <c r="U1470" i="1"/>
  <c r="S1470" i="1"/>
  <c r="T1470" i="1" s="1"/>
  <c r="P1470" i="1"/>
  <c r="O1470" i="1"/>
  <c r="N1470" i="1"/>
  <c r="M1470" i="1"/>
  <c r="F1470" i="1"/>
  <c r="G1470" i="1" s="1"/>
  <c r="V1469" i="1"/>
  <c r="U1469" i="1"/>
  <c r="S1469" i="1"/>
  <c r="T1469" i="1" s="1"/>
  <c r="P1469" i="1"/>
  <c r="O1469" i="1"/>
  <c r="N1469" i="1"/>
  <c r="M1469" i="1"/>
  <c r="F1469" i="1"/>
  <c r="G1469" i="1" s="1"/>
  <c r="V1468" i="1"/>
  <c r="U1468" i="1"/>
  <c r="S1468" i="1"/>
  <c r="T1468" i="1" s="1"/>
  <c r="P1468" i="1"/>
  <c r="O1468" i="1"/>
  <c r="N1468" i="1"/>
  <c r="M1468" i="1"/>
  <c r="F1468" i="1"/>
  <c r="G1468" i="1" s="1"/>
  <c r="V1467" i="1"/>
  <c r="U1467" i="1"/>
  <c r="S1467" i="1"/>
  <c r="T1467" i="1" s="1"/>
  <c r="P1467" i="1"/>
  <c r="O1467" i="1"/>
  <c r="N1467" i="1"/>
  <c r="M1467" i="1"/>
  <c r="G1467" i="1"/>
  <c r="F1467" i="1"/>
  <c r="V1466" i="1"/>
  <c r="U1466" i="1"/>
  <c r="S1466" i="1"/>
  <c r="T1466" i="1" s="1"/>
  <c r="P1466" i="1"/>
  <c r="O1466" i="1"/>
  <c r="N1466" i="1"/>
  <c r="M1466" i="1"/>
  <c r="F1466" i="1"/>
  <c r="G1466" i="1" s="1"/>
  <c r="V1465" i="1"/>
  <c r="U1465" i="1"/>
  <c r="S1465" i="1"/>
  <c r="T1465" i="1" s="1"/>
  <c r="P1465" i="1"/>
  <c r="O1465" i="1"/>
  <c r="N1465" i="1"/>
  <c r="M1465" i="1"/>
  <c r="G1465" i="1"/>
  <c r="F1465" i="1"/>
  <c r="V1464" i="1"/>
  <c r="U1464" i="1"/>
  <c r="S1464" i="1"/>
  <c r="T1464" i="1" s="1"/>
  <c r="P1464" i="1"/>
  <c r="O1464" i="1"/>
  <c r="N1464" i="1"/>
  <c r="M1464" i="1"/>
  <c r="F1464" i="1"/>
  <c r="G1464" i="1" s="1"/>
  <c r="V1463" i="1"/>
  <c r="U1463" i="1"/>
  <c r="S1463" i="1"/>
  <c r="T1463" i="1" s="1"/>
  <c r="P1463" i="1"/>
  <c r="O1463" i="1"/>
  <c r="N1463" i="1"/>
  <c r="M1463" i="1"/>
  <c r="F1463" i="1"/>
  <c r="G1463" i="1" s="1"/>
  <c r="V1462" i="1"/>
  <c r="U1462" i="1"/>
  <c r="S1462" i="1"/>
  <c r="T1462" i="1" s="1"/>
  <c r="P1462" i="1"/>
  <c r="O1462" i="1"/>
  <c r="N1462" i="1"/>
  <c r="M1462" i="1"/>
  <c r="G1462" i="1"/>
  <c r="F1462" i="1"/>
  <c r="V1461" i="1"/>
  <c r="U1461" i="1"/>
  <c r="S1461" i="1"/>
  <c r="T1461" i="1" s="1"/>
  <c r="P1461" i="1"/>
  <c r="O1461" i="1"/>
  <c r="N1461" i="1"/>
  <c r="M1461" i="1"/>
  <c r="G1461" i="1"/>
  <c r="F1461" i="1"/>
  <c r="V1460" i="1"/>
  <c r="U1460" i="1"/>
  <c r="S1460" i="1"/>
  <c r="T1460" i="1" s="1"/>
  <c r="P1460" i="1"/>
  <c r="O1460" i="1"/>
  <c r="N1460" i="1"/>
  <c r="M1460" i="1"/>
  <c r="F1460" i="1"/>
  <c r="G1460" i="1" s="1"/>
  <c r="V1459" i="1"/>
  <c r="U1459" i="1"/>
  <c r="S1459" i="1"/>
  <c r="T1459" i="1" s="1"/>
  <c r="P1459" i="1"/>
  <c r="O1459" i="1"/>
  <c r="N1459" i="1"/>
  <c r="M1459" i="1"/>
  <c r="F1459" i="1"/>
  <c r="G1459" i="1" s="1"/>
  <c r="V1458" i="1"/>
  <c r="U1458" i="1"/>
  <c r="S1458" i="1"/>
  <c r="T1458" i="1" s="1"/>
  <c r="P1458" i="1"/>
  <c r="O1458" i="1"/>
  <c r="N1458" i="1"/>
  <c r="M1458" i="1"/>
  <c r="G1458" i="1"/>
  <c r="F1458" i="1"/>
  <c r="V1457" i="1"/>
  <c r="U1457" i="1"/>
  <c r="S1457" i="1"/>
  <c r="T1457" i="1" s="1"/>
  <c r="P1457" i="1"/>
  <c r="O1457" i="1"/>
  <c r="N1457" i="1"/>
  <c r="M1457" i="1"/>
  <c r="F1457" i="1"/>
  <c r="G1457" i="1" s="1"/>
  <c r="V1456" i="1"/>
  <c r="U1456" i="1"/>
  <c r="S1456" i="1"/>
  <c r="T1456" i="1" s="1"/>
  <c r="P1456" i="1"/>
  <c r="O1456" i="1"/>
  <c r="N1456" i="1"/>
  <c r="M1456" i="1"/>
  <c r="F1456" i="1"/>
  <c r="G1456" i="1" s="1"/>
  <c r="V1455" i="1"/>
  <c r="U1455" i="1"/>
  <c r="S1455" i="1"/>
  <c r="T1455" i="1" s="1"/>
  <c r="P1455" i="1"/>
  <c r="O1455" i="1"/>
  <c r="N1455" i="1"/>
  <c r="M1455" i="1"/>
  <c r="G1455" i="1"/>
  <c r="F1455" i="1"/>
  <c r="V1454" i="1"/>
  <c r="U1454" i="1"/>
  <c r="S1454" i="1"/>
  <c r="T1454" i="1" s="1"/>
  <c r="P1454" i="1"/>
  <c r="O1454" i="1"/>
  <c r="N1454" i="1"/>
  <c r="M1454" i="1"/>
  <c r="F1454" i="1"/>
  <c r="G1454" i="1" s="1"/>
  <c r="V1453" i="1"/>
  <c r="U1453" i="1"/>
  <c r="S1453" i="1"/>
  <c r="T1453" i="1" s="1"/>
  <c r="P1453" i="1"/>
  <c r="O1453" i="1"/>
  <c r="N1453" i="1"/>
  <c r="M1453" i="1"/>
  <c r="G1453" i="1"/>
  <c r="F1453" i="1"/>
  <c r="V1452" i="1"/>
  <c r="U1452" i="1"/>
  <c r="S1452" i="1"/>
  <c r="T1452" i="1" s="1"/>
  <c r="P1452" i="1"/>
  <c r="O1452" i="1"/>
  <c r="N1452" i="1"/>
  <c r="M1452" i="1"/>
  <c r="G1452" i="1"/>
  <c r="F1452" i="1"/>
  <c r="V1451" i="1"/>
  <c r="U1451" i="1"/>
  <c r="S1451" i="1"/>
  <c r="T1451" i="1" s="1"/>
  <c r="P1451" i="1"/>
  <c r="O1451" i="1"/>
  <c r="N1451" i="1"/>
  <c r="M1451" i="1"/>
  <c r="G1451" i="1"/>
  <c r="F1451" i="1"/>
  <c r="V1450" i="1"/>
  <c r="U1450" i="1"/>
  <c r="S1450" i="1"/>
  <c r="T1450" i="1" s="1"/>
  <c r="P1450" i="1"/>
  <c r="O1450" i="1"/>
  <c r="N1450" i="1"/>
  <c r="M1450" i="1"/>
  <c r="F1450" i="1"/>
  <c r="G1450" i="1" s="1"/>
  <c r="V1449" i="1"/>
  <c r="U1449" i="1"/>
  <c r="S1449" i="1"/>
  <c r="T1449" i="1" s="1"/>
  <c r="P1449" i="1"/>
  <c r="O1449" i="1"/>
  <c r="N1449" i="1"/>
  <c r="M1449" i="1"/>
  <c r="F1449" i="1"/>
  <c r="G1449" i="1" s="1"/>
  <c r="V1448" i="1"/>
  <c r="U1448" i="1"/>
  <c r="S1448" i="1"/>
  <c r="T1448" i="1" s="1"/>
  <c r="P1448" i="1"/>
  <c r="O1448" i="1"/>
  <c r="N1448" i="1"/>
  <c r="M1448" i="1"/>
  <c r="G1448" i="1"/>
  <c r="F1448" i="1"/>
  <c r="V1447" i="1"/>
  <c r="U1447" i="1"/>
  <c r="S1447" i="1"/>
  <c r="T1447" i="1" s="1"/>
  <c r="P1447" i="1"/>
  <c r="O1447" i="1"/>
  <c r="N1447" i="1"/>
  <c r="M1447" i="1"/>
  <c r="F1447" i="1"/>
  <c r="G1447" i="1" s="1"/>
  <c r="V1446" i="1"/>
  <c r="U1446" i="1"/>
  <c r="S1446" i="1"/>
  <c r="T1446" i="1" s="1"/>
  <c r="P1446" i="1"/>
  <c r="O1446" i="1"/>
  <c r="N1446" i="1"/>
  <c r="M1446" i="1"/>
  <c r="G1446" i="1"/>
  <c r="F1446" i="1"/>
  <c r="V1445" i="1"/>
  <c r="U1445" i="1"/>
  <c r="S1445" i="1"/>
  <c r="T1445" i="1" s="1"/>
  <c r="P1445" i="1"/>
  <c r="O1445" i="1"/>
  <c r="N1445" i="1"/>
  <c r="M1445" i="1"/>
  <c r="F1445" i="1"/>
  <c r="G1445" i="1" s="1"/>
  <c r="V1444" i="1"/>
  <c r="U1444" i="1"/>
  <c r="S1444" i="1"/>
  <c r="T1444" i="1" s="1"/>
  <c r="P1444" i="1"/>
  <c r="O1444" i="1"/>
  <c r="N1444" i="1"/>
  <c r="M1444" i="1"/>
  <c r="G1444" i="1"/>
  <c r="F1444" i="1"/>
  <c r="V1443" i="1"/>
  <c r="U1443" i="1"/>
  <c r="S1443" i="1"/>
  <c r="T1443" i="1" s="1"/>
  <c r="P1443" i="1"/>
  <c r="O1443" i="1"/>
  <c r="N1443" i="1"/>
  <c r="M1443" i="1"/>
  <c r="F1443" i="1"/>
  <c r="G1443" i="1" s="1"/>
  <c r="V1442" i="1"/>
  <c r="U1442" i="1"/>
  <c r="S1442" i="1"/>
  <c r="T1442" i="1" s="1"/>
  <c r="P1442" i="1"/>
  <c r="O1442" i="1"/>
  <c r="N1442" i="1"/>
  <c r="M1442" i="1"/>
  <c r="F1442" i="1"/>
  <c r="G1442" i="1" s="1"/>
  <c r="V1441" i="1"/>
  <c r="U1441" i="1"/>
  <c r="S1441" i="1"/>
  <c r="T1441" i="1" s="1"/>
  <c r="P1441" i="1"/>
  <c r="O1441" i="1"/>
  <c r="N1441" i="1"/>
  <c r="M1441" i="1"/>
  <c r="G1441" i="1"/>
  <c r="F1441" i="1"/>
  <c r="V1440" i="1"/>
  <c r="U1440" i="1"/>
  <c r="S1440" i="1"/>
  <c r="T1440" i="1" s="1"/>
  <c r="P1440" i="1"/>
  <c r="O1440" i="1"/>
  <c r="N1440" i="1"/>
  <c r="M1440" i="1"/>
  <c r="G1440" i="1"/>
  <c r="F1440" i="1"/>
  <c r="V1439" i="1"/>
  <c r="U1439" i="1"/>
  <c r="S1439" i="1"/>
  <c r="T1439" i="1" s="1"/>
  <c r="P1439" i="1"/>
  <c r="O1439" i="1"/>
  <c r="N1439" i="1"/>
  <c r="M1439" i="1"/>
  <c r="G1439" i="1"/>
  <c r="F1439" i="1"/>
  <c r="V1438" i="1"/>
  <c r="U1438" i="1"/>
  <c r="S1438" i="1"/>
  <c r="T1438" i="1" s="1"/>
  <c r="P1438" i="1"/>
  <c r="O1438" i="1"/>
  <c r="N1438" i="1"/>
  <c r="M1438" i="1"/>
  <c r="F1438" i="1"/>
  <c r="G1438" i="1" s="1"/>
  <c r="V1437" i="1"/>
  <c r="U1437" i="1"/>
  <c r="S1437" i="1"/>
  <c r="T1437" i="1" s="1"/>
  <c r="P1437" i="1"/>
  <c r="O1437" i="1"/>
  <c r="N1437" i="1"/>
  <c r="M1437" i="1"/>
  <c r="F1437" i="1"/>
  <c r="G1437" i="1" s="1"/>
  <c r="V1436" i="1"/>
  <c r="U1436" i="1"/>
  <c r="S1436" i="1"/>
  <c r="T1436" i="1" s="1"/>
  <c r="P1436" i="1"/>
  <c r="O1436" i="1"/>
  <c r="N1436" i="1"/>
  <c r="M1436" i="1"/>
  <c r="F1436" i="1"/>
  <c r="G1436" i="1" s="1"/>
  <c r="V1435" i="1"/>
  <c r="U1435" i="1"/>
  <c r="S1435" i="1"/>
  <c r="T1435" i="1" s="1"/>
  <c r="P1435" i="1"/>
  <c r="O1435" i="1"/>
  <c r="N1435" i="1"/>
  <c r="M1435" i="1"/>
  <c r="G1435" i="1"/>
  <c r="F1435" i="1"/>
  <c r="V1434" i="1"/>
  <c r="U1434" i="1"/>
  <c r="S1434" i="1"/>
  <c r="T1434" i="1" s="1"/>
  <c r="P1434" i="1"/>
  <c r="O1434" i="1"/>
  <c r="N1434" i="1"/>
  <c r="M1434" i="1"/>
  <c r="F1434" i="1"/>
  <c r="G1434" i="1" s="1"/>
  <c r="V1433" i="1"/>
  <c r="U1433" i="1"/>
  <c r="S1433" i="1"/>
  <c r="T1433" i="1" s="1"/>
  <c r="P1433" i="1"/>
  <c r="O1433" i="1"/>
  <c r="N1433" i="1"/>
  <c r="M1433" i="1"/>
  <c r="G1433" i="1"/>
  <c r="F1433" i="1"/>
  <c r="V1432" i="1"/>
  <c r="U1432" i="1"/>
  <c r="S1432" i="1"/>
  <c r="T1432" i="1" s="1"/>
  <c r="P1432" i="1"/>
  <c r="O1432" i="1"/>
  <c r="N1432" i="1"/>
  <c r="M1432" i="1"/>
  <c r="G1432" i="1"/>
  <c r="F1432" i="1"/>
  <c r="V1431" i="1"/>
  <c r="U1431" i="1"/>
  <c r="S1431" i="1"/>
  <c r="T1431" i="1" s="1"/>
  <c r="P1431" i="1"/>
  <c r="O1431" i="1"/>
  <c r="N1431" i="1"/>
  <c r="M1431" i="1"/>
  <c r="F1431" i="1"/>
  <c r="G1431" i="1" s="1"/>
  <c r="V1430" i="1"/>
  <c r="U1430" i="1"/>
  <c r="S1430" i="1"/>
  <c r="T1430" i="1" s="1"/>
  <c r="P1430" i="1"/>
  <c r="O1430" i="1"/>
  <c r="N1430" i="1"/>
  <c r="M1430" i="1"/>
  <c r="F1430" i="1"/>
  <c r="G1430" i="1" s="1"/>
  <c r="V1429" i="1"/>
  <c r="U1429" i="1"/>
  <c r="S1429" i="1"/>
  <c r="T1429" i="1" s="1"/>
  <c r="P1429" i="1"/>
  <c r="O1429" i="1"/>
  <c r="N1429" i="1"/>
  <c r="M1429" i="1"/>
  <c r="G1429" i="1"/>
  <c r="F1429" i="1"/>
  <c r="V1428" i="1"/>
  <c r="U1428" i="1"/>
  <c r="S1428" i="1"/>
  <c r="T1428" i="1" s="1"/>
  <c r="P1428" i="1"/>
  <c r="O1428" i="1"/>
  <c r="N1428" i="1"/>
  <c r="M1428" i="1"/>
  <c r="F1428" i="1"/>
  <c r="G1428" i="1" s="1"/>
  <c r="V1427" i="1"/>
  <c r="U1427" i="1"/>
  <c r="S1427" i="1"/>
  <c r="T1427" i="1" s="1"/>
  <c r="P1427" i="1"/>
  <c r="O1427" i="1"/>
  <c r="N1427" i="1"/>
  <c r="M1427" i="1"/>
  <c r="G1427" i="1"/>
  <c r="F1427" i="1"/>
  <c r="V1426" i="1"/>
  <c r="U1426" i="1"/>
  <c r="S1426" i="1"/>
  <c r="T1426" i="1" s="1"/>
  <c r="P1426" i="1"/>
  <c r="O1426" i="1"/>
  <c r="N1426" i="1"/>
  <c r="M1426" i="1"/>
  <c r="F1426" i="1"/>
  <c r="G1426" i="1" s="1"/>
  <c r="V1425" i="1"/>
  <c r="U1425" i="1"/>
  <c r="S1425" i="1"/>
  <c r="T1425" i="1" s="1"/>
  <c r="P1425" i="1"/>
  <c r="O1425" i="1"/>
  <c r="N1425" i="1"/>
  <c r="M1425" i="1"/>
  <c r="G1425" i="1"/>
  <c r="F1425" i="1"/>
  <c r="V1424" i="1"/>
  <c r="U1424" i="1"/>
  <c r="S1424" i="1"/>
  <c r="T1424" i="1" s="1"/>
  <c r="P1424" i="1"/>
  <c r="O1424" i="1"/>
  <c r="N1424" i="1"/>
  <c r="M1424" i="1"/>
  <c r="G1424" i="1"/>
  <c r="F1424" i="1"/>
  <c r="V1423" i="1"/>
  <c r="U1423" i="1"/>
  <c r="S1423" i="1"/>
  <c r="T1423" i="1" s="1"/>
  <c r="P1423" i="1"/>
  <c r="O1423" i="1"/>
  <c r="N1423" i="1"/>
  <c r="M1423" i="1"/>
  <c r="G1423" i="1"/>
  <c r="F1423" i="1"/>
  <c r="V1422" i="1"/>
  <c r="U1422" i="1"/>
  <c r="S1422" i="1"/>
  <c r="T1422" i="1" s="1"/>
  <c r="P1422" i="1"/>
  <c r="O1422" i="1"/>
  <c r="N1422" i="1"/>
  <c r="M1422" i="1"/>
  <c r="G1422" i="1"/>
  <c r="F1422" i="1"/>
  <c r="V1421" i="1"/>
  <c r="U1421" i="1"/>
  <c r="S1421" i="1"/>
  <c r="T1421" i="1" s="1"/>
  <c r="P1421" i="1"/>
  <c r="O1421" i="1"/>
  <c r="N1421" i="1"/>
  <c r="M1421" i="1"/>
  <c r="G1421" i="1"/>
  <c r="F1421" i="1"/>
  <c r="V1420" i="1"/>
  <c r="U1420" i="1"/>
  <c r="S1420" i="1"/>
  <c r="T1420" i="1" s="1"/>
  <c r="P1420" i="1"/>
  <c r="O1420" i="1"/>
  <c r="N1420" i="1"/>
  <c r="M1420" i="1"/>
  <c r="F1420" i="1"/>
  <c r="G1420" i="1" s="1"/>
  <c r="V1419" i="1"/>
  <c r="U1419" i="1"/>
  <c r="S1419" i="1"/>
  <c r="T1419" i="1" s="1"/>
  <c r="P1419" i="1"/>
  <c r="O1419" i="1"/>
  <c r="N1419" i="1"/>
  <c r="M1419" i="1"/>
  <c r="G1419" i="1"/>
  <c r="F1419" i="1"/>
  <c r="V1418" i="1"/>
  <c r="U1418" i="1"/>
  <c r="S1418" i="1"/>
  <c r="T1418" i="1" s="1"/>
  <c r="P1418" i="1"/>
  <c r="O1418" i="1"/>
  <c r="N1418" i="1"/>
  <c r="M1418" i="1"/>
  <c r="F1418" i="1"/>
  <c r="G1418" i="1" s="1"/>
  <c r="V1417" i="1"/>
  <c r="U1417" i="1"/>
  <c r="S1417" i="1"/>
  <c r="T1417" i="1" s="1"/>
  <c r="P1417" i="1"/>
  <c r="O1417" i="1"/>
  <c r="N1417" i="1"/>
  <c r="M1417" i="1"/>
  <c r="G1417" i="1"/>
  <c r="F1417" i="1"/>
  <c r="V1416" i="1"/>
  <c r="U1416" i="1"/>
  <c r="S1416" i="1"/>
  <c r="T1416" i="1" s="1"/>
  <c r="P1416" i="1"/>
  <c r="O1416" i="1"/>
  <c r="N1416" i="1"/>
  <c r="M1416" i="1"/>
  <c r="F1416" i="1"/>
  <c r="G1416" i="1" s="1"/>
  <c r="V1415" i="1"/>
  <c r="U1415" i="1"/>
  <c r="S1415" i="1"/>
  <c r="T1415" i="1" s="1"/>
  <c r="P1415" i="1"/>
  <c r="O1415" i="1"/>
  <c r="N1415" i="1"/>
  <c r="M1415" i="1"/>
  <c r="F1415" i="1"/>
  <c r="G1415" i="1" s="1"/>
  <c r="V1414" i="1"/>
  <c r="U1414" i="1"/>
  <c r="S1414" i="1"/>
  <c r="T1414" i="1" s="1"/>
  <c r="P1414" i="1"/>
  <c r="O1414" i="1"/>
  <c r="N1414" i="1"/>
  <c r="M1414" i="1"/>
  <c r="G1414" i="1"/>
  <c r="F1414" i="1"/>
  <c r="V1413" i="1"/>
  <c r="U1413" i="1"/>
  <c r="S1413" i="1"/>
  <c r="T1413" i="1" s="1"/>
  <c r="P1413" i="1"/>
  <c r="O1413" i="1"/>
  <c r="N1413" i="1"/>
  <c r="M1413" i="1"/>
  <c r="G1413" i="1"/>
  <c r="F1413" i="1"/>
  <c r="V1412" i="1"/>
  <c r="U1412" i="1"/>
  <c r="S1412" i="1"/>
  <c r="T1412" i="1" s="1"/>
  <c r="P1412" i="1"/>
  <c r="O1412" i="1"/>
  <c r="N1412" i="1"/>
  <c r="M1412" i="1"/>
  <c r="F1412" i="1"/>
  <c r="G1412" i="1" s="1"/>
  <c r="V1411" i="1"/>
  <c r="U1411" i="1"/>
  <c r="S1411" i="1"/>
  <c r="T1411" i="1" s="1"/>
  <c r="P1411" i="1"/>
  <c r="O1411" i="1"/>
  <c r="N1411" i="1"/>
  <c r="M1411" i="1"/>
  <c r="F1411" i="1"/>
  <c r="G1411" i="1" s="1"/>
  <c r="V1410" i="1"/>
  <c r="U1410" i="1"/>
  <c r="S1410" i="1"/>
  <c r="T1410" i="1" s="1"/>
  <c r="P1410" i="1"/>
  <c r="O1410" i="1"/>
  <c r="N1410" i="1"/>
  <c r="M1410" i="1"/>
  <c r="G1410" i="1"/>
  <c r="F1410" i="1"/>
  <c r="V1409" i="1"/>
  <c r="U1409" i="1"/>
  <c r="S1409" i="1"/>
  <c r="T1409" i="1" s="1"/>
  <c r="P1409" i="1"/>
  <c r="O1409" i="1"/>
  <c r="N1409" i="1"/>
  <c r="M1409" i="1"/>
  <c r="F1409" i="1"/>
  <c r="G1409" i="1" s="1"/>
  <c r="V1408" i="1"/>
  <c r="U1408" i="1"/>
  <c r="S1408" i="1"/>
  <c r="T1408" i="1" s="1"/>
  <c r="P1408" i="1"/>
  <c r="O1408" i="1"/>
  <c r="N1408" i="1"/>
  <c r="M1408" i="1"/>
  <c r="F1408" i="1"/>
  <c r="G1408" i="1" s="1"/>
  <c r="V1407" i="1"/>
  <c r="U1407" i="1"/>
  <c r="S1407" i="1"/>
  <c r="T1407" i="1" s="1"/>
  <c r="P1407" i="1"/>
  <c r="O1407" i="1"/>
  <c r="N1407" i="1"/>
  <c r="M1407" i="1"/>
  <c r="G1407" i="1"/>
  <c r="F1407" i="1"/>
  <c r="V1406" i="1"/>
  <c r="U1406" i="1"/>
  <c r="S1406" i="1"/>
  <c r="T1406" i="1" s="1"/>
  <c r="P1406" i="1"/>
  <c r="O1406" i="1"/>
  <c r="N1406" i="1"/>
  <c r="M1406" i="1"/>
  <c r="F1406" i="1"/>
  <c r="G1406" i="1" s="1"/>
  <c r="V1405" i="1"/>
  <c r="U1405" i="1"/>
  <c r="S1405" i="1"/>
  <c r="T1405" i="1" s="1"/>
  <c r="P1405" i="1"/>
  <c r="O1405" i="1"/>
  <c r="N1405" i="1"/>
  <c r="M1405" i="1"/>
  <c r="G1405" i="1"/>
  <c r="F1405" i="1"/>
  <c r="V1404" i="1"/>
  <c r="U1404" i="1"/>
  <c r="S1404" i="1"/>
  <c r="T1404" i="1" s="1"/>
  <c r="P1404" i="1"/>
  <c r="O1404" i="1"/>
  <c r="N1404" i="1"/>
  <c r="M1404" i="1"/>
  <c r="G1404" i="1"/>
  <c r="F1404" i="1"/>
  <c r="V1403" i="1"/>
  <c r="U1403" i="1"/>
  <c r="S1403" i="1"/>
  <c r="T1403" i="1" s="1"/>
  <c r="P1403" i="1"/>
  <c r="O1403" i="1"/>
  <c r="N1403" i="1"/>
  <c r="M1403" i="1"/>
  <c r="G1403" i="1"/>
  <c r="F1403" i="1"/>
  <c r="V1402" i="1"/>
  <c r="U1402" i="1"/>
  <c r="S1402" i="1"/>
  <c r="T1402" i="1" s="1"/>
  <c r="P1402" i="1"/>
  <c r="O1402" i="1"/>
  <c r="N1402" i="1"/>
  <c r="M1402" i="1"/>
  <c r="G1402" i="1"/>
  <c r="F1402" i="1"/>
  <c r="V1401" i="1"/>
  <c r="U1401" i="1"/>
  <c r="S1401" i="1"/>
  <c r="T1401" i="1" s="1"/>
  <c r="P1401" i="1"/>
  <c r="O1401" i="1"/>
  <c r="N1401" i="1"/>
  <c r="M1401" i="1"/>
  <c r="F1401" i="1"/>
  <c r="G1401" i="1" s="1"/>
  <c r="V1400" i="1"/>
  <c r="U1400" i="1"/>
  <c r="S1400" i="1"/>
  <c r="T1400" i="1" s="1"/>
  <c r="P1400" i="1"/>
  <c r="O1400" i="1"/>
  <c r="N1400" i="1"/>
  <c r="M1400" i="1"/>
  <c r="G1400" i="1"/>
  <c r="F1400" i="1"/>
  <c r="V1399" i="1"/>
  <c r="U1399" i="1"/>
  <c r="S1399" i="1"/>
  <c r="T1399" i="1" s="1"/>
  <c r="P1399" i="1"/>
  <c r="O1399" i="1"/>
  <c r="N1399" i="1"/>
  <c r="M1399" i="1"/>
  <c r="F1399" i="1"/>
  <c r="G1399" i="1" s="1"/>
  <c r="V1398" i="1"/>
  <c r="U1398" i="1"/>
  <c r="S1398" i="1"/>
  <c r="T1398" i="1" s="1"/>
  <c r="P1398" i="1"/>
  <c r="O1398" i="1"/>
  <c r="N1398" i="1"/>
  <c r="M1398" i="1"/>
  <c r="G1398" i="1"/>
  <c r="F1398" i="1"/>
  <c r="V1397" i="1"/>
  <c r="U1397" i="1"/>
  <c r="S1397" i="1"/>
  <c r="T1397" i="1" s="1"/>
  <c r="P1397" i="1"/>
  <c r="O1397" i="1"/>
  <c r="N1397" i="1"/>
  <c r="M1397" i="1"/>
  <c r="F1397" i="1"/>
  <c r="G1397" i="1" s="1"/>
  <c r="V1396" i="1"/>
  <c r="U1396" i="1"/>
  <c r="S1396" i="1"/>
  <c r="T1396" i="1" s="1"/>
  <c r="P1396" i="1"/>
  <c r="O1396" i="1"/>
  <c r="N1396" i="1"/>
  <c r="M1396" i="1"/>
  <c r="G1396" i="1"/>
  <c r="F1396" i="1"/>
  <c r="V1395" i="1"/>
  <c r="U1395" i="1"/>
  <c r="S1395" i="1"/>
  <c r="T1395" i="1" s="1"/>
  <c r="P1395" i="1"/>
  <c r="O1395" i="1"/>
  <c r="N1395" i="1"/>
  <c r="M1395" i="1"/>
  <c r="F1395" i="1"/>
  <c r="G1395" i="1" s="1"/>
  <c r="V1394" i="1"/>
  <c r="U1394" i="1"/>
  <c r="S1394" i="1"/>
  <c r="T1394" i="1" s="1"/>
  <c r="P1394" i="1"/>
  <c r="O1394" i="1"/>
  <c r="N1394" i="1"/>
  <c r="M1394" i="1"/>
  <c r="F1394" i="1"/>
  <c r="G1394" i="1" s="1"/>
  <c r="V1393" i="1"/>
  <c r="U1393" i="1"/>
  <c r="S1393" i="1"/>
  <c r="T1393" i="1" s="1"/>
  <c r="P1393" i="1"/>
  <c r="O1393" i="1"/>
  <c r="N1393" i="1"/>
  <c r="M1393" i="1"/>
  <c r="G1393" i="1"/>
  <c r="F1393" i="1"/>
  <c r="V1392" i="1"/>
  <c r="U1392" i="1"/>
  <c r="S1392" i="1"/>
  <c r="T1392" i="1" s="1"/>
  <c r="P1392" i="1"/>
  <c r="O1392" i="1"/>
  <c r="N1392" i="1"/>
  <c r="M1392" i="1"/>
  <c r="G1392" i="1"/>
  <c r="F1392" i="1"/>
  <c r="V1391" i="1"/>
  <c r="U1391" i="1"/>
  <c r="S1391" i="1"/>
  <c r="T1391" i="1" s="1"/>
  <c r="P1391" i="1"/>
  <c r="O1391" i="1"/>
  <c r="N1391" i="1"/>
  <c r="M1391" i="1"/>
  <c r="G1391" i="1"/>
  <c r="F1391" i="1"/>
  <c r="V1390" i="1"/>
  <c r="U1390" i="1"/>
  <c r="S1390" i="1"/>
  <c r="T1390" i="1" s="1"/>
  <c r="P1390" i="1"/>
  <c r="O1390" i="1"/>
  <c r="N1390" i="1"/>
  <c r="M1390" i="1"/>
  <c r="F1390" i="1"/>
  <c r="G1390" i="1" s="1"/>
  <c r="V1389" i="1"/>
  <c r="U1389" i="1"/>
  <c r="S1389" i="1"/>
  <c r="T1389" i="1" s="1"/>
  <c r="P1389" i="1"/>
  <c r="O1389" i="1"/>
  <c r="N1389" i="1"/>
  <c r="M1389" i="1"/>
  <c r="F1389" i="1"/>
  <c r="G1389" i="1" s="1"/>
  <c r="V1388" i="1"/>
  <c r="U1388" i="1"/>
  <c r="S1388" i="1"/>
  <c r="T1388" i="1" s="1"/>
  <c r="P1388" i="1"/>
  <c r="O1388" i="1"/>
  <c r="N1388" i="1"/>
  <c r="M1388" i="1"/>
  <c r="F1388" i="1"/>
  <c r="G1388" i="1" s="1"/>
  <c r="V1387" i="1"/>
  <c r="U1387" i="1"/>
  <c r="S1387" i="1"/>
  <c r="T1387" i="1" s="1"/>
  <c r="P1387" i="1"/>
  <c r="O1387" i="1"/>
  <c r="N1387" i="1"/>
  <c r="M1387" i="1"/>
  <c r="G1387" i="1"/>
  <c r="F1387" i="1"/>
  <c r="V1386" i="1"/>
  <c r="U1386" i="1"/>
  <c r="S1386" i="1"/>
  <c r="T1386" i="1" s="1"/>
  <c r="P1386" i="1"/>
  <c r="O1386" i="1"/>
  <c r="N1386" i="1"/>
  <c r="M1386" i="1"/>
  <c r="F1386" i="1"/>
  <c r="G1386" i="1" s="1"/>
  <c r="V1385" i="1"/>
  <c r="U1385" i="1"/>
  <c r="S1385" i="1"/>
  <c r="T1385" i="1" s="1"/>
  <c r="P1385" i="1"/>
  <c r="O1385" i="1"/>
  <c r="N1385" i="1"/>
  <c r="M1385" i="1"/>
  <c r="G1385" i="1"/>
  <c r="F1385" i="1"/>
  <c r="V1384" i="1"/>
  <c r="U1384" i="1"/>
  <c r="S1384" i="1"/>
  <c r="T1384" i="1" s="1"/>
  <c r="P1384" i="1"/>
  <c r="O1384" i="1"/>
  <c r="N1384" i="1"/>
  <c r="M1384" i="1"/>
  <c r="G1384" i="1"/>
  <c r="F1384" i="1"/>
  <c r="V1383" i="1"/>
  <c r="U1383" i="1"/>
  <c r="S1383" i="1"/>
  <c r="T1383" i="1" s="1"/>
  <c r="P1383" i="1"/>
  <c r="O1383" i="1"/>
  <c r="N1383" i="1"/>
  <c r="M1383" i="1"/>
  <c r="G1383" i="1"/>
  <c r="F1383" i="1"/>
  <c r="V1382" i="1"/>
  <c r="U1382" i="1"/>
  <c r="S1382" i="1"/>
  <c r="T1382" i="1" s="1"/>
  <c r="P1382" i="1"/>
  <c r="O1382" i="1"/>
  <c r="N1382" i="1"/>
  <c r="M1382" i="1"/>
  <c r="F1382" i="1"/>
  <c r="G1382" i="1" s="1"/>
  <c r="V1381" i="1"/>
  <c r="U1381" i="1"/>
  <c r="S1381" i="1"/>
  <c r="T1381" i="1" s="1"/>
  <c r="P1381" i="1"/>
  <c r="O1381" i="1"/>
  <c r="N1381" i="1"/>
  <c r="M1381" i="1"/>
  <c r="G1381" i="1"/>
  <c r="F1381" i="1"/>
  <c r="V1380" i="1"/>
  <c r="U1380" i="1"/>
  <c r="S1380" i="1"/>
  <c r="T1380" i="1" s="1"/>
  <c r="P1380" i="1"/>
  <c r="O1380" i="1"/>
  <c r="N1380" i="1"/>
  <c r="M1380" i="1"/>
  <c r="G1380" i="1"/>
  <c r="F1380" i="1"/>
  <c r="V1379" i="1"/>
  <c r="U1379" i="1"/>
  <c r="S1379" i="1"/>
  <c r="T1379" i="1" s="1"/>
  <c r="P1379" i="1"/>
  <c r="O1379" i="1"/>
  <c r="N1379" i="1"/>
  <c r="M1379" i="1"/>
  <c r="F1379" i="1"/>
  <c r="G1379" i="1" s="1"/>
  <c r="V1378" i="1"/>
  <c r="U1378" i="1"/>
  <c r="S1378" i="1"/>
  <c r="T1378" i="1" s="1"/>
  <c r="P1378" i="1"/>
  <c r="O1378" i="1"/>
  <c r="N1378" i="1"/>
  <c r="M1378" i="1"/>
  <c r="F1378" i="1"/>
  <c r="G1378" i="1" s="1"/>
  <c r="V1377" i="1"/>
  <c r="U1377" i="1"/>
  <c r="S1377" i="1"/>
  <c r="T1377" i="1" s="1"/>
  <c r="P1377" i="1"/>
  <c r="O1377" i="1"/>
  <c r="N1377" i="1"/>
  <c r="M1377" i="1"/>
  <c r="G1377" i="1"/>
  <c r="F1377" i="1"/>
  <c r="V1376" i="1"/>
  <c r="U1376" i="1"/>
  <c r="S1376" i="1"/>
  <c r="T1376" i="1" s="1"/>
  <c r="P1376" i="1"/>
  <c r="O1376" i="1"/>
  <c r="N1376" i="1"/>
  <c r="M1376" i="1"/>
  <c r="G1376" i="1"/>
  <c r="F1376" i="1"/>
  <c r="V1375" i="1"/>
  <c r="U1375" i="1"/>
  <c r="S1375" i="1"/>
  <c r="T1375" i="1" s="1"/>
  <c r="P1375" i="1"/>
  <c r="O1375" i="1"/>
  <c r="N1375" i="1"/>
  <c r="M1375" i="1"/>
  <c r="G1375" i="1"/>
  <c r="F1375" i="1"/>
  <c r="V1374" i="1"/>
  <c r="U1374" i="1"/>
  <c r="S1374" i="1"/>
  <c r="T1374" i="1" s="1"/>
  <c r="P1374" i="1"/>
  <c r="O1374" i="1"/>
  <c r="N1374" i="1"/>
  <c r="M1374" i="1"/>
  <c r="G1374" i="1"/>
  <c r="F1374" i="1"/>
  <c r="V1373" i="1"/>
  <c r="U1373" i="1"/>
  <c r="S1373" i="1"/>
  <c r="T1373" i="1" s="1"/>
  <c r="P1373" i="1"/>
  <c r="O1373" i="1"/>
  <c r="N1373" i="1"/>
  <c r="M1373" i="1"/>
  <c r="F1373" i="1"/>
  <c r="G1373" i="1" s="1"/>
  <c r="V1372" i="1"/>
  <c r="U1372" i="1"/>
  <c r="S1372" i="1"/>
  <c r="T1372" i="1" s="1"/>
  <c r="P1372" i="1"/>
  <c r="O1372" i="1"/>
  <c r="N1372" i="1"/>
  <c r="M1372" i="1"/>
  <c r="F1372" i="1"/>
  <c r="G1372" i="1" s="1"/>
  <c r="V1371" i="1"/>
  <c r="U1371" i="1"/>
  <c r="S1371" i="1"/>
  <c r="T1371" i="1" s="1"/>
  <c r="P1371" i="1"/>
  <c r="O1371" i="1"/>
  <c r="N1371" i="1"/>
  <c r="M1371" i="1"/>
  <c r="F1371" i="1"/>
  <c r="G1371" i="1" s="1"/>
  <c r="V1370" i="1"/>
  <c r="U1370" i="1"/>
  <c r="S1370" i="1"/>
  <c r="T1370" i="1" s="1"/>
  <c r="P1370" i="1"/>
  <c r="O1370" i="1"/>
  <c r="N1370" i="1"/>
  <c r="M1370" i="1"/>
  <c r="F1370" i="1"/>
  <c r="G1370" i="1" s="1"/>
  <c r="V1369" i="1"/>
  <c r="U1369" i="1"/>
  <c r="S1369" i="1"/>
  <c r="T1369" i="1" s="1"/>
  <c r="P1369" i="1"/>
  <c r="O1369" i="1"/>
  <c r="N1369" i="1"/>
  <c r="M1369" i="1"/>
  <c r="G1369" i="1"/>
  <c r="F1369" i="1"/>
  <c r="V1368" i="1"/>
  <c r="U1368" i="1"/>
  <c r="S1368" i="1"/>
  <c r="T1368" i="1" s="1"/>
  <c r="P1368" i="1"/>
  <c r="O1368" i="1"/>
  <c r="N1368" i="1"/>
  <c r="M1368" i="1"/>
  <c r="F1368" i="1"/>
  <c r="G1368" i="1" s="1"/>
  <c r="V1367" i="1"/>
  <c r="U1367" i="1"/>
  <c r="S1367" i="1"/>
  <c r="T1367" i="1" s="1"/>
  <c r="P1367" i="1"/>
  <c r="O1367" i="1"/>
  <c r="N1367" i="1"/>
  <c r="M1367" i="1"/>
  <c r="F1367" i="1"/>
  <c r="G1367" i="1" s="1"/>
  <c r="V1366" i="1"/>
  <c r="U1366" i="1"/>
  <c r="S1366" i="1"/>
  <c r="T1366" i="1" s="1"/>
  <c r="P1366" i="1"/>
  <c r="O1366" i="1"/>
  <c r="N1366" i="1"/>
  <c r="M1366" i="1"/>
  <c r="G1366" i="1"/>
  <c r="F1366" i="1"/>
  <c r="V1365" i="1"/>
  <c r="U1365" i="1"/>
  <c r="S1365" i="1"/>
  <c r="T1365" i="1" s="1"/>
  <c r="P1365" i="1"/>
  <c r="O1365" i="1"/>
  <c r="N1365" i="1"/>
  <c r="M1365" i="1"/>
  <c r="G1365" i="1"/>
  <c r="F1365" i="1"/>
  <c r="V1364" i="1"/>
  <c r="U1364" i="1"/>
  <c r="S1364" i="1"/>
  <c r="T1364" i="1" s="1"/>
  <c r="P1364" i="1"/>
  <c r="O1364" i="1"/>
  <c r="N1364" i="1"/>
  <c r="M1364" i="1"/>
  <c r="F1364" i="1"/>
  <c r="G1364" i="1" s="1"/>
  <c r="V1363" i="1"/>
  <c r="U1363" i="1"/>
  <c r="S1363" i="1"/>
  <c r="T1363" i="1" s="1"/>
  <c r="P1363" i="1"/>
  <c r="O1363" i="1"/>
  <c r="N1363" i="1"/>
  <c r="M1363" i="1"/>
  <c r="G1363" i="1"/>
  <c r="F1363" i="1"/>
  <c r="V1362" i="1"/>
  <c r="U1362" i="1"/>
  <c r="S1362" i="1"/>
  <c r="T1362" i="1" s="1"/>
  <c r="P1362" i="1"/>
  <c r="O1362" i="1"/>
  <c r="N1362" i="1"/>
  <c r="M1362" i="1"/>
  <c r="F1362" i="1"/>
  <c r="G1362" i="1" s="1"/>
  <c r="V1361" i="1"/>
  <c r="U1361" i="1"/>
  <c r="S1361" i="1"/>
  <c r="T1361" i="1" s="1"/>
  <c r="P1361" i="1"/>
  <c r="O1361" i="1"/>
  <c r="N1361" i="1"/>
  <c r="M1361" i="1"/>
  <c r="G1361" i="1"/>
  <c r="F1361" i="1"/>
  <c r="V1360" i="1"/>
  <c r="U1360" i="1"/>
  <c r="S1360" i="1"/>
  <c r="T1360" i="1" s="1"/>
  <c r="P1360" i="1"/>
  <c r="O1360" i="1"/>
  <c r="N1360" i="1"/>
  <c r="M1360" i="1"/>
  <c r="F1360" i="1"/>
  <c r="G1360" i="1" s="1"/>
  <c r="V1359" i="1"/>
  <c r="U1359" i="1"/>
  <c r="S1359" i="1"/>
  <c r="T1359" i="1" s="1"/>
  <c r="P1359" i="1"/>
  <c r="O1359" i="1"/>
  <c r="N1359" i="1"/>
  <c r="M1359" i="1"/>
  <c r="G1359" i="1"/>
  <c r="F1359" i="1"/>
  <c r="V1358" i="1"/>
  <c r="U1358" i="1"/>
  <c r="S1358" i="1"/>
  <c r="T1358" i="1" s="1"/>
  <c r="P1358" i="1"/>
  <c r="O1358" i="1"/>
  <c r="N1358" i="1"/>
  <c r="M1358" i="1"/>
  <c r="F1358" i="1"/>
  <c r="G1358" i="1" s="1"/>
  <c r="V1357" i="1"/>
  <c r="U1357" i="1"/>
  <c r="S1357" i="1"/>
  <c r="T1357" i="1" s="1"/>
  <c r="P1357" i="1"/>
  <c r="O1357" i="1"/>
  <c r="N1357" i="1"/>
  <c r="M1357" i="1"/>
  <c r="G1357" i="1"/>
  <c r="F1357" i="1"/>
  <c r="V1356" i="1"/>
  <c r="U1356" i="1"/>
  <c r="S1356" i="1"/>
  <c r="T1356" i="1" s="1"/>
  <c r="P1356" i="1"/>
  <c r="O1356" i="1"/>
  <c r="N1356" i="1"/>
  <c r="M1356" i="1"/>
  <c r="G1356" i="1"/>
  <c r="F1356" i="1"/>
  <c r="V1355" i="1"/>
  <c r="U1355" i="1"/>
  <c r="S1355" i="1"/>
  <c r="T1355" i="1" s="1"/>
  <c r="P1355" i="1"/>
  <c r="O1355" i="1"/>
  <c r="N1355" i="1"/>
  <c r="M1355" i="1"/>
  <c r="G1355" i="1"/>
  <c r="F1355" i="1"/>
  <c r="V1354" i="1"/>
  <c r="U1354" i="1"/>
  <c r="S1354" i="1"/>
  <c r="T1354" i="1" s="1"/>
  <c r="P1354" i="1"/>
  <c r="O1354" i="1"/>
  <c r="N1354" i="1"/>
  <c r="M1354" i="1"/>
  <c r="F1354" i="1"/>
  <c r="G1354" i="1" s="1"/>
  <c r="V1353" i="1"/>
  <c r="U1353" i="1"/>
  <c r="S1353" i="1"/>
  <c r="T1353" i="1" s="1"/>
  <c r="P1353" i="1"/>
  <c r="O1353" i="1"/>
  <c r="N1353" i="1"/>
  <c r="M1353" i="1"/>
  <c r="G1353" i="1"/>
  <c r="F1353" i="1"/>
  <c r="V1352" i="1"/>
  <c r="U1352" i="1"/>
  <c r="S1352" i="1"/>
  <c r="T1352" i="1" s="1"/>
  <c r="P1352" i="1"/>
  <c r="O1352" i="1"/>
  <c r="N1352" i="1"/>
  <c r="M1352" i="1"/>
  <c r="G1352" i="1"/>
  <c r="F1352" i="1"/>
  <c r="V1351" i="1"/>
  <c r="U1351" i="1"/>
  <c r="S1351" i="1"/>
  <c r="T1351" i="1" s="1"/>
  <c r="P1351" i="1"/>
  <c r="O1351" i="1"/>
  <c r="N1351" i="1"/>
  <c r="M1351" i="1"/>
  <c r="F1351" i="1"/>
  <c r="G1351" i="1" s="1"/>
  <c r="V1350" i="1"/>
  <c r="U1350" i="1"/>
  <c r="S1350" i="1"/>
  <c r="T1350" i="1" s="1"/>
  <c r="P1350" i="1"/>
  <c r="O1350" i="1"/>
  <c r="N1350" i="1"/>
  <c r="M1350" i="1"/>
  <c r="F1350" i="1"/>
  <c r="G1350" i="1" s="1"/>
  <c r="V1349" i="1"/>
  <c r="U1349" i="1"/>
  <c r="S1349" i="1"/>
  <c r="T1349" i="1" s="1"/>
  <c r="P1349" i="1"/>
  <c r="O1349" i="1"/>
  <c r="N1349" i="1"/>
  <c r="M1349" i="1"/>
  <c r="G1349" i="1"/>
  <c r="F1349" i="1"/>
  <c r="V1348" i="1"/>
  <c r="U1348" i="1"/>
  <c r="S1348" i="1"/>
  <c r="T1348" i="1" s="1"/>
  <c r="P1348" i="1"/>
  <c r="O1348" i="1"/>
  <c r="N1348" i="1"/>
  <c r="M1348" i="1"/>
  <c r="F1348" i="1"/>
  <c r="G1348" i="1" s="1"/>
  <c r="V1347" i="1"/>
  <c r="U1347" i="1"/>
  <c r="S1347" i="1"/>
  <c r="T1347" i="1" s="1"/>
  <c r="P1347" i="1"/>
  <c r="O1347" i="1"/>
  <c r="N1347" i="1"/>
  <c r="M1347" i="1"/>
  <c r="F1347" i="1"/>
  <c r="G1347" i="1" s="1"/>
  <c r="V1346" i="1"/>
  <c r="U1346" i="1"/>
  <c r="S1346" i="1"/>
  <c r="T1346" i="1" s="1"/>
  <c r="P1346" i="1"/>
  <c r="O1346" i="1"/>
  <c r="N1346" i="1"/>
  <c r="M1346" i="1"/>
  <c r="F1346" i="1"/>
  <c r="G1346" i="1" s="1"/>
  <c r="V1345" i="1"/>
  <c r="U1345" i="1"/>
  <c r="S1345" i="1"/>
  <c r="T1345" i="1" s="1"/>
  <c r="P1345" i="1"/>
  <c r="O1345" i="1"/>
  <c r="N1345" i="1"/>
  <c r="M1345" i="1"/>
  <c r="G1345" i="1"/>
  <c r="F1345" i="1"/>
  <c r="V1344" i="1"/>
  <c r="U1344" i="1"/>
  <c r="S1344" i="1"/>
  <c r="T1344" i="1" s="1"/>
  <c r="P1344" i="1"/>
  <c r="O1344" i="1"/>
  <c r="N1344" i="1"/>
  <c r="M1344" i="1"/>
  <c r="G1344" i="1"/>
  <c r="F1344" i="1"/>
  <c r="V1343" i="1"/>
  <c r="U1343" i="1"/>
  <c r="S1343" i="1"/>
  <c r="T1343" i="1" s="1"/>
  <c r="P1343" i="1"/>
  <c r="O1343" i="1"/>
  <c r="N1343" i="1"/>
  <c r="M1343" i="1"/>
  <c r="G1343" i="1"/>
  <c r="F1343" i="1"/>
  <c r="V1342" i="1"/>
  <c r="U1342" i="1"/>
  <c r="S1342" i="1"/>
  <c r="T1342" i="1" s="1"/>
  <c r="P1342" i="1"/>
  <c r="O1342" i="1"/>
  <c r="N1342" i="1"/>
  <c r="M1342" i="1"/>
  <c r="F1342" i="1"/>
  <c r="G1342" i="1" s="1"/>
  <c r="V1341" i="1"/>
  <c r="U1341" i="1"/>
  <c r="S1341" i="1"/>
  <c r="T1341" i="1" s="1"/>
  <c r="P1341" i="1"/>
  <c r="O1341" i="1"/>
  <c r="N1341" i="1"/>
  <c r="M1341" i="1"/>
  <c r="G1341" i="1"/>
  <c r="F1341" i="1"/>
  <c r="V1340" i="1"/>
  <c r="U1340" i="1"/>
  <c r="S1340" i="1"/>
  <c r="T1340" i="1" s="1"/>
  <c r="P1340" i="1"/>
  <c r="O1340" i="1"/>
  <c r="N1340" i="1"/>
  <c r="M1340" i="1"/>
  <c r="G1340" i="1"/>
  <c r="F1340" i="1"/>
  <c r="V1339" i="1"/>
  <c r="U1339" i="1"/>
  <c r="S1339" i="1"/>
  <c r="T1339" i="1" s="1"/>
  <c r="P1339" i="1"/>
  <c r="O1339" i="1"/>
  <c r="N1339" i="1"/>
  <c r="M1339" i="1"/>
  <c r="G1339" i="1"/>
  <c r="F1339" i="1"/>
  <c r="V1338" i="1"/>
  <c r="U1338" i="1"/>
  <c r="S1338" i="1"/>
  <c r="T1338" i="1" s="1"/>
  <c r="P1338" i="1"/>
  <c r="O1338" i="1"/>
  <c r="N1338" i="1"/>
  <c r="M1338" i="1"/>
  <c r="F1338" i="1"/>
  <c r="G1338" i="1" s="1"/>
  <c r="V1337" i="1"/>
  <c r="U1337" i="1"/>
  <c r="S1337" i="1"/>
  <c r="T1337" i="1" s="1"/>
  <c r="P1337" i="1"/>
  <c r="O1337" i="1"/>
  <c r="N1337" i="1"/>
  <c r="M1337" i="1"/>
  <c r="G1337" i="1"/>
  <c r="F1337" i="1"/>
  <c r="V1336" i="1"/>
  <c r="U1336" i="1"/>
  <c r="S1336" i="1"/>
  <c r="T1336" i="1" s="1"/>
  <c r="P1336" i="1"/>
  <c r="O1336" i="1"/>
  <c r="N1336" i="1"/>
  <c r="M1336" i="1"/>
  <c r="G1336" i="1"/>
  <c r="F1336" i="1"/>
  <c r="V1335" i="1"/>
  <c r="U1335" i="1"/>
  <c r="S1335" i="1"/>
  <c r="T1335" i="1" s="1"/>
  <c r="P1335" i="1"/>
  <c r="O1335" i="1"/>
  <c r="N1335" i="1"/>
  <c r="M1335" i="1"/>
  <c r="F1335" i="1"/>
  <c r="G1335" i="1" s="1"/>
  <c r="V1334" i="1"/>
  <c r="U1334" i="1"/>
  <c r="S1334" i="1"/>
  <c r="T1334" i="1" s="1"/>
  <c r="P1334" i="1"/>
  <c r="O1334" i="1"/>
  <c r="N1334" i="1"/>
  <c r="M1334" i="1"/>
  <c r="F1334" i="1"/>
  <c r="G1334" i="1" s="1"/>
  <c r="V1333" i="1"/>
  <c r="U1333" i="1"/>
  <c r="S1333" i="1"/>
  <c r="T1333" i="1" s="1"/>
  <c r="P1333" i="1"/>
  <c r="O1333" i="1"/>
  <c r="N1333" i="1"/>
  <c r="M1333" i="1"/>
  <c r="G1333" i="1"/>
  <c r="F1333" i="1"/>
  <c r="V1332" i="1"/>
  <c r="U1332" i="1"/>
  <c r="S1332" i="1"/>
  <c r="T1332" i="1" s="1"/>
  <c r="P1332" i="1"/>
  <c r="O1332" i="1"/>
  <c r="N1332" i="1"/>
  <c r="M1332" i="1"/>
  <c r="G1332" i="1"/>
  <c r="F1332" i="1"/>
  <c r="V1331" i="1"/>
  <c r="U1331" i="1"/>
  <c r="S1331" i="1"/>
  <c r="T1331" i="1" s="1"/>
  <c r="P1331" i="1"/>
  <c r="O1331" i="1"/>
  <c r="N1331" i="1"/>
  <c r="M1331" i="1"/>
  <c r="G1331" i="1"/>
  <c r="F1331" i="1"/>
  <c r="V1330" i="1"/>
  <c r="U1330" i="1"/>
  <c r="S1330" i="1"/>
  <c r="T1330" i="1" s="1"/>
  <c r="P1330" i="1"/>
  <c r="O1330" i="1"/>
  <c r="N1330" i="1"/>
  <c r="M1330" i="1"/>
  <c r="F1330" i="1"/>
  <c r="G1330" i="1" s="1"/>
  <c r="V1329" i="1"/>
  <c r="U1329" i="1"/>
  <c r="S1329" i="1"/>
  <c r="T1329" i="1" s="1"/>
  <c r="P1329" i="1"/>
  <c r="O1329" i="1"/>
  <c r="N1329" i="1"/>
  <c r="M1329" i="1"/>
  <c r="G1329" i="1"/>
  <c r="F1329" i="1"/>
  <c r="V1328" i="1"/>
  <c r="U1328" i="1"/>
  <c r="S1328" i="1"/>
  <c r="T1328" i="1" s="1"/>
  <c r="P1328" i="1"/>
  <c r="O1328" i="1"/>
  <c r="N1328" i="1"/>
  <c r="M1328" i="1"/>
  <c r="G1328" i="1"/>
  <c r="F1328" i="1"/>
  <c r="V1327" i="1"/>
  <c r="U1327" i="1"/>
  <c r="S1327" i="1"/>
  <c r="T1327" i="1" s="1"/>
  <c r="P1327" i="1"/>
  <c r="O1327" i="1"/>
  <c r="N1327" i="1"/>
  <c r="M1327" i="1"/>
  <c r="G1327" i="1"/>
  <c r="F1327" i="1"/>
  <c r="V1326" i="1"/>
  <c r="U1326" i="1"/>
  <c r="S1326" i="1"/>
  <c r="T1326" i="1" s="1"/>
  <c r="P1326" i="1"/>
  <c r="O1326" i="1"/>
  <c r="N1326" i="1"/>
  <c r="M1326" i="1"/>
  <c r="G1326" i="1"/>
  <c r="F1326" i="1"/>
  <c r="V1325" i="1"/>
  <c r="U1325" i="1"/>
  <c r="S1325" i="1"/>
  <c r="T1325" i="1" s="1"/>
  <c r="P1325" i="1"/>
  <c r="O1325" i="1"/>
  <c r="N1325" i="1"/>
  <c r="M1325" i="1"/>
  <c r="G1325" i="1"/>
  <c r="F1325" i="1"/>
  <c r="V1324" i="1"/>
  <c r="U1324" i="1"/>
  <c r="S1324" i="1"/>
  <c r="T1324" i="1" s="1"/>
  <c r="P1324" i="1"/>
  <c r="O1324" i="1"/>
  <c r="N1324" i="1"/>
  <c r="M1324" i="1"/>
  <c r="G1324" i="1"/>
  <c r="F1324" i="1"/>
  <c r="V1323" i="1"/>
  <c r="U1323" i="1"/>
  <c r="S1323" i="1"/>
  <c r="T1323" i="1" s="1"/>
  <c r="P1323" i="1"/>
  <c r="O1323" i="1"/>
  <c r="N1323" i="1"/>
  <c r="M1323" i="1"/>
  <c r="G1323" i="1"/>
  <c r="F1323" i="1"/>
  <c r="V1322" i="1"/>
  <c r="U1322" i="1"/>
  <c r="S1322" i="1"/>
  <c r="T1322" i="1" s="1"/>
  <c r="P1322" i="1"/>
  <c r="O1322" i="1"/>
  <c r="N1322" i="1"/>
  <c r="M1322" i="1"/>
  <c r="F1322" i="1"/>
  <c r="G1322" i="1" s="1"/>
  <c r="V1321" i="1"/>
  <c r="U1321" i="1"/>
  <c r="S1321" i="1"/>
  <c r="T1321" i="1" s="1"/>
  <c r="P1321" i="1"/>
  <c r="O1321" i="1"/>
  <c r="N1321" i="1"/>
  <c r="M1321" i="1"/>
  <c r="G1321" i="1"/>
  <c r="F1321" i="1"/>
  <c r="V1320" i="1"/>
  <c r="U1320" i="1"/>
  <c r="S1320" i="1"/>
  <c r="T1320" i="1" s="1"/>
  <c r="P1320" i="1"/>
  <c r="O1320" i="1"/>
  <c r="N1320" i="1"/>
  <c r="M1320" i="1"/>
  <c r="F1320" i="1"/>
  <c r="G1320" i="1" s="1"/>
  <c r="V1319" i="1"/>
  <c r="U1319" i="1"/>
  <c r="S1319" i="1"/>
  <c r="T1319" i="1" s="1"/>
  <c r="P1319" i="1"/>
  <c r="O1319" i="1"/>
  <c r="N1319" i="1"/>
  <c r="M1319" i="1"/>
  <c r="F1319" i="1"/>
  <c r="G1319" i="1" s="1"/>
  <c r="V1318" i="1"/>
  <c r="U1318" i="1"/>
  <c r="S1318" i="1"/>
  <c r="T1318" i="1" s="1"/>
  <c r="P1318" i="1"/>
  <c r="O1318" i="1"/>
  <c r="N1318" i="1"/>
  <c r="M1318" i="1"/>
  <c r="G1318" i="1"/>
  <c r="F1318" i="1"/>
  <c r="V1317" i="1"/>
  <c r="U1317" i="1"/>
  <c r="S1317" i="1"/>
  <c r="T1317" i="1" s="1"/>
  <c r="P1317" i="1"/>
  <c r="O1317" i="1"/>
  <c r="N1317" i="1"/>
  <c r="M1317" i="1"/>
  <c r="G1317" i="1"/>
  <c r="F1317" i="1"/>
  <c r="V1316" i="1"/>
  <c r="U1316" i="1"/>
  <c r="S1316" i="1"/>
  <c r="T1316" i="1" s="1"/>
  <c r="P1316" i="1"/>
  <c r="O1316" i="1"/>
  <c r="N1316" i="1"/>
  <c r="M1316" i="1"/>
  <c r="G1316" i="1"/>
  <c r="F1316" i="1"/>
  <c r="V1315" i="1"/>
  <c r="U1315" i="1"/>
  <c r="S1315" i="1"/>
  <c r="T1315" i="1" s="1"/>
  <c r="P1315" i="1"/>
  <c r="O1315" i="1"/>
  <c r="N1315" i="1"/>
  <c r="M1315" i="1"/>
  <c r="F1315" i="1"/>
  <c r="G1315" i="1" s="1"/>
  <c r="V1314" i="1"/>
  <c r="U1314" i="1"/>
  <c r="S1314" i="1"/>
  <c r="T1314" i="1" s="1"/>
  <c r="P1314" i="1"/>
  <c r="O1314" i="1"/>
  <c r="N1314" i="1"/>
  <c r="M1314" i="1"/>
  <c r="F1314" i="1"/>
  <c r="G1314" i="1" s="1"/>
  <c r="V1313" i="1"/>
  <c r="U1313" i="1"/>
  <c r="S1313" i="1"/>
  <c r="T1313" i="1" s="1"/>
  <c r="P1313" i="1"/>
  <c r="O1313" i="1"/>
  <c r="N1313" i="1"/>
  <c r="M1313" i="1"/>
  <c r="G1313" i="1"/>
  <c r="F1313" i="1"/>
  <c r="V1312" i="1"/>
  <c r="U1312" i="1"/>
  <c r="S1312" i="1"/>
  <c r="T1312" i="1" s="1"/>
  <c r="P1312" i="1"/>
  <c r="O1312" i="1"/>
  <c r="N1312" i="1"/>
  <c r="M1312" i="1"/>
  <c r="F1312" i="1"/>
  <c r="G1312" i="1" s="1"/>
  <c r="V1311" i="1"/>
  <c r="U1311" i="1"/>
  <c r="S1311" i="1"/>
  <c r="T1311" i="1" s="1"/>
  <c r="P1311" i="1"/>
  <c r="O1311" i="1"/>
  <c r="N1311" i="1"/>
  <c r="M1311" i="1"/>
  <c r="F1311" i="1"/>
  <c r="G1311" i="1" s="1"/>
  <c r="V1310" i="1"/>
  <c r="U1310" i="1"/>
  <c r="S1310" i="1"/>
  <c r="T1310" i="1" s="1"/>
  <c r="P1310" i="1"/>
  <c r="O1310" i="1"/>
  <c r="N1310" i="1"/>
  <c r="M1310" i="1"/>
  <c r="F1310" i="1"/>
  <c r="G1310" i="1" s="1"/>
  <c r="V1309" i="1"/>
  <c r="U1309" i="1"/>
  <c r="S1309" i="1"/>
  <c r="T1309" i="1" s="1"/>
  <c r="P1309" i="1"/>
  <c r="O1309" i="1"/>
  <c r="N1309" i="1"/>
  <c r="M1309" i="1"/>
  <c r="G1309" i="1"/>
  <c r="F1309" i="1"/>
  <c r="V1308" i="1"/>
  <c r="U1308" i="1"/>
  <c r="S1308" i="1"/>
  <c r="T1308" i="1" s="1"/>
  <c r="P1308" i="1"/>
  <c r="O1308" i="1"/>
  <c r="N1308" i="1"/>
  <c r="M1308" i="1"/>
  <c r="G1308" i="1"/>
  <c r="F1308" i="1"/>
  <c r="V1307" i="1"/>
  <c r="U1307" i="1"/>
  <c r="S1307" i="1"/>
  <c r="T1307" i="1" s="1"/>
  <c r="P1307" i="1"/>
  <c r="O1307" i="1"/>
  <c r="N1307" i="1"/>
  <c r="M1307" i="1"/>
  <c r="G1307" i="1"/>
  <c r="F1307" i="1"/>
  <c r="V1306" i="1"/>
  <c r="U1306" i="1"/>
  <c r="S1306" i="1"/>
  <c r="T1306" i="1" s="1"/>
  <c r="P1306" i="1"/>
  <c r="O1306" i="1"/>
  <c r="N1306" i="1"/>
  <c r="M1306" i="1"/>
  <c r="G1306" i="1"/>
  <c r="F1306" i="1"/>
  <c r="V1305" i="1"/>
  <c r="U1305" i="1"/>
  <c r="S1305" i="1"/>
  <c r="T1305" i="1" s="1"/>
  <c r="P1305" i="1"/>
  <c r="O1305" i="1"/>
  <c r="N1305" i="1"/>
  <c r="M1305" i="1"/>
  <c r="G1305" i="1"/>
  <c r="F1305" i="1"/>
  <c r="V1304" i="1"/>
  <c r="U1304" i="1"/>
  <c r="S1304" i="1"/>
  <c r="T1304" i="1" s="1"/>
  <c r="P1304" i="1"/>
  <c r="O1304" i="1"/>
  <c r="N1304" i="1"/>
  <c r="M1304" i="1"/>
  <c r="F1304" i="1"/>
  <c r="G1304" i="1" s="1"/>
  <c r="V1303" i="1"/>
  <c r="U1303" i="1"/>
  <c r="S1303" i="1"/>
  <c r="T1303" i="1" s="1"/>
  <c r="P1303" i="1"/>
  <c r="O1303" i="1"/>
  <c r="N1303" i="1"/>
  <c r="M1303" i="1"/>
  <c r="F1303" i="1"/>
  <c r="G1303" i="1" s="1"/>
  <c r="V1302" i="1"/>
  <c r="U1302" i="1"/>
  <c r="S1302" i="1"/>
  <c r="T1302" i="1" s="1"/>
  <c r="P1302" i="1"/>
  <c r="O1302" i="1"/>
  <c r="N1302" i="1"/>
  <c r="M1302" i="1"/>
  <c r="G1302" i="1"/>
  <c r="F1302" i="1"/>
  <c r="V1301" i="1"/>
  <c r="U1301" i="1"/>
  <c r="S1301" i="1"/>
  <c r="T1301" i="1" s="1"/>
  <c r="P1301" i="1"/>
  <c r="O1301" i="1"/>
  <c r="N1301" i="1"/>
  <c r="M1301" i="1"/>
  <c r="F1301" i="1"/>
  <c r="G1301" i="1" s="1"/>
  <c r="V1300" i="1"/>
  <c r="U1300" i="1"/>
  <c r="S1300" i="1"/>
  <c r="T1300" i="1" s="1"/>
  <c r="P1300" i="1"/>
  <c r="O1300" i="1"/>
  <c r="N1300" i="1"/>
  <c r="M1300" i="1"/>
  <c r="G1300" i="1"/>
  <c r="F1300" i="1"/>
  <c r="V1299" i="1"/>
  <c r="U1299" i="1"/>
  <c r="S1299" i="1"/>
  <c r="T1299" i="1" s="1"/>
  <c r="P1299" i="1"/>
  <c r="O1299" i="1"/>
  <c r="N1299" i="1"/>
  <c r="M1299" i="1"/>
  <c r="F1299" i="1"/>
  <c r="G1299" i="1" s="1"/>
  <c r="V1298" i="1"/>
  <c r="U1298" i="1"/>
  <c r="S1298" i="1"/>
  <c r="T1298" i="1" s="1"/>
  <c r="P1298" i="1"/>
  <c r="O1298" i="1"/>
  <c r="N1298" i="1"/>
  <c r="M1298" i="1"/>
  <c r="F1298" i="1"/>
  <c r="G1298" i="1" s="1"/>
  <c r="V1297" i="1"/>
  <c r="U1297" i="1"/>
  <c r="S1297" i="1"/>
  <c r="T1297" i="1" s="1"/>
  <c r="P1297" i="1"/>
  <c r="O1297" i="1"/>
  <c r="N1297" i="1"/>
  <c r="M1297" i="1"/>
  <c r="G1297" i="1"/>
  <c r="F1297" i="1"/>
  <c r="V1296" i="1"/>
  <c r="U1296" i="1"/>
  <c r="S1296" i="1"/>
  <c r="T1296" i="1" s="1"/>
  <c r="P1296" i="1"/>
  <c r="O1296" i="1"/>
  <c r="N1296" i="1"/>
  <c r="M1296" i="1"/>
  <c r="G1296" i="1"/>
  <c r="F1296" i="1"/>
  <c r="V1295" i="1"/>
  <c r="U1295" i="1"/>
  <c r="S1295" i="1"/>
  <c r="T1295" i="1" s="1"/>
  <c r="P1295" i="1"/>
  <c r="O1295" i="1"/>
  <c r="N1295" i="1"/>
  <c r="M1295" i="1"/>
  <c r="G1295" i="1"/>
  <c r="F1295" i="1"/>
  <c r="V1294" i="1"/>
  <c r="U1294" i="1"/>
  <c r="S1294" i="1"/>
  <c r="T1294" i="1" s="1"/>
  <c r="P1294" i="1"/>
  <c r="O1294" i="1"/>
  <c r="N1294" i="1"/>
  <c r="M1294" i="1"/>
  <c r="F1294" i="1"/>
  <c r="G1294" i="1" s="1"/>
  <c r="V1293" i="1"/>
  <c r="U1293" i="1"/>
  <c r="S1293" i="1"/>
  <c r="T1293" i="1" s="1"/>
  <c r="P1293" i="1"/>
  <c r="O1293" i="1"/>
  <c r="N1293" i="1"/>
  <c r="M1293" i="1"/>
  <c r="G1293" i="1"/>
  <c r="F1293" i="1"/>
  <c r="V1292" i="1"/>
  <c r="U1292" i="1"/>
  <c r="S1292" i="1"/>
  <c r="T1292" i="1" s="1"/>
  <c r="P1292" i="1"/>
  <c r="O1292" i="1"/>
  <c r="N1292" i="1"/>
  <c r="M1292" i="1"/>
  <c r="G1292" i="1"/>
  <c r="F1292" i="1"/>
  <c r="V1291" i="1"/>
  <c r="U1291" i="1"/>
  <c r="S1291" i="1"/>
  <c r="T1291" i="1" s="1"/>
  <c r="P1291" i="1"/>
  <c r="O1291" i="1"/>
  <c r="N1291" i="1"/>
  <c r="M1291" i="1"/>
  <c r="F1291" i="1"/>
  <c r="G1291" i="1" s="1"/>
  <c r="V1290" i="1"/>
  <c r="U1290" i="1"/>
  <c r="S1290" i="1"/>
  <c r="T1290" i="1" s="1"/>
  <c r="P1290" i="1"/>
  <c r="O1290" i="1"/>
  <c r="N1290" i="1"/>
  <c r="M1290" i="1"/>
  <c r="F1290" i="1"/>
  <c r="G1290" i="1" s="1"/>
  <c r="V1289" i="1"/>
  <c r="U1289" i="1"/>
  <c r="S1289" i="1"/>
  <c r="T1289" i="1" s="1"/>
  <c r="P1289" i="1"/>
  <c r="O1289" i="1"/>
  <c r="N1289" i="1"/>
  <c r="M1289" i="1"/>
  <c r="G1289" i="1"/>
  <c r="F1289" i="1"/>
  <c r="V1288" i="1"/>
  <c r="U1288" i="1"/>
  <c r="S1288" i="1"/>
  <c r="T1288" i="1" s="1"/>
  <c r="P1288" i="1"/>
  <c r="O1288" i="1"/>
  <c r="N1288" i="1"/>
  <c r="M1288" i="1"/>
  <c r="G1288" i="1"/>
  <c r="F1288" i="1"/>
  <c r="V1287" i="1"/>
  <c r="U1287" i="1"/>
  <c r="S1287" i="1"/>
  <c r="T1287" i="1" s="1"/>
  <c r="P1287" i="1"/>
  <c r="O1287" i="1"/>
  <c r="N1287" i="1"/>
  <c r="M1287" i="1"/>
  <c r="G1287" i="1"/>
  <c r="F1287" i="1"/>
  <c r="V1286" i="1"/>
  <c r="U1286" i="1"/>
  <c r="S1286" i="1"/>
  <c r="T1286" i="1" s="1"/>
  <c r="P1286" i="1"/>
  <c r="O1286" i="1"/>
  <c r="N1286" i="1"/>
  <c r="M1286" i="1"/>
  <c r="F1286" i="1"/>
  <c r="G1286" i="1" s="1"/>
  <c r="V1285" i="1"/>
  <c r="U1285" i="1"/>
  <c r="S1285" i="1"/>
  <c r="T1285" i="1" s="1"/>
  <c r="P1285" i="1"/>
  <c r="O1285" i="1"/>
  <c r="N1285" i="1"/>
  <c r="M1285" i="1"/>
  <c r="G1285" i="1"/>
  <c r="F1285" i="1"/>
  <c r="V1284" i="1"/>
  <c r="U1284" i="1"/>
  <c r="S1284" i="1"/>
  <c r="T1284" i="1" s="1"/>
  <c r="P1284" i="1"/>
  <c r="O1284" i="1"/>
  <c r="N1284" i="1"/>
  <c r="M1284" i="1"/>
  <c r="F1284" i="1"/>
  <c r="G1284" i="1" s="1"/>
  <c r="V1283" i="1"/>
  <c r="U1283" i="1"/>
  <c r="S1283" i="1"/>
  <c r="T1283" i="1" s="1"/>
  <c r="P1283" i="1"/>
  <c r="O1283" i="1"/>
  <c r="N1283" i="1"/>
  <c r="M1283" i="1"/>
  <c r="G1283" i="1"/>
  <c r="F1283" i="1"/>
  <c r="V1282" i="1"/>
  <c r="U1282" i="1"/>
  <c r="S1282" i="1"/>
  <c r="T1282" i="1" s="1"/>
  <c r="P1282" i="1"/>
  <c r="O1282" i="1"/>
  <c r="N1282" i="1"/>
  <c r="M1282" i="1"/>
  <c r="F1282" i="1"/>
  <c r="G1282" i="1" s="1"/>
  <c r="V1281" i="1"/>
  <c r="U1281" i="1"/>
  <c r="S1281" i="1"/>
  <c r="T1281" i="1" s="1"/>
  <c r="P1281" i="1"/>
  <c r="O1281" i="1"/>
  <c r="N1281" i="1"/>
  <c r="M1281" i="1"/>
  <c r="G1281" i="1"/>
  <c r="F1281" i="1"/>
  <c r="V1280" i="1"/>
  <c r="U1280" i="1"/>
  <c r="S1280" i="1"/>
  <c r="T1280" i="1" s="1"/>
  <c r="P1280" i="1"/>
  <c r="O1280" i="1"/>
  <c r="N1280" i="1"/>
  <c r="M1280" i="1"/>
  <c r="G1280" i="1"/>
  <c r="F1280" i="1"/>
  <c r="V1279" i="1"/>
  <c r="U1279" i="1"/>
  <c r="S1279" i="1"/>
  <c r="T1279" i="1" s="1"/>
  <c r="P1279" i="1"/>
  <c r="O1279" i="1"/>
  <c r="N1279" i="1"/>
  <c r="M1279" i="1"/>
  <c r="G1279" i="1"/>
  <c r="F1279" i="1"/>
  <c r="V1278" i="1"/>
  <c r="U1278" i="1"/>
  <c r="S1278" i="1"/>
  <c r="T1278" i="1" s="1"/>
  <c r="P1278" i="1"/>
  <c r="O1278" i="1"/>
  <c r="N1278" i="1"/>
  <c r="M1278" i="1"/>
  <c r="G1278" i="1"/>
  <c r="F1278" i="1"/>
  <c r="V1277" i="1"/>
  <c r="U1277" i="1"/>
  <c r="S1277" i="1"/>
  <c r="T1277" i="1" s="1"/>
  <c r="P1277" i="1"/>
  <c r="O1277" i="1"/>
  <c r="N1277" i="1"/>
  <c r="M1277" i="1"/>
  <c r="G1277" i="1"/>
  <c r="F1277" i="1"/>
  <c r="V1276" i="1"/>
  <c r="U1276" i="1"/>
  <c r="S1276" i="1"/>
  <c r="T1276" i="1" s="1"/>
  <c r="P1276" i="1"/>
  <c r="O1276" i="1"/>
  <c r="N1276" i="1"/>
  <c r="M1276" i="1"/>
  <c r="F1276" i="1"/>
  <c r="G1276" i="1" s="1"/>
  <c r="V1275" i="1"/>
  <c r="U1275" i="1"/>
  <c r="S1275" i="1"/>
  <c r="T1275" i="1" s="1"/>
  <c r="P1275" i="1"/>
  <c r="O1275" i="1"/>
  <c r="N1275" i="1"/>
  <c r="M1275" i="1"/>
  <c r="G1275" i="1"/>
  <c r="F1275" i="1"/>
  <c r="V1274" i="1"/>
  <c r="U1274" i="1"/>
  <c r="S1274" i="1"/>
  <c r="T1274" i="1" s="1"/>
  <c r="P1274" i="1"/>
  <c r="O1274" i="1"/>
  <c r="N1274" i="1"/>
  <c r="M1274" i="1"/>
  <c r="F1274" i="1"/>
  <c r="G1274" i="1" s="1"/>
  <c r="V1273" i="1"/>
  <c r="U1273" i="1"/>
  <c r="S1273" i="1"/>
  <c r="T1273" i="1" s="1"/>
  <c r="P1273" i="1"/>
  <c r="O1273" i="1"/>
  <c r="N1273" i="1"/>
  <c r="M1273" i="1"/>
  <c r="G1273" i="1"/>
  <c r="F1273" i="1"/>
  <c r="V1272" i="1"/>
  <c r="U1272" i="1"/>
  <c r="S1272" i="1"/>
  <c r="T1272" i="1" s="1"/>
  <c r="P1272" i="1"/>
  <c r="O1272" i="1"/>
  <c r="N1272" i="1"/>
  <c r="M1272" i="1"/>
  <c r="G1272" i="1"/>
  <c r="F1272" i="1"/>
  <c r="V1271" i="1"/>
  <c r="U1271" i="1"/>
  <c r="S1271" i="1"/>
  <c r="T1271" i="1" s="1"/>
  <c r="P1271" i="1"/>
  <c r="O1271" i="1"/>
  <c r="N1271" i="1"/>
  <c r="M1271" i="1"/>
  <c r="F1271" i="1"/>
  <c r="G1271" i="1" s="1"/>
  <c r="V1270" i="1"/>
  <c r="U1270" i="1"/>
  <c r="S1270" i="1"/>
  <c r="T1270" i="1" s="1"/>
  <c r="P1270" i="1"/>
  <c r="O1270" i="1"/>
  <c r="N1270" i="1"/>
  <c r="M1270" i="1"/>
  <c r="G1270" i="1"/>
  <c r="F1270" i="1"/>
  <c r="V1269" i="1"/>
  <c r="U1269" i="1"/>
  <c r="S1269" i="1"/>
  <c r="T1269" i="1" s="1"/>
  <c r="P1269" i="1"/>
  <c r="O1269" i="1"/>
  <c r="N1269" i="1"/>
  <c r="M1269" i="1"/>
  <c r="G1269" i="1"/>
  <c r="F1269" i="1"/>
  <c r="V1268" i="1"/>
  <c r="U1268" i="1"/>
  <c r="S1268" i="1"/>
  <c r="T1268" i="1" s="1"/>
  <c r="P1268" i="1"/>
  <c r="O1268" i="1"/>
  <c r="N1268" i="1"/>
  <c r="M1268" i="1"/>
  <c r="F1268" i="1"/>
  <c r="G1268" i="1" s="1"/>
  <c r="V1267" i="1"/>
  <c r="U1267" i="1"/>
  <c r="S1267" i="1"/>
  <c r="T1267" i="1" s="1"/>
  <c r="P1267" i="1"/>
  <c r="O1267" i="1"/>
  <c r="N1267" i="1"/>
  <c r="M1267" i="1"/>
  <c r="G1267" i="1"/>
  <c r="F1267" i="1"/>
  <c r="V1266" i="1"/>
  <c r="U1266" i="1"/>
  <c r="S1266" i="1"/>
  <c r="T1266" i="1" s="1"/>
  <c r="P1266" i="1"/>
  <c r="O1266" i="1"/>
  <c r="N1266" i="1"/>
  <c r="M1266" i="1"/>
  <c r="F1266" i="1"/>
  <c r="G1266" i="1" s="1"/>
  <c r="V1265" i="1"/>
  <c r="U1265" i="1"/>
  <c r="S1265" i="1"/>
  <c r="T1265" i="1" s="1"/>
  <c r="P1265" i="1"/>
  <c r="O1265" i="1"/>
  <c r="N1265" i="1"/>
  <c r="M1265" i="1"/>
  <c r="G1265" i="1"/>
  <c r="F1265" i="1"/>
  <c r="V1264" i="1"/>
  <c r="U1264" i="1"/>
  <c r="S1264" i="1"/>
  <c r="T1264" i="1" s="1"/>
  <c r="P1264" i="1"/>
  <c r="O1264" i="1"/>
  <c r="N1264" i="1"/>
  <c r="M1264" i="1"/>
  <c r="G1264" i="1"/>
  <c r="F1264" i="1"/>
  <c r="V1263" i="1"/>
  <c r="U1263" i="1"/>
  <c r="S1263" i="1"/>
  <c r="T1263" i="1" s="1"/>
  <c r="P1263" i="1"/>
  <c r="O1263" i="1"/>
  <c r="N1263" i="1"/>
  <c r="M1263" i="1"/>
  <c r="F1263" i="1"/>
  <c r="G1263" i="1" s="1"/>
  <c r="V1262" i="1"/>
  <c r="U1262" i="1"/>
  <c r="S1262" i="1"/>
  <c r="T1262" i="1" s="1"/>
  <c r="P1262" i="1"/>
  <c r="O1262" i="1"/>
  <c r="N1262" i="1"/>
  <c r="M1262" i="1"/>
  <c r="F1262" i="1"/>
  <c r="G1262" i="1" s="1"/>
  <c r="V1261" i="1"/>
  <c r="U1261" i="1"/>
  <c r="S1261" i="1"/>
  <c r="T1261" i="1" s="1"/>
  <c r="P1261" i="1"/>
  <c r="O1261" i="1"/>
  <c r="N1261" i="1"/>
  <c r="M1261" i="1"/>
  <c r="G1261" i="1"/>
  <c r="F1261" i="1"/>
  <c r="V1260" i="1"/>
  <c r="U1260" i="1"/>
  <c r="S1260" i="1"/>
  <c r="T1260" i="1" s="1"/>
  <c r="P1260" i="1"/>
  <c r="O1260" i="1"/>
  <c r="N1260" i="1"/>
  <c r="M1260" i="1"/>
  <c r="G1260" i="1"/>
  <c r="F1260" i="1"/>
  <c r="V1259" i="1"/>
  <c r="U1259" i="1"/>
  <c r="S1259" i="1"/>
  <c r="T1259" i="1" s="1"/>
  <c r="P1259" i="1"/>
  <c r="O1259" i="1"/>
  <c r="N1259" i="1"/>
  <c r="M1259" i="1"/>
  <c r="G1259" i="1"/>
  <c r="F1259" i="1"/>
  <c r="V1258" i="1"/>
  <c r="U1258" i="1"/>
  <c r="S1258" i="1"/>
  <c r="T1258" i="1" s="1"/>
  <c r="P1258" i="1"/>
  <c r="O1258" i="1"/>
  <c r="N1258" i="1"/>
  <c r="M1258" i="1"/>
  <c r="G1258" i="1"/>
  <c r="F1258" i="1"/>
  <c r="V1257" i="1"/>
  <c r="U1257" i="1"/>
  <c r="S1257" i="1"/>
  <c r="T1257" i="1" s="1"/>
  <c r="P1257" i="1"/>
  <c r="O1257" i="1"/>
  <c r="N1257" i="1"/>
  <c r="M1257" i="1"/>
  <c r="F1257" i="1"/>
  <c r="G1257" i="1" s="1"/>
  <c r="V1256" i="1"/>
  <c r="U1256" i="1"/>
  <c r="S1256" i="1"/>
  <c r="T1256" i="1" s="1"/>
  <c r="P1256" i="1"/>
  <c r="O1256" i="1"/>
  <c r="N1256" i="1"/>
  <c r="M1256" i="1"/>
  <c r="G1256" i="1"/>
  <c r="F1256" i="1"/>
  <c r="V1255" i="1"/>
  <c r="U1255" i="1"/>
  <c r="S1255" i="1"/>
  <c r="T1255" i="1" s="1"/>
  <c r="P1255" i="1"/>
  <c r="O1255" i="1"/>
  <c r="N1255" i="1"/>
  <c r="M1255" i="1"/>
  <c r="G1255" i="1"/>
  <c r="F1255" i="1"/>
  <c r="V1254" i="1"/>
  <c r="U1254" i="1"/>
  <c r="S1254" i="1"/>
  <c r="T1254" i="1" s="1"/>
  <c r="P1254" i="1"/>
  <c r="O1254" i="1"/>
  <c r="N1254" i="1"/>
  <c r="M1254" i="1"/>
  <c r="F1254" i="1"/>
  <c r="G1254" i="1" s="1"/>
  <c r="V1253" i="1"/>
  <c r="U1253" i="1"/>
  <c r="S1253" i="1"/>
  <c r="T1253" i="1" s="1"/>
  <c r="P1253" i="1"/>
  <c r="O1253" i="1"/>
  <c r="N1253" i="1"/>
  <c r="M1253" i="1"/>
  <c r="G1253" i="1"/>
  <c r="F1253" i="1"/>
  <c r="V1252" i="1"/>
  <c r="U1252" i="1"/>
  <c r="S1252" i="1"/>
  <c r="T1252" i="1" s="1"/>
  <c r="P1252" i="1"/>
  <c r="O1252" i="1"/>
  <c r="N1252" i="1"/>
  <c r="M1252" i="1"/>
  <c r="F1252" i="1"/>
  <c r="G1252" i="1" s="1"/>
  <c r="V1251" i="1"/>
  <c r="U1251" i="1"/>
  <c r="S1251" i="1"/>
  <c r="T1251" i="1" s="1"/>
  <c r="P1251" i="1"/>
  <c r="O1251" i="1"/>
  <c r="N1251" i="1"/>
  <c r="M1251" i="1"/>
  <c r="F1251" i="1"/>
  <c r="G1251" i="1" s="1"/>
  <c r="V1250" i="1"/>
  <c r="U1250" i="1"/>
  <c r="S1250" i="1"/>
  <c r="T1250" i="1" s="1"/>
  <c r="P1250" i="1"/>
  <c r="O1250" i="1"/>
  <c r="N1250" i="1"/>
  <c r="M1250" i="1"/>
  <c r="G1250" i="1"/>
  <c r="F1250" i="1"/>
  <c r="V1249" i="1"/>
  <c r="U1249" i="1"/>
  <c r="S1249" i="1"/>
  <c r="T1249" i="1" s="1"/>
  <c r="P1249" i="1"/>
  <c r="O1249" i="1"/>
  <c r="N1249" i="1"/>
  <c r="M1249" i="1"/>
  <c r="F1249" i="1"/>
  <c r="G1249" i="1" s="1"/>
  <c r="V1248" i="1"/>
  <c r="U1248" i="1"/>
  <c r="S1248" i="1"/>
  <c r="T1248" i="1" s="1"/>
  <c r="P1248" i="1"/>
  <c r="O1248" i="1"/>
  <c r="N1248" i="1"/>
  <c r="M1248" i="1"/>
  <c r="G1248" i="1"/>
  <c r="F1248" i="1"/>
  <c r="V1247" i="1"/>
  <c r="U1247" i="1"/>
  <c r="S1247" i="1"/>
  <c r="T1247" i="1" s="1"/>
  <c r="P1247" i="1"/>
  <c r="O1247" i="1"/>
  <c r="N1247" i="1"/>
  <c r="M1247" i="1"/>
  <c r="F1247" i="1"/>
  <c r="G1247" i="1" s="1"/>
  <c r="V1246" i="1"/>
  <c r="U1246" i="1"/>
  <c r="S1246" i="1"/>
  <c r="T1246" i="1" s="1"/>
  <c r="P1246" i="1"/>
  <c r="O1246" i="1"/>
  <c r="N1246" i="1"/>
  <c r="M1246" i="1"/>
  <c r="G1246" i="1"/>
  <c r="F1246" i="1"/>
  <c r="V1245" i="1"/>
  <c r="U1245" i="1"/>
  <c r="S1245" i="1"/>
  <c r="T1245" i="1" s="1"/>
  <c r="P1245" i="1"/>
  <c r="O1245" i="1"/>
  <c r="N1245" i="1"/>
  <c r="M1245" i="1"/>
  <c r="F1245" i="1"/>
  <c r="G1245" i="1" s="1"/>
  <c r="V1244" i="1"/>
  <c r="U1244" i="1"/>
  <c r="S1244" i="1"/>
  <c r="T1244" i="1" s="1"/>
  <c r="P1244" i="1"/>
  <c r="O1244" i="1"/>
  <c r="N1244" i="1"/>
  <c r="M1244" i="1"/>
  <c r="G1244" i="1"/>
  <c r="F1244" i="1"/>
  <c r="V1243" i="1"/>
  <c r="U1243" i="1"/>
  <c r="S1243" i="1"/>
  <c r="T1243" i="1" s="1"/>
  <c r="P1243" i="1"/>
  <c r="O1243" i="1"/>
  <c r="N1243" i="1"/>
  <c r="M1243" i="1"/>
  <c r="F1243" i="1"/>
  <c r="G1243" i="1" s="1"/>
  <c r="V1242" i="1"/>
  <c r="U1242" i="1"/>
  <c r="S1242" i="1"/>
  <c r="T1242" i="1" s="1"/>
  <c r="P1242" i="1"/>
  <c r="O1242" i="1"/>
  <c r="N1242" i="1"/>
  <c r="M1242" i="1"/>
  <c r="G1242" i="1"/>
  <c r="F1242" i="1"/>
  <c r="V1241" i="1"/>
  <c r="U1241" i="1"/>
  <c r="S1241" i="1"/>
  <c r="T1241" i="1" s="1"/>
  <c r="P1241" i="1"/>
  <c r="O1241" i="1"/>
  <c r="N1241" i="1"/>
  <c r="M1241" i="1"/>
  <c r="F1241" i="1"/>
  <c r="G1241" i="1" s="1"/>
  <c r="V1240" i="1"/>
  <c r="U1240" i="1"/>
  <c r="S1240" i="1"/>
  <c r="T1240" i="1" s="1"/>
  <c r="P1240" i="1"/>
  <c r="O1240" i="1"/>
  <c r="N1240" i="1"/>
  <c r="M1240" i="1"/>
  <c r="G1240" i="1"/>
  <c r="F1240" i="1"/>
  <c r="V1239" i="1"/>
  <c r="U1239" i="1"/>
  <c r="S1239" i="1"/>
  <c r="T1239" i="1" s="1"/>
  <c r="P1239" i="1"/>
  <c r="O1239" i="1"/>
  <c r="N1239" i="1"/>
  <c r="M1239" i="1"/>
  <c r="F1239" i="1"/>
  <c r="G1239" i="1" s="1"/>
  <c r="V1238" i="1"/>
  <c r="U1238" i="1"/>
  <c r="S1238" i="1"/>
  <c r="T1238" i="1" s="1"/>
  <c r="P1238" i="1"/>
  <c r="O1238" i="1"/>
  <c r="N1238" i="1"/>
  <c r="M1238" i="1"/>
  <c r="G1238" i="1"/>
  <c r="F1238" i="1"/>
  <c r="V1237" i="1"/>
  <c r="U1237" i="1"/>
  <c r="S1237" i="1"/>
  <c r="T1237" i="1" s="1"/>
  <c r="P1237" i="1"/>
  <c r="O1237" i="1"/>
  <c r="N1237" i="1"/>
  <c r="M1237" i="1"/>
  <c r="F1237" i="1"/>
  <c r="G1237" i="1" s="1"/>
  <c r="V1236" i="1"/>
  <c r="U1236" i="1"/>
  <c r="S1236" i="1"/>
  <c r="T1236" i="1" s="1"/>
  <c r="P1236" i="1"/>
  <c r="O1236" i="1"/>
  <c r="N1236" i="1"/>
  <c r="M1236" i="1"/>
  <c r="G1236" i="1"/>
  <c r="F1236" i="1"/>
  <c r="V1235" i="1"/>
  <c r="U1235" i="1"/>
  <c r="S1235" i="1"/>
  <c r="T1235" i="1" s="1"/>
  <c r="P1235" i="1"/>
  <c r="O1235" i="1"/>
  <c r="N1235" i="1"/>
  <c r="M1235" i="1"/>
  <c r="F1235" i="1"/>
  <c r="G1235" i="1" s="1"/>
  <c r="V1234" i="1"/>
  <c r="U1234" i="1"/>
  <c r="S1234" i="1"/>
  <c r="T1234" i="1" s="1"/>
  <c r="P1234" i="1"/>
  <c r="O1234" i="1"/>
  <c r="N1234" i="1"/>
  <c r="M1234" i="1"/>
  <c r="G1234" i="1"/>
  <c r="F1234" i="1"/>
  <c r="V1233" i="1"/>
  <c r="U1233" i="1"/>
  <c r="S1233" i="1"/>
  <c r="T1233" i="1" s="1"/>
  <c r="P1233" i="1"/>
  <c r="O1233" i="1"/>
  <c r="N1233" i="1"/>
  <c r="M1233" i="1"/>
  <c r="G1233" i="1"/>
  <c r="F1233" i="1"/>
  <c r="V1232" i="1"/>
  <c r="U1232" i="1"/>
  <c r="S1232" i="1"/>
  <c r="T1232" i="1" s="1"/>
  <c r="P1232" i="1"/>
  <c r="O1232" i="1"/>
  <c r="N1232" i="1"/>
  <c r="M1232" i="1"/>
  <c r="F1232" i="1"/>
  <c r="G1232" i="1" s="1"/>
  <c r="V1231" i="1"/>
  <c r="U1231" i="1"/>
  <c r="S1231" i="1"/>
  <c r="T1231" i="1" s="1"/>
  <c r="P1231" i="1"/>
  <c r="O1231" i="1"/>
  <c r="N1231" i="1"/>
  <c r="M1231" i="1"/>
  <c r="G1231" i="1"/>
  <c r="F1231" i="1"/>
  <c r="V1230" i="1"/>
  <c r="U1230" i="1"/>
  <c r="S1230" i="1"/>
  <c r="T1230" i="1" s="1"/>
  <c r="P1230" i="1"/>
  <c r="O1230" i="1"/>
  <c r="N1230" i="1"/>
  <c r="M1230" i="1"/>
  <c r="F1230" i="1"/>
  <c r="G1230" i="1" s="1"/>
  <c r="V1229" i="1"/>
  <c r="U1229" i="1"/>
  <c r="S1229" i="1"/>
  <c r="T1229" i="1" s="1"/>
  <c r="P1229" i="1"/>
  <c r="O1229" i="1"/>
  <c r="N1229" i="1"/>
  <c r="M1229" i="1"/>
  <c r="G1229" i="1"/>
  <c r="F1229" i="1"/>
  <c r="V1228" i="1"/>
  <c r="U1228" i="1"/>
  <c r="S1228" i="1"/>
  <c r="T1228" i="1" s="1"/>
  <c r="P1228" i="1"/>
  <c r="O1228" i="1"/>
  <c r="N1228" i="1"/>
  <c r="M1228" i="1"/>
  <c r="G1228" i="1"/>
  <c r="F1228" i="1"/>
  <c r="V1227" i="1"/>
  <c r="U1227" i="1"/>
  <c r="S1227" i="1"/>
  <c r="T1227" i="1" s="1"/>
  <c r="P1227" i="1"/>
  <c r="O1227" i="1"/>
  <c r="N1227" i="1"/>
  <c r="M1227" i="1"/>
  <c r="F1227" i="1"/>
  <c r="G1227" i="1" s="1"/>
  <c r="V1226" i="1"/>
  <c r="U1226" i="1"/>
  <c r="S1226" i="1"/>
  <c r="T1226" i="1" s="1"/>
  <c r="P1226" i="1"/>
  <c r="O1226" i="1"/>
  <c r="N1226" i="1"/>
  <c r="M1226" i="1"/>
  <c r="G1226" i="1"/>
  <c r="F1226" i="1"/>
  <c r="V1225" i="1"/>
  <c r="U1225" i="1"/>
  <c r="S1225" i="1"/>
  <c r="T1225" i="1" s="1"/>
  <c r="P1225" i="1"/>
  <c r="O1225" i="1"/>
  <c r="N1225" i="1"/>
  <c r="M1225" i="1"/>
  <c r="F1225" i="1"/>
  <c r="G1225" i="1" s="1"/>
  <c r="V1224" i="1"/>
  <c r="U1224" i="1"/>
  <c r="S1224" i="1"/>
  <c r="T1224" i="1" s="1"/>
  <c r="P1224" i="1"/>
  <c r="O1224" i="1"/>
  <c r="N1224" i="1"/>
  <c r="M1224" i="1"/>
  <c r="F1224" i="1"/>
  <c r="G1224" i="1" s="1"/>
  <c r="V1223" i="1"/>
  <c r="U1223" i="1"/>
  <c r="S1223" i="1"/>
  <c r="T1223" i="1" s="1"/>
  <c r="P1223" i="1"/>
  <c r="O1223" i="1"/>
  <c r="N1223" i="1"/>
  <c r="M1223" i="1"/>
  <c r="G1223" i="1"/>
  <c r="F1223" i="1"/>
  <c r="V1222" i="1"/>
  <c r="U1222" i="1"/>
  <c r="S1222" i="1"/>
  <c r="T1222" i="1" s="1"/>
  <c r="P1222" i="1"/>
  <c r="O1222" i="1"/>
  <c r="N1222" i="1"/>
  <c r="M1222" i="1"/>
  <c r="F1222" i="1"/>
  <c r="G1222" i="1" s="1"/>
  <c r="V1221" i="1"/>
  <c r="U1221" i="1"/>
  <c r="S1221" i="1"/>
  <c r="T1221" i="1" s="1"/>
  <c r="P1221" i="1"/>
  <c r="O1221" i="1"/>
  <c r="N1221" i="1"/>
  <c r="M1221" i="1"/>
  <c r="G1221" i="1"/>
  <c r="F1221" i="1"/>
  <c r="V1220" i="1"/>
  <c r="U1220" i="1"/>
  <c r="S1220" i="1"/>
  <c r="T1220" i="1" s="1"/>
  <c r="P1220" i="1"/>
  <c r="O1220" i="1"/>
  <c r="N1220" i="1"/>
  <c r="M1220" i="1"/>
  <c r="G1220" i="1"/>
  <c r="F1220" i="1"/>
  <c r="V1219" i="1"/>
  <c r="U1219" i="1"/>
  <c r="S1219" i="1"/>
  <c r="T1219" i="1" s="1"/>
  <c r="P1219" i="1"/>
  <c r="O1219" i="1"/>
  <c r="N1219" i="1"/>
  <c r="M1219" i="1"/>
  <c r="F1219" i="1"/>
  <c r="G1219" i="1" s="1"/>
  <c r="V1218" i="1"/>
  <c r="U1218" i="1"/>
  <c r="S1218" i="1"/>
  <c r="T1218" i="1" s="1"/>
  <c r="P1218" i="1"/>
  <c r="O1218" i="1"/>
  <c r="N1218" i="1"/>
  <c r="M1218" i="1"/>
  <c r="F1218" i="1"/>
  <c r="G1218" i="1" s="1"/>
  <c r="V1217" i="1"/>
  <c r="U1217" i="1"/>
  <c r="S1217" i="1"/>
  <c r="T1217" i="1" s="1"/>
  <c r="P1217" i="1"/>
  <c r="O1217" i="1"/>
  <c r="N1217" i="1"/>
  <c r="M1217" i="1"/>
  <c r="G1217" i="1"/>
  <c r="F1217" i="1"/>
  <c r="V1216" i="1"/>
  <c r="U1216" i="1"/>
  <c r="S1216" i="1"/>
  <c r="T1216" i="1" s="1"/>
  <c r="P1216" i="1"/>
  <c r="O1216" i="1"/>
  <c r="N1216" i="1"/>
  <c r="M1216" i="1"/>
  <c r="G1216" i="1"/>
  <c r="F1216" i="1"/>
  <c r="V1215" i="1"/>
  <c r="U1215" i="1"/>
  <c r="S1215" i="1"/>
  <c r="T1215" i="1" s="1"/>
  <c r="P1215" i="1"/>
  <c r="O1215" i="1"/>
  <c r="N1215" i="1"/>
  <c r="M1215" i="1"/>
  <c r="F1215" i="1"/>
  <c r="G1215" i="1" s="1"/>
  <c r="V1214" i="1"/>
  <c r="U1214" i="1"/>
  <c r="S1214" i="1"/>
  <c r="T1214" i="1" s="1"/>
  <c r="P1214" i="1"/>
  <c r="O1214" i="1"/>
  <c r="N1214" i="1"/>
  <c r="M1214" i="1"/>
  <c r="G1214" i="1"/>
  <c r="F1214" i="1"/>
  <c r="V1213" i="1"/>
  <c r="U1213" i="1"/>
  <c r="S1213" i="1"/>
  <c r="T1213" i="1" s="1"/>
  <c r="P1213" i="1"/>
  <c r="O1213" i="1"/>
  <c r="N1213" i="1"/>
  <c r="M1213" i="1"/>
  <c r="G1213" i="1"/>
  <c r="F1213" i="1"/>
  <c r="V1212" i="1"/>
  <c r="U1212" i="1"/>
  <c r="S1212" i="1"/>
  <c r="T1212" i="1" s="1"/>
  <c r="P1212" i="1"/>
  <c r="O1212" i="1"/>
  <c r="N1212" i="1"/>
  <c r="M1212" i="1"/>
  <c r="G1212" i="1"/>
  <c r="F1212" i="1"/>
  <c r="V1211" i="1"/>
  <c r="U1211" i="1"/>
  <c r="S1211" i="1"/>
  <c r="T1211" i="1" s="1"/>
  <c r="P1211" i="1"/>
  <c r="O1211" i="1"/>
  <c r="N1211" i="1"/>
  <c r="M1211" i="1"/>
  <c r="G1211" i="1"/>
  <c r="F1211" i="1"/>
  <c r="V1210" i="1"/>
  <c r="U1210" i="1"/>
  <c r="S1210" i="1"/>
  <c r="T1210" i="1" s="1"/>
  <c r="P1210" i="1"/>
  <c r="O1210" i="1"/>
  <c r="N1210" i="1"/>
  <c r="M1210" i="1"/>
  <c r="F1210" i="1"/>
  <c r="G1210" i="1" s="1"/>
  <c r="V1209" i="1"/>
  <c r="U1209" i="1"/>
  <c r="S1209" i="1"/>
  <c r="T1209" i="1" s="1"/>
  <c r="P1209" i="1"/>
  <c r="O1209" i="1"/>
  <c r="N1209" i="1"/>
  <c r="M1209" i="1"/>
  <c r="F1209" i="1"/>
  <c r="G1209" i="1" s="1"/>
  <c r="V1208" i="1"/>
  <c r="U1208" i="1"/>
  <c r="S1208" i="1"/>
  <c r="T1208" i="1" s="1"/>
  <c r="P1208" i="1"/>
  <c r="O1208" i="1"/>
  <c r="N1208" i="1"/>
  <c r="M1208" i="1"/>
  <c r="G1208" i="1"/>
  <c r="F1208" i="1"/>
  <c r="V1207" i="1"/>
  <c r="U1207" i="1"/>
  <c r="S1207" i="1"/>
  <c r="T1207" i="1" s="1"/>
  <c r="P1207" i="1"/>
  <c r="O1207" i="1"/>
  <c r="N1207" i="1"/>
  <c r="M1207" i="1"/>
  <c r="G1207" i="1"/>
  <c r="F1207" i="1"/>
  <c r="V1206" i="1"/>
  <c r="U1206" i="1"/>
  <c r="S1206" i="1"/>
  <c r="T1206" i="1" s="1"/>
  <c r="P1206" i="1"/>
  <c r="O1206" i="1"/>
  <c r="N1206" i="1"/>
  <c r="M1206" i="1"/>
  <c r="F1206" i="1"/>
  <c r="G1206" i="1" s="1"/>
  <c r="V1205" i="1"/>
  <c r="U1205" i="1"/>
  <c r="S1205" i="1"/>
  <c r="T1205" i="1" s="1"/>
  <c r="P1205" i="1"/>
  <c r="O1205" i="1"/>
  <c r="N1205" i="1"/>
  <c r="M1205" i="1"/>
  <c r="G1205" i="1"/>
  <c r="F1205" i="1"/>
  <c r="V1204" i="1"/>
  <c r="U1204" i="1"/>
  <c r="S1204" i="1"/>
  <c r="T1204" i="1" s="1"/>
  <c r="P1204" i="1"/>
  <c r="O1204" i="1"/>
  <c r="N1204" i="1"/>
  <c r="M1204" i="1"/>
  <c r="F1204" i="1"/>
  <c r="G1204" i="1" s="1"/>
  <c r="V1203" i="1"/>
  <c r="U1203" i="1"/>
  <c r="S1203" i="1"/>
  <c r="T1203" i="1" s="1"/>
  <c r="P1203" i="1"/>
  <c r="O1203" i="1"/>
  <c r="N1203" i="1"/>
  <c r="M1203" i="1"/>
  <c r="F1203" i="1"/>
  <c r="G1203" i="1" s="1"/>
  <c r="V1202" i="1"/>
  <c r="U1202" i="1"/>
  <c r="S1202" i="1"/>
  <c r="T1202" i="1" s="1"/>
  <c r="P1202" i="1"/>
  <c r="O1202" i="1"/>
  <c r="N1202" i="1"/>
  <c r="M1202" i="1"/>
  <c r="G1202" i="1"/>
  <c r="F1202" i="1"/>
  <c r="V1201" i="1"/>
  <c r="U1201" i="1"/>
  <c r="S1201" i="1"/>
  <c r="T1201" i="1" s="1"/>
  <c r="P1201" i="1"/>
  <c r="O1201" i="1"/>
  <c r="N1201" i="1"/>
  <c r="M1201" i="1"/>
  <c r="G1201" i="1"/>
  <c r="F1201" i="1"/>
  <c r="V1200" i="1"/>
  <c r="U1200" i="1"/>
  <c r="S1200" i="1"/>
  <c r="T1200" i="1" s="1"/>
  <c r="P1200" i="1"/>
  <c r="O1200" i="1"/>
  <c r="N1200" i="1"/>
  <c r="M1200" i="1"/>
  <c r="G1200" i="1"/>
  <c r="F1200" i="1"/>
  <c r="V1199" i="1"/>
  <c r="U1199" i="1"/>
  <c r="S1199" i="1"/>
  <c r="T1199" i="1" s="1"/>
  <c r="P1199" i="1"/>
  <c r="O1199" i="1"/>
  <c r="N1199" i="1"/>
  <c r="M1199" i="1"/>
  <c r="F1199" i="1"/>
  <c r="G1199" i="1" s="1"/>
  <c r="V1198" i="1"/>
  <c r="U1198" i="1"/>
  <c r="S1198" i="1"/>
  <c r="T1198" i="1" s="1"/>
  <c r="P1198" i="1"/>
  <c r="O1198" i="1"/>
  <c r="N1198" i="1"/>
  <c r="M1198" i="1"/>
  <c r="G1198" i="1"/>
  <c r="F1198" i="1"/>
  <c r="V1197" i="1"/>
  <c r="U1197" i="1"/>
  <c r="S1197" i="1"/>
  <c r="T1197" i="1" s="1"/>
  <c r="P1197" i="1"/>
  <c r="O1197" i="1"/>
  <c r="N1197" i="1"/>
  <c r="M1197" i="1"/>
  <c r="F1197" i="1"/>
  <c r="G1197" i="1" s="1"/>
  <c r="V1196" i="1"/>
  <c r="U1196" i="1"/>
  <c r="S1196" i="1"/>
  <c r="T1196" i="1" s="1"/>
  <c r="P1196" i="1"/>
  <c r="O1196" i="1"/>
  <c r="N1196" i="1"/>
  <c r="M1196" i="1"/>
  <c r="G1196" i="1"/>
  <c r="F1196" i="1"/>
  <c r="V1195" i="1"/>
  <c r="U1195" i="1"/>
  <c r="S1195" i="1"/>
  <c r="T1195" i="1" s="1"/>
  <c r="P1195" i="1"/>
  <c r="O1195" i="1"/>
  <c r="N1195" i="1"/>
  <c r="M1195" i="1"/>
  <c r="F1195" i="1"/>
  <c r="G1195" i="1" s="1"/>
  <c r="V1194" i="1"/>
  <c r="U1194" i="1"/>
  <c r="S1194" i="1"/>
  <c r="T1194" i="1" s="1"/>
  <c r="P1194" i="1"/>
  <c r="O1194" i="1"/>
  <c r="N1194" i="1"/>
  <c r="M1194" i="1"/>
  <c r="G1194" i="1"/>
  <c r="F1194" i="1"/>
  <c r="V1193" i="1"/>
  <c r="U1193" i="1"/>
  <c r="S1193" i="1"/>
  <c r="T1193" i="1" s="1"/>
  <c r="P1193" i="1"/>
  <c r="O1193" i="1"/>
  <c r="N1193" i="1"/>
  <c r="M1193" i="1"/>
  <c r="F1193" i="1"/>
  <c r="G1193" i="1" s="1"/>
  <c r="V1192" i="1"/>
  <c r="U1192" i="1"/>
  <c r="S1192" i="1"/>
  <c r="T1192" i="1" s="1"/>
  <c r="P1192" i="1"/>
  <c r="O1192" i="1"/>
  <c r="N1192" i="1"/>
  <c r="M1192" i="1"/>
  <c r="G1192" i="1"/>
  <c r="F1192" i="1"/>
  <c r="V1191" i="1"/>
  <c r="U1191" i="1"/>
  <c r="S1191" i="1"/>
  <c r="T1191" i="1" s="1"/>
  <c r="P1191" i="1"/>
  <c r="O1191" i="1"/>
  <c r="N1191" i="1"/>
  <c r="M1191" i="1"/>
  <c r="F1191" i="1"/>
  <c r="G1191" i="1" s="1"/>
  <c r="V1190" i="1"/>
  <c r="U1190" i="1"/>
  <c r="S1190" i="1"/>
  <c r="T1190" i="1" s="1"/>
  <c r="P1190" i="1"/>
  <c r="O1190" i="1"/>
  <c r="N1190" i="1"/>
  <c r="M1190" i="1"/>
  <c r="G1190" i="1"/>
  <c r="F1190" i="1"/>
  <c r="V1189" i="1"/>
  <c r="U1189" i="1"/>
  <c r="S1189" i="1"/>
  <c r="T1189" i="1" s="1"/>
  <c r="P1189" i="1"/>
  <c r="O1189" i="1"/>
  <c r="N1189" i="1"/>
  <c r="M1189" i="1"/>
  <c r="F1189" i="1"/>
  <c r="G1189" i="1" s="1"/>
  <c r="V1188" i="1"/>
  <c r="U1188" i="1"/>
  <c r="S1188" i="1"/>
  <c r="T1188" i="1" s="1"/>
  <c r="P1188" i="1"/>
  <c r="O1188" i="1"/>
  <c r="N1188" i="1"/>
  <c r="M1188" i="1"/>
  <c r="G1188" i="1"/>
  <c r="F1188" i="1"/>
  <c r="V1187" i="1"/>
  <c r="U1187" i="1"/>
  <c r="S1187" i="1"/>
  <c r="T1187" i="1" s="1"/>
  <c r="P1187" i="1"/>
  <c r="O1187" i="1"/>
  <c r="N1187" i="1"/>
  <c r="M1187" i="1"/>
  <c r="F1187" i="1"/>
  <c r="G1187" i="1" s="1"/>
  <c r="V1186" i="1"/>
  <c r="U1186" i="1"/>
  <c r="S1186" i="1"/>
  <c r="T1186" i="1" s="1"/>
  <c r="P1186" i="1"/>
  <c r="O1186" i="1"/>
  <c r="N1186" i="1"/>
  <c r="M1186" i="1"/>
  <c r="G1186" i="1"/>
  <c r="F1186" i="1"/>
  <c r="V1185" i="1"/>
  <c r="U1185" i="1"/>
  <c r="S1185" i="1"/>
  <c r="T1185" i="1" s="1"/>
  <c r="P1185" i="1"/>
  <c r="O1185" i="1"/>
  <c r="N1185" i="1"/>
  <c r="M1185" i="1"/>
  <c r="G1185" i="1"/>
  <c r="F1185" i="1"/>
  <c r="V1184" i="1"/>
  <c r="U1184" i="1"/>
  <c r="S1184" i="1"/>
  <c r="T1184" i="1" s="1"/>
  <c r="P1184" i="1"/>
  <c r="O1184" i="1"/>
  <c r="N1184" i="1"/>
  <c r="M1184" i="1"/>
  <c r="F1184" i="1"/>
  <c r="G1184" i="1" s="1"/>
  <c r="V1183" i="1"/>
  <c r="U1183" i="1"/>
  <c r="S1183" i="1"/>
  <c r="T1183" i="1" s="1"/>
  <c r="P1183" i="1"/>
  <c r="O1183" i="1"/>
  <c r="N1183" i="1"/>
  <c r="M1183" i="1"/>
  <c r="G1183" i="1"/>
  <c r="F1183" i="1"/>
  <c r="V1182" i="1"/>
  <c r="U1182" i="1"/>
  <c r="S1182" i="1"/>
  <c r="T1182" i="1" s="1"/>
  <c r="P1182" i="1"/>
  <c r="O1182" i="1"/>
  <c r="N1182" i="1"/>
  <c r="M1182" i="1"/>
  <c r="G1182" i="1"/>
  <c r="F1182" i="1"/>
  <c r="V1181" i="1"/>
  <c r="U1181" i="1"/>
  <c r="S1181" i="1"/>
  <c r="T1181" i="1" s="1"/>
  <c r="P1181" i="1"/>
  <c r="O1181" i="1"/>
  <c r="N1181" i="1"/>
  <c r="M1181" i="1"/>
  <c r="G1181" i="1"/>
  <c r="F1181" i="1"/>
  <c r="V1180" i="1"/>
  <c r="U1180" i="1"/>
  <c r="S1180" i="1"/>
  <c r="T1180" i="1" s="1"/>
  <c r="P1180" i="1"/>
  <c r="O1180" i="1"/>
  <c r="N1180" i="1"/>
  <c r="M1180" i="1"/>
  <c r="F1180" i="1"/>
  <c r="G1180" i="1" s="1"/>
  <c r="V1179" i="1"/>
  <c r="U1179" i="1"/>
  <c r="S1179" i="1"/>
  <c r="T1179" i="1" s="1"/>
  <c r="P1179" i="1"/>
  <c r="O1179" i="1"/>
  <c r="N1179" i="1"/>
  <c r="M1179" i="1"/>
  <c r="F1179" i="1"/>
  <c r="G1179" i="1" s="1"/>
  <c r="V1178" i="1"/>
  <c r="U1178" i="1"/>
  <c r="S1178" i="1"/>
  <c r="T1178" i="1" s="1"/>
  <c r="P1178" i="1"/>
  <c r="O1178" i="1"/>
  <c r="N1178" i="1"/>
  <c r="M1178" i="1"/>
  <c r="G1178" i="1"/>
  <c r="F1178" i="1"/>
  <c r="V1177" i="1"/>
  <c r="U1177" i="1"/>
  <c r="S1177" i="1"/>
  <c r="T1177" i="1" s="1"/>
  <c r="P1177" i="1"/>
  <c r="O1177" i="1"/>
  <c r="N1177" i="1"/>
  <c r="M1177" i="1"/>
  <c r="F1177" i="1"/>
  <c r="G1177" i="1" s="1"/>
  <c r="V1176" i="1"/>
  <c r="U1176" i="1"/>
  <c r="S1176" i="1"/>
  <c r="T1176" i="1" s="1"/>
  <c r="P1176" i="1"/>
  <c r="O1176" i="1"/>
  <c r="N1176" i="1"/>
  <c r="M1176" i="1"/>
  <c r="F1176" i="1"/>
  <c r="G1176" i="1" s="1"/>
  <c r="V1175" i="1"/>
  <c r="U1175" i="1"/>
  <c r="S1175" i="1"/>
  <c r="T1175" i="1" s="1"/>
  <c r="P1175" i="1"/>
  <c r="O1175" i="1"/>
  <c r="N1175" i="1"/>
  <c r="M1175" i="1"/>
  <c r="G1175" i="1"/>
  <c r="F1175" i="1"/>
  <c r="V1174" i="1"/>
  <c r="U1174" i="1"/>
  <c r="S1174" i="1"/>
  <c r="T1174" i="1" s="1"/>
  <c r="P1174" i="1"/>
  <c r="O1174" i="1"/>
  <c r="N1174" i="1"/>
  <c r="M1174" i="1"/>
  <c r="F1174" i="1"/>
  <c r="G1174" i="1" s="1"/>
  <c r="V1173" i="1"/>
  <c r="U1173" i="1"/>
  <c r="S1173" i="1"/>
  <c r="T1173" i="1" s="1"/>
  <c r="P1173" i="1"/>
  <c r="O1173" i="1"/>
  <c r="N1173" i="1"/>
  <c r="M1173" i="1"/>
  <c r="G1173" i="1"/>
  <c r="F1173" i="1"/>
  <c r="V1172" i="1"/>
  <c r="U1172" i="1"/>
  <c r="S1172" i="1"/>
  <c r="T1172" i="1" s="1"/>
  <c r="P1172" i="1"/>
  <c r="O1172" i="1"/>
  <c r="N1172" i="1"/>
  <c r="M1172" i="1"/>
  <c r="F1172" i="1"/>
  <c r="G1172" i="1" s="1"/>
  <c r="V1171" i="1"/>
  <c r="U1171" i="1"/>
  <c r="S1171" i="1"/>
  <c r="T1171" i="1" s="1"/>
  <c r="P1171" i="1"/>
  <c r="O1171" i="1"/>
  <c r="N1171" i="1"/>
  <c r="M1171" i="1"/>
  <c r="G1171" i="1"/>
  <c r="F1171" i="1"/>
  <c r="V1170" i="1"/>
  <c r="U1170" i="1"/>
  <c r="S1170" i="1"/>
  <c r="T1170" i="1" s="1"/>
  <c r="P1170" i="1"/>
  <c r="O1170" i="1"/>
  <c r="N1170" i="1"/>
  <c r="M1170" i="1"/>
  <c r="F1170" i="1"/>
  <c r="G1170" i="1" s="1"/>
  <c r="V1169" i="1"/>
  <c r="U1169" i="1"/>
  <c r="S1169" i="1"/>
  <c r="T1169" i="1" s="1"/>
  <c r="P1169" i="1"/>
  <c r="O1169" i="1"/>
  <c r="N1169" i="1"/>
  <c r="M1169" i="1"/>
  <c r="G1169" i="1"/>
  <c r="F1169" i="1"/>
  <c r="V1168" i="1"/>
  <c r="U1168" i="1"/>
  <c r="S1168" i="1"/>
  <c r="T1168" i="1" s="1"/>
  <c r="P1168" i="1"/>
  <c r="O1168" i="1"/>
  <c r="N1168" i="1"/>
  <c r="M1168" i="1"/>
  <c r="G1168" i="1"/>
  <c r="F1168" i="1"/>
  <c r="V1167" i="1"/>
  <c r="U1167" i="1"/>
  <c r="S1167" i="1"/>
  <c r="T1167" i="1" s="1"/>
  <c r="P1167" i="1"/>
  <c r="O1167" i="1"/>
  <c r="N1167" i="1"/>
  <c r="M1167" i="1"/>
  <c r="F1167" i="1"/>
  <c r="G1167" i="1" s="1"/>
  <c r="V1166" i="1"/>
  <c r="U1166" i="1"/>
  <c r="S1166" i="1"/>
  <c r="T1166" i="1" s="1"/>
  <c r="P1166" i="1"/>
  <c r="O1166" i="1"/>
  <c r="N1166" i="1"/>
  <c r="M1166" i="1"/>
  <c r="G1166" i="1"/>
  <c r="F1166" i="1"/>
  <c r="V1165" i="1"/>
  <c r="U1165" i="1"/>
  <c r="S1165" i="1"/>
  <c r="T1165" i="1" s="1"/>
  <c r="P1165" i="1"/>
  <c r="O1165" i="1"/>
  <c r="N1165" i="1"/>
  <c r="M1165" i="1"/>
  <c r="G1165" i="1"/>
  <c r="F1165" i="1"/>
  <c r="V1164" i="1"/>
  <c r="U1164" i="1"/>
  <c r="S1164" i="1"/>
  <c r="T1164" i="1" s="1"/>
  <c r="P1164" i="1"/>
  <c r="O1164" i="1"/>
  <c r="N1164" i="1"/>
  <c r="M1164" i="1"/>
  <c r="G1164" i="1"/>
  <c r="F1164" i="1"/>
  <c r="V1163" i="1"/>
  <c r="U1163" i="1"/>
  <c r="S1163" i="1"/>
  <c r="T1163" i="1" s="1"/>
  <c r="P1163" i="1"/>
  <c r="O1163" i="1"/>
  <c r="N1163" i="1"/>
  <c r="M1163" i="1"/>
  <c r="F1163" i="1"/>
  <c r="G1163" i="1" s="1"/>
  <c r="V1162" i="1"/>
  <c r="U1162" i="1"/>
  <c r="S1162" i="1"/>
  <c r="T1162" i="1" s="1"/>
  <c r="P1162" i="1"/>
  <c r="O1162" i="1"/>
  <c r="N1162" i="1"/>
  <c r="M1162" i="1"/>
  <c r="G1162" i="1"/>
  <c r="F1162" i="1"/>
  <c r="V1161" i="1"/>
  <c r="U1161" i="1"/>
  <c r="S1161" i="1"/>
  <c r="T1161" i="1" s="1"/>
  <c r="P1161" i="1"/>
  <c r="O1161" i="1"/>
  <c r="N1161" i="1"/>
  <c r="M1161" i="1"/>
  <c r="F1161" i="1"/>
  <c r="G1161" i="1" s="1"/>
  <c r="V1160" i="1"/>
  <c r="U1160" i="1"/>
  <c r="S1160" i="1"/>
  <c r="T1160" i="1" s="1"/>
  <c r="P1160" i="1"/>
  <c r="O1160" i="1"/>
  <c r="N1160" i="1"/>
  <c r="M1160" i="1"/>
  <c r="G1160" i="1"/>
  <c r="F1160" i="1"/>
  <c r="V1159" i="1"/>
  <c r="U1159" i="1"/>
  <c r="S1159" i="1"/>
  <c r="T1159" i="1" s="1"/>
  <c r="P1159" i="1"/>
  <c r="O1159" i="1"/>
  <c r="N1159" i="1"/>
  <c r="M1159" i="1"/>
  <c r="G1159" i="1"/>
  <c r="F1159" i="1"/>
  <c r="V1158" i="1"/>
  <c r="U1158" i="1"/>
  <c r="S1158" i="1"/>
  <c r="T1158" i="1" s="1"/>
  <c r="P1158" i="1"/>
  <c r="O1158" i="1"/>
  <c r="N1158" i="1"/>
  <c r="M1158" i="1"/>
  <c r="F1158" i="1"/>
  <c r="G1158" i="1" s="1"/>
  <c r="V1157" i="1"/>
  <c r="U1157" i="1"/>
  <c r="S1157" i="1"/>
  <c r="T1157" i="1" s="1"/>
  <c r="P1157" i="1"/>
  <c r="O1157" i="1"/>
  <c r="N1157" i="1"/>
  <c r="M1157" i="1"/>
  <c r="G1157" i="1"/>
  <c r="F1157" i="1"/>
  <c r="V1156" i="1"/>
  <c r="U1156" i="1"/>
  <c r="S1156" i="1"/>
  <c r="T1156" i="1" s="1"/>
  <c r="P1156" i="1"/>
  <c r="O1156" i="1"/>
  <c r="N1156" i="1"/>
  <c r="M1156" i="1"/>
  <c r="G1156" i="1"/>
  <c r="F1156" i="1"/>
  <c r="V1155" i="1"/>
  <c r="U1155" i="1"/>
  <c r="S1155" i="1"/>
  <c r="T1155" i="1" s="1"/>
  <c r="P1155" i="1"/>
  <c r="O1155" i="1"/>
  <c r="N1155" i="1"/>
  <c r="M1155" i="1"/>
  <c r="F1155" i="1"/>
  <c r="G1155" i="1" s="1"/>
  <c r="V1154" i="1"/>
  <c r="U1154" i="1"/>
  <c r="S1154" i="1"/>
  <c r="T1154" i="1" s="1"/>
  <c r="P1154" i="1"/>
  <c r="O1154" i="1"/>
  <c r="N1154" i="1"/>
  <c r="M1154" i="1"/>
  <c r="G1154" i="1"/>
  <c r="F1154" i="1"/>
  <c r="V1153" i="1"/>
  <c r="U1153" i="1"/>
  <c r="S1153" i="1"/>
  <c r="T1153" i="1" s="1"/>
  <c r="P1153" i="1"/>
  <c r="O1153" i="1"/>
  <c r="N1153" i="1"/>
  <c r="M1153" i="1"/>
  <c r="G1153" i="1"/>
  <c r="F1153" i="1"/>
  <c r="V1152" i="1"/>
  <c r="U1152" i="1"/>
  <c r="S1152" i="1"/>
  <c r="T1152" i="1" s="1"/>
  <c r="P1152" i="1"/>
  <c r="O1152" i="1"/>
  <c r="N1152" i="1"/>
  <c r="M1152" i="1"/>
  <c r="G1152" i="1"/>
  <c r="F1152" i="1"/>
  <c r="V1151" i="1"/>
  <c r="U1151" i="1"/>
  <c r="S1151" i="1"/>
  <c r="T1151" i="1" s="1"/>
  <c r="P1151" i="1"/>
  <c r="O1151" i="1"/>
  <c r="N1151" i="1"/>
  <c r="M1151" i="1"/>
  <c r="F1151" i="1"/>
  <c r="G1151" i="1" s="1"/>
  <c r="V1150" i="1"/>
  <c r="U1150" i="1"/>
  <c r="S1150" i="1"/>
  <c r="T1150" i="1" s="1"/>
  <c r="P1150" i="1"/>
  <c r="O1150" i="1"/>
  <c r="N1150" i="1"/>
  <c r="M1150" i="1"/>
  <c r="G1150" i="1"/>
  <c r="F1150" i="1"/>
  <c r="V1149" i="1"/>
  <c r="U1149" i="1"/>
  <c r="S1149" i="1"/>
  <c r="T1149" i="1" s="1"/>
  <c r="P1149" i="1"/>
  <c r="O1149" i="1"/>
  <c r="N1149" i="1"/>
  <c r="M1149" i="1"/>
  <c r="F1149" i="1"/>
  <c r="G1149" i="1" s="1"/>
  <c r="V1148" i="1"/>
  <c r="U1148" i="1"/>
  <c r="S1148" i="1"/>
  <c r="T1148" i="1" s="1"/>
  <c r="P1148" i="1"/>
  <c r="O1148" i="1"/>
  <c r="N1148" i="1"/>
  <c r="M1148" i="1"/>
  <c r="G1148" i="1"/>
  <c r="F1148" i="1"/>
  <c r="V1147" i="1"/>
  <c r="U1147" i="1"/>
  <c r="S1147" i="1"/>
  <c r="T1147" i="1" s="1"/>
  <c r="P1147" i="1"/>
  <c r="O1147" i="1"/>
  <c r="N1147" i="1"/>
  <c r="M1147" i="1"/>
  <c r="G1147" i="1"/>
  <c r="F1147" i="1"/>
  <c r="V1146" i="1"/>
  <c r="U1146" i="1"/>
  <c r="S1146" i="1"/>
  <c r="T1146" i="1" s="1"/>
  <c r="P1146" i="1"/>
  <c r="O1146" i="1"/>
  <c r="N1146" i="1"/>
  <c r="M1146" i="1"/>
  <c r="F1146" i="1"/>
  <c r="G1146" i="1" s="1"/>
  <c r="V1145" i="1"/>
  <c r="U1145" i="1"/>
  <c r="S1145" i="1"/>
  <c r="T1145" i="1" s="1"/>
  <c r="P1145" i="1"/>
  <c r="O1145" i="1"/>
  <c r="N1145" i="1"/>
  <c r="M1145" i="1"/>
  <c r="F1145" i="1"/>
  <c r="G1145" i="1" s="1"/>
  <c r="V1144" i="1"/>
  <c r="U1144" i="1"/>
  <c r="S1144" i="1"/>
  <c r="T1144" i="1" s="1"/>
  <c r="P1144" i="1"/>
  <c r="O1144" i="1"/>
  <c r="N1144" i="1"/>
  <c r="M1144" i="1"/>
  <c r="G1144" i="1"/>
  <c r="F1144" i="1"/>
  <c r="V1143" i="1"/>
  <c r="U1143" i="1"/>
  <c r="S1143" i="1"/>
  <c r="T1143" i="1" s="1"/>
  <c r="P1143" i="1"/>
  <c r="O1143" i="1"/>
  <c r="N1143" i="1"/>
  <c r="M1143" i="1"/>
  <c r="F1143" i="1"/>
  <c r="G1143" i="1" s="1"/>
  <c r="V1142" i="1"/>
  <c r="U1142" i="1"/>
  <c r="S1142" i="1"/>
  <c r="T1142" i="1" s="1"/>
  <c r="P1142" i="1"/>
  <c r="O1142" i="1"/>
  <c r="N1142" i="1"/>
  <c r="M1142" i="1"/>
  <c r="G1142" i="1"/>
  <c r="F1142" i="1"/>
  <c r="V1141" i="1"/>
  <c r="U1141" i="1"/>
  <c r="S1141" i="1"/>
  <c r="T1141" i="1" s="1"/>
  <c r="P1141" i="1"/>
  <c r="O1141" i="1"/>
  <c r="N1141" i="1"/>
  <c r="M1141" i="1"/>
  <c r="F1141" i="1"/>
  <c r="G1141" i="1" s="1"/>
  <c r="V1140" i="1"/>
  <c r="U1140" i="1"/>
  <c r="S1140" i="1"/>
  <c r="T1140" i="1" s="1"/>
  <c r="P1140" i="1"/>
  <c r="O1140" i="1"/>
  <c r="N1140" i="1"/>
  <c r="M1140" i="1"/>
  <c r="G1140" i="1"/>
  <c r="F1140" i="1"/>
  <c r="V1139" i="1"/>
  <c r="U1139" i="1"/>
  <c r="S1139" i="1"/>
  <c r="T1139" i="1" s="1"/>
  <c r="P1139" i="1"/>
  <c r="O1139" i="1"/>
  <c r="N1139" i="1"/>
  <c r="M1139" i="1"/>
  <c r="F1139" i="1"/>
  <c r="G1139" i="1" s="1"/>
  <c r="V1138" i="1"/>
  <c r="U1138" i="1"/>
  <c r="S1138" i="1"/>
  <c r="T1138" i="1" s="1"/>
  <c r="P1138" i="1"/>
  <c r="O1138" i="1"/>
  <c r="N1138" i="1"/>
  <c r="M1138" i="1"/>
  <c r="G1138" i="1"/>
  <c r="F1138" i="1"/>
  <c r="V1137" i="1"/>
  <c r="U1137" i="1"/>
  <c r="S1137" i="1"/>
  <c r="T1137" i="1" s="1"/>
  <c r="P1137" i="1"/>
  <c r="O1137" i="1"/>
  <c r="N1137" i="1"/>
  <c r="M1137" i="1"/>
  <c r="G1137" i="1"/>
  <c r="F1137" i="1"/>
  <c r="V1136" i="1"/>
  <c r="U1136" i="1"/>
  <c r="S1136" i="1"/>
  <c r="T1136" i="1" s="1"/>
  <c r="P1136" i="1"/>
  <c r="O1136" i="1"/>
  <c r="N1136" i="1"/>
  <c r="M1136" i="1"/>
  <c r="F1136" i="1"/>
  <c r="G1136" i="1" s="1"/>
  <c r="V1135" i="1"/>
  <c r="U1135" i="1"/>
  <c r="S1135" i="1"/>
  <c r="T1135" i="1" s="1"/>
  <c r="P1135" i="1"/>
  <c r="O1135" i="1"/>
  <c r="N1135" i="1"/>
  <c r="M1135" i="1"/>
  <c r="G1135" i="1"/>
  <c r="F1135" i="1"/>
  <c r="V1134" i="1"/>
  <c r="U1134" i="1"/>
  <c r="S1134" i="1"/>
  <c r="T1134" i="1" s="1"/>
  <c r="P1134" i="1"/>
  <c r="O1134" i="1"/>
  <c r="N1134" i="1"/>
  <c r="M1134" i="1"/>
  <c r="F1134" i="1"/>
  <c r="G1134" i="1" s="1"/>
  <c r="V1133" i="1"/>
  <c r="U1133" i="1"/>
  <c r="S1133" i="1"/>
  <c r="T1133" i="1" s="1"/>
  <c r="P1133" i="1"/>
  <c r="O1133" i="1"/>
  <c r="N1133" i="1"/>
  <c r="M1133" i="1"/>
  <c r="G1133" i="1"/>
  <c r="F1133" i="1"/>
  <c r="V1132" i="1"/>
  <c r="U1132" i="1"/>
  <c r="S1132" i="1"/>
  <c r="T1132" i="1" s="1"/>
  <c r="P1132" i="1"/>
  <c r="O1132" i="1"/>
  <c r="N1132" i="1"/>
  <c r="M1132" i="1"/>
  <c r="F1132" i="1"/>
  <c r="G1132" i="1" s="1"/>
  <c r="V1131" i="1"/>
  <c r="U1131" i="1"/>
  <c r="S1131" i="1"/>
  <c r="T1131" i="1" s="1"/>
  <c r="P1131" i="1"/>
  <c r="O1131" i="1"/>
  <c r="N1131" i="1"/>
  <c r="M1131" i="1"/>
  <c r="F1131" i="1"/>
  <c r="G1131" i="1" s="1"/>
  <c r="V1130" i="1"/>
  <c r="U1130" i="1"/>
  <c r="S1130" i="1"/>
  <c r="T1130" i="1" s="1"/>
  <c r="P1130" i="1"/>
  <c r="O1130" i="1"/>
  <c r="N1130" i="1"/>
  <c r="M1130" i="1"/>
  <c r="G1130" i="1"/>
  <c r="F1130" i="1"/>
  <c r="V1129" i="1"/>
  <c r="U1129" i="1"/>
  <c r="S1129" i="1"/>
  <c r="T1129" i="1" s="1"/>
  <c r="P1129" i="1"/>
  <c r="O1129" i="1"/>
  <c r="N1129" i="1"/>
  <c r="M1129" i="1"/>
  <c r="G1129" i="1"/>
  <c r="F1129" i="1"/>
  <c r="V1128" i="1"/>
  <c r="U1128" i="1"/>
  <c r="S1128" i="1"/>
  <c r="T1128" i="1" s="1"/>
  <c r="P1128" i="1"/>
  <c r="O1128" i="1"/>
  <c r="N1128" i="1"/>
  <c r="M1128" i="1"/>
  <c r="F1128" i="1"/>
  <c r="G1128" i="1" s="1"/>
  <c r="V1127" i="1"/>
  <c r="U1127" i="1"/>
  <c r="S1127" i="1"/>
  <c r="T1127" i="1" s="1"/>
  <c r="P1127" i="1"/>
  <c r="O1127" i="1"/>
  <c r="N1127" i="1"/>
  <c r="M1127" i="1"/>
  <c r="F1127" i="1"/>
  <c r="G1127" i="1" s="1"/>
  <c r="V1126" i="1"/>
  <c r="U1126" i="1"/>
  <c r="S1126" i="1"/>
  <c r="T1126" i="1" s="1"/>
  <c r="P1126" i="1"/>
  <c r="O1126" i="1"/>
  <c r="N1126" i="1"/>
  <c r="M1126" i="1"/>
  <c r="F1126" i="1"/>
  <c r="G1126" i="1" s="1"/>
  <c r="V1125" i="1"/>
  <c r="U1125" i="1"/>
  <c r="S1125" i="1"/>
  <c r="T1125" i="1" s="1"/>
  <c r="P1125" i="1"/>
  <c r="O1125" i="1"/>
  <c r="N1125" i="1"/>
  <c r="M1125" i="1"/>
  <c r="F1125" i="1"/>
  <c r="G1125" i="1" s="1"/>
  <c r="V1124" i="1"/>
  <c r="U1124" i="1"/>
  <c r="S1124" i="1"/>
  <c r="T1124" i="1" s="1"/>
  <c r="P1124" i="1"/>
  <c r="O1124" i="1"/>
  <c r="N1124" i="1"/>
  <c r="M1124" i="1"/>
  <c r="G1124" i="1"/>
  <c r="F1124" i="1"/>
  <c r="V1123" i="1"/>
  <c r="U1123" i="1"/>
  <c r="S1123" i="1"/>
  <c r="T1123" i="1" s="1"/>
  <c r="P1123" i="1"/>
  <c r="O1123" i="1"/>
  <c r="N1123" i="1"/>
  <c r="M1123" i="1"/>
  <c r="F1123" i="1"/>
  <c r="G1123" i="1" s="1"/>
  <c r="V1122" i="1"/>
  <c r="U1122" i="1"/>
  <c r="S1122" i="1"/>
  <c r="T1122" i="1" s="1"/>
  <c r="P1122" i="1"/>
  <c r="O1122" i="1"/>
  <c r="N1122" i="1"/>
  <c r="M1122" i="1"/>
  <c r="F1122" i="1"/>
  <c r="G1122" i="1" s="1"/>
  <c r="V1121" i="1"/>
  <c r="U1121" i="1"/>
  <c r="S1121" i="1"/>
  <c r="T1121" i="1" s="1"/>
  <c r="P1121" i="1"/>
  <c r="O1121" i="1"/>
  <c r="N1121" i="1"/>
  <c r="M1121" i="1"/>
  <c r="G1121" i="1"/>
  <c r="F1121" i="1"/>
  <c r="V1120" i="1"/>
  <c r="U1120" i="1"/>
  <c r="S1120" i="1"/>
  <c r="T1120" i="1" s="1"/>
  <c r="P1120" i="1"/>
  <c r="O1120" i="1"/>
  <c r="N1120" i="1"/>
  <c r="M1120" i="1"/>
  <c r="G1120" i="1"/>
  <c r="F1120" i="1"/>
  <c r="V1119" i="1"/>
  <c r="U1119" i="1"/>
  <c r="S1119" i="1"/>
  <c r="T1119" i="1" s="1"/>
  <c r="P1119" i="1"/>
  <c r="O1119" i="1"/>
  <c r="N1119" i="1"/>
  <c r="M1119" i="1"/>
  <c r="F1119" i="1"/>
  <c r="G1119" i="1" s="1"/>
  <c r="V1118" i="1"/>
  <c r="U1118" i="1"/>
  <c r="S1118" i="1"/>
  <c r="T1118" i="1" s="1"/>
  <c r="P1118" i="1"/>
  <c r="O1118" i="1"/>
  <c r="N1118" i="1"/>
  <c r="M1118" i="1"/>
  <c r="G1118" i="1"/>
  <c r="F1118" i="1"/>
  <c r="V1117" i="1"/>
  <c r="U1117" i="1"/>
  <c r="S1117" i="1"/>
  <c r="T1117" i="1" s="1"/>
  <c r="P1117" i="1"/>
  <c r="O1117" i="1"/>
  <c r="N1117" i="1"/>
  <c r="M1117" i="1"/>
  <c r="G1117" i="1"/>
  <c r="F1117" i="1"/>
  <c r="V1116" i="1"/>
  <c r="U1116" i="1"/>
  <c r="S1116" i="1"/>
  <c r="T1116" i="1" s="1"/>
  <c r="P1116" i="1"/>
  <c r="O1116" i="1"/>
  <c r="N1116" i="1"/>
  <c r="M1116" i="1"/>
  <c r="G1116" i="1"/>
  <c r="F1116" i="1"/>
  <c r="V1115" i="1"/>
  <c r="U1115" i="1"/>
  <c r="S1115" i="1"/>
  <c r="T1115" i="1" s="1"/>
  <c r="P1115" i="1"/>
  <c r="O1115" i="1"/>
  <c r="N1115" i="1"/>
  <c r="M1115" i="1"/>
  <c r="G1115" i="1"/>
  <c r="F1115" i="1"/>
  <c r="V1114" i="1"/>
  <c r="U1114" i="1"/>
  <c r="S1114" i="1"/>
  <c r="T1114" i="1" s="1"/>
  <c r="P1114" i="1"/>
  <c r="O1114" i="1"/>
  <c r="N1114" i="1"/>
  <c r="M1114" i="1"/>
  <c r="F1114" i="1"/>
  <c r="G1114" i="1" s="1"/>
  <c r="V1113" i="1"/>
  <c r="U1113" i="1"/>
  <c r="S1113" i="1"/>
  <c r="T1113" i="1" s="1"/>
  <c r="P1113" i="1"/>
  <c r="O1113" i="1"/>
  <c r="N1113" i="1"/>
  <c r="M1113" i="1"/>
  <c r="F1113" i="1"/>
  <c r="G1113" i="1" s="1"/>
  <c r="V1112" i="1"/>
  <c r="U1112" i="1"/>
  <c r="S1112" i="1"/>
  <c r="T1112" i="1" s="1"/>
  <c r="P1112" i="1"/>
  <c r="O1112" i="1"/>
  <c r="N1112" i="1"/>
  <c r="M1112" i="1"/>
  <c r="F1112" i="1"/>
  <c r="G1112" i="1" s="1"/>
  <c r="V1111" i="1"/>
  <c r="U1111" i="1"/>
  <c r="S1111" i="1"/>
  <c r="T1111" i="1" s="1"/>
  <c r="P1111" i="1"/>
  <c r="O1111" i="1"/>
  <c r="N1111" i="1"/>
  <c r="M1111" i="1"/>
  <c r="G1111" i="1"/>
  <c r="F1111" i="1"/>
  <c r="V1110" i="1"/>
  <c r="U1110" i="1"/>
  <c r="S1110" i="1"/>
  <c r="T1110" i="1" s="1"/>
  <c r="P1110" i="1"/>
  <c r="O1110" i="1"/>
  <c r="N1110" i="1"/>
  <c r="M1110" i="1"/>
  <c r="F1110" i="1"/>
  <c r="G1110" i="1" s="1"/>
  <c r="V1109" i="1"/>
  <c r="U1109" i="1"/>
  <c r="S1109" i="1"/>
  <c r="T1109" i="1" s="1"/>
  <c r="P1109" i="1"/>
  <c r="O1109" i="1"/>
  <c r="N1109" i="1"/>
  <c r="M1109" i="1"/>
  <c r="G1109" i="1"/>
  <c r="F1109" i="1"/>
  <c r="V1108" i="1"/>
  <c r="U1108" i="1"/>
  <c r="S1108" i="1"/>
  <c r="T1108" i="1" s="1"/>
  <c r="P1108" i="1"/>
  <c r="O1108" i="1"/>
  <c r="N1108" i="1"/>
  <c r="M1108" i="1"/>
  <c r="G1108" i="1"/>
  <c r="F1108" i="1"/>
  <c r="V1107" i="1"/>
  <c r="U1107" i="1"/>
  <c r="S1107" i="1"/>
  <c r="T1107" i="1" s="1"/>
  <c r="P1107" i="1"/>
  <c r="O1107" i="1"/>
  <c r="N1107" i="1"/>
  <c r="M1107" i="1"/>
  <c r="F1107" i="1"/>
  <c r="G1107" i="1" s="1"/>
  <c r="V1106" i="1"/>
  <c r="U1106" i="1"/>
  <c r="S1106" i="1"/>
  <c r="T1106" i="1" s="1"/>
  <c r="P1106" i="1"/>
  <c r="O1106" i="1"/>
  <c r="N1106" i="1"/>
  <c r="M1106" i="1"/>
  <c r="G1106" i="1"/>
  <c r="F1106" i="1"/>
  <c r="V1105" i="1"/>
  <c r="U1105" i="1"/>
  <c r="S1105" i="1"/>
  <c r="T1105" i="1" s="1"/>
  <c r="P1105" i="1"/>
  <c r="O1105" i="1"/>
  <c r="N1105" i="1"/>
  <c r="M1105" i="1"/>
  <c r="F1105" i="1"/>
  <c r="G1105" i="1" s="1"/>
  <c r="V1104" i="1"/>
  <c r="U1104" i="1"/>
  <c r="S1104" i="1"/>
  <c r="T1104" i="1" s="1"/>
  <c r="P1104" i="1"/>
  <c r="O1104" i="1"/>
  <c r="N1104" i="1"/>
  <c r="M1104" i="1"/>
  <c r="F1104" i="1"/>
  <c r="G1104" i="1" s="1"/>
  <c r="V1103" i="1"/>
  <c r="U1103" i="1"/>
  <c r="S1103" i="1"/>
  <c r="T1103" i="1" s="1"/>
  <c r="P1103" i="1"/>
  <c r="O1103" i="1"/>
  <c r="N1103" i="1"/>
  <c r="M1103" i="1"/>
  <c r="F1103" i="1"/>
  <c r="G1103" i="1" s="1"/>
  <c r="V1102" i="1"/>
  <c r="U1102" i="1"/>
  <c r="S1102" i="1"/>
  <c r="T1102" i="1" s="1"/>
  <c r="P1102" i="1"/>
  <c r="O1102" i="1"/>
  <c r="N1102" i="1"/>
  <c r="M1102" i="1"/>
  <c r="G1102" i="1"/>
  <c r="F1102" i="1"/>
  <c r="V1101" i="1"/>
  <c r="U1101" i="1"/>
  <c r="S1101" i="1"/>
  <c r="T1101" i="1" s="1"/>
  <c r="P1101" i="1"/>
  <c r="O1101" i="1"/>
  <c r="N1101" i="1"/>
  <c r="M1101" i="1"/>
  <c r="G1101" i="1"/>
  <c r="F1101" i="1"/>
  <c r="V1100" i="1"/>
  <c r="U1100" i="1"/>
  <c r="S1100" i="1"/>
  <c r="T1100" i="1" s="1"/>
  <c r="P1100" i="1"/>
  <c r="O1100" i="1"/>
  <c r="N1100" i="1"/>
  <c r="M1100" i="1"/>
  <c r="F1100" i="1"/>
  <c r="G1100" i="1" s="1"/>
  <c r="V1099" i="1"/>
  <c r="U1099" i="1"/>
  <c r="S1099" i="1"/>
  <c r="T1099" i="1" s="1"/>
  <c r="P1099" i="1"/>
  <c r="O1099" i="1"/>
  <c r="N1099" i="1"/>
  <c r="M1099" i="1"/>
  <c r="G1099" i="1"/>
  <c r="F1099" i="1"/>
  <c r="V1098" i="1"/>
  <c r="U1098" i="1"/>
  <c r="S1098" i="1"/>
  <c r="T1098" i="1" s="1"/>
  <c r="P1098" i="1"/>
  <c r="O1098" i="1"/>
  <c r="N1098" i="1"/>
  <c r="M1098" i="1"/>
  <c r="G1098" i="1"/>
  <c r="F1098" i="1"/>
  <c r="V1097" i="1"/>
  <c r="U1097" i="1"/>
  <c r="S1097" i="1"/>
  <c r="T1097" i="1" s="1"/>
  <c r="P1097" i="1"/>
  <c r="O1097" i="1"/>
  <c r="N1097" i="1"/>
  <c r="M1097" i="1"/>
  <c r="G1097" i="1"/>
  <c r="F1097" i="1"/>
  <c r="V1096" i="1"/>
  <c r="U1096" i="1"/>
  <c r="S1096" i="1"/>
  <c r="T1096" i="1" s="1"/>
  <c r="P1096" i="1"/>
  <c r="O1096" i="1"/>
  <c r="N1096" i="1"/>
  <c r="M1096" i="1"/>
  <c r="G1096" i="1"/>
  <c r="F1096" i="1"/>
  <c r="V1095" i="1"/>
  <c r="U1095" i="1"/>
  <c r="S1095" i="1"/>
  <c r="T1095" i="1" s="1"/>
  <c r="P1095" i="1"/>
  <c r="O1095" i="1"/>
  <c r="N1095" i="1"/>
  <c r="M1095" i="1"/>
  <c r="F1095" i="1"/>
  <c r="G1095" i="1" s="1"/>
  <c r="V1094" i="1"/>
  <c r="U1094" i="1"/>
  <c r="S1094" i="1"/>
  <c r="T1094" i="1" s="1"/>
  <c r="P1094" i="1"/>
  <c r="O1094" i="1"/>
  <c r="N1094" i="1"/>
  <c r="M1094" i="1"/>
  <c r="F1094" i="1"/>
  <c r="G1094" i="1" s="1"/>
  <c r="V1093" i="1"/>
  <c r="U1093" i="1"/>
  <c r="S1093" i="1"/>
  <c r="T1093" i="1" s="1"/>
  <c r="P1093" i="1"/>
  <c r="O1093" i="1"/>
  <c r="N1093" i="1"/>
  <c r="M1093" i="1"/>
  <c r="G1093" i="1"/>
  <c r="F1093" i="1"/>
  <c r="V1092" i="1"/>
  <c r="U1092" i="1"/>
  <c r="S1092" i="1"/>
  <c r="T1092" i="1" s="1"/>
  <c r="P1092" i="1"/>
  <c r="O1092" i="1"/>
  <c r="N1092" i="1"/>
  <c r="M1092" i="1"/>
  <c r="G1092" i="1"/>
  <c r="F1092" i="1"/>
  <c r="V1091" i="1"/>
  <c r="U1091" i="1"/>
  <c r="S1091" i="1"/>
  <c r="T1091" i="1" s="1"/>
  <c r="P1091" i="1"/>
  <c r="O1091" i="1"/>
  <c r="N1091" i="1"/>
  <c r="M1091" i="1"/>
  <c r="F1091" i="1"/>
  <c r="G1091" i="1" s="1"/>
  <c r="V1090" i="1"/>
  <c r="U1090" i="1"/>
  <c r="S1090" i="1"/>
  <c r="T1090" i="1" s="1"/>
  <c r="P1090" i="1"/>
  <c r="O1090" i="1"/>
  <c r="N1090" i="1"/>
  <c r="M1090" i="1"/>
  <c r="F1090" i="1"/>
  <c r="G1090" i="1" s="1"/>
  <c r="V1089" i="1"/>
  <c r="U1089" i="1"/>
  <c r="S1089" i="1"/>
  <c r="T1089" i="1" s="1"/>
  <c r="P1089" i="1"/>
  <c r="O1089" i="1"/>
  <c r="N1089" i="1"/>
  <c r="M1089" i="1"/>
  <c r="G1089" i="1"/>
  <c r="F1089" i="1"/>
  <c r="V1088" i="1"/>
  <c r="U1088" i="1"/>
  <c r="S1088" i="1"/>
  <c r="T1088" i="1" s="1"/>
  <c r="P1088" i="1"/>
  <c r="O1088" i="1"/>
  <c r="N1088" i="1"/>
  <c r="M1088" i="1"/>
  <c r="G1088" i="1"/>
  <c r="F1088" i="1"/>
  <c r="V1087" i="1"/>
  <c r="U1087" i="1"/>
  <c r="S1087" i="1"/>
  <c r="T1087" i="1" s="1"/>
  <c r="P1087" i="1"/>
  <c r="O1087" i="1"/>
  <c r="N1087" i="1"/>
  <c r="M1087" i="1"/>
  <c r="F1087" i="1"/>
  <c r="G1087" i="1" s="1"/>
  <c r="V1086" i="1"/>
  <c r="U1086" i="1"/>
  <c r="S1086" i="1"/>
  <c r="T1086" i="1" s="1"/>
  <c r="P1086" i="1"/>
  <c r="O1086" i="1"/>
  <c r="N1086" i="1"/>
  <c r="M1086" i="1"/>
  <c r="G1086" i="1"/>
  <c r="F1086" i="1"/>
  <c r="V1085" i="1"/>
  <c r="U1085" i="1"/>
  <c r="S1085" i="1"/>
  <c r="T1085" i="1" s="1"/>
  <c r="P1085" i="1"/>
  <c r="O1085" i="1"/>
  <c r="N1085" i="1"/>
  <c r="M1085" i="1"/>
  <c r="G1085" i="1"/>
  <c r="F1085" i="1"/>
  <c r="V1084" i="1"/>
  <c r="U1084" i="1"/>
  <c r="S1084" i="1"/>
  <c r="T1084" i="1" s="1"/>
  <c r="P1084" i="1"/>
  <c r="O1084" i="1"/>
  <c r="N1084" i="1"/>
  <c r="M1084" i="1"/>
  <c r="F1084" i="1"/>
  <c r="G1084" i="1" s="1"/>
  <c r="V1083" i="1"/>
  <c r="U1083" i="1"/>
  <c r="S1083" i="1"/>
  <c r="T1083" i="1" s="1"/>
  <c r="P1083" i="1"/>
  <c r="O1083" i="1"/>
  <c r="N1083" i="1"/>
  <c r="M1083" i="1"/>
  <c r="F1083" i="1"/>
  <c r="G1083" i="1" s="1"/>
  <c r="V1082" i="1"/>
  <c r="U1082" i="1"/>
  <c r="S1082" i="1"/>
  <c r="T1082" i="1" s="1"/>
  <c r="P1082" i="1"/>
  <c r="O1082" i="1"/>
  <c r="N1082" i="1"/>
  <c r="M1082" i="1"/>
  <c r="F1082" i="1"/>
  <c r="G1082" i="1" s="1"/>
  <c r="V1081" i="1"/>
  <c r="U1081" i="1"/>
  <c r="S1081" i="1"/>
  <c r="T1081" i="1" s="1"/>
  <c r="P1081" i="1"/>
  <c r="O1081" i="1"/>
  <c r="N1081" i="1"/>
  <c r="M1081" i="1"/>
  <c r="G1081" i="1"/>
  <c r="F1081" i="1"/>
  <c r="V1080" i="1"/>
  <c r="U1080" i="1"/>
  <c r="S1080" i="1"/>
  <c r="T1080" i="1" s="1"/>
  <c r="P1080" i="1"/>
  <c r="O1080" i="1"/>
  <c r="N1080" i="1"/>
  <c r="M1080" i="1"/>
  <c r="G1080" i="1"/>
  <c r="F1080" i="1"/>
  <c r="V1079" i="1"/>
  <c r="U1079" i="1"/>
  <c r="S1079" i="1"/>
  <c r="T1079" i="1" s="1"/>
  <c r="P1079" i="1"/>
  <c r="O1079" i="1"/>
  <c r="N1079" i="1"/>
  <c r="M1079" i="1"/>
  <c r="F1079" i="1"/>
  <c r="G1079" i="1" s="1"/>
  <c r="V1078" i="1"/>
  <c r="U1078" i="1"/>
  <c r="S1078" i="1"/>
  <c r="T1078" i="1" s="1"/>
  <c r="P1078" i="1"/>
  <c r="O1078" i="1"/>
  <c r="N1078" i="1"/>
  <c r="M1078" i="1"/>
  <c r="F1078" i="1"/>
  <c r="G1078" i="1" s="1"/>
  <c r="V1077" i="1"/>
  <c r="U1077" i="1"/>
  <c r="S1077" i="1"/>
  <c r="T1077" i="1" s="1"/>
  <c r="P1077" i="1"/>
  <c r="O1077" i="1"/>
  <c r="N1077" i="1"/>
  <c r="M1077" i="1"/>
  <c r="G1077" i="1"/>
  <c r="F1077" i="1"/>
  <c r="V1076" i="1"/>
  <c r="U1076" i="1"/>
  <c r="S1076" i="1"/>
  <c r="T1076" i="1" s="1"/>
  <c r="P1076" i="1"/>
  <c r="O1076" i="1"/>
  <c r="N1076" i="1"/>
  <c r="M1076" i="1"/>
  <c r="G1076" i="1"/>
  <c r="F1076" i="1"/>
  <c r="V1075" i="1"/>
  <c r="U1075" i="1"/>
  <c r="S1075" i="1"/>
  <c r="T1075" i="1" s="1"/>
  <c r="P1075" i="1"/>
  <c r="O1075" i="1"/>
  <c r="N1075" i="1"/>
  <c r="M1075" i="1"/>
  <c r="F1075" i="1"/>
  <c r="G1075" i="1" s="1"/>
  <c r="V1074" i="1"/>
  <c r="U1074" i="1"/>
  <c r="S1074" i="1"/>
  <c r="T1074" i="1" s="1"/>
  <c r="P1074" i="1"/>
  <c r="O1074" i="1"/>
  <c r="N1074" i="1"/>
  <c r="M1074" i="1"/>
  <c r="G1074" i="1"/>
  <c r="F1074" i="1"/>
  <c r="V1073" i="1"/>
  <c r="U1073" i="1"/>
  <c r="S1073" i="1"/>
  <c r="T1073" i="1" s="1"/>
  <c r="P1073" i="1"/>
  <c r="O1073" i="1"/>
  <c r="N1073" i="1"/>
  <c r="M1073" i="1"/>
  <c r="G1073" i="1"/>
  <c r="F1073" i="1"/>
  <c r="V1072" i="1"/>
  <c r="U1072" i="1"/>
  <c r="S1072" i="1"/>
  <c r="T1072" i="1" s="1"/>
  <c r="P1072" i="1"/>
  <c r="O1072" i="1"/>
  <c r="N1072" i="1"/>
  <c r="M1072" i="1"/>
  <c r="F1072" i="1"/>
  <c r="G1072" i="1" s="1"/>
  <c r="V1071" i="1"/>
  <c r="U1071" i="1"/>
  <c r="S1071" i="1"/>
  <c r="T1071" i="1" s="1"/>
  <c r="P1071" i="1"/>
  <c r="O1071" i="1"/>
  <c r="N1071" i="1"/>
  <c r="M1071" i="1"/>
  <c r="F1071" i="1"/>
  <c r="G1071" i="1" s="1"/>
  <c r="V1070" i="1"/>
  <c r="U1070" i="1"/>
  <c r="S1070" i="1"/>
  <c r="T1070" i="1" s="1"/>
  <c r="P1070" i="1"/>
  <c r="O1070" i="1"/>
  <c r="N1070" i="1"/>
  <c r="M1070" i="1"/>
  <c r="F1070" i="1"/>
  <c r="G1070" i="1" s="1"/>
  <c r="V1069" i="1"/>
  <c r="U1069" i="1"/>
  <c r="S1069" i="1"/>
  <c r="T1069" i="1" s="1"/>
  <c r="P1069" i="1"/>
  <c r="O1069" i="1"/>
  <c r="N1069" i="1"/>
  <c r="M1069" i="1"/>
  <c r="G1069" i="1"/>
  <c r="F1069" i="1"/>
  <c r="V1068" i="1"/>
  <c r="U1068" i="1"/>
  <c r="S1068" i="1"/>
  <c r="T1068" i="1" s="1"/>
  <c r="P1068" i="1"/>
  <c r="O1068" i="1"/>
  <c r="N1068" i="1"/>
  <c r="M1068" i="1"/>
  <c r="G1068" i="1"/>
  <c r="F1068" i="1"/>
  <c r="V1067" i="1"/>
  <c r="U1067" i="1"/>
  <c r="S1067" i="1"/>
  <c r="T1067" i="1" s="1"/>
  <c r="P1067" i="1"/>
  <c r="O1067" i="1"/>
  <c r="N1067" i="1"/>
  <c r="M1067" i="1"/>
  <c r="F1067" i="1"/>
  <c r="G1067" i="1" s="1"/>
  <c r="V1066" i="1"/>
  <c r="U1066" i="1"/>
  <c r="S1066" i="1"/>
  <c r="T1066" i="1" s="1"/>
  <c r="P1066" i="1"/>
  <c r="O1066" i="1"/>
  <c r="N1066" i="1"/>
  <c r="M1066" i="1"/>
  <c r="F1066" i="1"/>
  <c r="G1066" i="1" s="1"/>
  <c r="V1065" i="1"/>
  <c r="U1065" i="1"/>
  <c r="S1065" i="1"/>
  <c r="T1065" i="1" s="1"/>
  <c r="P1065" i="1"/>
  <c r="O1065" i="1"/>
  <c r="N1065" i="1"/>
  <c r="M1065" i="1"/>
  <c r="G1065" i="1"/>
  <c r="F1065" i="1"/>
  <c r="V1064" i="1"/>
  <c r="U1064" i="1"/>
  <c r="S1064" i="1"/>
  <c r="T1064" i="1" s="1"/>
  <c r="P1064" i="1"/>
  <c r="O1064" i="1"/>
  <c r="N1064" i="1"/>
  <c r="M1064" i="1"/>
  <c r="G1064" i="1"/>
  <c r="F1064" i="1"/>
  <c r="V1063" i="1"/>
  <c r="U1063" i="1"/>
  <c r="S1063" i="1"/>
  <c r="T1063" i="1" s="1"/>
  <c r="P1063" i="1"/>
  <c r="O1063" i="1"/>
  <c r="N1063" i="1"/>
  <c r="M1063" i="1"/>
  <c r="F1063" i="1"/>
  <c r="G1063" i="1" s="1"/>
  <c r="V1062" i="1"/>
  <c r="U1062" i="1"/>
  <c r="S1062" i="1"/>
  <c r="T1062" i="1" s="1"/>
  <c r="P1062" i="1"/>
  <c r="O1062" i="1"/>
  <c r="N1062" i="1"/>
  <c r="M1062" i="1"/>
  <c r="G1062" i="1"/>
  <c r="F1062" i="1"/>
  <c r="V1061" i="1"/>
  <c r="U1061" i="1"/>
  <c r="S1061" i="1"/>
  <c r="T1061" i="1" s="1"/>
  <c r="P1061" i="1"/>
  <c r="O1061" i="1"/>
  <c r="N1061" i="1"/>
  <c r="M1061" i="1"/>
  <c r="G1061" i="1"/>
  <c r="F1061" i="1"/>
  <c r="V1060" i="1"/>
  <c r="U1060" i="1"/>
  <c r="S1060" i="1"/>
  <c r="T1060" i="1" s="1"/>
  <c r="P1060" i="1"/>
  <c r="O1060" i="1"/>
  <c r="N1060" i="1"/>
  <c r="M1060" i="1"/>
  <c r="F1060" i="1"/>
  <c r="G1060" i="1" s="1"/>
  <c r="V1059" i="1"/>
  <c r="U1059" i="1"/>
  <c r="S1059" i="1"/>
  <c r="T1059" i="1" s="1"/>
  <c r="P1059" i="1"/>
  <c r="O1059" i="1"/>
  <c r="N1059" i="1"/>
  <c r="M1059" i="1"/>
  <c r="F1059" i="1"/>
  <c r="G1059" i="1" s="1"/>
  <c r="V1058" i="1"/>
  <c r="U1058" i="1"/>
  <c r="S1058" i="1"/>
  <c r="T1058" i="1" s="1"/>
  <c r="P1058" i="1"/>
  <c r="O1058" i="1"/>
  <c r="N1058" i="1"/>
  <c r="M1058" i="1"/>
  <c r="F1058" i="1"/>
  <c r="G1058" i="1" s="1"/>
  <c r="V1057" i="1"/>
  <c r="U1057" i="1"/>
  <c r="S1057" i="1"/>
  <c r="T1057" i="1" s="1"/>
  <c r="P1057" i="1"/>
  <c r="O1057" i="1"/>
  <c r="N1057" i="1"/>
  <c r="M1057" i="1"/>
  <c r="G1057" i="1"/>
  <c r="F1057" i="1"/>
  <c r="V1056" i="1"/>
  <c r="U1056" i="1"/>
  <c r="S1056" i="1"/>
  <c r="T1056" i="1" s="1"/>
  <c r="P1056" i="1"/>
  <c r="O1056" i="1"/>
  <c r="N1056" i="1"/>
  <c r="M1056" i="1"/>
  <c r="G1056" i="1"/>
  <c r="F1056" i="1"/>
  <c r="V1055" i="1"/>
  <c r="U1055" i="1"/>
  <c r="S1055" i="1"/>
  <c r="T1055" i="1" s="1"/>
  <c r="P1055" i="1"/>
  <c r="O1055" i="1"/>
  <c r="N1055" i="1"/>
  <c r="M1055" i="1"/>
  <c r="F1055" i="1"/>
  <c r="G1055" i="1" s="1"/>
  <c r="V1054" i="1"/>
  <c r="U1054" i="1"/>
  <c r="S1054" i="1"/>
  <c r="T1054" i="1" s="1"/>
  <c r="P1054" i="1"/>
  <c r="O1054" i="1"/>
  <c r="N1054" i="1"/>
  <c r="M1054" i="1"/>
  <c r="F1054" i="1"/>
  <c r="G1054" i="1" s="1"/>
  <c r="V1053" i="1"/>
  <c r="U1053" i="1"/>
  <c r="S1053" i="1"/>
  <c r="T1053" i="1" s="1"/>
  <c r="P1053" i="1"/>
  <c r="O1053" i="1"/>
  <c r="N1053" i="1"/>
  <c r="M1053" i="1"/>
  <c r="G1053" i="1"/>
  <c r="F1053" i="1"/>
  <c r="V1052" i="1"/>
  <c r="U1052" i="1"/>
  <c r="S1052" i="1"/>
  <c r="T1052" i="1" s="1"/>
  <c r="P1052" i="1"/>
  <c r="O1052" i="1"/>
  <c r="N1052" i="1"/>
  <c r="M1052" i="1"/>
  <c r="G1052" i="1"/>
  <c r="F1052" i="1"/>
  <c r="V1051" i="1"/>
  <c r="U1051" i="1"/>
  <c r="S1051" i="1"/>
  <c r="T1051" i="1" s="1"/>
  <c r="P1051" i="1"/>
  <c r="O1051" i="1"/>
  <c r="N1051" i="1"/>
  <c r="M1051" i="1"/>
  <c r="F1051" i="1"/>
  <c r="G1051" i="1" s="1"/>
  <c r="V1050" i="1"/>
  <c r="U1050" i="1"/>
  <c r="S1050" i="1"/>
  <c r="T1050" i="1" s="1"/>
  <c r="P1050" i="1"/>
  <c r="O1050" i="1"/>
  <c r="N1050" i="1"/>
  <c r="M1050" i="1"/>
  <c r="G1050" i="1"/>
  <c r="F1050" i="1"/>
  <c r="V1049" i="1"/>
  <c r="U1049" i="1"/>
  <c r="S1049" i="1"/>
  <c r="T1049" i="1" s="1"/>
  <c r="P1049" i="1"/>
  <c r="O1049" i="1"/>
  <c r="N1049" i="1"/>
  <c r="M1049" i="1"/>
  <c r="G1049" i="1"/>
  <c r="F1049" i="1"/>
  <c r="V1048" i="1"/>
  <c r="U1048" i="1"/>
  <c r="S1048" i="1"/>
  <c r="T1048" i="1" s="1"/>
  <c r="P1048" i="1"/>
  <c r="O1048" i="1"/>
  <c r="N1048" i="1"/>
  <c r="M1048" i="1"/>
  <c r="F1048" i="1"/>
  <c r="G1048" i="1" s="1"/>
  <c r="V1047" i="1"/>
  <c r="U1047" i="1"/>
  <c r="S1047" i="1"/>
  <c r="T1047" i="1" s="1"/>
  <c r="P1047" i="1"/>
  <c r="O1047" i="1"/>
  <c r="N1047" i="1"/>
  <c r="M1047" i="1"/>
  <c r="F1047" i="1"/>
  <c r="G1047" i="1" s="1"/>
  <c r="V1046" i="1"/>
  <c r="U1046" i="1"/>
  <c r="S1046" i="1"/>
  <c r="T1046" i="1" s="1"/>
  <c r="P1046" i="1"/>
  <c r="O1046" i="1"/>
  <c r="N1046" i="1"/>
  <c r="M1046" i="1"/>
  <c r="F1046" i="1"/>
  <c r="G1046" i="1" s="1"/>
  <c r="V1045" i="1"/>
  <c r="U1045" i="1"/>
  <c r="S1045" i="1"/>
  <c r="T1045" i="1" s="1"/>
  <c r="P1045" i="1"/>
  <c r="O1045" i="1"/>
  <c r="N1045" i="1"/>
  <c r="M1045" i="1"/>
  <c r="G1045" i="1"/>
  <c r="F1045" i="1"/>
  <c r="V1044" i="1"/>
  <c r="U1044" i="1"/>
  <c r="S1044" i="1"/>
  <c r="T1044" i="1" s="1"/>
  <c r="P1044" i="1"/>
  <c r="O1044" i="1"/>
  <c r="N1044" i="1"/>
  <c r="M1044" i="1"/>
  <c r="G1044" i="1"/>
  <c r="F1044" i="1"/>
  <c r="V1043" i="1"/>
  <c r="U1043" i="1"/>
  <c r="S1043" i="1"/>
  <c r="T1043" i="1" s="1"/>
  <c r="P1043" i="1"/>
  <c r="O1043" i="1"/>
  <c r="N1043" i="1"/>
  <c r="M1043" i="1"/>
  <c r="F1043" i="1"/>
  <c r="G1043" i="1" s="1"/>
  <c r="V1042" i="1"/>
  <c r="U1042" i="1"/>
  <c r="S1042" i="1"/>
  <c r="T1042" i="1" s="1"/>
  <c r="P1042" i="1"/>
  <c r="O1042" i="1"/>
  <c r="N1042" i="1"/>
  <c r="M1042" i="1"/>
  <c r="F1042" i="1"/>
  <c r="G1042" i="1" s="1"/>
  <c r="V1041" i="1"/>
  <c r="U1041" i="1"/>
  <c r="S1041" i="1"/>
  <c r="T1041" i="1" s="1"/>
  <c r="P1041" i="1"/>
  <c r="O1041" i="1"/>
  <c r="N1041" i="1"/>
  <c r="M1041" i="1"/>
  <c r="G1041" i="1"/>
  <c r="F1041" i="1"/>
  <c r="V1040" i="1"/>
  <c r="U1040" i="1"/>
  <c r="S1040" i="1"/>
  <c r="T1040" i="1" s="1"/>
  <c r="P1040" i="1"/>
  <c r="O1040" i="1"/>
  <c r="N1040" i="1"/>
  <c r="M1040" i="1"/>
  <c r="G1040" i="1"/>
  <c r="F1040" i="1"/>
  <c r="V1039" i="1"/>
  <c r="U1039" i="1"/>
  <c r="S1039" i="1"/>
  <c r="T1039" i="1" s="1"/>
  <c r="P1039" i="1"/>
  <c r="O1039" i="1"/>
  <c r="N1039" i="1"/>
  <c r="M1039" i="1"/>
  <c r="F1039" i="1"/>
  <c r="G1039" i="1" s="1"/>
  <c r="V1038" i="1"/>
  <c r="U1038" i="1"/>
  <c r="S1038" i="1"/>
  <c r="T1038" i="1" s="1"/>
  <c r="P1038" i="1"/>
  <c r="O1038" i="1"/>
  <c r="N1038" i="1"/>
  <c r="M1038" i="1"/>
  <c r="G1038" i="1"/>
  <c r="F1038" i="1"/>
  <c r="V1037" i="1"/>
  <c r="U1037" i="1"/>
  <c r="S1037" i="1"/>
  <c r="T1037" i="1" s="1"/>
  <c r="P1037" i="1"/>
  <c r="O1037" i="1"/>
  <c r="N1037" i="1"/>
  <c r="M1037" i="1"/>
  <c r="G1037" i="1"/>
  <c r="F1037" i="1"/>
  <c r="V1036" i="1"/>
  <c r="U1036" i="1"/>
  <c r="S1036" i="1"/>
  <c r="T1036" i="1" s="1"/>
  <c r="P1036" i="1"/>
  <c r="O1036" i="1"/>
  <c r="N1036" i="1"/>
  <c r="M1036" i="1"/>
  <c r="F1036" i="1"/>
  <c r="G1036" i="1" s="1"/>
  <c r="V1035" i="1"/>
  <c r="U1035" i="1"/>
  <c r="S1035" i="1"/>
  <c r="T1035" i="1" s="1"/>
  <c r="P1035" i="1"/>
  <c r="O1035" i="1"/>
  <c r="N1035" i="1"/>
  <c r="M1035" i="1"/>
  <c r="F1035" i="1"/>
  <c r="G1035" i="1" s="1"/>
  <c r="V1034" i="1"/>
  <c r="U1034" i="1"/>
  <c r="S1034" i="1"/>
  <c r="T1034" i="1" s="1"/>
  <c r="P1034" i="1"/>
  <c r="O1034" i="1"/>
  <c r="N1034" i="1"/>
  <c r="M1034" i="1"/>
  <c r="F1034" i="1"/>
  <c r="G1034" i="1" s="1"/>
  <c r="V1033" i="1"/>
  <c r="U1033" i="1"/>
  <c r="S1033" i="1"/>
  <c r="T1033" i="1" s="1"/>
  <c r="P1033" i="1"/>
  <c r="O1033" i="1"/>
  <c r="N1033" i="1"/>
  <c r="M1033" i="1"/>
  <c r="G1033" i="1"/>
  <c r="F1033" i="1"/>
  <c r="V1032" i="1"/>
  <c r="U1032" i="1"/>
  <c r="S1032" i="1"/>
  <c r="T1032" i="1" s="1"/>
  <c r="P1032" i="1"/>
  <c r="O1032" i="1"/>
  <c r="N1032" i="1"/>
  <c r="M1032" i="1"/>
  <c r="G1032" i="1"/>
  <c r="F1032" i="1"/>
  <c r="V1031" i="1"/>
  <c r="U1031" i="1"/>
  <c r="S1031" i="1"/>
  <c r="T1031" i="1" s="1"/>
  <c r="P1031" i="1"/>
  <c r="O1031" i="1"/>
  <c r="N1031" i="1"/>
  <c r="M1031" i="1"/>
  <c r="F1031" i="1"/>
  <c r="G1031" i="1" s="1"/>
  <c r="V1030" i="1"/>
  <c r="U1030" i="1"/>
  <c r="S1030" i="1"/>
  <c r="T1030" i="1" s="1"/>
  <c r="P1030" i="1"/>
  <c r="O1030" i="1"/>
  <c r="N1030" i="1"/>
  <c r="M1030" i="1"/>
  <c r="F1030" i="1"/>
  <c r="G1030" i="1" s="1"/>
  <c r="V1029" i="1"/>
  <c r="U1029" i="1"/>
  <c r="S1029" i="1"/>
  <c r="T1029" i="1" s="1"/>
  <c r="P1029" i="1"/>
  <c r="O1029" i="1"/>
  <c r="N1029" i="1"/>
  <c r="M1029" i="1"/>
  <c r="G1029" i="1"/>
  <c r="F1029" i="1"/>
  <c r="V1028" i="1"/>
  <c r="U1028" i="1"/>
  <c r="S1028" i="1"/>
  <c r="T1028" i="1" s="1"/>
  <c r="P1028" i="1"/>
  <c r="O1028" i="1"/>
  <c r="N1028" i="1"/>
  <c r="M1028" i="1"/>
  <c r="G1028" i="1"/>
  <c r="F1028" i="1"/>
  <c r="V1027" i="1"/>
  <c r="U1027" i="1"/>
  <c r="S1027" i="1"/>
  <c r="T1027" i="1" s="1"/>
  <c r="P1027" i="1"/>
  <c r="O1027" i="1"/>
  <c r="N1027" i="1"/>
  <c r="M1027" i="1"/>
  <c r="F1027" i="1"/>
  <c r="G1027" i="1" s="1"/>
  <c r="V1026" i="1"/>
  <c r="U1026" i="1"/>
  <c r="S1026" i="1"/>
  <c r="T1026" i="1" s="1"/>
  <c r="P1026" i="1"/>
  <c r="O1026" i="1"/>
  <c r="N1026" i="1"/>
  <c r="M1026" i="1"/>
  <c r="G1026" i="1"/>
  <c r="F1026" i="1"/>
  <c r="V1025" i="1"/>
  <c r="U1025" i="1"/>
  <c r="S1025" i="1"/>
  <c r="T1025" i="1" s="1"/>
  <c r="P1025" i="1"/>
  <c r="O1025" i="1"/>
  <c r="N1025" i="1"/>
  <c r="M1025" i="1"/>
  <c r="G1025" i="1"/>
  <c r="F1025" i="1"/>
  <c r="V1024" i="1"/>
  <c r="U1024" i="1"/>
  <c r="S1024" i="1"/>
  <c r="T1024" i="1" s="1"/>
  <c r="P1024" i="1"/>
  <c r="O1024" i="1"/>
  <c r="N1024" i="1"/>
  <c r="M1024" i="1"/>
  <c r="F1024" i="1"/>
  <c r="G1024" i="1" s="1"/>
  <c r="V1023" i="1"/>
  <c r="U1023" i="1"/>
  <c r="S1023" i="1"/>
  <c r="T1023" i="1" s="1"/>
  <c r="P1023" i="1"/>
  <c r="O1023" i="1"/>
  <c r="N1023" i="1"/>
  <c r="M1023" i="1"/>
  <c r="F1023" i="1"/>
  <c r="G1023" i="1" s="1"/>
  <c r="V1022" i="1"/>
  <c r="U1022" i="1"/>
  <c r="S1022" i="1"/>
  <c r="T1022" i="1" s="1"/>
  <c r="P1022" i="1"/>
  <c r="O1022" i="1"/>
  <c r="N1022" i="1"/>
  <c r="M1022" i="1"/>
  <c r="F1022" i="1"/>
  <c r="G1022" i="1" s="1"/>
  <c r="V1021" i="1"/>
  <c r="U1021" i="1"/>
  <c r="S1021" i="1"/>
  <c r="T1021" i="1" s="1"/>
  <c r="P1021" i="1"/>
  <c r="O1021" i="1"/>
  <c r="N1021" i="1"/>
  <c r="M1021" i="1"/>
  <c r="G1021" i="1"/>
  <c r="F1021" i="1"/>
  <c r="V1020" i="1"/>
  <c r="U1020" i="1"/>
  <c r="S1020" i="1"/>
  <c r="T1020" i="1" s="1"/>
  <c r="P1020" i="1"/>
  <c r="O1020" i="1"/>
  <c r="N1020" i="1"/>
  <c r="M1020" i="1"/>
  <c r="G1020" i="1"/>
  <c r="F1020" i="1"/>
  <c r="V1019" i="1"/>
  <c r="U1019" i="1"/>
  <c r="S1019" i="1"/>
  <c r="T1019" i="1" s="1"/>
  <c r="P1019" i="1"/>
  <c r="O1019" i="1"/>
  <c r="N1019" i="1"/>
  <c r="M1019" i="1"/>
  <c r="F1019" i="1"/>
  <c r="G1019" i="1" s="1"/>
  <c r="V1018" i="1"/>
  <c r="U1018" i="1"/>
  <c r="S1018" i="1"/>
  <c r="T1018" i="1" s="1"/>
  <c r="P1018" i="1"/>
  <c r="O1018" i="1"/>
  <c r="N1018" i="1"/>
  <c r="M1018" i="1"/>
  <c r="F1018" i="1"/>
  <c r="G1018" i="1" s="1"/>
  <c r="V1017" i="1"/>
  <c r="U1017" i="1"/>
  <c r="S1017" i="1"/>
  <c r="T1017" i="1" s="1"/>
  <c r="P1017" i="1"/>
  <c r="O1017" i="1"/>
  <c r="N1017" i="1"/>
  <c r="M1017" i="1"/>
  <c r="G1017" i="1"/>
  <c r="F1017" i="1"/>
  <c r="V1016" i="1"/>
  <c r="U1016" i="1"/>
  <c r="S1016" i="1"/>
  <c r="T1016" i="1" s="1"/>
  <c r="P1016" i="1"/>
  <c r="O1016" i="1"/>
  <c r="N1016" i="1"/>
  <c r="M1016" i="1"/>
  <c r="G1016" i="1"/>
  <c r="F1016" i="1"/>
  <c r="V1015" i="1"/>
  <c r="U1015" i="1"/>
  <c r="S1015" i="1"/>
  <c r="T1015" i="1" s="1"/>
  <c r="P1015" i="1"/>
  <c r="O1015" i="1"/>
  <c r="N1015" i="1"/>
  <c r="M1015" i="1"/>
  <c r="F1015" i="1"/>
  <c r="G1015" i="1" s="1"/>
  <c r="V1014" i="1"/>
  <c r="U1014" i="1"/>
  <c r="S1014" i="1"/>
  <c r="T1014" i="1" s="1"/>
  <c r="P1014" i="1"/>
  <c r="O1014" i="1"/>
  <c r="N1014" i="1"/>
  <c r="M1014" i="1"/>
  <c r="G1014" i="1"/>
  <c r="F1014" i="1"/>
  <c r="V1013" i="1"/>
  <c r="U1013" i="1"/>
  <c r="S1013" i="1"/>
  <c r="T1013" i="1" s="1"/>
  <c r="P1013" i="1"/>
  <c r="O1013" i="1"/>
  <c r="N1013" i="1"/>
  <c r="M1013" i="1"/>
  <c r="G1013" i="1"/>
  <c r="F1013" i="1"/>
  <c r="V1012" i="1"/>
  <c r="U1012" i="1"/>
  <c r="S1012" i="1"/>
  <c r="T1012" i="1" s="1"/>
  <c r="P1012" i="1"/>
  <c r="O1012" i="1"/>
  <c r="N1012" i="1"/>
  <c r="M1012" i="1"/>
  <c r="F1012" i="1"/>
  <c r="G1012" i="1" s="1"/>
  <c r="V1011" i="1"/>
  <c r="U1011" i="1"/>
  <c r="S1011" i="1"/>
  <c r="T1011" i="1" s="1"/>
  <c r="P1011" i="1"/>
  <c r="O1011" i="1"/>
  <c r="N1011" i="1"/>
  <c r="M1011" i="1"/>
  <c r="F1011" i="1"/>
  <c r="G1011" i="1" s="1"/>
  <c r="V1010" i="1"/>
  <c r="U1010" i="1"/>
  <c r="S1010" i="1"/>
  <c r="T1010" i="1" s="1"/>
  <c r="P1010" i="1"/>
  <c r="O1010" i="1"/>
  <c r="N1010" i="1"/>
  <c r="M1010" i="1"/>
  <c r="F1010" i="1"/>
  <c r="G1010" i="1" s="1"/>
  <c r="V1009" i="1"/>
  <c r="U1009" i="1"/>
  <c r="S1009" i="1"/>
  <c r="T1009" i="1" s="1"/>
  <c r="P1009" i="1"/>
  <c r="O1009" i="1"/>
  <c r="N1009" i="1"/>
  <c r="M1009" i="1"/>
  <c r="G1009" i="1"/>
  <c r="F1009" i="1"/>
  <c r="V1008" i="1"/>
  <c r="U1008" i="1"/>
  <c r="S1008" i="1"/>
  <c r="T1008" i="1" s="1"/>
  <c r="P1008" i="1"/>
  <c r="O1008" i="1"/>
  <c r="N1008" i="1"/>
  <c r="M1008" i="1"/>
  <c r="G1008" i="1"/>
  <c r="F1008" i="1"/>
  <c r="V1007" i="1"/>
  <c r="U1007" i="1"/>
  <c r="S1007" i="1"/>
  <c r="T1007" i="1" s="1"/>
  <c r="P1007" i="1"/>
  <c r="O1007" i="1"/>
  <c r="N1007" i="1"/>
  <c r="M1007" i="1"/>
  <c r="F1007" i="1"/>
  <c r="G1007" i="1" s="1"/>
  <c r="V1006" i="1"/>
  <c r="U1006" i="1"/>
  <c r="S1006" i="1"/>
  <c r="T1006" i="1" s="1"/>
  <c r="P1006" i="1"/>
  <c r="O1006" i="1"/>
  <c r="N1006" i="1"/>
  <c r="M1006" i="1"/>
  <c r="F1006" i="1"/>
  <c r="G1006" i="1" s="1"/>
  <c r="V1005" i="1"/>
  <c r="U1005" i="1"/>
  <c r="S1005" i="1"/>
  <c r="T1005" i="1" s="1"/>
  <c r="P1005" i="1"/>
  <c r="O1005" i="1"/>
  <c r="N1005" i="1"/>
  <c r="M1005" i="1"/>
  <c r="G1005" i="1"/>
  <c r="F1005" i="1"/>
  <c r="V1004" i="1"/>
  <c r="U1004" i="1"/>
  <c r="S1004" i="1"/>
  <c r="T1004" i="1" s="1"/>
  <c r="P1004" i="1"/>
  <c r="O1004" i="1"/>
  <c r="N1004" i="1"/>
  <c r="M1004" i="1"/>
  <c r="G1004" i="1"/>
  <c r="F1004" i="1"/>
  <c r="V1003" i="1"/>
  <c r="U1003" i="1"/>
  <c r="S1003" i="1"/>
  <c r="T1003" i="1" s="1"/>
  <c r="P1003" i="1"/>
  <c r="O1003" i="1"/>
  <c r="N1003" i="1"/>
  <c r="M1003" i="1"/>
  <c r="F1003" i="1"/>
  <c r="G1003" i="1" s="1"/>
  <c r="V1002" i="1"/>
  <c r="U1002" i="1"/>
  <c r="S1002" i="1"/>
  <c r="T1002" i="1" s="1"/>
  <c r="P1002" i="1"/>
  <c r="O1002" i="1"/>
  <c r="N1002" i="1"/>
  <c r="M1002" i="1"/>
  <c r="G1002" i="1"/>
  <c r="F1002" i="1"/>
  <c r="V1001" i="1"/>
  <c r="U1001" i="1"/>
  <c r="S1001" i="1"/>
  <c r="T1001" i="1" s="1"/>
  <c r="P1001" i="1"/>
  <c r="O1001" i="1"/>
  <c r="N1001" i="1"/>
  <c r="M1001" i="1"/>
  <c r="G1001" i="1"/>
  <c r="F1001" i="1"/>
  <c r="V1000" i="1"/>
  <c r="U1000" i="1"/>
  <c r="S1000" i="1"/>
  <c r="T1000" i="1" s="1"/>
  <c r="P1000" i="1"/>
  <c r="O1000" i="1"/>
  <c r="N1000" i="1"/>
  <c r="M1000" i="1"/>
  <c r="F1000" i="1"/>
  <c r="G1000" i="1" s="1"/>
  <c r="V999" i="1"/>
  <c r="U999" i="1"/>
  <c r="S999" i="1"/>
  <c r="T999" i="1" s="1"/>
  <c r="P999" i="1"/>
  <c r="O999" i="1"/>
  <c r="N999" i="1"/>
  <c r="M999" i="1"/>
  <c r="F999" i="1"/>
  <c r="G999" i="1" s="1"/>
  <c r="V998" i="1"/>
  <c r="U998" i="1"/>
  <c r="S998" i="1"/>
  <c r="T998" i="1" s="1"/>
  <c r="P998" i="1"/>
  <c r="O998" i="1"/>
  <c r="N998" i="1"/>
  <c r="M998" i="1"/>
  <c r="F998" i="1"/>
  <c r="G998" i="1" s="1"/>
  <c r="V997" i="1"/>
  <c r="U997" i="1"/>
  <c r="S997" i="1"/>
  <c r="T997" i="1" s="1"/>
  <c r="P997" i="1"/>
  <c r="O997" i="1"/>
  <c r="N997" i="1"/>
  <c r="M997" i="1"/>
  <c r="G997" i="1"/>
  <c r="F997" i="1"/>
  <c r="V996" i="1"/>
  <c r="U996" i="1"/>
  <c r="S996" i="1"/>
  <c r="T996" i="1" s="1"/>
  <c r="P996" i="1"/>
  <c r="O996" i="1"/>
  <c r="N996" i="1"/>
  <c r="M996" i="1"/>
  <c r="G996" i="1"/>
  <c r="F996" i="1"/>
  <c r="V995" i="1"/>
  <c r="U995" i="1"/>
  <c r="S995" i="1"/>
  <c r="T995" i="1" s="1"/>
  <c r="P995" i="1"/>
  <c r="O995" i="1"/>
  <c r="N995" i="1"/>
  <c r="M995" i="1"/>
  <c r="F995" i="1"/>
  <c r="G995" i="1" s="1"/>
  <c r="V994" i="1"/>
  <c r="U994" i="1"/>
  <c r="S994" i="1"/>
  <c r="T994" i="1" s="1"/>
  <c r="P994" i="1"/>
  <c r="O994" i="1"/>
  <c r="N994" i="1"/>
  <c r="M994" i="1"/>
  <c r="F994" i="1"/>
  <c r="G994" i="1" s="1"/>
  <c r="V993" i="1"/>
  <c r="U993" i="1"/>
  <c r="S993" i="1"/>
  <c r="T993" i="1" s="1"/>
  <c r="P993" i="1"/>
  <c r="O993" i="1"/>
  <c r="N993" i="1"/>
  <c r="M993" i="1"/>
  <c r="G993" i="1"/>
  <c r="F993" i="1"/>
  <c r="V992" i="1"/>
  <c r="U992" i="1"/>
  <c r="S992" i="1"/>
  <c r="T992" i="1" s="1"/>
  <c r="P992" i="1"/>
  <c r="O992" i="1"/>
  <c r="N992" i="1"/>
  <c r="M992" i="1"/>
  <c r="G992" i="1"/>
  <c r="F992" i="1"/>
  <c r="V991" i="1"/>
  <c r="U991" i="1"/>
  <c r="S991" i="1"/>
  <c r="T991" i="1" s="1"/>
  <c r="P991" i="1"/>
  <c r="O991" i="1"/>
  <c r="N991" i="1"/>
  <c r="M991" i="1"/>
  <c r="F991" i="1"/>
  <c r="G991" i="1" s="1"/>
  <c r="V990" i="1"/>
  <c r="U990" i="1"/>
  <c r="S990" i="1"/>
  <c r="T990" i="1" s="1"/>
  <c r="P990" i="1"/>
  <c r="O990" i="1"/>
  <c r="N990" i="1"/>
  <c r="M990" i="1"/>
  <c r="G990" i="1"/>
  <c r="F990" i="1"/>
  <c r="V989" i="1"/>
  <c r="U989" i="1"/>
  <c r="S989" i="1"/>
  <c r="T989" i="1" s="1"/>
  <c r="P989" i="1"/>
  <c r="O989" i="1"/>
  <c r="N989" i="1"/>
  <c r="M989" i="1"/>
  <c r="G989" i="1"/>
  <c r="F989" i="1"/>
  <c r="V988" i="1"/>
  <c r="U988" i="1"/>
  <c r="S988" i="1"/>
  <c r="T988" i="1" s="1"/>
  <c r="P988" i="1"/>
  <c r="O988" i="1"/>
  <c r="N988" i="1"/>
  <c r="M988" i="1"/>
  <c r="F988" i="1"/>
  <c r="G988" i="1" s="1"/>
  <c r="V987" i="1"/>
  <c r="U987" i="1"/>
  <c r="S987" i="1"/>
  <c r="T987" i="1" s="1"/>
  <c r="P987" i="1"/>
  <c r="O987" i="1"/>
  <c r="N987" i="1"/>
  <c r="M987" i="1"/>
  <c r="F987" i="1"/>
  <c r="G987" i="1" s="1"/>
  <c r="V986" i="1"/>
  <c r="U986" i="1"/>
  <c r="S986" i="1"/>
  <c r="T986" i="1" s="1"/>
  <c r="P986" i="1"/>
  <c r="O986" i="1"/>
  <c r="N986" i="1"/>
  <c r="M986" i="1"/>
  <c r="F986" i="1"/>
  <c r="G986" i="1" s="1"/>
  <c r="V985" i="1"/>
  <c r="U985" i="1"/>
  <c r="S985" i="1"/>
  <c r="T985" i="1" s="1"/>
  <c r="P985" i="1"/>
  <c r="O985" i="1"/>
  <c r="N985" i="1"/>
  <c r="M985" i="1"/>
  <c r="G985" i="1"/>
  <c r="F985" i="1"/>
  <c r="V984" i="1"/>
  <c r="U984" i="1"/>
  <c r="S984" i="1"/>
  <c r="T984" i="1" s="1"/>
  <c r="P984" i="1"/>
  <c r="O984" i="1"/>
  <c r="N984" i="1"/>
  <c r="M984" i="1"/>
  <c r="G984" i="1"/>
  <c r="F984" i="1"/>
  <c r="V983" i="1"/>
  <c r="U983" i="1"/>
  <c r="S983" i="1"/>
  <c r="T983" i="1" s="1"/>
  <c r="P983" i="1"/>
  <c r="O983" i="1"/>
  <c r="N983" i="1"/>
  <c r="M983" i="1"/>
  <c r="F983" i="1"/>
  <c r="G983" i="1" s="1"/>
  <c r="V982" i="1"/>
  <c r="U982" i="1"/>
  <c r="S982" i="1"/>
  <c r="T982" i="1" s="1"/>
  <c r="P982" i="1"/>
  <c r="O982" i="1"/>
  <c r="N982" i="1"/>
  <c r="M982" i="1"/>
  <c r="F982" i="1"/>
  <c r="G982" i="1" s="1"/>
  <c r="V981" i="1"/>
  <c r="U981" i="1"/>
  <c r="S981" i="1"/>
  <c r="T981" i="1" s="1"/>
  <c r="P981" i="1"/>
  <c r="O981" i="1"/>
  <c r="N981" i="1"/>
  <c r="M981" i="1"/>
  <c r="G981" i="1"/>
  <c r="F981" i="1"/>
  <c r="V980" i="1"/>
  <c r="U980" i="1"/>
  <c r="S980" i="1"/>
  <c r="T980" i="1" s="1"/>
  <c r="P980" i="1"/>
  <c r="O980" i="1"/>
  <c r="N980" i="1"/>
  <c r="M980" i="1"/>
  <c r="G980" i="1"/>
  <c r="F980" i="1"/>
  <c r="V979" i="1"/>
  <c r="U979" i="1"/>
  <c r="S979" i="1"/>
  <c r="T979" i="1" s="1"/>
  <c r="P979" i="1"/>
  <c r="O979" i="1"/>
  <c r="N979" i="1"/>
  <c r="M979" i="1"/>
  <c r="F979" i="1"/>
  <c r="G979" i="1" s="1"/>
  <c r="V978" i="1"/>
  <c r="U978" i="1"/>
  <c r="S978" i="1"/>
  <c r="T978" i="1" s="1"/>
  <c r="P978" i="1"/>
  <c r="O978" i="1"/>
  <c r="N978" i="1"/>
  <c r="M978" i="1"/>
  <c r="G978" i="1"/>
  <c r="F978" i="1"/>
  <c r="V977" i="1"/>
  <c r="U977" i="1"/>
  <c r="S977" i="1"/>
  <c r="T977" i="1" s="1"/>
  <c r="P977" i="1"/>
  <c r="O977" i="1"/>
  <c r="N977" i="1"/>
  <c r="M977" i="1"/>
  <c r="G977" i="1"/>
  <c r="F977" i="1"/>
  <c r="V976" i="1"/>
  <c r="U976" i="1"/>
  <c r="S976" i="1"/>
  <c r="T976" i="1" s="1"/>
  <c r="P976" i="1"/>
  <c r="O976" i="1"/>
  <c r="N976" i="1"/>
  <c r="M976" i="1"/>
  <c r="F976" i="1"/>
  <c r="G976" i="1" s="1"/>
  <c r="V975" i="1"/>
  <c r="U975" i="1"/>
  <c r="S975" i="1"/>
  <c r="T975" i="1" s="1"/>
  <c r="P975" i="1"/>
  <c r="O975" i="1"/>
  <c r="N975" i="1"/>
  <c r="M975" i="1"/>
  <c r="F975" i="1"/>
  <c r="G975" i="1" s="1"/>
  <c r="V974" i="1"/>
  <c r="U974" i="1"/>
  <c r="S974" i="1"/>
  <c r="T974" i="1" s="1"/>
  <c r="P974" i="1"/>
  <c r="O974" i="1"/>
  <c r="N974" i="1"/>
  <c r="M974" i="1"/>
  <c r="F974" i="1"/>
  <c r="G974" i="1" s="1"/>
  <c r="V973" i="1"/>
  <c r="U973" i="1"/>
  <c r="S973" i="1"/>
  <c r="T973" i="1" s="1"/>
  <c r="P973" i="1"/>
  <c r="O973" i="1"/>
  <c r="N973" i="1"/>
  <c r="M973" i="1"/>
  <c r="G973" i="1"/>
  <c r="F973" i="1"/>
  <c r="V972" i="1"/>
  <c r="U972" i="1"/>
  <c r="S972" i="1"/>
  <c r="T972" i="1" s="1"/>
  <c r="P972" i="1"/>
  <c r="O972" i="1"/>
  <c r="N972" i="1"/>
  <c r="M972" i="1"/>
  <c r="G972" i="1"/>
  <c r="F972" i="1"/>
  <c r="V971" i="1"/>
  <c r="U971" i="1"/>
  <c r="S971" i="1"/>
  <c r="T971" i="1" s="1"/>
  <c r="P971" i="1"/>
  <c r="O971" i="1"/>
  <c r="N971" i="1"/>
  <c r="M971" i="1"/>
  <c r="F971" i="1"/>
  <c r="G971" i="1" s="1"/>
  <c r="V970" i="1"/>
  <c r="U970" i="1"/>
  <c r="S970" i="1"/>
  <c r="T970" i="1" s="1"/>
  <c r="P970" i="1"/>
  <c r="O970" i="1"/>
  <c r="N970" i="1"/>
  <c r="M970" i="1"/>
  <c r="F970" i="1"/>
  <c r="G970" i="1" s="1"/>
  <c r="V969" i="1"/>
  <c r="U969" i="1"/>
  <c r="S969" i="1"/>
  <c r="T969" i="1" s="1"/>
  <c r="P969" i="1"/>
  <c r="O969" i="1"/>
  <c r="N969" i="1"/>
  <c r="M969" i="1"/>
  <c r="G969" i="1"/>
  <c r="F969" i="1"/>
  <c r="V968" i="1"/>
  <c r="U968" i="1"/>
  <c r="S968" i="1"/>
  <c r="T968" i="1" s="1"/>
  <c r="P968" i="1"/>
  <c r="O968" i="1"/>
  <c r="N968" i="1"/>
  <c r="M968" i="1"/>
  <c r="G968" i="1"/>
  <c r="F968" i="1"/>
  <c r="V967" i="1"/>
  <c r="U967" i="1"/>
  <c r="S967" i="1"/>
  <c r="T967" i="1" s="1"/>
  <c r="P967" i="1"/>
  <c r="O967" i="1"/>
  <c r="N967" i="1"/>
  <c r="M967" i="1"/>
  <c r="F967" i="1"/>
  <c r="G967" i="1" s="1"/>
  <c r="V966" i="1"/>
  <c r="U966" i="1"/>
  <c r="S966" i="1"/>
  <c r="T966" i="1" s="1"/>
  <c r="P966" i="1"/>
  <c r="O966" i="1"/>
  <c r="N966" i="1"/>
  <c r="M966" i="1"/>
  <c r="G966" i="1"/>
  <c r="F966" i="1"/>
  <c r="V965" i="1"/>
  <c r="U965" i="1"/>
  <c r="S965" i="1"/>
  <c r="T965" i="1" s="1"/>
  <c r="P965" i="1"/>
  <c r="O965" i="1"/>
  <c r="N965" i="1"/>
  <c r="M965" i="1"/>
  <c r="G965" i="1"/>
  <c r="F965" i="1"/>
  <c r="V964" i="1"/>
  <c r="U964" i="1"/>
  <c r="S964" i="1"/>
  <c r="T964" i="1" s="1"/>
  <c r="P964" i="1"/>
  <c r="O964" i="1"/>
  <c r="N964" i="1"/>
  <c r="M964" i="1"/>
  <c r="F964" i="1"/>
  <c r="G964" i="1" s="1"/>
  <c r="V963" i="1"/>
  <c r="U963" i="1"/>
  <c r="S963" i="1"/>
  <c r="T963" i="1" s="1"/>
  <c r="P963" i="1"/>
  <c r="O963" i="1"/>
  <c r="N963" i="1"/>
  <c r="M963" i="1"/>
  <c r="F963" i="1"/>
  <c r="G963" i="1" s="1"/>
  <c r="V962" i="1"/>
  <c r="U962" i="1"/>
  <c r="S962" i="1"/>
  <c r="T962" i="1" s="1"/>
  <c r="P962" i="1"/>
  <c r="O962" i="1"/>
  <c r="N962" i="1"/>
  <c r="M962" i="1"/>
  <c r="F962" i="1"/>
  <c r="G962" i="1" s="1"/>
  <c r="V961" i="1"/>
  <c r="U961" i="1"/>
  <c r="S961" i="1"/>
  <c r="T961" i="1" s="1"/>
  <c r="P961" i="1"/>
  <c r="O961" i="1"/>
  <c r="N961" i="1"/>
  <c r="M961" i="1"/>
  <c r="G961" i="1"/>
  <c r="F961" i="1"/>
  <c r="V960" i="1"/>
  <c r="U960" i="1"/>
  <c r="S960" i="1"/>
  <c r="T960" i="1" s="1"/>
  <c r="P960" i="1"/>
  <c r="O960" i="1"/>
  <c r="N960" i="1"/>
  <c r="M960" i="1"/>
  <c r="G960" i="1"/>
  <c r="F960" i="1"/>
  <c r="V959" i="1"/>
  <c r="U959" i="1"/>
  <c r="S959" i="1"/>
  <c r="T959" i="1" s="1"/>
  <c r="P959" i="1"/>
  <c r="O959" i="1"/>
  <c r="N959" i="1"/>
  <c r="M959" i="1"/>
  <c r="G959" i="1"/>
  <c r="F959" i="1"/>
  <c r="V958" i="1"/>
  <c r="U958" i="1"/>
  <c r="S958" i="1"/>
  <c r="T958" i="1" s="1"/>
  <c r="P958" i="1"/>
  <c r="O958" i="1"/>
  <c r="N958" i="1"/>
  <c r="M958" i="1"/>
  <c r="F958" i="1"/>
  <c r="G958" i="1" s="1"/>
  <c r="V957" i="1"/>
  <c r="U957" i="1"/>
  <c r="S957" i="1"/>
  <c r="T957" i="1" s="1"/>
  <c r="P957" i="1"/>
  <c r="O957" i="1"/>
  <c r="N957" i="1"/>
  <c r="M957" i="1"/>
  <c r="G957" i="1"/>
  <c r="F957" i="1"/>
  <c r="V956" i="1"/>
  <c r="U956" i="1"/>
  <c r="S956" i="1"/>
  <c r="T956" i="1" s="1"/>
  <c r="P956" i="1"/>
  <c r="O956" i="1"/>
  <c r="N956" i="1"/>
  <c r="M956" i="1"/>
  <c r="F956" i="1"/>
  <c r="G956" i="1" s="1"/>
  <c r="V955" i="1"/>
  <c r="U955" i="1"/>
  <c r="S955" i="1"/>
  <c r="T955" i="1" s="1"/>
  <c r="P955" i="1"/>
  <c r="O955" i="1"/>
  <c r="N955" i="1"/>
  <c r="M955" i="1"/>
  <c r="F955" i="1"/>
  <c r="G955" i="1" s="1"/>
  <c r="V954" i="1"/>
  <c r="U954" i="1"/>
  <c r="S954" i="1"/>
  <c r="T954" i="1" s="1"/>
  <c r="P954" i="1"/>
  <c r="O954" i="1"/>
  <c r="N954" i="1"/>
  <c r="M954" i="1"/>
  <c r="G954" i="1"/>
  <c r="F954" i="1"/>
  <c r="V953" i="1"/>
  <c r="U953" i="1"/>
  <c r="S953" i="1"/>
  <c r="T953" i="1" s="1"/>
  <c r="P953" i="1"/>
  <c r="O953" i="1"/>
  <c r="N953" i="1"/>
  <c r="M953" i="1"/>
  <c r="G953" i="1"/>
  <c r="F953" i="1"/>
  <c r="V952" i="1"/>
  <c r="U952" i="1"/>
  <c r="S952" i="1"/>
  <c r="T952" i="1" s="1"/>
  <c r="P952" i="1"/>
  <c r="O952" i="1"/>
  <c r="N952" i="1"/>
  <c r="M952" i="1"/>
  <c r="F952" i="1"/>
  <c r="G952" i="1" s="1"/>
  <c r="V951" i="1"/>
  <c r="U951" i="1"/>
  <c r="S951" i="1"/>
  <c r="T951" i="1" s="1"/>
  <c r="P951" i="1"/>
  <c r="O951" i="1"/>
  <c r="N951" i="1"/>
  <c r="M951" i="1"/>
  <c r="F951" i="1"/>
  <c r="G951" i="1" s="1"/>
  <c r="V950" i="1"/>
  <c r="U950" i="1"/>
  <c r="S950" i="1"/>
  <c r="T950" i="1" s="1"/>
  <c r="P950" i="1"/>
  <c r="O950" i="1"/>
  <c r="N950" i="1"/>
  <c r="M950" i="1"/>
  <c r="F950" i="1"/>
  <c r="G950" i="1" s="1"/>
  <c r="V949" i="1"/>
  <c r="U949" i="1"/>
  <c r="S949" i="1"/>
  <c r="T949" i="1" s="1"/>
  <c r="P949" i="1"/>
  <c r="O949" i="1"/>
  <c r="N949" i="1"/>
  <c r="M949" i="1"/>
  <c r="G949" i="1"/>
  <c r="F949" i="1"/>
  <c r="V948" i="1"/>
  <c r="U948" i="1"/>
  <c r="S948" i="1"/>
  <c r="T948" i="1" s="1"/>
  <c r="P948" i="1"/>
  <c r="O948" i="1"/>
  <c r="N948" i="1"/>
  <c r="M948" i="1"/>
  <c r="F948" i="1"/>
  <c r="G948" i="1" s="1"/>
  <c r="V947" i="1"/>
  <c r="U947" i="1"/>
  <c r="S947" i="1"/>
  <c r="T947" i="1" s="1"/>
  <c r="P947" i="1"/>
  <c r="O947" i="1"/>
  <c r="N947" i="1"/>
  <c r="M947" i="1"/>
  <c r="F947" i="1"/>
  <c r="G947" i="1" s="1"/>
  <c r="V946" i="1"/>
  <c r="U946" i="1"/>
  <c r="S946" i="1"/>
  <c r="T946" i="1" s="1"/>
  <c r="P946" i="1"/>
  <c r="O946" i="1"/>
  <c r="N946" i="1"/>
  <c r="M946" i="1"/>
  <c r="F946" i="1"/>
  <c r="G946" i="1" s="1"/>
  <c r="V945" i="1"/>
  <c r="U945" i="1"/>
  <c r="S945" i="1"/>
  <c r="T945" i="1" s="1"/>
  <c r="P945" i="1"/>
  <c r="O945" i="1"/>
  <c r="N945" i="1"/>
  <c r="M945" i="1"/>
  <c r="G945" i="1"/>
  <c r="F945" i="1"/>
  <c r="V944" i="1"/>
  <c r="U944" i="1"/>
  <c r="S944" i="1"/>
  <c r="T944" i="1" s="1"/>
  <c r="P944" i="1"/>
  <c r="O944" i="1"/>
  <c r="N944" i="1"/>
  <c r="M944" i="1"/>
  <c r="F944" i="1"/>
  <c r="G944" i="1" s="1"/>
  <c r="V943" i="1"/>
  <c r="U943" i="1"/>
  <c r="S943" i="1"/>
  <c r="T943" i="1" s="1"/>
  <c r="P943" i="1"/>
  <c r="O943" i="1"/>
  <c r="N943" i="1"/>
  <c r="M943" i="1"/>
  <c r="F943" i="1"/>
  <c r="G943" i="1" s="1"/>
  <c r="V942" i="1"/>
  <c r="U942" i="1"/>
  <c r="S942" i="1"/>
  <c r="T942" i="1" s="1"/>
  <c r="P942" i="1"/>
  <c r="O942" i="1"/>
  <c r="N942" i="1"/>
  <c r="M942" i="1"/>
  <c r="G942" i="1"/>
  <c r="F942" i="1"/>
  <c r="V941" i="1"/>
  <c r="U941" i="1"/>
  <c r="S941" i="1"/>
  <c r="T941" i="1" s="1"/>
  <c r="P941" i="1"/>
  <c r="O941" i="1"/>
  <c r="N941" i="1"/>
  <c r="M941" i="1"/>
  <c r="G941" i="1"/>
  <c r="F941" i="1"/>
  <c r="V940" i="1"/>
  <c r="U940" i="1"/>
  <c r="S940" i="1"/>
  <c r="T940" i="1" s="1"/>
  <c r="P940" i="1"/>
  <c r="O940" i="1"/>
  <c r="N940" i="1"/>
  <c r="M940" i="1"/>
  <c r="F940" i="1"/>
  <c r="G940" i="1" s="1"/>
  <c r="V939" i="1"/>
  <c r="U939" i="1"/>
  <c r="S939" i="1"/>
  <c r="T939" i="1" s="1"/>
  <c r="P939" i="1"/>
  <c r="O939" i="1"/>
  <c r="N939" i="1"/>
  <c r="M939" i="1"/>
  <c r="F939" i="1"/>
  <c r="G939" i="1" s="1"/>
  <c r="V938" i="1"/>
  <c r="U938" i="1"/>
  <c r="S938" i="1"/>
  <c r="T938" i="1" s="1"/>
  <c r="P938" i="1"/>
  <c r="O938" i="1"/>
  <c r="N938" i="1"/>
  <c r="M938" i="1"/>
  <c r="F938" i="1"/>
  <c r="G938" i="1" s="1"/>
  <c r="V937" i="1"/>
  <c r="U937" i="1"/>
  <c r="S937" i="1"/>
  <c r="T937" i="1" s="1"/>
  <c r="P937" i="1"/>
  <c r="O937" i="1"/>
  <c r="N937" i="1"/>
  <c r="M937" i="1"/>
  <c r="G937" i="1"/>
  <c r="F937" i="1"/>
  <c r="V936" i="1"/>
  <c r="U936" i="1"/>
  <c r="S936" i="1"/>
  <c r="T936" i="1" s="1"/>
  <c r="P936" i="1"/>
  <c r="O936" i="1"/>
  <c r="N936" i="1"/>
  <c r="M936" i="1"/>
  <c r="G936" i="1"/>
  <c r="F936" i="1"/>
  <c r="V935" i="1"/>
  <c r="U935" i="1"/>
  <c r="S935" i="1"/>
  <c r="T935" i="1" s="1"/>
  <c r="P935" i="1"/>
  <c r="O935" i="1"/>
  <c r="N935" i="1"/>
  <c r="M935" i="1"/>
  <c r="F935" i="1"/>
  <c r="G935" i="1" s="1"/>
  <c r="V934" i="1"/>
  <c r="U934" i="1"/>
  <c r="S934" i="1"/>
  <c r="T934" i="1" s="1"/>
  <c r="P934" i="1"/>
  <c r="O934" i="1"/>
  <c r="N934" i="1"/>
  <c r="M934" i="1"/>
  <c r="F934" i="1"/>
  <c r="G934" i="1" s="1"/>
  <c r="V933" i="1"/>
  <c r="U933" i="1"/>
  <c r="S933" i="1"/>
  <c r="T933" i="1" s="1"/>
  <c r="P933" i="1"/>
  <c r="O933" i="1"/>
  <c r="N933" i="1"/>
  <c r="M933" i="1"/>
  <c r="G933" i="1"/>
  <c r="F933" i="1"/>
  <c r="V932" i="1"/>
  <c r="U932" i="1"/>
  <c r="S932" i="1"/>
  <c r="T932" i="1" s="1"/>
  <c r="P932" i="1"/>
  <c r="O932" i="1"/>
  <c r="N932" i="1"/>
  <c r="M932" i="1"/>
  <c r="G932" i="1"/>
  <c r="F932" i="1"/>
  <c r="V931" i="1"/>
  <c r="U931" i="1"/>
  <c r="S931" i="1"/>
  <c r="T931" i="1" s="1"/>
  <c r="P931" i="1"/>
  <c r="O931" i="1"/>
  <c r="N931" i="1"/>
  <c r="M931" i="1"/>
  <c r="F931" i="1"/>
  <c r="G931" i="1" s="1"/>
  <c r="V930" i="1"/>
  <c r="U930" i="1"/>
  <c r="S930" i="1"/>
  <c r="T930" i="1" s="1"/>
  <c r="P930" i="1"/>
  <c r="O930" i="1"/>
  <c r="N930" i="1"/>
  <c r="M930" i="1"/>
  <c r="G930" i="1"/>
  <c r="F930" i="1"/>
  <c r="V929" i="1"/>
  <c r="U929" i="1"/>
  <c r="S929" i="1"/>
  <c r="T929" i="1" s="1"/>
  <c r="P929" i="1"/>
  <c r="O929" i="1"/>
  <c r="N929" i="1"/>
  <c r="M929" i="1"/>
  <c r="G929" i="1"/>
  <c r="F929" i="1"/>
  <c r="V928" i="1"/>
  <c r="U928" i="1"/>
  <c r="S928" i="1"/>
  <c r="T928" i="1" s="1"/>
  <c r="P928" i="1"/>
  <c r="O928" i="1"/>
  <c r="N928" i="1"/>
  <c r="M928" i="1"/>
  <c r="F928" i="1"/>
  <c r="G928" i="1" s="1"/>
  <c r="V927" i="1"/>
  <c r="U927" i="1"/>
  <c r="S927" i="1"/>
  <c r="T927" i="1" s="1"/>
  <c r="P927" i="1"/>
  <c r="O927" i="1"/>
  <c r="N927" i="1"/>
  <c r="M927" i="1"/>
  <c r="F927" i="1"/>
  <c r="G927" i="1" s="1"/>
  <c r="V926" i="1"/>
  <c r="U926" i="1"/>
  <c r="S926" i="1"/>
  <c r="T926" i="1" s="1"/>
  <c r="P926" i="1"/>
  <c r="O926" i="1"/>
  <c r="N926" i="1"/>
  <c r="M926" i="1"/>
  <c r="F926" i="1"/>
  <c r="G926" i="1" s="1"/>
  <c r="V925" i="1"/>
  <c r="U925" i="1"/>
  <c r="S925" i="1"/>
  <c r="T925" i="1" s="1"/>
  <c r="P925" i="1"/>
  <c r="O925" i="1"/>
  <c r="N925" i="1"/>
  <c r="M925" i="1"/>
  <c r="G925" i="1"/>
  <c r="F925" i="1"/>
  <c r="V924" i="1"/>
  <c r="U924" i="1"/>
  <c r="S924" i="1"/>
  <c r="T924" i="1" s="1"/>
  <c r="P924" i="1"/>
  <c r="O924" i="1"/>
  <c r="N924" i="1"/>
  <c r="M924" i="1"/>
  <c r="G924" i="1"/>
  <c r="F924" i="1"/>
  <c r="V923" i="1"/>
  <c r="U923" i="1"/>
  <c r="S923" i="1"/>
  <c r="T923" i="1" s="1"/>
  <c r="P923" i="1"/>
  <c r="O923" i="1"/>
  <c r="N923" i="1"/>
  <c r="M923" i="1"/>
  <c r="G923" i="1"/>
  <c r="F923" i="1"/>
  <c r="V922" i="1"/>
  <c r="U922" i="1"/>
  <c r="S922" i="1"/>
  <c r="T922" i="1" s="1"/>
  <c r="P922" i="1"/>
  <c r="O922" i="1"/>
  <c r="N922" i="1"/>
  <c r="M922" i="1"/>
  <c r="F922" i="1"/>
  <c r="G922" i="1" s="1"/>
  <c r="V921" i="1"/>
  <c r="U921" i="1"/>
  <c r="S921" i="1"/>
  <c r="T921" i="1" s="1"/>
  <c r="P921" i="1"/>
  <c r="O921" i="1"/>
  <c r="N921" i="1"/>
  <c r="M921" i="1"/>
  <c r="G921" i="1"/>
  <c r="F921" i="1"/>
  <c r="V920" i="1"/>
  <c r="U920" i="1"/>
  <c r="S920" i="1"/>
  <c r="T920" i="1" s="1"/>
  <c r="P920" i="1"/>
  <c r="O920" i="1"/>
  <c r="N920" i="1"/>
  <c r="M920" i="1"/>
  <c r="F920" i="1"/>
  <c r="G920" i="1" s="1"/>
  <c r="V919" i="1"/>
  <c r="U919" i="1"/>
  <c r="S919" i="1"/>
  <c r="T919" i="1" s="1"/>
  <c r="P919" i="1"/>
  <c r="O919" i="1"/>
  <c r="N919" i="1"/>
  <c r="M919" i="1"/>
  <c r="F919" i="1"/>
  <c r="G919" i="1" s="1"/>
  <c r="V918" i="1"/>
  <c r="U918" i="1"/>
  <c r="S918" i="1"/>
  <c r="T918" i="1" s="1"/>
  <c r="P918" i="1"/>
  <c r="O918" i="1"/>
  <c r="N918" i="1"/>
  <c r="M918" i="1"/>
  <c r="G918" i="1"/>
  <c r="F918" i="1"/>
  <c r="V917" i="1"/>
  <c r="U917" i="1"/>
  <c r="S917" i="1"/>
  <c r="T917" i="1" s="1"/>
  <c r="P917" i="1"/>
  <c r="O917" i="1"/>
  <c r="N917" i="1"/>
  <c r="M917" i="1"/>
  <c r="G917" i="1"/>
  <c r="F917" i="1"/>
  <c r="V916" i="1"/>
  <c r="U916" i="1"/>
  <c r="S916" i="1"/>
  <c r="T916" i="1" s="1"/>
  <c r="P916" i="1"/>
  <c r="O916" i="1"/>
  <c r="N916" i="1"/>
  <c r="M916" i="1"/>
  <c r="F916" i="1"/>
  <c r="G916" i="1" s="1"/>
  <c r="V915" i="1"/>
  <c r="U915" i="1"/>
  <c r="S915" i="1"/>
  <c r="T915" i="1" s="1"/>
  <c r="P915" i="1"/>
  <c r="O915" i="1"/>
  <c r="N915" i="1"/>
  <c r="M915" i="1"/>
  <c r="F915" i="1"/>
  <c r="G915" i="1" s="1"/>
  <c r="V914" i="1"/>
  <c r="U914" i="1"/>
  <c r="S914" i="1"/>
  <c r="T914" i="1" s="1"/>
  <c r="P914" i="1"/>
  <c r="O914" i="1"/>
  <c r="N914" i="1"/>
  <c r="M914" i="1"/>
  <c r="F914" i="1"/>
  <c r="G914" i="1" s="1"/>
  <c r="V913" i="1"/>
  <c r="U913" i="1"/>
  <c r="S913" i="1"/>
  <c r="T913" i="1" s="1"/>
  <c r="P913" i="1"/>
  <c r="O913" i="1"/>
  <c r="N913" i="1"/>
  <c r="M913" i="1"/>
  <c r="G913" i="1"/>
  <c r="F913" i="1"/>
  <c r="V912" i="1"/>
  <c r="U912" i="1"/>
  <c r="S912" i="1"/>
  <c r="T912" i="1" s="1"/>
  <c r="P912" i="1"/>
  <c r="O912" i="1"/>
  <c r="N912" i="1"/>
  <c r="M912" i="1"/>
  <c r="F912" i="1"/>
  <c r="G912" i="1" s="1"/>
  <c r="V911" i="1"/>
  <c r="U911" i="1"/>
  <c r="S911" i="1"/>
  <c r="T911" i="1" s="1"/>
  <c r="P911" i="1"/>
  <c r="O911" i="1"/>
  <c r="N911" i="1"/>
  <c r="M911" i="1"/>
  <c r="F911" i="1"/>
  <c r="G911" i="1" s="1"/>
  <c r="V910" i="1"/>
  <c r="U910" i="1"/>
  <c r="S910" i="1"/>
  <c r="T910" i="1" s="1"/>
  <c r="P910" i="1"/>
  <c r="O910" i="1"/>
  <c r="N910" i="1"/>
  <c r="M910" i="1"/>
  <c r="F910" i="1"/>
  <c r="G910" i="1" s="1"/>
  <c r="V909" i="1"/>
  <c r="U909" i="1"/>
  <c r="S909" i="1"/>
  <c r="T909" i="1" s="1"/>
  <c r="P909" i="1"/>
  <c r="O909" i="1"/>
  <c r="N909" i="1"/>
  <c r="M909" i="1"/>
  <c r="G909" i="1"/>
  <c r="F909" i="1"/>
  <c r="V908" i="1"/>
  <c r="U908" i="1"/>
  <c r="S908" i="1"/>
  <c r="T908" i="1" s="1"/>
  <c r="P908" i="1"/>
  <c r="O908" i="1"/>
  <c r="N908" i="1"/>
  <c r="M908" i="1"/>
  <c r="F908" i="1"/>
  <c r="G908" i="1" s="1"/>
  <c r="V907" i="1"/>
  <c r="U907" i="1"/>
  <c r="S907" i="1"/>
  <c r="T907" i="1" s="1"/>
  <c r="P907" i="1"/>
  <c r="O907" i="1"/>
  <c r="N907" i="1"/>
  <c r="M907" i="1"/>
  <c r="F907" i="1"/>
  <c r="G907" i="1" s="1"/>
  <c r="V906" i="1"/>
  <c r="U906" i="1"/>
  <c r="S906" i="1"/>
  <c r="T906" i="1" s="1"/>
  <c r="P906" i="1"/>
  <c r="O906" i="1"/>
  <c r="N906" i="1"/>
  <c r="M906" i="1"/>
  <c r="G906" i="1"/>
  <c r="F906" i="1"/>
  <c r="V905" i="1"/>
  <c r="U905" i="1"/>
  <c r="S905" i="1"/>
  <c r="T905" i="1" s="1"/>
  <c r="P905" i="1"/>
  <c r="O905" i="1"/>
  <c r="N905" i="1"/>
  <c r="M905" i="1"/>
  <c r="G905" i="1"/>
  <c r="F905" i="1"/>
  <c r="V904" i="1"/>
  <c r="U904" i="1"/>
  <c r="S904" i="1"/>
  <c r="T904" i="1" s="1"/>
  <c r="P904" i="1"/>
  <c r="O904" i="1"/>
  <c r="N904" i="1"/>
  <c r="M904" i="1"/>
  <c r="F904" i="1"/>
  <c r="G904" i="1" s="1"/>
  <c r="V903" i="1"/>
  <c r="U903" i="1"/>
  <c r="S903" i="1"/>
  <c r="T903" i="1" s="1"/>
  <c r="P903" i="1"/>
  <c r="O903" i="1"/>
  <c r="N903" i="1"/>
  <c r="M903" i="1"/>
  <c r="F903" i="1"/>
  <c r="G903" i="1" s="1"/>
  <c r="V902" i="1"/>
  <c r="U902" i="1"/>
  <c r="S902" i="1"/>
  <c r="T902" i="1" s="1"/>
  <c r="P902" i="1"/>
  <c r="O902" i="1"/>
  <c r="N902" i="1"/>
  <c r="M902" i="1"/>
  <c r="F902" i="1"/>
  <c r="G902" i="1" s="1"/>
  <c r="V901" i="1"/>
  <c r="U901" i="1"/>
  <c r="S901" i="1"/>
  <c r="T901" i="1" s="1"/>
  <c r="P901" i="1"/>
  <c r="O901" i="1"/>
  <c r="N901" i="1"/>
  <c r="M901" i="1"/>
  <c r="G901" i="1"/>
  <c r="F901" i="1"/>
  <c r="V900" i="1"/>
  <c r="U900" i="1"/>
  <c r="S900" i="1"/>
  <c r="T900" i="1" s="1"/>
  <c r="P900" i="1"/>
  <c r="O900" i="1"/>
  <c r="N900" i="1"/>
  <c r="M900" i="1"/>
  <c r="G900" i="1"/>
  <c r="F900" i="1"/>
  <c r="V899" i="1"/>
  <c r="U899" i="1"/>
  <c r="S899" i="1"/>
  <c r="T899" i="1" s="1"/>
  <c r="P899" i="1"/>
  <c r="O899" i="1"/>
  <c r="N899" i="1"/>
  <c r="M899" i="1"/>
  <c r="F899" i="1"/>
  <c r="G899" i="1" s="1"/>
  <c r="V898" i="1"/>
  <c r="U898" i="1"/>
  <c r="S898" i="1"/>
  <c r="T898" i="1" s="1"/>
  <c r="P898" i="1"/>
  <c r="O898" i="1"/>
  <c r="N898" i="1"/>
  <c r="M898" i="1"/>
  <c r="F898" i="1"/>
  <c r="G898" i="1" s="1"/>
  <c r="V897" i="1"/>
  <c r="U897" i="1"/>
  <c r="S897" i="1"/>
  <c r="T897" i="1" s="1"/>
  <c r="P897" i="1"/>
  <c r="O897" i="1"/>
  <c r="N897" i="1"/>
  <c r="M897" i="1"/>
  <c r="G897" i="1"/>
  <c r="F897" i="1"/>
  <c r="V896" i="1"/>
  <c r="U896" i="1"/>
  <c r="S896" i="1"/>
  <c r="T896" i="1" s="1"/>
  <c r="P896" i="1"/>
  <c r="O896" i="1"/>
  <c r="N896" i="1"/>
  <c r="M896" i="1"/>
  <c r="G896" i="1"/>
  <c r="F896" i="1"/>
  <c r="V895" i="1"/>
  <c r="U895" i="1"/>
  <c r="S895" i="1"/>
  <c r="T895" i="1" s="1"/>
  <c r="P895" i="1"/>
  <c r="O895" i="1"/>
  <c r="N895" i="1"/>
  <c r="M895" i="1"/>
  <c r="F895" i="1"/>
  <c r="G895" i="1" s="1"/>
  <c r="V894" i="1"/>
  <c r="U894" i="1"/>
  <c r="S894" i="1"/>
  <c r="T894" i="1" s="1"/>
  <c r="P894" i="1"/>
  <c r="O894" i="1"/>
  <c r="N894" i="1"/>
  <c r="M894" i="1"/>
  <c r="G894" i="1"/>
  <c r="F894" i="1"/>
  <c r="V893" i="1"/>
  <c r="U893" i="1"/>
  <c r="S893" i="1"/>
  <c r="T893" i="1" s="1"/>
  <c r="P893" i="1"/>
  <c r="O893" i="1"/>
  <c r="N893" i="1"/>
  <c r="M893" i="1"/>
  <c r="G893" i="1"/>
  <c r="F893" i="1"/>
  <c r="V892" i="1"/>
  <c r="U892" i="1"/>
  <c r="S892" i="1"/>
  <c r="T892" i="1" s="1"/>
  <c r="P892" i="1"/>
  <c r="O892" i="1"/>
  <c r="N892" i="1"/>
  <c r="M892" i="1"/>
  <c r="F892" i="1"/>
  <c r="G892" i="1" s="1"/>
  <c r="V891" i="1"/>
  <c r="U891" i="1"/>
  <c r="S891" i="1"/>
  <c r="T891" i="1" s="1"/>
  <c r="P891" i="1"/>
  <c r="O891" i="1"/>
  <c r="N891" i="1"/>
  <c r="M891" i="1"/>
  <c r="F891" i="1"/>
  <c r="G891" i="1" s="1"/>
  <c r="V890" i="1"/>
  <c r="U890" i="1"/>
  <c r="S890" i="1"/>
  <c r="T890" i="1" s="1"/>
  <c r="P890" i="1"/>
  <c r="O890" i="1"/>
  <c r="N890" i="1"/>
  <c r="M890" i="1"/>
  <c r="F890" i="1"/>
  <c r="G890" i="1" s="1"/>
  <c r="V889" i="1"/>
  <c r="U889" i="1"/>
  <c r="S889" i="1"/>
  <c r="T889" i="1" s="1"/>
  <c r="P889" i="1"/>
  <c r="O889" i="1"/>
  <c r="N889" i="1"/>
  <c r="M889" i="1"/>
  <c r="G889" i="1"/>
  <c r="F889" i="1"/>
  <c r="V888" i="1"/>
  <c r="U888" i="1"/>
  <c r="S888" i="1"/>
  <c r="T888" i="1" s="1"/>
  <c r="P888" i="1"/>
  <c r="O888" i="1"/>
  <c r="N888" i="1"/>
  <c r="M888" i="1"/>
  <c r="F888" i="1"/>
  <c r="G888" i="1" s="1"/>
  <c r="V887" i="1"/>
  <c r="U887" i="1"/>
  <c r="S887" i="1"/>
  <c r="T887" i="1" s="1"/>
  <c r="P887" i="1"/>
  <c r="O887" i="1"/>
  <c r="N887" i="1"/>
  <c r="M887" i="1"/>
  <c r="G887" i="1"/>
  <c r="F887" i="1"/>
  <c r="V886" i="1"/>
  <c r="U886" i="1"/>
  <c r="S886" i="1"/>
  <c r="T886" i="1" s="1"/>
  <c r="P886" i="1"/>
  <c r="O886" i="1"/>
  <c r="N886" i="1"/>
  <c r="M886" i="1"/>
  <c r="F886" i="1"/>
  <c r="G886" i="1" s="1"/>
  <c r="V885" i="1"/>
  <c r="U885" i="1"/>
  <c r="S885" i="1"/>
  <c r="T885" i="1" s="1"/>
  <c r="P885" i="1"/>
  <c r="O885" i="1"/>
  <c r="N885" i="1"/>
  <c r="M885" i="1"/>
  <c r="G885" i="1"/>
  <c r="F885" i="1"/>
  <c r="V884" i="1"/>
  <c r="U884" i="1"/>
  <c r="S884" i="1"/>
  <c r="T884" i="1" s="1"/>
  <c r="P884" i="1"/>
  <c r="O884" i="1"/>
  <c r="N884" i="1"/>
  <c r="M884" i="1"/>
  <c r="F884" i="1"/>
  <c r="G884" i="1" s="1"/>
  <c r="V883" i="1"/>
  <c r="U883" i="1"/>
  <c r="S883" i="1"/>
  <c r="T883" i="1" s="1"/>
  <c r="P883" i="1"/>
  <c r="O883" i="1"/>
  <c r="N883" i="1"/>
  <c r="M883" i="1"/>
  <c r="F883" i="1"/>
  <c r="G883" i="1" s="1"/>
  <c r="V882" i="1"/>
  <c r="U882" i="1"/>
  <c r="S882" i="1"/>
  <c r="T882" i="1" s="1"/>
  <c r="P882" i="1"/>
  <c r="O882" i="1"/>
  <c r="N882" i="1"/>
  <c r="M882" i="1"/>
  <c r="G882" i="1"/>
  <c r="F882" i="1"/>
  <c r="V881" i="1"/>
  <c r="U881" i="1"/>
  <c r="S881" i="1"/>
  <c r="T881" i="1" s="1"/>
  <c r="P881" i="1"/>
  <c r="O881" i="1"/>
  <c r="N881" i="1"/>
  <c r="M881" i="1"/>
  <c r="G881" i="1"/>
  <c r="F881" i="1"/>
  <c r="V880" i="1"/>
  <c r="U880" i="1"/>
  <c r="S880" i="1"/>
  <c r="T880" i="1" s="1"/>
  <c r="P880" i="1"/>
  <c r="O880" i="1"/>
  <c r="N880" i="1"/>
  <c r="M880" i="1"/>
  <c r="G880" i="1"/>
  <c r="F880" i="1"/>
  <c r="V879" i="1"/>
  <c r="U879" i="1"/>
  <c r="S879" i="1"/>
  <c r="T879" i="1" s="1"/>
  <c r="P879" i="1"/>
  <c r="O879" i="1"/>
  <c r="N879" i="1"/>
  <c r="M879" i="1"/>
  <c r="F879" i="1"/>
  <c r="G879" i="1" s="1"/>
  <c r="V878" i="1"/>
  <c r="U878" i="1"/>
  <c r="S878" i="1"/>
  <c r="T878" i="1" s="1"/>
  <c r="P878" i="1"/>
  <c r="O878" i="1"/>
  <c r="N878" i="1"/>
  <c r="M878" i="1"/>
  <c r="F878" i="1"/>
  <c r="G878" i="1" s="1"/>
  <c r="V877" i="1"/>
  <c r="U877" i="1"/>
  <c r="S877" i="1"/>
  <c r="T877" i="1" s="1"/>
  <c r="P877" i="1"/>
  <c r="O877" i="1"/>
  <c r="N877" i="1"/>
  <c r="M877" i="1"/>
  <c r="G877" i="1"/>
  <c r="F877" i="1"/>
  <c r="V876" i="1"/>
  <c r="U876" i="1"/>
  <c r="S876" i="1"/>
  <c r="T876" i="1" s="1"/>
  <c r="P876" i="1"/>
  <c r="O876" i="1"/>
  <c r="N876" i="1"/>
  <c r="M876" i="1"/>
  <c r="F876" i="1"/>
  <c r="G876" i="1" s="1"/>
  <c r="V875" i="1"/>
  <c r="U875" i="1"/>
  <c r="S875" i="1"/>
  <c r="T875" i="1" s="1"/>
  <c r="P875" i="1"/>
  <c r="O875" i="1"/>
  <c r="N875" i="1"/>
  <c r="M875" i="1"/>
  <c r="G875" i="1"/>
  <c r="F875" i="1"/>
  <c r="V874" i="1"/>
  <c r="U874" i="1"/>
  <c r="S874" i="1"/>
  <c r="T874" i="1" s="1"/>
  <c r="P874" i="1"/>
  <c r="O874" i="1"/>
  <c r="N874" i="1"/>
  <c r="M874" i="1"/>
  <c r="F874" i="1"/>
  <c r="G874" i="1" s="1"/>
  <c r="V873" i="1"/>
  <c r="U873" i="1"/>
  <c r="S873" i="1"/>
  <c r="T873" i="1" s="1"/>
  <c r="P873" i="1"/>
  <c r="O873" i="1"/>
  <c r="N873" i="1"/>
  <c r="M873" i="1"/>
  <c r="G873" i="1"/>
  <c r="F873" i="1"/>
  <c r="V872" i="1"/>
  <c r="U872" i="1"/>
  <c r="S872" i="1"/>
  <c r="T872" i="1" s="1"/>
  <c r="P872" i="1"/>
  <c r="O872" i="1"/>
  <c r="N872" i="1"/>
  <c r="M872" i="1"/>
  <c r="F872" i="1"/>
  <c r="G872" i="1" s="1"/>
  <c r="V871" i="1"/>
  <c r="U871" i="1"/>
  <c r="S871" i="1"/>
  <c r="T871" i="1" s="1"/>
  <c r="P871" i="1"/>
  <c r="O871" i="1"/>
  <c r="N871" i="1"/>
  <c r="M871" i="1"/>
  <c r="F871" i="1"/>
  <c r="G871" i="1" s="1"/>
  <c r="V870" i="1"/>
  <c r="U870" i="1"/>
  <c r="S870" i="1"/>
  <c r="T870" i="1" s="1"/>
  <c r="P870" i="1"/>
  <c r="O870" i="1"/>
  <c r="N870" i="1"/>
  <c r="M870" i="1"/>
  <c r="G870" i="1"/>
  <c r="F870" i="1"/>
  <c r="V869" i="1"/>
  <c r="U869" i="1"/>
  <c r="S869" i="1"/>
  <c r="T869" i="1" s="1"/>
  <c r="P869" i="1"/>
  <c r="O869" i="1"/>
  <c r="N869" i="1"/>
  <c r="M869" i="1"/>
  <c r="G869" i="1"/>
  <c r="F869" i="1"/>
  <c r="V868" i="1"/>
  <c r="U868" i="1"/>
  <c r="S868" i="1"/>
  <c r="T868" i="1" s="1"/>
  <c r="P868" i="1"/>
  <c r="O868" i="1"/>
  <c r="N868" i="1"/>
  <c r="M868" i="1"/>
  <c r="G868" i="1"/>
  <c r="F868" i="1"/>
  <c r="V867" i="1"/>
  <c r="U867" i="1"/>
  <c r="S867" i="1"/>
  <c r="T867" i="1" s="1"/>
  <c r="P867" i="1"/>
  <c r="O867" i="1"/>
  <c r="N867" i="1"/>
  <c r="M867" i="1"/>
  <c r="F867" i="1"/>
  <c r="G867" i="1" s="1"/>
  <c r="V866" i="1"/>
  <c r="U866" i="1"/>
  <c r="S866" i="1"/>
  <c r="T866" i="1" s="1"/>
  <c r="P866" i="1"/>
  <c r="O866" i="1"/>
  <c r="N866" i="1"/>
  <c r="M866" i="1"/>
  <c r="F866" i="1"/>
  <c r="G866" i="1" s="1"/>
  <c r="V865" i="1"/>
  <c r="U865" i="1"/>
  <c r="S865" i="1"/>
  <c r="T865" i="1" s="1"/>
  <c r="P865" i="1"/>
  <c r="O865" i="1"/>
  <c r="N865" i="1"/>
  <c r="M865" i="1"/>
  <c r="G865" i="1"/>
  <c r="F865" i="1"/>
  <c r="V864" i="1"/>
  <c r="U864" i="1"/>
  <c r="S864" i="1"/>
  <c r="T864" i="1" s="1"/>
  <c r="P864" i="1"/>
  <c r="O864" i="1"/>
  <c r="N864" i="1"/>
  <c r="M864" i="1"/>
  <c r="F864" i="1"/>
  <c r="G864" i="1" s="1"/>
  <c r="V863" i="1"/>
  <c r="U863" i="1"/>
  <c r="S863" i="1"/>
  <c r="T863" i="1" s="1"/>
  <c r="P863" i="1"/>
  <c r="O863" i="1"/>
  <c r="N863" i="1"/>
  <c r="M863" i="1"/>
  <c r="G863" i="1"/>
  <c r="F863" i="1"/>
  <c r="V862" i="1"/>
  <c r="U862" i="1"/>
  <c r="S862" i="1"/>
  <c r="T862" i="1" s="1"/>
  <c r="P862" i="1"/>
  <c r="O862" i="1"/>
  <c r="N862" i="1"/>
  <c r="M862" i="1"/>
  <c r="F862" i="1"/>
  <c r="G862" i="1" s="1"/>
  <c r="V861" i="1"/>
  <c r="U861" i="1"/>
  <c r="S861" i="1"/>
  <c r="T861" i="1" s="1"/>
  <c r="P861" i="1"/>
  <c r="O861" i="1"/>
  <c r="N861" i="1"/>
  <c r="M861" i="1"/>
  <c r="G861" i="1"/>
  <c r="F861" i="1"/>
  <c r="V860" i="1"/>
  <c r="U860" i="1"/>
  <c r="S860" i="1"/>
  <c r="T860" i="1" s="1"/>
  <c r="P860" i="1"/>
  <c r="O860" i="1"/>
  <c r="N860" i="1"/>
  <c r="M860" i="1"/>
  <c r="G860" i="1"/>
  <c r="F860" i="1"/>
  <c r="V859" i="1"/>
  <c r="U859" i="1"/>
  <c r="S859" i="1"/>
  <c r="T859" i="1" s="1"/>
  <c r="P859" i="1"/>
  <c r="O859" i="1"/>
  <c r="N859" i="1"/>
  <c r="M859" i="1"/>
  <c r="F859" i="1"/>
  <c r="G859" i="1" s="1"/>
  <c r="V858" i="1"/>
  <c r="U858" i="1"/>
  <c r="S858" i="1"/>
  <c r="T858" i="1" s="1"/>
  <c r="P858" i="1"/>
  <c r="O858" i="1"/>
  <c r="N858" i="1"/>
  <c r="M858" i="1"/>
  <c r="G858" i="1"/>
  <c r="F858" i="1"/>
  <c r="V857" i="1"/>
  <c r="U857" i="1"/>
  <c r="S857" i="1"/>
  <c r="T857" i="1" s="1"/>
  <c r="P857" i="1"/>
  <c r="O857" i="1"/>
  <c r="N857" i="1"/>
  <c r="M857" i="1"/>
  <c r="F857" i="1"/>
  <c r="G857" i="1" s="1"/>
  <c r="V856" i="1"/>
  <c r="U856" i="1"/>
  <c r="S856" i="1"/>
  <c r="T856" i="1" s="1"/>
  <c r="P856" i="1"/>
  <c r="O856" i="1"/>
  <c r="N856" i="1"/>
  <c r="M856" i="1"/>
  <c r="G856" i="1"/>
  <c r="F856" i="1"/>
  <c r="V855" i="1"/>
  <c r="U855" i="1"/>
  <c r="S855" i="1"/>
  <c r="T855" i="1" s="1"/>
  <c r="P855" i="1"/>
  <c r="O855" i="1"/>
  <c r="N855" i="1"/>
  <c r="M855" i="1"/>
  <c r="G855" i="1"/>
  <c r="F855" i="1"/>
  <c r="V854" i="1"/>
  <c r="U854" i="1"/>
  <c r="S854" i="1"/>
  <c r="T854" i="1" s="1"/>
  <c r="P854" i="1"/>
  <c r="O854" i="1"/>
  <c r="N854" i="1"/>
  <c r="M854" i="1"/>
  <c r="F854" i="1"/>
  <c r="G854" i="1" s="1"/>
  <c r="V853" i="1"/>
  <c r="U853" i="1"/>
  <c r="S853" i="1"/>
  <c r="T853" i="1" s="1"/>
  <c r="P853" i="1"/>
  <c r="O853" i="1"/>
  <c r="N853" i="1"/>
  <c r="M853" i="1"/>
  <c r="G853" i="1"/>
  <c r="F853" i="1"/>
  <c r="V852" i="1"/>
  <c r="U852" i="1"/>
  <c r="S852" i="1"/>
  <c r="T852" i="1" s="1"/>
  <c r="P852" i="1"/>
  <c r="O852" i="1"/>
  <c r="N852" i="1"/>
  <c r="M852" i="1"/>
  <c r="G852" i="1"/>
  <c r="F852" i="1"/>
  <c r="V851" i="1"/>
  <c r="U851" i="1"/>
  <c r="S851" i="1"/>
  <c r="T851" i="1" s="1"/>
  <c r="P851" i="1"/>
  <c r="O851" i="1"/>
  <c r="N851" i="1"/>
  <c r="M851" i="1"/>
  <c r="G851" i="1"/>
  <c r="F851" i="1"/>
  <c r="V850" i="1"/>
  <c r="U850" i="1"/>
  <c r="S850" i="1"/>
  <c r="T850" i="1" s="1"/>
  <c r="P850" i="1"/>
  <c r="O850" i="1"/>
  <c r="N850" i="1"/>
  <c r="M850" i="1"/>
  <c r="G850" i="1"/>
  <c r="F850" i="1"/>
  <c r="V849" i="1"/>
  <c r="U849" i="1"/>
  <c r="S849" i="1"/>
  <c r="T849" i="1" s="1"/>
  <c r="P849" i="1"/>
  <c r="O849" i="1"/>
  <c r="N849" i="1"/>
  <c r="M849" i="1"/>
  <c r="F849" i="1"/>
  <c r="G849" i="1" s="1"/>
  <c r="V848" i="1"/>
  <c r="U848" i="1"/>
  <c r="S848" i="1"/>
  <c r="T848" i="1" s="1"/>
  <c r="P848" i="1"/>
  <c r="O848" i="1"/>
  <c r="N848" i="1"/>
  <c r="M848" i="1"/>
  <c r="G848" i="1"/>
  <c r="F848" i="1"/>
  <c r="V847" i="1"/>
  <c r="U847" i="1"/>
  <c r="S847" i="1"/>
  <c r="T847" i="1" s="1"/>
  <c r="P847" i="1"/>
  <c r="O847" i="1"/>
  <c r="N847" i="1"/>
  <c r="M847" i="1"/>
  <c r="F847" i="1"/>
  <c r="G847" i="1" s="1"/>
  <c r="V846" i="1"/>
  <c r="U846" i="1"/>
  <c r="S846" i="1"/>
  <c r="T846" i="1" s="1"/>
  <c r="P846" i="1"/>
  <c r="O846" i="1"/>
  <c r="N846" i="1"/>
  <c r="M846" i="1"/>
  <c r="G846" i="1"/>
  <c r="F846" i="1"/>
  <c r="V845" i="1"/>
  <c r="U845" i="1"/>
  <c r="S845" i="1"/>
  <c r="T845" i="1" s="1"/>
  <c r="P845" i="1"/>
  <c r="O845" i="1"/>
  <c r="N845" i="1"/>
  <c r="M845" i="1"/>
  <c r="G845" i="1"/>
  <c r="F845" i="1"/>
  <c r="V844" i="1"/>
  <c r="U844" i="1"/>
  <c r="S844" i="1"/>
  <c r="T844" i="1" s="1"/>
  <c r="P844" i="1"/>
  <c r="O844" i="1"/>
  <c r="N844" i="1"/>
  <c r="M844" i="1"/>
  <c r="G844" i="1"/>
  <c r="F844" i="1"/>
  <c r="V843" i="1"/>
  <c r="U843" i="1"/>
  <c r="S843" i="1"/>
  <c r="T843" i="1" s="1"/>
  <c r="P843" i="1"/>
  <c r="O843" i="1"/>
  <c r="N843" i="1"/>
  <c r="M843" i="1"/>
  <c r="F843" i="1"/>
  <c r="G843" i="1" s="1"/>
  <c r="V842" i="1"/>
  <c r="U842" i="1"/>
  <c r="S842" i="1"/>
  <c r="T842" i="1" s="1"/>
  <c r="P842" i="1"/>
  <c r="O842" i="1"/>
  <c r="N842" i="1"/>
  <c r="M842" i="1"/>
  <c r="F842" i="1"/>
  <c r="G842" i="1" s="1"/>
  <c r="V841" i="1"/>
  <c r="U841" i="1"/>
  <c r="S841" i="1"/>
  <c r="T841" i="1" s="1"/>
  <c r="P841" i="1"/>
  <c r="O841" i="1"/>
  <c r="N841" i="1"/>
  <c r="M841" i="1"/>
  <c r="G841" i="1"/>
  <c r="F841" i="1"/>
  <c r="V840" i="1"/>
  <c r="U840" i="1"/>
  <c r="S840" i="1"/>
  <c r="T840" i="1" s="1"/>
  <c r="P840" i="1"/>
  <c r="O840" i="1"/>
  <c r="N840" i="1"/>
  <c r="M840" i="1"/>
  <c r="G840" i="1"/>
  <c r="F840" i="1"/>
  <c r="V839" i="1"/>
  <c r="U839" i="1"/>
  <c r="S839" i="1"/>
  <c r="T839" i="1" s="1"/>
  <c r="P839" i="1"/>
  <c r="O839" i="1"/>
  <c r="N839" i="1"/>
  <c r="M839" i="1"/>
  <c r="F839" i="1"/>
  <c r="G839" i="1" s="1"/>
  <c r="V838" i="1"/>
  <c r="U838" i="1"/>
  <c r="S838" i="1"/>
  <c r="T838" i="1" s="1"/>
  <c r="P838" i="1"/>
  <c r="O838" i="1"/>
  <c r="N838" i="1"/>
  <c r="M838" i="1"/>
  <c r="G838" i="1"/>
  <c r="F838" i="1"/>
  <c r="V837" i="1"/>
  <c r="U837" i="1"/>
  <c r="S837" i="1"/>
  <c r="T837" i="1" s="1"/>
  <c r="P837" i="1"/>
  <c r="O837" i="1"/>
  <c r="N837" i="1"/>
  <c r="M837" i="1"/>
  <c r="G837" i="1"/>
  <c r="F837" i="1"/>
  <c r="V836" i="1"/>
  <c r="U836" i="1"/>
  <c r="S836" i="1"/>
  <c r="T836" i="1" s="1"/>
  <c r="P836" i="1"/>
  <c r="O836" i="1"/>
  <c r="N836" i="1"/>
  <c r="M836" i="1"/>
  <c r="G836" i="1"/>
  <c r="F836" i="1"/>
  <c r="V835" i="1"/>
  <c r="U835" i="1"/>
  <c r="S835" i="1"/>
  <c r="T835" i="1" s="1"/>
  <c r="P835" i="1"/>
  <c r="O835" i="1"/>
  <c r="N835" i="1"/>
  <c r="M835" i="1"/>
  <c r="F835" i="1"/>
  <c r="G835" i="1" s="1"/>
  <c r="V834" i="1"/>
  <c r="U834" i="1"/>
  <c r="S834" i="1"/>
  <c r="T834" i="1" s="1"/>
  <c r="P834" i="1"/>
  <c r="O834" i="1"/>
  <c r="N834" i="1"/>
  <c r="M834" i="1"/>
  <c r="G834" i="1"/>
  <c r="F834" i="1"/>
  <c r="V833" i="1"/>
  <c r="U833" i="1"/>
  <c r="S833" i="1"/>
  <c r="T833" i="1" s="1"/>
  <c r="P833" i="1"/>
  <c r="O833" i="1"/>
  <c r="N833" i="1"/>
  <c r="M833" i="1"/>
  <c r="G833" i="1"/>
  <c r="F833" i="1"/>
  <c r="V832" i="1"/>
  <c r="U832" i="1"/>
  <c r="S832" i="1"/>
  <c r="T832" i="1" s="1"/>
  <c r="P832" i="1"/>
  <c r="O832" i="1"/>
  <c r="N832" i="1"/>
  <c r="M832" i="1"/>
  <c r="F832" i="1"/>
  <c r="G832" i="1" s="1"/>
  <c r="V831" i="1"/>
  <c r="U831" i="1"/>
  <c r="S831" i="1"/>
  <c r="T831" i="1" s="1"/>
  <c r="P831" i="1"/>
  <c r="O831" i="1"/>
  <c r="N831" i="1"/>
  <c r="M831" i="1"/>
  <c r="F831" i="1"/>
  <c r="G831" i="1" s="1"/>
  <c r="V830" i="1"/>
  <c r="U830" i="1"/>
  <c r="S830" i="1"/>
  <c r="T830" i="1" s="1"/>
  <c r="P830" i="1"/>
  <c r="O830" i="1"/>
  <c r="N830" i="1"/>
  <c r="M830" i="1"/>
  <c r="G830" i="1"/>
  <c r="F830" i="1"/>
  <c r="V829" i="1"/>
  <c r="U829" i="1"/>
  <c r="S829" i="1"/>
  <c r="T829" i="1" s="1"/>
  <c r="P829" i="1"/>
  <c r="O829" i="1"/>
  <c r="N829" i="1"/>
  <c r="M829" i="1"/>
  <c r="G829" i="1"/>
  <c r="F829" i="1"/>
  <c r="V828" i="1"/>
  <c r="U828" i="1"/>
  <c r="S828" i="1"/>
  <c r="T828" i="1" s="1"/>
  <c r="P828" i="1"/>
  <c r="O828" i="1"/>
  <c r="N828" i="1"/>
  <c r="M828" i="1"/>
  <c r="F828" i="1"/>
  <c r="G828" i="1" s="1"/>
  <c r="V827" i="1"/>
  <c r="U827" i="1"/>
  <c r="S827" i="1"/>
  <c r="T827" i="1" s="1"/>
  <c r="P827" i="1"/>
  <c r="O827" i="1"/>
  <c r="N827" i="1"/>
  <c r="M827" i="1"/>
  <c r="G827" i="1"/>
  <c r="F827" i="1"/>
  <c r="V826" i="1"/>
  <c r="U826" i="1"/>
  <c r="S826" i="1"/>
  <c r="T826" i="1" s="1"/>
  <c r="P826" i="1"/>
  <c r="O826" i="1"/>
  <c r="N826" i="1"/>
  <c r="M826" i="1"/>
  <c r="G826" i="1"/>
  <c r="F826" i="1"/>
  <c r="V825" i="1"/>
  <c r="U825" i="1"/>
  <c r="S825" i="1"/>
  <c r="T825" i="1" s="1"/>
  <c r="P825" i="1"/>
  <c r="O825" i="1"/>
  <c r="N825" i="1"/>
  <c r="M825" i="1"/>
  <c r="F825" i="1"/>
  <c r="G825" i="1" s="1"/>
  <c r="V824" i="1"/>
  <c r="U824" i="1"/>
  <c r="S824" i="1"/>
  <c r="T824" i="1" s="1"/>
  <c r="P824" i="1"/>
  <c r="O824" i="1"/>
  <c r="N824" i="1"/>
  <c r="M824" i="1"/>
  <c r="G824" i="1"/>
  <c r="F824" i="1"/>
  <c r="V823" i="1"/>
  <c r="U823" i="1"/>
  <c r="S823" i="1"/>
  <c r="T823" i="1" s="1"/>
  <c r="P823" i="1"/>
  <c r="O823" i="1"/>
  <c r="N823" i="1"/>
  <c r="M823" i="1"/>
  <c r="F823" i="1"/>
  <c r="G823" i="1" s="1"/>
  <c r="V822" i="1"/>
  <c r="U822" i="1"/>
  <c r="S822" i="1"/>
  <c r="T822" i="1" s="1"/>
  <c r="P822" i="1"/>
  <c r="O822" i="1"/>
  <c r="N822" i="1"/>
  <c r="M822" i="1"/>
  <c r="G822" i="1"/>
  <c r="F822" i="1"/>
  <c r="V821" i="1"/>
  <c r="U821" i="1"/>
  <c r="S821" i="1"/>
  <c r="T821" i="1" s="1"/>
  <c r="P821" i="1"/>
  <c r="O821" i="1"/>
  <c r="N821" i="1"/>
  <c r="M821" i="1"/>
  <c r="G821" i="1"/>
  <c r="F821" i="1"/>
  <c r="V820" i="1"/>
  <c r="U820" i="1"/>
  <c r="S820" i="1"/>
  <c r="T820" i="1" s="1"/>
  <c r="P820" i="1"/>
  <c r="O820" i="1"/>
  <c r="N820" i="1"/>
  <c r="M820" i="1"/>
  <c r="F820" i="1"/>
  <c r="G820" i="1" s="1"/>
  <c r="V819" i="1"/>
  <c r="U819" i="1"/>
  <c r="S819" i="1"/>
  <c r="T819" i="1" s="1"/>
  <c r="P819" i="1"/>
  <c r="O819" i="1"/>
  <c r="N819" i="1"/>
  <c r="M819" i="1"/>
  <c r="F819" i="1"/>
  <c r="G819" i="1" s="1"/>
  <c r="V818" i="1"/>
  <c r="U818" i="1"/>
  <c r="S818" i="1"/>
  <c r="T818" i="1" s="1"/>
  <c r="P818" i="1"/>
  <c r="O818" i="1"/>
  <c r="N818" i="1"/>
  <c r="M818" i="1"/>
  <c r="G818" i="1"/>
  <c r="F818" i="1"/>
  <c r="V817" i="1"/>
  <c r="U817" i="1"/>
  <c r="S817" i="1"/>
  <c r="T817" i="1" s="1"/>
  <c r="P817" i="1"/>
  <c r="O817" i="1"/>
  <c r="N817" i="1"/>
  <c r="M817" i="1"/>
  <c r="G817" i="1"/>
  <c r="F817" i="1"/>
  <c r="V816" i="1"/>
  <c r="U816" i="1"/>
  <c r="S816" i="1"/>
  <c r="T816" i="1" s="1"/>
  <c r="P816" i="1"/>
  <c r="O816" i="1"/>
  <c r="N816" i="1"/>
  <c r="M816" i="1"/>
  <c r="F816" i="1"/>
  <c r="G816" i="1" s="1"/>
  <c r="V815" i="1"/>
  <c r="U815" i="1"/>
  <c r="S815" i="1"/>
  <c r="T815" i="1" s="1"/>
  <c r="P815" i="1"/>
  <c r="O815" i="1"/>
  <c r="N815" i="1"/>
  <c r="M815" i="1"/>
  <c r="G815" i="1"/>
  <c r="F815" i="1"/>
  <c r="V814" i="1"/>
  <c r="U814" i="1"/>
  <c r="S814" i="1"/>
  <c r="T814" i="1" s="1"/>
  <c r="P814" i="1"/>
  <c r="O814" i="1"/>
  <c r="N814" i="1"/>
  <c r="M814" i="1"/>
  <c r="G814" i="1"/>
  <c r="F814" i="1"/>
  <c r="V813" i="1"/>
  <c r="U813" i="1"/>
  <c r="S813" i="1"/>
  <c r="T813" i="1" s="1"/>
  <c r="P813" i="1"/>
  <c r="O813" i="1"/>
  <c r="N813" i="1"/>
  <c r="M813" i="1"/>
  <c r="F813" i="1"/>
  <c r="G813" i="1" s="1"/>
  <c r="V812" i="1"/>
  <c r="U812" i="1"/>
  <c r="S812" i="1"/>
  <c r="T812" i="1" s="1"/>
  <c r="P812" i="1"/>
  <c r="O812" i="1"/>
  <c r="N812" i="1"/>
  <c r="M812" i="1"/>
  <c r="G812" i="1"/>
  <c r="F812" i="1"/>
  <c r="V811" i="1"/>
  <c r="U811" i="1"/>
  <c r="S811" i="1"/>
  <c r="T811" i="1" s="1"/>
  <c r="P811" i="1"/>
  <c r="O811" i="1"/>
  <c r="N811" i="1"/>
  <c r="M811" i="1"/>
  <c r="F811" i="1"/>
  <c r="G811" i="1" s="1"/>
  <c r="V810" i="1"/>
  <c r="U810" i="1"/>
  <c r="S810" i="1"/>
  <c r="T810" i="1" s="1"/>
  <c r="P810" i="1"/>
  <c r="O810" i="1"/>
  <c r="N810" i="1"/>
  <c r="M810" i="1"/>
  <c r="G810" i="1"/>
  <c r="F810" i="1"/>
  <c r="V809" i="1"/>
  <c r="U809" i="1"/>
  <c r="S809" i="1"/>
  <c r="T809" i="1" s="1"/>
  <c r="P809" i="1"/>
  <c r="O809" i="1"/>
  <c r="N809" i="1"/>
  <c r="M809" i="1"/>
  <c r="G809" i="1"/>
  <c r="F809" i="1"/>
  <c r="V808" i="1"/>
  <c r="U808" i="1"/>
  <c r="S808" i="1"/>
  <c r="T808" i="1" s="1"/>
  <c r="P808" i="1"/>
  <c r="O808" i="1"/>
  <c r="N808" i="1"/>
  <c r="M808" i="1"/>
  <c r="F808" i="1"/>
  <c r="G808" i="1" s="1"/>
  <c r="V807" i="1"/>
  <c r="U807" i="1"/>
  <c r="S807" i="1"/>
  <c r="T807" i="1" s="1"/>
  <c r="P807" i="1"/>
  <c r="O807" i="1"/>
  <c r="N807" i="1"/>
  <c r="M807" i="1"/>
  <c r="F807" i="1"/>
  <c r="G807" i="1" s="1"/>
  <c r="V806" i="1"/>
  <c r="U806" i="1"/>
  <c r="S806" i="1"/>
  <c r="T806" i="1" s="1"/>
  <c r="P806" i="1"/>
  <c r="O806" i="1"/>
  <c r="N806" i="1"/>
  <c r="M806" i="1"/>
  <c r="G806" i="1"/>
  <c r="F806" i="1"/>
  <c r="V805" i="1"/>
  <c r="U805" i="1"/>
  <c r="S805" i="1"/>
  <c r="T805" i="1" s="1"/>
  <c r="P805" i="1"/>
  <c r="O805" i="1"/>
  <c r="N805" i="1"/>
  <c r="M805" i="1"/>
  <c r="G805" i="1"/>
  <c r="F805" i="1"/>
  <c r="V804" i="1"/>
  <c r="U804" i="1"/>
  <c r="S804" i="1"/>
  <c r="T804" i="1" s="1"/>
  <c r="P804" i="1"/>
  <c r="O804" i="1"/>
  <c r="N804" i="1"/>
  <c r="M804" i="1"/>
  <c r="F804" i="1"/>
  <c r="G804" i="1" s="1"/>
  <c r="V803" i="1"/>
  <c r="U803" i="1"/>
  <c r="S803" i="1"/>
  <c r="T803" i="1" s="1"/>
  <c r="P803" i="1"/>
  <c r="O803" i="1"/>
  <c r="N803" i="1"/>
  <c r="M803" i="1"/>
  <c r="G803" i="1"/>
  <c r="F803" i="1"/>
  <c r="V802" i="1"/>
  <c r="U802" i="1"/>
  <c r="S802" i="1"/>
  <c r="T802" i="1" s="1"/>
  <c r="P802" i="1"/>
  <c r="O802" i="1"/>
  <c r="N802" i="1"/>
  <c r="M802" i="1"/>
  <c r="G802" i="1"/>
  <c r="F802" i="1"/>
  <c r="V801" i="1"/>
  <c r="U801" i="1"/>
  <c r="S801" i="1"/>
  <c r="T801" i="1" s="1"/>
  <c r="P801" i="1"/>
  <c r="O801" i="1"/>
  <c r="N801" i="1"/>
  <c r="M801" i="1"/>
  <c r="F801" i="1"/>
  <c r="G801" i="1" s="1"/>
  <c r="V800" i="1"/>
  <c r="U800" i="1"/>
  <c r="S800" i="1"/>
  <c r="T800" i="1" s="1"/>
  <c r="P800" i="1"/>
  <c r="O800" i="1"/>
  <c r="N800" i="1"/>
  <c r="M800" i="1"/>
  <c r="G800" i="1"/>
  <c r="F800" i="1"/>
  <c r="V799" i="1"/>
  <c r="U799" i="1"/>
  <c r="S799" i="1"/>
  <c r="T799" i="1" s="1"/>
  <c r="P799" i="1"/>
  <c r="O799" i="1"/>
  <c r="N799" i="1"/>
  <c r="M799" i="1"/>
  <c r="F799" i="1"/>
  <c r="G799" i="1" s="1"/>
  <c r="V798" i="1"/>
  <c r="U798" i="1"/>
  <c r="S798" i="1"/>
  <c r="T798" i="1" s="1"/>
  <c r="P798" i="1"/>
  <c r="O798" i="1"/>
  <c r="N798" i="1"/>
  <c r="M798" i="1"/>
  <c r="G798" i="1"/>
  <c r="F798" i="1"/>
  <c r="V797" i="1"/>
  <c r="U797" i="1"/>
  <c r="S797" i="1"/>
  <c r="T797" i="1" s="1"/>
  <c r="P797" i="1"/>
  <c r="O797" i="1"/>
  <c r="N797" i="1"/>
  <c r="M797" i="1"/>
  <c r="G797" i="1"/>
  <c r="F797" i="1"/>
  <c r="V796" i="1"/>
  <c r="U796" i="1"/>
  <c r="S796" i="1"/>
  <c r="T796" i="1" s="1"/>
  <c r="P796" i="1"/>
  <c r="O796" i="1"/>
  <c r="N796" i="1"/>
  <c r="M796" i="1"/>
  <c r="F796" i="1"/>
  <c r="G796" i="1" s="1"/>
  <c r="V795" i="1"/>
  <c r="U795" i="1"/>
  <c r="S795" i="1"/>
  <c r="T795" i="1" s="1"/>
  <c r="P795" i="1"/>
  <c r="O795" i="1"/>
  <c r="N795" i="1"/>
  <c r="M795" i="1"/>
  <c r="F795" i="1"/>
  <c r="G795" i="1" s="1"/>
  <c r="V794" i="1"/>
  <c r="U794" i="1"/>
  <c r="S794" i="1"/>
  <c r="T794" i="1" s="1"/>
  <c r="P794" i="1"/>
  <c r="O794" i="1"/>
  <c r="N794" i="1"/>
  <c r="M794" i="1"/>
  <c r="G794" i="1"/>
  <c r="F794" i="1"/>
  <c r="V793" i="1"/>
  <c r="U793" i="1"/>
  <c r="S793" i="1"/>
  <c r="T793" i="1" s="1"/>
  <c r="P793" i="1"/>
  <c r="O793" i="1"/>
  <c r="N793" i="1"/>
  <c r="M793" i="1"/>
  <c r="G793" i="1"/>
  <c r="F793" i="1"/>
  <c r="V792" i="1"/>
  <c r="U792" i="1"/>
  <c r="S792" i="1"/>
  <c r="T792" i="1" s="1"/>
  <c r="P792" i="1"/>
  <c r="O792" i="1"/>
  <c r="N792" i="1"/>
  <c r="M792" i="1"/>
  <c r="F792" i="1"/>
  <c r="G792" i="1" s="1"/>
  <c r="V791" i="1"/>
  <c r="U791" i="1"/>
  <c r="S791" i="1"/>
  <c r="T791" i="1" s="1"/>
  <c r="P791" i="1"/>
  <c r="O791" i="1"/>
  <c r="N791" i="1"/>
  <c r="M791" i="1"/>
  <c r="G791" i="1"/>
  <c r="F791" i="1"/>
  <c r="V790" i="1"/>
  <c r="U790" i="1"/>
  <c r="S790" i="1"/>
  <c r="T790" i="1" s="1"/>
  <c r="P790" i="1"/>
  <c r="O790" i="1"/>
  <c r="N790" i="1"/>
  <c r="M790" i="1"/>
  <c r="G790" i="1"/>
  <c r="F790" i="1"/>
  <c r="V789" i="1"/>
  <c r="U789" i="1"/>
  <c r="S789" i="1"/>
  <c r="T789" i="1" s="1"/>
  <c r="P789" i="1"/>
  <c r="O789" i="1"/>
  <c r="N789" i="1"/>
  <c r="M789" i="1"/>
  <c r="F789" i="1"/>
  <c r="G789" i="1" s="1"/>
  <c r="V788" i="1"/>
  <c r="U788" i="1"/>
  <c r="S788" i="1"/>
  <c r="T788" i="1" s="1"/>
  <c r="P788" i="1"/>
  <c r="O788" i="1"/>
  <c r="N788" i="1"/>
  <c r="M788" i="1"/>
  <c r="G788" i="1"/>
  <c r="F788" i="1"/>
  <c r="V787" i="1"/>
  <c r="U787" i="1"/>
  <c r="S787" i="1"/>
  <c r="T787" i="1" s="1"/>
  <c r="P787" i="1"/>
  <c r="O787" i="1"/>
  <c r="N787" i="1"/>
  <c r="M787" i="1"/>
  <c r="F787" i="1"/>
  <c r="G787" i="1" s="1"/>
  <c r="V786" i="1"/>
  <c r="U786" i="1"/>
  <c r="S786" i="1"/>
  <c r="T786" i="1" s="1"/>
  <c r="P786" i="1"/>
  <c r="O786" i="1"/>
  <c r="N786" i="1"/>
  <c r="M786" i="1"/>
  <c r="G786" i="1"/>
  <c r="F786" i="1"/>
  <c r="V785" i="1"/>
  <c r="U785" i="1"/>
  <c r="S785" i="1"/>
  <c r="T785" i="1" s="1"/>
  <c r="P785" i="1"/>
  <c r="O785" i="1"/>
  <c r="N785" i="1"/>
  <c r="M785" i="1"/>
  <c r="G785" i="1"/>
  <c r="F785" i="1"/>
  <c r="V784" i="1"/>
  <c r="U784" i="1"/>
  <c r="S784" i="1"/>
  <c r="T784" i="1" s="1"/>
  <c r="P784" i="1"/>
  <c r="O784" i="1"/>
  <c r="N784" i="1"/>
  <c r="M784" i="1"/>
  <c r="F784" i="1"/>
  <c r="G784" i="1" s="1"/>
  <c r="V783" i="1"/>
  <c r="U783" i="1"/>
  <c r="S783" i="1"/>
  <c r="T783" i="1" s="1"/>
  <c r="P783" i="1"/>
  <c r="O783" i="1"/>
  <c r="N783" i="1"/>
  <c r="M783" i="1"/>
  <c r="F783" i="1"/>
  <c r="G783" i="1" s="1"/>
  <c r="V782" i="1"/>
  <c r="U782" i="1"/>
  <c r="S782" i="1"/>
  <c r="T782" i="1" s="1"/>
  <c r="P782" i="1"/>
  <c r="O782" i="1"/>
  <c r="N782" i="1"/>
  <c r="M782" i="1"/>
  <c r="G782" i="1"/>
  <c r="F782" i="1"/>
  <c r="V781" i="1"/>
  <c r="U781" i="1"/>
  <c r="S781" i="1"/>
  <c r="T781" i="1" s="1"/>
  <c r="P781" i="1"/>
  <c r="O781" i="1"/>
  <c r="N781" i="1"/>
  <c r="M781" i="1"/>
  <c r="G781" i="1"/>
  <c r="F781" i="1"/>
  <c r="V780" i="1"/>
  <c r="U780" i="1"/>
  <c r="S780" i="1"/>
  <c r="T780" i="1" s="1"/>
  <c r="P780" i="1"/>
  <c r="O780" i="1"/>
  <c r="N780" i="1"/>
  <c r="M780" i="1"/>
  <c r="F780" i="1"/>
  <c r="G780" i="1" s="1"/>
  <c r="V779" i="1"/>
  <c r="U779" i="1"/>
  <c r="S779" i="1"/>
  <c r="T779" i="1" s="1"/>
  <c r="P779" i="1"/>
  <c r="O779" i="1"/>
  <c r="N779" i="1"/>
  <c r="M779" i="1"/>
  <c r="G779" i="1"/>
  <c r="F779" i="1"/>
  <c r="V778" i="1"/>
  <c r="U778" i="1"/>
  <c r="S778" i="1"/>
  <c r="T778" i="1" s="1"/>
  <c r="P778" i="1"/>
  <c r="O778" i="1"/>
  <c r="N778" i="1"/>
  <c r="M778" i="1"/>
  <c r="G778" i="1"/>
  <c r="F778" i="1"/>
  <c r="V777" i="1"/>
  <c r="U777" i="1"/>
  <c r="S777" i="1"/>
  <c r="T777" i="1" s="1"/>
  <c r="P777" i="1"/>
  <c r="O777" i="1"/>
  <c r="N777" i="1"/>
  <c r="M777" i="1"/>
  <c r="F777" i="1"/>
  <c r="G777" i="1" s="1"/>
  <c r="V776" i="1"/>
  <c r="U776" i="1"/>
  <c r="S776" i="1"/>
  <c r="T776" i="1" s="1"/>
  <c r="P776" i="1"/>
  <c r="O776" i="1"/>
  <c r="N776" i="1"/>
  <c r="M776" i="1"/>
  <c r="G776" i="1"/>
  <c r="F776" i="1"/>
  <c r="V775" i="1"/>
  <c r="U775" i="1"/>
  <c r="S775" i="1"/>
  <c r="T775" i="1" s="1"/>
  <c r="P775" i="1"/>
  <c r="O775" i="1"/>
  <c r="N775" i="1"/>
  <c r="M775" i="1"/>
  <c r="F775" i="1"/>
  <c r="G775" i="1" s="1"/>
  <c r="V774" i="1"/>
  <c r="U774" i="1"/>
  <c r="S774" i="1"/>
  <c r="T774" i="1" s="1"/>
  <c r="P774" i="1"/>
  <c r="O774" i="1"/>
  <c r="N774" i="1"/>
  <c r="M774" i="1"/>
  <c r="G774" i="1"/>
  <c r="F774" i="1"/>
  <c r="V773" i="1"/>
  <c r="U773" i="1"/>
  <c r="S773" i="1"/>
  <c r="T773" i="1" s="1"/>
  <c r="P773" i="1"/>
  <c r="O773" i="1"/>
  <c r="N773" i="1"/>
  <c r="M773" i="1"/>
  <c r="G773" i="1"/>
  <c r="F773" i="1"/>
  <c r="V772" i="1"/>
  <c r="U772" i="1"/>
  <c r="S772" i="1"/>
  <c r="T772" i="1" s="1"/>
  <c r="P772" i="1"/>
  <c r="O772" i="1"/>
  <c r="N772" i="1"/>
  <c r="M772" i="1"/>
  <c r="F772" i="1"/>
  <c r="G772" i="1" s="1"/>
  <c r="V771" i="1"/>
  <c r="U771" i="1"/>
  <c r="S771" i="1"/>
  <c r="T771" i="1" s="1"/>
  <c r="P771" i="1"/>
  <c r="O771" i="1"/>
  <c r="N771" i="1"/>
  <c r="M771" i="1"/>
  <c r="F771" i="1"/>
  <c r="G771" i="1" s="1"/>
  <c r="V770" i="1"/>
  <c r="U770" i="1"/>
  <c r="S770" i="1"/>
  <c r="T770" i="1" s="1"/>
  <c r="P770" i="1"/>
  <c r="O770" i="1"/>
  <c r="N770" i="1"/>
  <c r="M770" i="1"/>
  <c r="G770" i="1"/>
  <c r="F770" i="1"/>
  <c r="V769" i="1"/>
  <c r="U769" i="1"/>
  <c r="S769" i="1"/>
  <c r="T769" i="1" s="1"/>
  <c r="P769" i="1"/>
  <c r="O769" i="1"/>
  <c r="N769" i="1"/>
  <c r="M769" i="1"/>
  <c r="G769" i="1"/>
  <c r="F769" i="1"/>
  <c r="V768" i="1"/>
  <c r="U768" i="1"/>
  <c r="S768" i="1"/>
  <c r="T768" i="1" s="1"/>
  <c r="P768" i="1"/>
  <c r="O768" i="1"/>
  <c r="N768" i="1"/>
  <c r="M768" i="1"/>
  <c r="F768" i="1"/>
  <c r="G768" i="1" s="1"/>
  <c r="V767" i="1"/>
  <c r="U767" i="1"/>
  <c r="S767" i="1"/>
  <c r="T767" i="1" s="1"/>
  <c r="P767" i="1"/>
  <c r="O767" i="1"/>
  <c r="N767" i="1"/>
  <c r="M767" i="1"/>
  <c r="G767" i="1"/>
  <c r="F767" i="1"/>
  <c r="V766" i="1"/>
  <c r="U766" i="1"/>
  <c r="S766" i="1"/>
  <c r="T766" i="1" s="1"/>
  <c r="P766" i="1"/>
  <c r="O766" i="1"/>
  <c r="N766" i="1"/>
  <c r="M766" i="1"/>
  <c r="G766" i="1"/>
  <c r="F766" i="1"/>
  <c r="V765" i="1"/>
  <c r="U765" i="1"/>
  <c r="S765" i="1"/>
  <c r="T765" i="1" s="1"/>
  <c r="P765" i="1"/>
  <c r="O765" i="1"/>
  <c r="N765" i="1"/>
  <c r="M765" i="1"/>
  <c r="F765" i="1"/>
  <c r="G765" i="1" s="1"/>
  <c r="V764" i="1"/>
  <c r="U764" i="1"/>
  <c r="S764" i="1"/>
  <c r="T764" i="1" s="1"/>
  <c r="P764" i="1"/>
  <c r="O764" i="1"/>
  <c r="N764" i="1"/>
  <c r="M764" i="1"/>
  <c r="G764" i="1"/>
  <c r="F764" i="1"/>
  <c r="V763" i="1"/>
  <c r="U763" i="1"/>
  <c r="S763" i="1"/>
  <c r="T763" i="1" s="1"/>
  <c r="P763" i="1"/>
  <c r="O763" i="1"/>
  <c r="N763" i="1"/>
  <c r="M763" i="1"/>
  <c r="F763" i="1"/>
  <c r="G763" i="1" s="1"/>
  <c r="V762" i="1"/>
  <c r="U762" i="1"/>
  <c r="S762" i="1"/>
  <c r="T762" i="1" s="1"/>
  <c r="P762" i="1"/>
  <c r="O762" i="1"/>
  <c r="N762" i="1"/>
  <c r="M762" i="1"/>
  <c r="G762" i="1"/>
  <c r="F762" i="1"/>
  <c r="V761" i="1"/>
  <c r="U761" i="1"/>
  <c r="S761" i="1"/>
  <c r="T761" i="1" s="1"/>
  <c r="P761" i="1"/>
  <c r="O761" i="1"/>
  <c r="N761" i="1"/>
  <c r="M761" i="1"/>
  <c r="G761" i="1"/>
  <c r="F761" i="1"/>
  <c r="V760" i="1"/>
  <c r="U760" i="1"/>
  <c r="S760" i="1"/>
  <c r="T760" i="1" s="1"/>
  <c r="P760" i="1"/>
  <c r="O760" i="1"/>
  <c r="N760" i="1"/>
  <c r="M760" i="1"/>
  <c r="F760" i="1"/>
  <c r="G760" i="1" s="1"/>
  <c r="V759" i="1"/>
  <c r="U759" i="1"/>
  <c r="S759" i="1"/>
  <c r="T759" i="1" s="1"/>
  <c r="P759" i="1"/>
  <c r="O759" i="1"/>
  <c r="N759" i="1"/>
  <c r="M759" i="1"/>
  <c r="F759" i="1"/>
  <c r="G759" i="1" s="1"/>
  <c r="V758" i="1"/>
  <c r="U758" i="1"/>
  <c r="S758" i="1"/>
  <c r="T758" i="1" s="1"/>
  <c r="P758" i="1"/>
  <c r="O758" i="1"/>
  <c r="N758" i="1"/>
  <c r="M758" i="1"/>
  <c r="G758" i="1"/>
  <c r="F758" i="1"/>
  <c r="V757" i="1"/>
  <c r="U757" i="1"/>
  <c r="S757" i="1"/>
  <c r="T757" i="1" s="1"/>
  <c r="P757" i="1"/>
  <c r="O757" i="1"/>
  <c r="N757" i="1"/>
  <c r="M757" i="1"/>
  <c r="G757" i="1"/>
  <c r="F757" i="1"/>
  <c r="V756" i="1"/>
  <c r="U756" i="1"/>
  <c r="S756" i="1"/>
  <c r="T756" i="1" s="1"/>
  <c r="P756" i="1"/>
  <c r="O756" i="1"/>
  <c r="N756" i="1"/>
  <c r="M756" i="1"/>
  <c r="F756" i="1"/>
  <c r="G756" i="1" s="1"/>
  <c r="V755" i="1"/>
  <c r="U755" i="1"/>
  <c r="S755" i="1"/>
  <c r="T755" i="1" s="1"/>
  <c r="P755" i="1"/>
  <c r="O755" i="1"/>
  <c r="N755" i="1"/>
  <c r="M755" i="1"/>
  <c r="G755" i="1"/>
  <c r="F755" i="1"/>
  <c r="V754" i="1"/>
  <c r="U754" i="1"/>
  <c r="S754" i="1"/>
  <c r="T754" i="1" s="1"/>
  <c r="P754" i="1"/>
  <c r="O754" i="1"/>
  <c r="N754" i="1"/>
  <c r="M754" i="1"/>
  <c r="G754" i="1"/>
  <c r="F754" i="1"/>
  <c r="V753" i="1"/>
  <c r="U753" i="1"/>
  <c r="S753" i="1"/>
  <c r="T753" i="1" s="1"/>
  <c r="P753" i="1"/>
  <c r="O753" i="1"/>
  <c r="N753" i="1"/>
  <c r="M753" i="1"/>
  <c r="F753" i="1"/>
  <c r="G753" i="1" s="1"/>
  <c r="V752" i="1"/>
  <c r="U752" i="1"/>
  <c r="S752" i="1"/>
  <c r="T752" i="1" s="1"/>
  <c r="P752" i="1"/>
  <c r="O752" i="1"/>
  <c r="N752" i="1"/>
  <c r="M752" i="1"/>
  <c r="G752" i="1"/>
  <c r="F752" i="1"/>
  <c r="V751" i="1"/>
  <c r="U751" i="1"/>
  <c r="S751" i="1"/>
  <c r="T751" i="1" s="1"/>
  <c r="P751" i="1"/>
  <c r="O751" i="1"/>
  <c r="N751" i="1"/>
  <c r="M751" i="1"/>
  <c r="F751" i="1"/>
  <c r="G751" i="1" s="1"/>
  <c r="V750" i="1"/>
  <c r="U750" i="1"/>
  <c r="S750" i="1"/>
  <c r="T750" i="1" s="1"/>
  <c r="P750" i="1"/>
  <c r="O750" i="1"/>
  <c r="N750" i="1"/>
  <c r="M750" i="1"/>
  <c r="G750" i="1"/>
  <c r="F750" i="1"/>
  <c r="V749" i="1"/>
  <c r="U749" i="1"/>
  <c r="S749" i="1"/>
  <c r="T749" i="1" s="1"/>
  <c r="P749" i="1"/>
  <c r="O749" i="1"/>
  <c r="N749" i="1"/>
  <c r="M749" i="1"/>
  <c r="G749" i="1"/>
  <c r="F749" i="1"/>
  <c r="V748" i="1"/>
  <c r="U748" i="1"/>
  <c r="S748" i="1"/>
  <c r="T748" i="1" s="1"/>
  <c r="P748" i="1"/>
  <c r="O748" i="1"/>
  <c r="N748" i="1"/>
  <c r="M748" i="1"/>
  <c r="F748" i="1"/>
  <c r="G748" i="1" s="1"/>
  <c r="V747" i="1"/>
  <c r="U747" i="1"/>
  <c r="S747" i="1"/>
  <c r="T747" i="1" s="1"/>
  <c r="P747" i="1"/>
  <c r="O747" i="1"/>
  <c r="N747" i="1"/>
  <c r="M747" i="1"/>
  <c r="F747" i="1"/>
  <c r="G747" i="1" s="1"/>
  <c r="V746" i="1"/>
  <c r="U746" i="1"/>
  <c r="S746" i="1"/>
  <c r="T746" i="1" s="1"/>
  <c r="P746" i="1"/>
  <c r="O746" i="1"/>
  <c r="N746" i="1"/>
  <c r="M746" i="1"/>
  <c r="G746" i="1"/>
  <c r="F746" i="1"/>
  <c r="V745" i="1"/>
  <c r="U745" i="1"/>
  <c r="S745" i="1"/>
  <c r="T745" i="1" s="1"/>
  <c r="P745" i="1"/>
  <c r="O745" i="1"/>
  <c r="N745" i="1"/>
  <c r="M745" i="1"/>
  <c r="G745" i="1"/>
  <c r="F745" i="1"/>
  <c r="V744" i="1"/>
  <c r="U744" i="1"/>
  <c r="S744" i="1"/>
  <c r="T744" i="1" s="1"/>
  <c r="P744" i="1"/>
  <c r="O744" i="1"/>
  <c r="N744" i="1"/>
  <c r="M744" i="1"/>
  <c r="F744" i="1"/>
  <c r="G744" i="1" s="1"/>
  <c r="V743" i="1"/>
  <c r="U743" i="1"/>
  <c r="S743" i="1"/>
  <c r="T743" i="1" s="1"/>
  <c r="P743" i="1"/>
  <c r="O743" i="1"/>
  <c r="N743" i="1"/>
  <c r="M743" i="1"/>
  <c r="G743" i="1"/>
  <c r="F743" i="1"/>
  <c r="V742" i="1"/>
  <c r="U742" i="1"/>
  <c r="S742" i="1"/>
  <c r="T742" i="1" s="1"/>
  <c r="P742" i="1"/>
  <c r="O742" i="1"/>
  <c r="N742" i="1"/>
  <c r="M742" i="1"/>
  <c r="G742" i="1"/>
  <c r="F742" i="1"/>
  <c r="V741" i="1"/>
  <c r="U741" i="1"/>
  <c r="S741" i="1"/>
  <c r="T741" i="1" s="1"/>
  <c r="P741" i="1"/>
  <c r="O741" i="1"/>
  <c r="N741" i="1"/>
  <c r="M741" i="1"/>
  <c r="F741" i="1"/>
  <c r="G741" i="1" s="1"/>
  <c r="V740" i="1"/>
  <c r="U740" i="1"/>
  <c r="S740" i="1"/>
  <c r="T740" i="1" s="1"/>
  <c r="P740" i="1"/>
  <c r="O740" i="1"/>
  <c r="N740" i="1"/>
  <c r="M740" i="1"/>
  <c r="G740" i="1"/>
  <c r="F740" i="1"/>
  <c r="V739" i="1"/>
  <c r="U739" i="1"/>
  <c r="S739" i="1"/>
  <c r="T739" i="1" s="1"/>
  <c r="P739" i="1"/>
  <c r="O739" i="1"/>
  <c r="N739" i="1"/>
  <c r="M739" i="1"/>
  <c r="F739" i="1"/>
  <c r="G739" i="1" s="1"/>
  <c r="V738" i="1"/>
  <c r="U738" i="1"/>
  <c r="S738" i="1"/>
  <c r="T738" i="1" s="1"/>
  <c r="P738" i="1"/>
  <c r="O738" i="1"/>
  <c r="N738" i="1"/>
  <c r="M738" i="1"/>
  <c r="G738" i="1"/>
  <c r="F738" i="1"/>
  <c r="V737" i="1"/>
  <c r="U737" i="1"/>
  <c r="S737" i="1"/>
  <c r="T737" i="1" s="1"/>
  <c r="P737" i="1"/>
  <c r="O737" i="1"/>
  <c r="N737" i="1"/>
  <c r="M737" i="1"/>
  <c r="G737" i="1"/>
  <c r="F737" i="1"/>
  <c r="V736" i="1"/>
  <c r="U736" i="1"/>
  <c r="S736" i="1"/>
  <c r="T736" i="1" s="1"/>
  <c r="P736" i="1"/>
  <c r="O736" i="1"/>
  <c r="N736" i="1"/>
  <c r="M736" i="1"/>
  <c r="F736" i="1"/>
  <c r="G736" i="1" s="1"/>
  <c r="V735" i="1"/>
  <c r="U735" i="1"/>
  <c r="S735" i="1"/>
  <c r="T735" i="1" s="1"/>
  <c r="P735" i="1"/>
  <c r="O735" i="1"/>
  <c r="N735" i="1"/>
  <c r="M735" i="1"/>
  <c r="F735" i="1"/>
  <c r="G735" i="1" s="1"/>
  <c r="V734" i="1"/>
  <c r="U734" i="1"/>
  <c r="S734" i="1"/>
  <c r="T734" i="1" s="1"/>
  <c r="P734" i="1"/>
  <c r="O734" i="1"/>
  <c r="N734" i="1"/>
  <c r="M734" i="1"/>
  <c r="G734" i="1"/>
  <c r="F734" i="1"/>
  <c r="V733" i="1"/>
  <c r="U733" i="1"/>
  <c r="S733" i="1"/>
  <c r="T733" i="1" s="1"/>
  <c r="P733" i="1"/>
  <c r="O733" i="1"/>
  <c r="N733" i="1"/>
  <c r="M733" i="1"/>
  <c r="G733" i="1"/>
  <c r="F733" i="1"/>
  <c r="V732" i="1"/>
  <c r="U732" i="1"/>
  <c r="S732" i="1"/>
  <c r="T732" i="1" s="1"/>
  <c r="P732" i="1"/>
  <c r="O732" i="1"/>
  <c r="N732" i="1"/>
  <c r="M732" i="1"/>
  <c r="F732" i="1"/>
  <c r="G732" i="1" s="1"/>
  <c r="V731" i="1"/>
  <c r="U731" i="1"/>
  <c r="S731" i="1"/>
  <c r="T731" i="1" s="1"/>
  <c r="P731" i="1"/>
  <c r="O731" i="1"/>
  <c r="N731" i="1"/>
  <c r="M731" i="1"/>
  <c r="G731" i="1"/>
  <c r="F731" i="1"/>
  <c r="V730" i="1"/>
  <c r="U730" i="1"/>
  <c r="S730" i="1"/>
  <c r="T730" i="1" s="1"/>
  <c r="P730" i="1"/>
  <c r="O730" i="1"/>
  <c r="N730" i="1"/>
  <c r="M730" i="1"/>
  <c r="G730" i="1"/>
  <c r="F730" i="1"/>
  <c r="V729" i="1"/>
  <c r="U729" i="1"/>
  <c r="S729" i="1"/>
  <c r="T729" i="1" s="1"/>
  <c r="P729" i="1"/>
  <c r="O729" i="1"/>
  <c r="N729" i="1"/>
  <c r="M729" i="1"/>
  <c r="F729" i="1"/>
  <c r="G729" i="1" s="1"/>
  <c r="V728" i="1"/>
  <c r="U728" i="1"/>
  <c r="S728" i="1"/>
  <c r="T728" i="1" s="1"/>
  <c r="P728" i="1"/>
  <c r="O728" i="1"/>
  <c r="N728" i="1"/>
  <c r="M728" i="1"/>
  <c r="G728" i="1"/>
  <c r="F728" i="1"/>
  <c r="V727" i="1"/>
  <c r="U727" i="1"/>
  <c r="S727" i="1"/>
  <c r="T727" i="1" s="1"/>
  <c r="P727" i="1"/>
  <c r="O727" i="1"/>
  <c r="N727" i="1"/>
  <c r="M727" i="1"/>
  <c r="F727" i="1"/>
  <c r="G727" i="1" s="1"/>
  <c r="V726" i="1"/>
  <c r="U726" i="1"/>
  <c r="S726" i="1"/>
  <c r="T726" i="1" s="1"/>
  <c r="P726" i="1"/>
  <c r="O726" i="1"/>
  <c r="N726" i="1"/>
  <c r="M726" i="1"/>
  <c r="G726" i="1"/>
  <c r="F726" i="1"/>
  <c r="V725" i="1"/>
  <c r="U725" i="1"/>
  <c r="S725" i="1"/>
  <c r="T725" i="1" s="1"/>
  <c r="P725" i="1"/>
  <c r="O725" i="1"/>
  <c r="N725" i="1"/>
  <c r="M725" i="1"/>
  <c r="G725" i="1"/>
  <c r="F725" i="1"/>
  <c r="V724" i="1"/>
  <c r="U724" i="1"/>
  <c r="S724" i="1"/>
  <c r="T724" i="1" s="1"/>
  <c r="P724" i="1"/>
  <c r="O724" i="1"/>
  <c r="N724" i="1"/>
  <c r="M724" i="1"/>
  <c r="F724" i="1"/>
  <c r="G724" i="1" s="1"/>
  <c r="V723" i="1"/>
  <c r="U723" i="1"/>
  <c r="S723" i="1"/>
  <c r="T723" i="1" s="1"/>
  <c r="P723" i="1"/>
  <c r="O723" i="1"/>
  <c r="N723" i="1"/>
  <c r="M723" i="1"/>
  <c r="F723" i="1"/>
  <c r="G723" i="1" s="1"/>
  <c r="V722" i="1"/>
  <c r="U722" i="1"/>
  <c r="S722" i="1"/>
  <c r="T722" i="1" s="1"/>
  <c r="P722" i="1"/>
  <c r="O722" i="1"/>
  <c r="N722" i="1"/>
  <c r="M722" i="1"/>
  <c r="G722" i="1"/>
  <c r="F722" i="1"/>
  <c r="V721" i="1"/>
  <c r="U721" i="1"/>
  <c r="S721" i="1"/>
  <c r="T721" i="1" s="1"/>
  <c r="P721" i="1"/>
  <c r="O721" i="1"/>
  <c r="N721" i="1"/>
  <c r="M721" i="1"/>
  <c r="G721" i="1"/>
  <c r="F721" i="1"/>
  <c r="V720" i="1"/>
  <c r="U720" i="1"/>
  <c r="S720" i="1"/>
  <c r="T720" i="1" s="1"/>
  <c r="P720" i="1"/>
  <c r="O720" i="1"/>
  <c r="N720" i="1"/>
  <c r="M720" i="1"/>
  <c r="F720" i="1"/>
  <c r="G720" i="1" s="1"/>
  <c r="V719" i="1"/>
  <c r="U719" i="1"/>
  <c r="S719" i="1"/>
  <c r="T719" i="1" s="1"/>
  <c r="P719" i="1"/>
  <c r="O719" i="1"/>
  <c r="N719" i="1"/>
  <c r="M719" i="1"/>
  <c r="G719" i="1"/>
  <c r="F719" i="1"/>
  <c r="V718" i="1"/>
  <c r="U718" i="1"/>
  <c r="S718" i="1"/>
  <c r="T718" i="1" s="1"/>
  <c r="P718" i="1"/>
  <c r="O718" i="1"/>
  <c r="N718" i="1"/>
  <c r="M718" i="1"/>
  <c r="G718" i="1"/>
  <c r="F718" i="1"/>
  <c r="V717" i="1"/>
  <c r="U717" i="1"/>
  <c r="S717" i="1"/>
  <c r="T717" i="1" s="1"/>
  <c r="P717" i="1"/>
  <c r="O717" i="1"/>
  <c r="N717" i="1"/>
  <c r="M717" i="1"/>
  <c r="F717" i="1"/>
  <c r="G717" i="1" s="1"/>
  <c r="V716" i="1"/>
  <c r="U716" i="1"/>
  <c r="S716" i="1"/>
  <c r="T716" i="1" s="1"/>
  <c r="P716" i="1"/>
  <c r="O716" i="1"/>
  <c r="N716" i="1"/>
  <c r="M716" i="1"/>
  <c r="G716" i="1"/>
  <c r="F716" i="1"/>
  <c r="V715" i="1"/>
  <c r="U715" i="1"/>
  <c r="S715" i="1"/>
  <c r="T715" i="1" s="1"/>
  <c r="P715" i="1"/>
  <c r="O715" i="1"/>
  <c r="N715" i="1"/>
  <c r="M715" i="1"/>
  <c r="F715" i="1"/>
  <c r="G715" i="1" s="1"/>
  <c r="V714" i="1"/>
  <c r="U714" i="1"/>
  <c r="S714" i="1"/>
  <c r="T714" i="1" s="1"/>
  <c r="P714" i="1"/>
  <c r="O714" i="1"/>
  <c r="N714" i="1"/>
  <c r="M714" i="1"/>
  <c r="G714" i="1"/>
  <c r="F714" i="1"/>
  <c r="V713" i="1"/>
  <c r="U713" i="1"/>
  <c r="S713" i="1"/>
  <c r="T713" i="1" s="1"/>
  <c r="P713" i="1"/>
  <c r="O713" i="1"/>
  <c r="N713" i="1"/>
  <c r="M713" i="1"/>
  <c r="G713" i="1"/>
  <c r="F713" i="1"/>
  <c r="V712" i="1"/>
  <c r="U712" i="1"/>
  <c r="S712" i="1"/>
  <c r="T712" i="1" s="1"/>
  <c r="P712" i="1"/>
  <c r="O712" i="1"/>
  <c r="N712" i="1"/>
  <c r="M712" i="1"/>
  <c r="F712" i="1"/>
  <c r="G712" i="1" s="1"/>
  <c r="V711" i="1"/>
  <c r="U711" i="1"/>
  <c r="S711" i="1"/>
  <c r="T711" i="1" s="1"/>
  <c r="P711" i="1"/>
  <c r="O711" i="1"/>
  <c r="N711" i="1"/>
  <c r="M711" i="1"/>
  <c r="F711" i="1"/>
  <c r="G711" i="1" s="1"/>
  <c r="V710" i="1"/>
  <c r="U710" i="1"/>
  <c r="S710" i="1"/>
  <c r="T710" i="1" s="1"/>
  <c r="P710" i="1"/>
  <c r="O710" i="1"/>
  <c r="N710" i="1"/>
  <c r="M710" i="1"/>
  <c r="G710" i="1"/>
  <c r="F710" i="1"/>
  <c r="V709" i="1"/>
  <c r="U709" i="1"/>
  <c r="S709" i="1"/>
  <c r="T709" i="1" s="1"/>
  <c r="P709" i="1"/>
  <c r="O709" i="1"/>
  <c r="N709" i="1"/>
  <c r="M709" i="1"/>
  <c r="G709" i="1"/>
  <c r="F709" i="1"/>
  <c r="V708" i="1"/>
  <c r="U708" i="1"/>
  <c r="S708" i="1"/>
  <c r="T708" i="1" s="1"/>
  <c r="P708" i="1"/>
  <c r="O708" i="1"/>
  <c r="N708" i="1"/>
  <c r="M708" i="1"/>
  <c r="F708" i="1"/>
  <c r="G708" i="1" s="1"/>
  <c r="V707" i="1"/>
  <c r="U707" i="1"/>
  <c r="S707" i="1"/>
  <c r="T707" i="1" s="1"/>
  <c r="P707" i="1"/>
  <c r="O707" i="1"/>
  <c r="N707" i="1"/>
  <c r="M707" i="1"/>
  <c r="G707" i="1"/>
  <c r="F707" i="1"/>
  <c r="V706" i="1"/>
  <c r="U706" i="1"/>
  <c r="S706" i="1"/>
  <c r="T706" i="1" s="1"/>
  <c r="P706" i="1"/>
  <c r="O706" i="1"/>
  <c r="N706" i="1"/>
  <c r="M706" i="1"/>
  <c r="G706" i="1"/>
  <c r="F706" i="1"/>
  <c r="V705" i="1"/>
  <c r="U705" i="1"/>
  <c r="S705" i="1"/>
  <c r="T705" i="1" s="1"/>
  <c r="P705" i="1"/>
  <c r="O705" i="1"/>
  <c r="N705" i="1"/>
  <c r="M705" i="1"/>
  <c r="F705" i="1"/>
  <c r="G705" i="1" s="1"/>
  <c r="V704" i="1"/>
  <c r="U704" i="1"/>
  <c r="S704" i="1"/>
  <c r="T704" i="1" s="1"/>
  <c r="P704" i="1"/>
  <c r="O704" i="1"/>
  <c r="N704" i="1"/>
  <c r="M704" i="1"/>
  <c r="G704" i="1"/>
  <c r="F704" i="1"/>
  <c r="V703" i="1"/>
  <c r="U703" i="1"/>
  <c r="S703" i="1"/>
  <c r="T703" i="1" s="1"/>
  <c r="P703" i="1"/>
  <c r="O703" i="1"/>
  <c r="N703" i="1"/>
  <c r="M703" i="1"/>
  <c r="F703" i="1"/>
  <c r="G703" i="1" s="1"/>
  <c r="V702" i="1"/>
  <c r="U702" i="1"/>
  <c r="S702" i="1"/>
  <c r="T702" i="1" s="1"/>
  <c r="P702" i="1"/>
  <c r="O702" i="1"/>
  <c r="N702" i="1"/>
  <c r="M702" i="1"/>
  <c r="G702" i="1"/>
  <c r="F702" i="1"/>
  <c r="V701" i="1"/>
  <c r="U701" i="1"/>
  <c r="S701" i="1"/>
  <c r="T701" i="1" s="1"/>
  <c r="P701" i="1"/>
  <c r="O701" i="1"/>
  <c r="N701" i="1"/>
  <c r="M701" i="1"/>
  <c r="G701" i="1"/>
  <c r="F701" i="1"/>
  <c r="V700" i="1"/>
  <c r="U700" i="1"/>
  <c r="S700" i="1"/>
  <c r="T700" i="1" s="1"/>
  <c r="P700" i="1"/>
  <c r="O700" i="1"/>
  <c r="N700" i="1"/>
  <c r="M700" i="1"/>
  <c r="F700" i="1"/>
  <c r="G700" i="1" s="1"/>
  <c r="V699" i="1"/>
  <c r="U699" i="1"/>
  <c r="S699" i="1"/>
  <c r="T699" i="1" s="1"/>
  <c r="P699" i="1"/>
  <c r="O699" i="1"/>
  <c r="N699" i="1"/>
  <c r="M699" i="1"/>
  <c r="F699" i="1"/>
  <c r="G699" i="1" s="1"/>
  <c r="V698" i="1"/>
  <c r="U698" i="1"/>
  <c r="S698" i="1"/>
  <c r="T698" i="1" s="1"/>
  <c r="P698" i="1"/>
  <c r="O698" i="1"/>
  <c r="N698" i="1"/>
  <c r="M698" i="1"/>
  <c r="G698" i="1"/>
  <c r="F698" i="1"/>
  <c r="V697" i="1"/>
  <c r="U697" i="1"/>
  <c r="S697" i="1"/>
  <c r="T697" i="1" s="1"/>
  <c r="P697" i="1"/>
  <c r="O697" i="1"/>
  <c r="N697" i="1"/>
  <c r="M697" i="1"/>
  <c r="G697" i="1"/>
  <c r="F697" i="1"/>
  <c r="V696" i="1"/>
  <c r="U696" i="1"/>
  <c r="S696" i="1"/>
  <c r="T696" i="1" s="1"/>
  <c r="P696" i="1"/>
  <c r="O696" i="1"/>
  <c r="N696" i="1"/>
  <c r="M696" i="1"/>
  <c r="F696" i="1"/>
  <c r="G696" i="1" s="1"/>
  <c r="V695" i="1"/>
  <c r="U695" i="1"/>
  <c r="S695" i="1"/>
  <c r="T695" i="1" s="1"/>
  <c r="P695" i="1"/>
  <c r="O695" i="1"/>
  <c r="N695" i="1"/>
  <c r="M695" i="1"/>
  <c r="G695" i="1"/>
  <c r="F695" i="1"/>
  <c r="V694" i="1"/>
  <c r="U694" i="1"/>
  <c r="S694" i="1"/>
  <c r="T694" i="1" s="1"/>
  <c r="P694" i="1"/>
  <c r="O694" i="1"/>
  <c r="N694" i="1"/>
  <c r="M694" i="1"/>
  <c r="G694" i="1"/>
  <c r="F694" i="1"/>
  <c r="V693" i="1"/>
  <c r="U693" i="1"/>
  <c r="S693" i="1"/>
  <c r="T693" i="1" s="1"/>
  <c r="P693" i="1"/>
  <c r="O693" i="1"/>
  <c r="N693" i="1"/>
  <c r="M693" i="1"/>
  <c r="F693" i="1"/>
  <c r="G693" i="1" s="1"/>
  <c r="V692" i="1"/>
  <c r="U692" i="1"/>
  <c r="S692" i="1"/>
  <c r="T692" i="1" s="1"/>
  <c r="P692" i="1"/>
  <c r="O692" i="1"/>
  <c r="N692" i="1"/>
  <c r="M692" i="1"/>
  <c r="G692" i="1"/>
  <c r="F692" i="1"/>
  <c r="V691" i="1"/>
  <c r="U691" i="1"/>
  <c r="S691" i="1"/>
  <c r="T691" i="1" s="1"/>
  <c r="P691" i="1"/>
  <c r="O691" i="1"/>
  <c r="N691" i="1"/>
  <c r="M691" i="1"/>
  <c r="F691" i="1"/>
  <c r="G691" i="1" s="1"/>
  <c r="V690" i="1"/>
  <c r="U690" i="1"/>
  <c r="S690" i="1"/>
  <c r="T690" i="1" s="1"/>
  <c r="P690" i="1"/>
  <c r="O690" i="1"/>
  <c r="N690" i="1"/>
  <c r="M690" i="1"/>
  <c r="G690" i="1"/>
  <c r="F690" i="1"/>
  <c r="V689" i="1"/>
  <c r="U689" i="1"/>
  <c r="S689" i="1"/>
  <c r="T689" i="1" s="1"/>
  <c r="P689" i="1"/>
  <c r="O689" i="1"/>
  <c r="N689" i="1"/>
  <c r="M689" i="1"/>
  <c r="G689" i="1"/>
  <c r="F689" i="1"/>
  <c r="V688" i="1"/>
  <c r="U688" i="1"/>
  <c r="S688" i="1"/>
  <c r="T688" i="1" s="1"/>
  <c r="P688" i="1"/>
  <c r="O688" i="1"/>
  <c r="N688" i="1"/>
  <c r="M688" i="1"/>
  <c r="F688" i="1"/>
  <c r="G688" i="1" s="1"/>
  <c r="V687" i="1"/>
  <c r="U687" i="1"/>
  <c r="S687" i="1"/>
  <c r="T687" i="1" s="1"/>
  <c r="P687" i="1"/>
  <c r="O687" i="1"/>
  <c r="N687" i="1"/>
  <c r="M687" i="1"/>
  <c r="F687" i="1"/>
  <c r="G687" i="1" s="1"/>
  <c r="V686" i="1"/>
  <c r="U686" i="1"/>
  <c r="S686" i="1"/>
  <c r="T686" i="1" s="1"/>
  <c r="P686" i="1"/>
  <c r="O686" i="1"/>
  <c r="N686" i="1"/>
  <c r="M686" i="1"/>
  <c r="G686" i="1"/>
  <c r="F686" i="1"/>
  <c r="V685" i="1"/>
  <c r="U685" i="1"/>
  <c r="S685" i="1"/>
  <c r="T685" i="1" s="1"/>
  <c r="P685" i="1"/>
  <c r="O685" i="1"/>
  <c r="N685" i="1"/>
  <c r="M685" i="1"/>
  <c r="G685" i="1"/>
  <c r="F685" i="1"/>
  <c r="V684" i="1"/>
  <c r="U684" i="1"/>
  <c r="S684" i="1"/>
  <c r="T684" i="1" s="1"/>
  <c r="P684" i="1"/>
  <c r="O684" i="1"/>
  <c r="N684" i="1"/>
  <c r="M684" i="1"/>
  <c r="F684" i="1"/>
  <c r="G684" i="1" s="1"/>
  <c r="V683" i="1"/>
  <c r="U683" i="1"/>
  <c r="S683" i="1"/>
  <c r="T683" i="1" s="1"/>
  <c r="P683" i="1"/>
  <c r="O683" i="1"/>
  <c r="N683" i="1"/>
  <c r="M683" i="1"/>
  <c r="G683" i="1"/>
  <c r="F683" i="1"/>
  <c r="V682" i="1"/>
  <c r="U682" i="1"/>
  <c r="S682" i="1"/>
  <c r="T682" i="1" s="1"/>
  <c r="P682" i="1"/>
  <c r="O682" i="1"/>
  <c r="N682" i="1"/>
  <c r="M682" i="1"/>
  <c r="G682" i="1"/>
  <c r="F682" i="1"/>
  <c r="V681" i="1"/>
  <c r="U681" i="1"/>
  <c r="S681" i="1"/>
  <c r="T681" i="1" s="1"/>
  <c r="P681" i="1"/>
  <c r="O681" i="1"/>
  <c r="N681" i="1"/>
  <c r="M681" i="1"/>
  <c r="F681" i="1"/>
  <c r="G681" i="1" s="1"/>
  <c r="V680" i="1"/>
  <c r="U680" i="1"/>
  <c r="S680" i="1"/>
  <c r="T680" i="1" s="1"/>
  <c r="P680" i="1"/>
  <c r="O680" i="1"/>
  <c r="N680" i="1"/>
  <c r="M680" i="1"/>
  <c r="G680" i="1"/>
  <c r="F680" i="1"/>
  <c r="V679" i="1"/>
  <c r="U679" i="1"/>
  <c r="S679" i="1"/>
  <c r="T679" i="1" s="1"/>
  <c r="P679" i="1"/>
  <c r="O679" i="1"/>
  <c r="N679" i="1"/>
  <c r="M679" i="1"/>
  <c r="F679" i="1"/>
  <c r="G679" i="1" s="1"/>
  <c r="V678" i="1"/>
  <c r="U678" i="1"/>
  <c r="S678" i="1"/>
  <c r="T678" i="1" s="1"/>
  <c r="P678" i="1"/>
  <c r="O678" i="1"/>
  <c r="N678" i="1"/>
  <c r="M678" i="1"/>
  <c r="G678" i="1"/>
  <c r="F678" i="1"/>
  <c r="V677" i="1"/>
  <c r="U677" i="1"/>
  <c r="S677" i="1"/>
  <c r="T677" i="1" s="1"/>
  <c r="P677" i="1"/>
  <c r="O677" i="1"/>
  <c r="N677" i="1"/>
  <c r="M677" i="1"/>
  <c r="G677" i="1"/>
  <c r="F677" i="1"/>
  <c r="V676" i="1"/>
  <c r="U676" i="1"/>
  <c r="S676" i="1"/>
  <c r="T676" i="1" s="1"/>
  <c r="P676" i="1"/>
  <c r="O676" i="1"/>
  <c r="N676" i="1"/>
  <c r="M676" i="1"/>
  <c r="F676" i="1"/>
  <c r="G676" i="1" s="1"/>
  <c r="V675" i="1"/>
  <c r="U675" i="1"/>
  <c r="S675" i="1"/>
  <c r="T675" i="1" s="1"/>
  <c r="P675" i="1"/>
  <c r="O675" i="1"/>
  <c r="N675" i="1"/>
  <c r="M675" i="1"/>
  <c r="F675" i="1"/>
  <c r="G675" i="1" s="1"/>
  <c r="V674" i="1"/>
  <c r="U674" i="1"/>
  <c r="S674" i="1"/>
  <c r="T674" i="1" s="1"/>
  <c r="P674" i="1"/>
  <c r="O674" i="1"/>
  <c r="N674" i="1"/>
  <c r="M674" i="1"/>
  <c r="G674" i="1"/>
  <c r="F674" i="1"/>
  <c r="V673" i="1"/>
  <c r="U673" i="1"/>
  <c r="S673" i="1"/>
  <c r="T673" i="1" s="1"/>
  <c r="P673" i="1"/>
  <c r="O673" i="1"/>
  <c r="N673" i="1"/>
  <c r="M673" i="1"/>
  <c r="G673" i="1"/>
  <c r="F673" i="1"/>
  <c r="V672" i="1"/>
  <c r="U672" i="1"/>
  <c r="S672" i="1"/>
  <c r="T672" i="1" s="1"/>
  <c r="P672" i="1"/>
  <c r="O672" i="1"/>
  <c r="N672" i="1"/>
  <c r="M672" i="1"/>
  <c r="F672" i="1"/>
  <c r="G672" i="1" s="1"/>
  <c r="V671" i="1"/>
  <c r="U671" i="1"/>
  <c r="S671" i="1"/>
  <c r="T671" i="1" s="1"/>
  <c r="P671" i="1"/>
  <c r="O671" i="1"/>
  <c r="N671" i="1"/>
  <c r="M671" i="1"/>
  <c r="G671" i="1"/>
  <c r="F671" i="1"/>
  <c r="V670" i="1"/>
  <c r="U670" i="1"/>
  <c r="S670" i="1"/>
  <c r="T670" i="1" s="1"/>
  <c r="P670" i="1"/>
  <c r="O670" i="1"/>
  <c r="N670" i="1"/>
  <c r="M670" i="1"/>
  <c r="G670" i="1"/>
  <c r="F670" i="1"/>
  <c r="V669" i="1"/>
  <c r="U669" i="1"/>
  <c r="S669" i="1"/>
  <c r="T669" i="1" s="1"/>
  <c r="P669" i="1"/>
  <c r="O669" i="1"/>
  <c r="N669" i="1"/>
  <c r="M669" i="1"/>
  <c r="F669" i="1"/>
  <c r="G669" i="1" s="1"/>
  <c r="V668" i="1"/>
  <c r="U668" i="1"/>
  <c r="S668" i="1"/>
  <c r="T668" i="1" s="1"/>
  <c r="P668" i="1"/>
  <c r="O668" i="1"/>
  <c r="N668" i="1"/>
  <c r="M668" i="1"/>
  <c r="G668" i="1"/>
  <c r="F668" i="1"/>
  <c r="V667" i="1"/>
  <c r="U667" i="1"/>
  <c r="S667" i="1"/>
  <c r="T667" i="1" s="1"/>
  <c r="P667" i="1"/>
  <c r="O667" i="1"/>
  <c r="N667" i="1"/>
  <c r="M667" i="1"/>
  <c r="F667" i="1"/>
  <c r="G667" i="1" s="1"/>
  <c r="V666" i="1"/>
  <c r="U666" i="1"/>
  <c r="S666" i="1"/>
  <c r="T666" i="1" s="1"/>
  <c r="P666" i="1"/>
  <c r="O666" i="1"/>
  <c r="N666" i="1"/>
  <c r="M666" i="1"/>
  <c r="G666" i="1"/>
  <c r="F666" i="1"/>
  <c r="V665" i="1"/>
  <c r="U665" i="1"/>
  <c r="S665" i="1"/>
  <c r="T665" i="1" s="1"/>
  <c r="P665" i="1"/>
  <c r="O665" i="1"/>
  <c r="N665" i="1"/>
  <c r="M665" i="1"/>
  <c r="G665" i="1"/>
  <c r="F665" i="1"/>
  <c r="V664" i="1"/>
  <c r="U664" i="1"/>
  <c r="S664" i="1"/>
  <c r="T664" i="1" s="1"/>
  <c r="P664" i="1"/>
  <c r="O664" i="1"/>
  <c r="N664" i="1"/>
  <c r="M664" i="1"/>
  <c r="F664" i="1"/>
  <c r="G664" i="1" s="1"/>
  <c r="V663" i="1"/>
  <c r="U663" i="1"/>
  <c r="S663" i="1"/>
  <c r="T663" i="1" s="1"/>
  <c r="P663" i="1"/>
  <c r="O663" i="1"/>
  <c r="N663" i="1"/>
  <c r="M663" i="1"/>
  <c r="F663" i="1"/>
  <c r="G663" i="1" s="1"/>
  <c r="V662" i="1"/>
  <c r="U662" i="1"/>
  <c r="S662" i="1"/>
  <c r="T662" i="1" s="1"/>
  <c r="P662" i="1"/>
  <c r="O662" i="1"/>
  <c r="N662" i="1"/>
  <c r="M662" i="1"/>
  <c r="G662" i="1"/>
  <c r="F662" i="1"/>
  <c r="V661" i="1"/>
  <c r="U661" i="1"/>
  <c r="S661" i="1"/>
  <c r="T661" i="1" s="1"/>
  <c r="P661" i="1"/>
  <c r="O661" i="1"/>
  <c r="N661" i="1"/>
  <c r="M661" i="1"/>
  <c r="G661" i="1"/>
  <c r="F661" i="1"/>
  <c r="V660" i="1"/>
  <c r="U660" i="1"/>
  <c r="S660" i="1"/>
  <c r="T660" i="1" s="1"/>
  <c r="P660" i="1"/>
  <c r="O660" i="1"/>
  <c r="N660" i="1"/>
  <c r="M660" i="1"/>
  <c r="F660" i="1"/>
  <c r="G660" i="1" s="1"/>
  <c r="V659" i="1"/>
  <c r="U659" i="1"/>
  <c r="S659" i="1"/>
  <c r="T659" i="1" s="1"/>
  <c r="P659" i="1"/>
  <c r="O659" i="1"/>
  <c r="N659" i="1"/>
  <c r="M659" i="1"/>
  <c r="G659" i="1"/>
  <c r="F659" i="1"/>
  <c r="V658" i="1"/>
  <c r="U658" i="1"/>
  <c r="S658" i="1"/>
  <c r="T658" i="1" s="1"/>
  <c r="P658" i="1"/>
  <c r="O658" i="1"/>
  <c r="N658" i="1"/>
  <c r="M658" i="1"/>
  <c r="G658" i="1"/>
  <c r="F658" i="1"/>
  <c r="V657" i="1"/>
  <c r="U657" i="1"/>
  <c r="S657" i="1"/>
  <c r="T657" i="1" s="1"/>
  <c r="P657" i="1"/>
  <c r="O657" i="1"/>
  <c r="N657" i="1"/>
  <c r="M657" i="1"/>
  <c r="F657" i="1"/>
  <c r="G657" i="1" s="1"/>
  <c r="V656" i="1"/>
  <c r="U656" i="1"/>
  <c r="S656" i="1"/>
  <c r="T656" i="1" s="1"/>
  <c r="P656" i="1"/>
  <c r="O656" i="1"/>
  <c r="N656" i="1"/>
  <c r="M656" i="1"/>
  <c r="G656" i="1"/>
  <c r="F656" i="1"/>
  <c r="V655" i="1"/>
  <c r="U655" i="1"/>
  <c r="S655" i="1"/>
  <c r="T655" i="1" s="1"/>
  <c r="P655" i="1"/>
  <c r="O655" i="1"/>
  <c r="N655" i="1"/>
  <c r="M655" i="1"/>
  <c r="F655" i="1"/>
  <c r="G655" i="1" s="1"/>
  <c r="V654" i="1"/>
  <c r="U654" i="1"/>
  <c r="S654" i="1"/>
  <c r="T654" i="1" s="1"/>
  <c r="P654" i="1"/>
  <c r="O654" i="1"/>
  <c r="N654" i="1"/>
  <c r="M654" i="1"/>
  <c r="G654" i="1"/>
  <c r="F654" i="1"/>
  <c r="V653" i="1"/>
  <c r="U653" i="1"/>
  <c r="S653" i="1"/>
  <c r="T653" i="1" s="1"/>
  <c r="P653" i="1"/>
  <c r="O653" i="1"/>
  <c r="N653" i="1"/>
  <c r="M653" i="1"/>
  <c r="G653" i="1"/>
  <c r="F653" i="1"/>
  <c r="V652" i="1"/>
  <c r="U652" i="1"/>
  <c r="S652" i="1"/>
  <c r="T652" i="1" s="1"/>
  <c r="P652" i="1"/>
  <c r="O652" i="1"/>
  <c r="N652" i="1"/>
  <c r="M652" i="1"/>
  <c r="F652" i="1"/>
  <c r="G652" i="1" s="1"/>
  <c r="V651" i="1"/>
  <c r="U651" i="1"/>
  <c r="S651" i="1"/>
  <c r="T651" i="1" s="1"/>
  <c r="P651" i="1"/>
  <c r="O651" i="1"/>
  <c r="N651" i="1"/>
  <c r="M651" i="1"/>
  <c r="F651" i="1"/>
  <c r="G651" i="1" s="1"/>
  <c r="V650" i="1"/>
  <c r="U650" i="1"/>
  <c r="S650" i="1"/>
  <c r="T650" i="1" s="1"/>
  <c r="P650" i="1"/>
  <c r="O650" i="1"/>
  <c r="N650" i="1"/>
  <c r="M650" i="1"/>
  <c r="G650" i="1"/>
  <c r="F650" i="1"/>
  <c r="V649" i="1"/>
  <c r="U649" i="1"/>
  <c r="S649" i="1"/>
  <c r="T649" i="1" s="1"/>
  <c r="P649" i="1"/>
  <c r="O649" i="1"/>
  <c r="N649" i="1"/>
  <c r="M649" i="1"/>
  <c r="G649" i="1"/>
  <c r="F649" i="1"/>
  <c r="V648" i="1"/>
  <c r="U648" i="1"/>
  <c r="S648" i="1"/>
  <c r="T648" i="1" s="1"/>
  <c r="P648" i="1"/>
  <c r="O648" i="1"/>
  <c r="N648" i="1"/>
  <c r="M648" i="1"/>
  <c r="F648" i="1"/>
  <c r="G648" i="1" s="1"/>
  <c r="V647" i="1"/>
  <c r="U647" i="1"/>
  <c r="S647" i="1"/>
  <c r="T647" i="1" s="1"/>
  <c r="P647" i="1"/>
  <c r="O647" i="1"/>
  <c r="N647" i="1"/>
  <c r="M647" i="1"/>
  <c r="G647" i="1"/>
  <c r="F647" i="1"/>
  <c r="V646" i="1"/>
  <c r="U646" i="1"/>
  <c r="S646" i="1"/>
  <c r="T646" i="1" s="1"/>
  <c r="P646" i="1"/>
  <c r="O646" i="1"/>
  <c r="N646" i="1"/>
  <c r="M646" i="1"/>
  <c r="G646" i="1"/>
  <c r="F646" i="1"/>
  <c r="V645" i="1"/>
  <c r="U645" i="1"/>
  <c r="S645" i="1"/>
  <c r="T645" i="1" s="1"/>
  <c r="P645" i="1"/>
  <c r="O645" i="1"/>
  <c r="N645" i="1"/>
  <c r="M645" i="1"/>
  <c r="F645" i="1"/>
  <c r="G645" i="1" s="1"/>
  <c r="V644" i="1"/>
  <c r="U644" i="1"/>
  <c r="S644" i="1"/>
  <c r="T644" i="1" s="1"/>
  <c r="P644" i="1"/>
  <c r="O644" i="1"/>
  <c r="N644" i="1"/>
  <c r="M644" i="1"/>
  <c r="G644" i="1"/>
  <c r="F644" i="1"/>
  <c r="V643" i="1"/>
  <c r="U643" i="1"/>
  <c r="S643" i="1"/>
  <c r="T643" i="1" s="1"/>
  <c r="P643" i="1"/>
  <c r="O643" i="1"/>
  <c r="N643" i="1"/>
  <c r="M643" i="1"/>
  <c r="F643" i="1"/>
  <c r="G643" i="1" s="1"/>
  <c r="V642" i="1"/>
  <c r="U642" i="1"/>
  <c r="S642" i="1"/>
  <c r="T642" i="1" s="1"/>
  <c r="P642" i="1"/>
  <c r="O642" i="1"/>
  <c r="N642" i="1"/>
  <c r="M642" i="1"/>
  <c r="G642" i="1"/>
  <c r="F642" i="1"/>
  <c r="V641" i="1"/>
  <c r="U641" i="1"/>
  <c r="S641" i="1"/>
  <c r="T641" i="1" s="1"/>
  <c r="P641" i="1"/>
  <c r="O641" i="1"/>
  <c r="N641" i="1"/>
  <c r="M641" i="1"/>
  <c r="G641" i="1"/>
  <c r="F641" i="1"/>
  <c r="V640" i="1"/>
  <c r="U640" i="1"/>
  <c r="S640" i="1"/>
  <c r="T640" i="1" s="1"/>
  <c r="P640" i="1"/>
  <c r="O640" i="1"/>
  <c r="N640" i="1"/>
  <c r="M640" i="1"/>
  <c r="F640" i="1"/>
  <c r="G640" i="1" s="1"/>
  <c r="V639" i="1"/>
  <c r="U639" i="1"/>
  <c r="S639" i="1"/>
  <c r="T639" i="1" s="1"/>
  <c r="P639" i="1"/>
  <c r="O639" i="1"/>
  <c r="N639" i="1"/>
  <c r="M639" i="1"/>
  <c r="F639" i="1"/>
  <c r="G639" i="1" s="1"/>
  <c r="V638" i="1"/>
  <c r="U638" i="1"/>
  <c r="S638" i="1"/>
  <c r="T638" i="1" s="1"/>
  <c r="P638" i="1"/>
  <c r="O638" i="1"/>
  <c r="N638" i="1"/>
  <c r="M638" i="1"/>
  <c r="G638" i="1"/>
  <c r="F638" i="1"/>
  <c r="V637" i="1"/>
  <c r="U637" i="1"/>
  <c r="S637" i="1"/>
  <c r="T637" i="1" s="1"/>
  <c r="P637" i="1"/>
  <c r="O637" i="1"/>
  <c r="N637" i="1"/>
  <c r="M637" i="1"/>
  <c r="F637" i="1"/>
  <c r="G637" i="1" s="1"/>
  <c r="V636" i="1"/>
  <c r="U636" i="1"/>
  <c r="S636" i="1"/>
  <c r="T636" i="1" s="1"/>
  <c r="P636" i="1"/>
  <c r="O636" i="1"/>
  <c r="N636" i="1"/>
  <c r="M636" i="1"/>
  <c r="F636" i="1"/>
  <c r="G636" i="1" s="1"/>
  <c r="V635" i="1"/>
  <c r="U635" i="1"/>
  <c r="S635" i="1"/>
  <c r="T635" i="1" s="1"/>
  <c r="P635" i="1"/>
  <c r="O635" i="1"/>
  <c r="N635" i="1"/>
  <c r="M635" i="1"/>
  <c r="G635" i="1"/>
  <c r="F635" i="1"/>
  <c r="V634" i="1"/>
  <c r="U634" i="1"/>
  <c r="S634" i="1"/>
  <c r="T634" i="1" s="1"/>
  <c r="P634" i="1"/>
  <c r="O634" i="1"/>
  <c r="N634" i="1"/>
  <c r="M634" i="1"/>
  <c r="G634" i="1"/>
  <c r="F634" i="1"/>
  <c r="V633" i="1"/>
  <c r="U633" i="1"/>
  <c r="S633" i="1"/>
  <c r="T633" i="1" s="1"/>
  <c r="P633" i="1"/>
  <c r="O633" i="1"/>
  <c r="N633" i="1"/>
  <c r="M633" i="1"/>
  <c r="F633" i="1"/>
  <c r="G633" i="1" s="1"/>
  <c r="V632" i="1"/>
  <c r="U632" i="1"/>
  <c r="S632" i="1"/>
  <c r="T632" i="1" s="1"/>
  <c r="P632" i="1"/>
  <c r="O632" i="1"/>
  <c r="N632" i="1"/>
  <c r="M632" i="1"/>
  <c r="G632" i="1"/>
  <c r="F632" i="1"/>
  <c r="V631" i="1"/>
  <c r="U631" i="1"/>
  <c r="S631" i="1"/>
  <c r="T631" i="1" s="1"/>
  <c r="P631" i="1"/>
  <c r="O631" i="1"/>
  <c r="N631" i="1"/>
  <c r="M631" i="1"/>
  <c r="F631" i="1"/>
  <c r="G631" i="1" s="1"/>
  <c r="V630" i="1"/>
  <c r="U630" i="1"/>
  <c r="S630" i="1"/>
  <c r="T630" i="1" s="1"/>
  <c r="P630" i="1"/>
  <c r="O630" i="1"/>
  <c r="N630" i="1"/>
  <c r="M630" i="1"/>
  <c r="G630" i="1"/>
  <c r="F630" i="1"/>
  <c r="V629" i="1"/>
  <c r="U629" i="1"/>
  <c r="S629" i="1"/>
  <c r="T629" i="1" s="1"/>
  <c r="P629" i="1"/>
  <c r="O629" i="1"/>
  <c r="N629" i="1"/>
  <c r="M629" i="1"/>
  <c r="G629" i="1"/>
  <c r="F629" i="1"/>
  <c r="V628" i="1"/>
  <c r="U628" i="1"/>
  <c r="S628" i="1"/>
  <c r="T628" i="1" s="1"/>
  <c r="P628" i="1"/>
  <c r="O628" i="1"/>
  <c r="N628" i="1"/>
  <c r="M628" i="1"/>
  <c r="F628" i="1"/>
  <c r="G628" i="1" s="1"/>
  <c r="V627" i="1"/>
  <c r="U627" i="1"/>
  <c r="S627" i="1"/>
  <c r="T627" i="1" s="1"/>
  <c r="P627" i="1"/>
  <c r="O627" i="1"/>
  <c r="N627" i="1"/>
  <c r="M627" i="1"/>
  <c r="F627" i="1"/>
  <c r="G627" i="1" s="1"/>
  <c r="V626" i="1"/>
  <c r="U626" i="1"/>
  <c r="S626" i="1"/>
  <c r="T626" i="1" s="1"/>
  <c r="P626" i="1"/>
  <c r="O626" i="1"/>
  <c r="N626" i="1"/>
  <c r="M626" i="1"/>
  <c r="G626" i="1"/>
  <c r="F626" i="1"/>
  <c r="V625" i="1"/>
  <c r="U625" i="1"/>
  <c r="S625" i="1"/>
  <c r="T625" i="1" s="1"/>
  <c r="P625" i="1"/>
  <c r="O625" i="1"/>
  <c r="N625" i="1"/>
  <c r="M625" i="1"/>
  <c r="F625" i="1"/>
  <c r="G625" i="1" s="1"/>
  <c r="V624" i="1"/>
  <c r="U624" i="1"/>
  <c r="S624" i="1"/>
  <c r="T624" i="1" s="1"/>
  <c r="P624" i="1"/>
  <c r="O624" i="1"/>
  <c r="N624" i="1"/>
  <c r="M624" i="1"/>
  <c r="F624" i="1"/>
  <c r="G624" i="1" s="1"/>
  <c r="V623" i="1"/>
  <c r="U623" i="1"/>
  <c r="S623" i="1"/>
  <c r="T623" i="1" s="1"/>
  <c r="P623" i="1"/>
  <c r="O623" i="1"/>
  <c r="N623" i="1"/>
  <c r="M623" i="1"/>
  <c r="G623" i="1"/>
  <c r="F623" i="1"/>
  <c r="V622" i="1"/>
  <c r="U622" i="1"/>
  <c r="S622" i="1"/>
  <c r="T622" i="1" s="1"/>
  <c r="P622" i="1"/>
  <c r="O622" i="1"/>
  <c r="N622" i="1"/>
  <c r="M622" i="1"/>
  <c r="G622" i="1"/>
  <c r="F622" i="1"/>
  <c r="V621" i="1"/>
  <c r="U621" i="1"/>
  <c r="S621" i="1"/>
  <c r="T621" i="1" s="1"/>
  <c r="P621" i="1"/>
  <c r="O621" i="1"/>
  <c r="N621" i="1"/>
  <c r="M621" i="1"/>
  <c r="F621" i="1"/>
  <c r="G621" i="1" s="1"/>
  <c r="V620" i="1"/>
  <c r="U620" i="1"/>
  <c r="S620" i="1"/>
  <c r="T620" i="1" s="1"/>
  <c r="P620" i="1"/>
  <c r="O620" i="1"/>
  <c r="N620" i="1"/>
  <c r="M620" i="1"/>
  <c r="G620" i="1"/>
  <c r="F620" i="1"/>
  <c r="V619" i="1"/>
  <c r="U619" i="1"/>
  <c r="S619" i="1"/>
  <c r="T619" i="1" s="1"/>
  <c r="P619" i="1"/>
  <c r="O619" i="1"/>
  <c r="N619" i="1"/>
  <c r="M619" i="1"/>
  <c r="F619" i="1"/>
  <c r="G619" i="1" s="1"/>
  <c r="V618" i="1"/>
  <c r="U618" i="1"/>
  <c r="S618" i="1"/>
  <c r="T618" i="1" s="1"/>
  <c r="P618" i="1"/>
  <c r="O618" i="1"/>
  <c r="N618" i="1"/>
  <c r="M618" i="1"/>
  <c r="G618" i="1"/>
  <c r="F618" i="1"/>
  <c r="V617" i="1"/>
  <c r="U617" i="1"/>
  <c r="S617" i="1"/>
  <c r="T617" i="1" s="1"/>
  <c r="P617" i="1"/>
  <c r="O617" i="1"/>
  <c r="N617" i="1"/>
  <c r="M617" i="1"/>
  <c r="G617" i="1"/>
  <c r="F617" i="1"/>
  <c r="V616" i="1"/>
  <c r="U616" i="1"/>
  <c r="S616" i="1"/>
  <c r="T616" i="1" s="1"/>
  <c r="P616" i="1"/>
  <c r="O616" i="1"/>
  <c r="N616" i="1"/>
  <c r="M616" i="1"/>
  <c r="F616" i="1"/>
  <c r="G616" i="1" s="1"/>
  <c r="V615" i="1"/>
  <c r="U615" i="1"/>
  <c r="S615" i="1"/>
  <c r="T615" i="1" s="1"/>
  <c r="P615" i="1"/>
  <c r="O615" i="1"/>
  <c r="N615" i="1"/>
  <c r="M615" i="1"/>
  <c r="F615" i="1"/>
  <c r="G615" i="1" s="1"/>
  <c r="V614" i="1"/>
  <c r="U614" i="1"/>
  <c r="S614" i="1"/>
  <c r="T614" i="1" s="1"/>
  <c r="P614" i="1"/>
  <c r="O614" i="1"/>
  <c r="N614" i="1"/>
  <c r="M614" i="1"/>
  <c r="G614" i="1"/>
  <c r="F614" i="1"/>
  <c r="V613" i="1"/>
  <c r="U613" i="1"/>
  <c r="S613" i="1"/>
  <c r="T613" i="1" s="1"/>
  <c r="P613" i="1"/>
  <c r="O613" i="1"/>
  <c r="N613" i="1"/>
  <c r="M613" i="1"/>
  <c r="F613" i="1"/>
  <c r="G613" i="1" s="1"/>
  <c r="V612" i="1"/>
  <c r="U612" i="1"/>
  <c r="S612" i="1"/>
  <c r="T612" i="1" s="1"/>
  <c r="P612" i="1"/>
  <c r="O612" i="1"/>
  <c r="N612" i="1"/>
  <c r="M612" i="1"/>
  <c r="F612" i="1"/>
  <c r="G612" i="1" s="1"/>
  <c r="V611" i="1"/>
  <c r="U611" i="1"/>
  <c r="S611" i="1"/>
  <c r="T611" i="1" s="1"/>
  <c r="P611" i="1"/>
  <c r="O611" i="1"/>
  <c r="N611" i="1"/>
  <c r="M611" i="1"/>
  <c r="G611" i="1"/>
  <c r="F611" i="1"/>
  <c r="V610" i="1"/>
  <c r="U610" i="1"/>
  <c r="S610" i="1"/>
  <c r="T610" i="1" s="1"/>
  <c r="P610" i="1"/>
  <c r="O610" i="1"/>
  <c r="N610" i="1"/>
  <c r="M610" i="1"/>
  <c r="G610" i="1"/>
  <c r="F610" i="1"/>
  <c r="V609" i="1"/>
  <c r="U609" i="1"/>
  <c r="S609" i="1"/>
  <c r="T609" i="1" s="1"/>
  <c r="P609" i="1"/>
  <c r="O609" i="1"/>
  <c r="N609" i="1"/>
  <c r="M609" i="1"/>
  <c r="F609" i="1"/>
  <c r="G609" i="1" s="1"/>
  <c r="V608" i="1"/>
  <c r="U608" i="1"/>
  <c r="S608" i="1"/>
  <c r="T608" i="1" s="1"/>
  <c r="P608" i="1"/>
  <c r="O608" i="1"/>
  <c r="N608" i="1"/>
  <c r="M608" i="1"/>
  <c r="G608" i="1"/>
  <c r="F608" i="1"/>
  <c r="V607" i="1"/>
  <c r="U607" i="1"/>
  <c r="S607" i="1"/>
  <c r="T607" i="1" s="1"/>
  <c r="P607" i="1"/>
  <c r="O607" i="1"/>
  <c r="N607" i="1"/>
  <c r="M607" i="1"/>
  <c r="F607" i="1"/>
  <c r="G607" i="1" s="1"/>
  <c r="V606" i="1"/>
  <c r="U606" i="1"/>
  <c r="S606" i="1"/>
  <c r="T606" i="1" s="1"/>
  <c r="P606" i="1"/>
  <c r="O606" i="1"/>
  <c r="N606" i="1"/>
  <c r="M606" i="1"/>
  <c r="G606" i="1"/>
  <c r="F606" i="1"/>
  <c r="V605" i="1"/>
  <c r="U605" i="1"/>
  <c r="S605" i="1"/>
  <c r="T605" i="1" s="1"/>
  <c r="P605" i="1"/>
  <c r="O605" i="1"/>
  <c r="N605" i="1"/>
  <c r="M605" i="1"/>
  <c r="G605" i="1"/>
  <c r="F605" i="1"/>
  <c r="V604" i="1"/>
  <c r="U604" i="1"/>
  <c r="S604" i="1"/>
  <c r="T604" i="1" s="1"/>
  <c r="P604" i="1"/>
  <c r="O604" i="1"/>
  <c r="N604" i="1"/>
  <c r="M604" i="1"/>
  <c r="F604" i="1"/>
  <c r="G604" i="1" s="1"/>
  <c r="V603" i="1"/>
  <c r="U603" i="1"/>
  <c r="S603" i="1"/>
  <c r="T603" i="1" s="1"/>
  <c r="P603" i="1"/>
  <c r="O603" i="1"/>
  <c r="N603" i="1"/>
  <c r="M603" i="1"/>
  <c r="F603" i="1"/>
  <c r="G603" i="1" s="1"/>
  <c r="V602" i="1"/>
  <c r="U602" i="1"/>
  <c r="S602" i="1"/>
  <c r="T602" i="1" s="1"/>
  <c r="P602" i="1"/>
  <c r="O602" i="1"/>
  <c r="N602" i="1"/>
  <c r="M602" i="1"/>
  <c r="G602" i="1"/>
  <c r="F602" i="1"/>
  <c r="V601" i="1"/>
  <c r="U601" i="1"/>
  <c r="S601" i="1"/>
  <c r="T601" i="1" s="1"/>
  <c r="P601" i="1"/>
  <c r="O601" i="1"/>
  <c r="N601" i="1"/>
  <c r="M601" i="1"/>
  <c r="G601" i="1"/>
  <c r="F601" i="1"/>
  <c r="V600" i="1"/>
  <c r="U600" i="1"/>
  <c r="S600" i="1"/>
  <c r="T600" i="1" s="1"/>
  <c r="P600" i="1"/>
  <c r="O600" i="1"/>
  <c r="N600" i="1"/>
  <c r="M600" i="1"/>
  <c r="F600" i="1"/>
  <c r="G600" i="1" s="1"/>
  <c r="V599" i="1"/>
  <c r="U599" i="1"/>
  <c r="S599" i="1"/>
  <c r="T599" i="1" s="1"/>
  <c r="P599" i="1"/>
  <c r="O599" i="1"/>
  <c r="N599" i="1"/>
  <c r="M599" i="1"/>
  <c r="G599" i="1"/>
  <c r="F599" i="1"/>
  <c r="V598" i="1"/>
  <c r="U598" i="1"/>
  <c r="S598" i="1"/>
  <c r="T598" i="1" s="1"/>
  <c r="P598" i="1"/>
  <c r="O598" i="1"/>
  <c r="N598" i="1"/>
  <c r="M598" i="1"/>
  <c r="G598" i="1"/>
  <c r="F598" i="1"/>
  <c r="V597" i="1"/>
  <c r="U597" i="1"/>
  <c r="S597" i="1"/>
  <c r="T597" i="1" s="1"/>
  <c r="P597" i="1"/>
  <c r="O597" i="1"/>
  <c r="N597" i="1"/>
  <c r="M597" i="1"/>
  <c r="F597" i="1"/>
  <c r="G597" i="1" s="1"/>
  <c r="V596" i="1"/>
  <c r="U596" i="1"/>
  <c r="S596" i="1"/>
  <c r="T596" i="1" s="1"/>
  <c r="P596" i="1"/>
  <c r="O596" i="1"/>
  <c r="N596" i="1"/>
  <c r="M596" i="1"/>
  <c r="G596" i="1"/>
  <c r="F596" i="1"/>
  <c r="V595" i="1"/>
  <c r="U595" i="1"/>
  <c r="S595" i="1"/>
  <c r="T595" i="1" s="1"/>
  <c r="P595" i="1"/>
  <c r="O595" i="1"/>
  <c r="N595" i="1"/>
  <c r="M595" i="1"/>
  <c r="F595" i="1"/>
  <c r="G595" i="1" s="1"/>
  <c r="V594" i="1"/>
  <c r="U594" i="1"/>
  <c r="S594" i="1"/>
  <c r="T594" i="1" s="1"/>
  <c r="P594" i="1"/>
  <c r="O594" i="1"/>
  <c r="N594" i="1"/>
  <c r="M594" i="1"/>
  <c r="G594" i="1"/>
  <c r="F594" i="1"/>
  <c r="V593" i="1"/>
  <c r="U593" i="1"/>
  <c r="S593" i="1"/>
  <c r="T593" i="1" s="1"/>
  <c r="P593" i="1"/>
  <c r="O593" i="1"/>
  <c r="N593" i="1"/>
  <c r="M593" i="1"/>
  <c r="G593" i="1"/>
  <c r="F593" i="1"/>
  <c r="V592" i="1"/>
  <c r="U592" i="1"/>
  <c r="S592" i="1"/>
  <c r="T592" i="1" s="1"/>
  <c r="P592" i="1"/>
  <c r="O592" i="1"/>
  <c r="N592" i="1"/>
  <c r="M592" i="1"/>
  <c r="F592" i="1"/>
  <c r="G592" i="1" s="1"/>
  <c r="V591" i="1"/>
  <c r="U591" i="1"/>
  <c r="S591" i="1"/>
  <c r="T591" i="1" s="1"/>
  <c r="P591" i="1"/>
  <c r="O591" i="1"/>
  <c r="N591" i="1"/>
  <c r="M591" i="1"/>
  <c r="F591" i="1"/>
  <c r="G591" i="1" s="1"/>
  <c r="V590" i="1"/>
  <c r="U590" i="1"/>
  <c r="S590" i="1"/>
  <c r="T590" i="1" s="1"/>
  <c r="P590" i="1"/>
  <c r="O590" i="1"/>
  <c r="N590" i="1"/>
  <c r="M590" i="1"/>
  <c r="G590" i="1"/>
  <c r="F590" i="1"/>
  <c r="V589" i="1"/>
  <c r="U589" i="1"/>
  <c r="S589" i="1"/>
  <c r="T589" i="1" s="1"/>
  <c r="P589" i="1"/>
  <c r="O589" i="1"/>
  <c r="N589" i="1"/>
  <c r="M589" i="1"/>
  <c r="F589" i="1"/>
  <c r="G589" i="1" s="1"/>
  <c r="V588" i="1"/>
  <c r="U588" i="1"/>
  <c r="S588" i="1"/>
  <c r="T588" i="1" s="1"/>
  <c r="P588" i="1"/>
  <c r="O588" i="1"/>
  <c r="N588" i="1"/>
  <c r="M588" i="1"/>
  <c r="F588" i="1"/>
  <c r="G588" i="1" s="1"/>
  <c r="V587" i="1"/>
  <c r="U587" i="1"/>
  <c r="S587" i="1"/>
  <c r="T587" i="1" s="1"/>
  <c r="P587" i="1"/>
  <c r="O587" i="1"/>
  <c r="N587" i="1"/>
  <c r="M587" i="1"/>
  <c r="G587" i="1"/>
  <c r="F587" i="1"/>
  <c r="V586" i="1"/>
  <c r="U586" i="1"/>
  <c r="S586" i="1"/>
  <c r="T586" i="1" s="1"/>
  <c r="P586" i="1"/>
  <c r="O586" i="1"/>
  <c r="N586" i="1"/>
  <c r="M586" i="1"/>
  <c r="G586" i="1"/>
  <c r="F586" i="1"/>
  <c r="V585" i="1"/>
  <c r="U585" i="1"/>
  <c r="S585" i="1"/>
  <c r="T585" i="1" s="1"/>
  <c r="P585" i="1"/>
  <c r="O585" i="1"/>
  <c r="N585" i="1"/>
  <c r="M585" i="1"/>
  <c r="F585" i="1"/>
  <c r="G585" i="1" s="1"/>
  <c r="V584" i="1"/>
  <c r="U584" i="1"/>
  <c r="S584" i="1"/>
  <c r="T584" i="1" s="1"/>
  <c r="P584" i="1"/>
  <c r="O584" i="1"/>
  <c r="N584" i="1"/>
  <c r="M584" i="1"/>
  <c r="G584" i="1"/>
  <c r="F584" i="1"/>
  <c r="V583" i="1"/>
  <c r="U583" i="1"/>
  <c r="S583" i="1"/>
  <c r="T583" i="1" s="1"/>
  <c r="P583" i="1"/>
  <c r="O583" i="1"/>
  <c r="N583" i="1"/>
  <c r="M583" i="1"/>
  <c r="F583" i="1"/>
  <c r="G583" i="1" s="1"/>
  <c r="V582" i="1"/>
  <c r="U582" i="1"/>
  <c r="S582" i="1"/>
  <c r="T582" i="1" s="1"/>
  <c r="P582" i="1"/>
  <c r="O582" i="1"/>
  <c r="N582" i="1"/>
  <c r="M582" i="1"/>
  <c r="G582" i="1"/>
  <c r="F582" i="1"/>
  <c r="V581" i="1"/>
  <c r="U581" i="1"/>
  <c r="S581" i="1"/>
  <c r="T581" i="1" s="1"/>
  <c r="P581" i="1"/>
  <c r="O581" i="1"/>
  <c r="N581" i="1"/>
  <c r="M581" i="1"/>
  <c r="G581" i="1"/>
  <c r="F581" i="1"/>
  <c r="V580" i="1"/>
  <c r="U580" i="1"/>
  <c r="S580" i="1"/>
  <c r="T580" i="1" s="1"/>
  <c r="P580" i="1"/>
  <c r="O580" i="1"/>
  <c r="N580" i="1"/>
  <c r="M580" i="1"/>
  <c r="F580" i="1"/>
  <c r="G580" i="1" s="1"/>
  <c r="V579" i="1"/>
  <c r="U579" i="1"/>
  <c r="S579" i="1"/>
  <c r="T579" i="1" s="1"/>
  <c r="P579" i="1"/>
  <c r="O579" i="1"/>
  <c r="N579" i="1"/>
  <c r="M579" i="1"/>
  <c r="F579" i="1"/>
  <c r="G579" i="1" s="1"/>
  <c r="V578" i="1"/>
  <c r="U578" i="1"/>
  <c r="S578" i="1"/>
  <c r="T578" i="1" s="1"/>
  <c r="P578" i="1"/>
  <c r="O578" i="1"/>
  <c r="N578" i="1"/>
  <c r="M578" i="1"/>
  <c r="G578" i="1"/>
  <c r="F578" i="1"/>
  <c r="V577" i="1"/>
  <c r="U577" i="1"/>
  <c r="S577" i="1"/>
  <c r="T577" i="1" s="1"/>
  <c r="P577" i="1"/>
  <c r="O577" i="1"/>
  <c r="N577" i="1"/>
  <c r="M577" i="1"/>
  <c r="F577" i="1"/>
  <c r="G577" i="1" s="1"/>
  <c r="V576" i="1"/>
  <c r="U576" i="1"/>
  <c r="S576" i="1"/>
  <c r="T576" i="1" s="1"/>
  <c r="P576" i="1"/>
  <c r="O576" i="1"/>
  <c r="N576" i="1"/>
  <c r="M576" i="1"/>
  <c r="F576" i="1"/>
  <c r="G576" i="1" s="1"/>
  <c r="V575" i="1"/>
  <c r="U575" i="1"/>
  <c r="S575" i="1"/>
  <c r="T575" i="1" s="1"/>
  <c r="P575" i="1"/>
  <c r="O575" i="1"/>
  <c r="N575" i="1"/>
  <c r="M575" i="1"/>
  <c r="G575" i="1"/>
  <c r="F575" i="1"/>
  <c r="V574" i="1"/>
  <c r="U574" i="1"/>
  <c r="S574" i="1"/>
  <c r="T574" i="1" s="1"/>
  <c r="P574" i="1"/>
  <c r="O574" i="1"/>
  <c r="N574" i="1"/>
  <c r="M574" i="1"/>
  <c r="G574" i="1"/>
  <c r="F574" i="1"/>
  <c r="V573" i="1"/>
  <c r="U573" i="1"/>
  <c r="S573" i="1"/>
  <c r="T573" i="1" s="1"/>
  <c r="P573" i="1"/>
  <c r="O573" i="1"/>
  <c r="N573" i="1"/>
  <c r="M573" i="1"/>
  <c r="F573" i="1"/>
  <c r="G573" i="1" s="1"/>
  <c r="V572" i="1"/>
  <c r="U572" i="1"/>
  <c r="S572" i="1"/>
  <c r="T572" i="1" s="1"/>
  <c r="P572" i="1"/>
  <c r="O572" i="1"/>
  <c r="N572" i="1"/>
  <c r="M572" i="1"/>
  <c r="G572" i="1"/>
  <c r="F572" i="1"/>
  <c r="V571" i="1"/>
  <c r="U571" i="1"/>
  <c r="S571" i="1"/>
  <c r="T571" i="1" s="1"/>
  <c r="P571" i="1"/>
  <c r="O571" i="1"/>
  <c r="N571" i="1"/>
  <c r="M571" i="1"/>
  <c r="F571" i="1"/>
  <c r="G571" i="1" s="1"/>
  <c r="V570" i="1"/>
  <c r="U570" i="1"/>
  <c r="S570" i="1"/>
  <c r="T570" i="1" s="1"/>
  <c r="P570" i="1"/>
  <c r="O570" i="1"/>
  <c r="N570" i="1"/>
  <c r="M570" i="1"/>
  <c r="G570" i="1"/>
  <c r="F570" i="1"/>
  <c r="V569" i="1"/>
  <c r="U569" i="1"/>
  <c r="S569" i="1"/>
  <c r="T569" i="1" s="1"/>
  <c r="P569" i="1"/>
  <c r="O569" i="1"/>
  <c r="N569" i="1"/>
  <c r="M569" i="1"/>
  <c r="G569" i="1"/>
  <c r="F569" i="1"/>
  <c r="V568" i="1"/>
  <c r="U568" i="1"/>
  <c r="S568" i="1"/>
  <c r="T568" i="1" s="1"/>
  <c r="P568" i="1"/>
  <c r="O568" i="1"/>
  <c r="N568" i="1"/>
  <c r="M568" i="1"/>
  <c r="F568" i="1"/>
  <c r="G568" i="1" s="1"/>
  <c r="V567" i="1"/>
  <c r="U567" i="1"/>
  <c r="S567" i="1"/>
  <c r="T567" i="1" s="1"/>
  <c r="P567" i="1"/>
  <c r="O567" i="1"/>
  <c r="N567" i="1"/>
  <c r="M567" i="1"/>
  <c r="F567" i="1"/>
  <c r="G567" i="1" s="1"/>
  <c r="V566" i="1"/>
  <c r="U566" i="1"/>
  <c r="S566" i="1"/>
  <c r="T566" i="1" s="1"/>
  <c r="P566" i="1"/>
  <c r="O566" i="1"/>
  <c r="N566" i="1"/>
  <c r="M566" i="1"/>
  <c r="G566" i="1"/>
  <c r="F566" i="1"/>
  <c r="V565" i="1"/>
  <c r="U565" i="1"/>
  <c r="S565" i="1"/>
  <c r="T565" i="1" s="1"/>
  <c r="P565" i="1"/>
  <c r="O565" i="1"/>
  <c r="N565" i="1"/>
  <c r="M565" i="1"/>
  <c r="F565" i="1"/>
  <c r="G565" i="1" s="1"/>
  <c r="V564" i="1"/>
  <c r="U564" i="1"/>
  <c r="S564" i="1"/>
  <c r="T564" i="1" s="1"/>
  <c r="P564" i="1"/>
  <c r="O564" i="1"/>
  <c r="N564" i="1"/>
  <c r="M564" i="1"/>
  <c r="F564" i="1"/>
  <c r="G564" i="1" s="1"/>
  <c r="V563" i="1"/>
  <c r="U563" i="1"/>
  <c r="S563" i="1"/>
  <c r="T563" i="1" s="1"/>
  <c r="P563" i="1"/>
  <c r="O563" i="1"/>
  <c r="N563" i="1"/>
  <c r="M563" i="1"/>
  <c r="G563" i="1"/>
  <c r="F563" i="1"/>
  <c r="V562" i="1"/>
  <c r="U562" i="1"/>
  <c r="S562" i="1"/>
  <c r="T562" i="1" s="1"/>
  <c r="P562" i="1"/>
  <c r="O562" i="1"/>
  <c r="N562" i="1"/>
  <c r="M562" i="1"/>
  <c r="F562" i="1"/>
  <c r="G562" i="1" s="1"/>
  <c r="V561" i="1"/>
  <c r="U561" i="1"/>
  <c r="S561" i="1"/>
  <c r="T561" i="1" s="1"/>
  <c r="P561" i="1"/>
  <c r="O561" i="1"/>
  <c r="N561" i="1"/>
  <c r="M561" i="1"/>
  <c r="F561" i="1"/>
  <c r="G561" i="1" s="1"/>
  <c r="V560" i="1"/>
  <c r="U560" i="1"/>
  <c r="S560" i="1"/>
  <c r="T560" i="1" s="1"/>
  <c r="P560" i="1"/>
  <c r="O560" i="1"/>
  <c r="N560" i="1"/>
  <c r="M560" i="1"/>
  <c r="G560" i="1"/>
  <c r="F560" i="1"/>
  <c r="V559" i="1"/>
  <c r="U559" i="1"/>
  <c r="S559" i="1"/>
  <c r="T559" i="1" s="1"/>
  <c r="P559" i="1"/>
  <c r="O559" i="1"/>
  <c r="N559" i="1"/>
  <c r="M559" i="1"/>
  <c r="F559" i="1"/>
  <c r="G559" i="1" s="1"/>
  <c r="V558" i="1"/>
  <c r="U558" i="1"/>
  <c r="S558" i="1"/>
  <c r="T558" i="1" s="1"/>
  <c r="P558" i="1"/>
  <c r="O558" i="1"/>
  <c r="N558" i="1"/>
  <c r="M558" i="1"/>
  <c r="G558" i="1"/>
  <c r="F558" i="1"/>
  <c r="V557" i="1"/>
  <c r="U557" i="1"/>
  <c r="S557" i="1"/>
  <c r="T557" i="1" s="1"/>
  <c r="P557" i="1"/>
  <c r="O557" i="1"/>
  <c r="N557" i="1"/>
  <c r="M557" i="1"/>
  <c r="F557" i="1"/>
  <c r="G557" i="1" s="1"/>
  <c r="V556" i="1"/>
  <c r="U556" i="1"/>
  <c r="S556" i="1"/>
  <c r="T556" i="1" s="1"/>
  <c r="P556" i="1"/>
  <c r="O556" i="1"/>
  <c r="N556" i="1"/>
  <c r="M556" i="1"/>
  <c r="F556" i="1"/>
  <c r="G556" i="1" s="1"/>
  <c r="V555" i="1"/>
  <c r="U555" i="1"/>
  <c r="S555" i="1"/>
  <c r="T555" i="1" s="1"/>
  <c r="P555" i="1"/>
  <c r="O555" i="1"/>
  <c r="N555" i="1"/>
  <c r="M555" i="1"/>
  <c r="F555" i="1"/>
  <c r="G555" i="1" s="1"/>
  <c r="V554" i="1"/>
  <c r="U554" i="1"/>
  <c r="S554" i="1"/>
  <c r="T554" i="1" s="1"/>
  <c r="P554" i="1"/>
  <c r="O554" i="1"/>
  <c r="N554" i="1"/>
  <c r="M554" i="1"/>
  <c r="G554" i="1"/>
  <c r="F554" i="1"/>
  <c r="V553" i="1"/>
  <c r="U553" i="1"/>
  <c r="S553" i="1"/>
  <c r="T553" i="1" s="1"/>
  <c r="P553" i="1"/>
  <c r="O553" i="1"/>
  <c r="N553" i="1"/>
  <c r="M553" i="1"/>
  <c r="G553" i="1"/>
  <c r="F553" i="1"/>
  <c r="V552" i="1"/>
  <c r="U552" i="1"/>
  <c r="S552" i="1"/>
  <c r="T552" i="1" s="1"/>
  <c r="P552" i="1"/>
  <c r="O552" i="1"/>
  <c r="N552" i="1"/>
  <c r="M552" i="1"/>
  <c r="F552" i="1"/>
  <c r="G552" i="1" s="1"/>
  <c r="V551" i="1"/>
  <c r="U551" i="1"/>
  <c r="S551" i="1"/>
  <c r="T551" i="1" s="1"/>
  <c r="P551" i="1"/>
  <c r="O551" i="1"/>
  <c r="N551" i="1"/>
  <c r="M551" i="1"/>
  <c r="G551" i="1"/>
  <c r="F551" i="1"/>
  <c r="V550" i="1"/>
  <c r="U550" i="1"/>
  <c r="S550" i="1"/>
  <c r="T550" i="1" s="1"/>
  <c r="P550" i="1"/>
  <c r="O550" i="1"/>
  <c r="N550" i="1"/>
  <c r="M550" i="1"/>
  <c r="G550" i="1"/>
  <c r="F550" i="1"/>
  <c r="V549" i="1"/>
  <c r="U549" i="1"/>
  <c r="S549" i="1"/>
  <c r="T549" i="1" s="1"/>
  <c r="P549" i="1"/>
  <c r="O549" i="1"/>
  <c r="N549" i="1"/>
  <c r="M549" i="1"/>
  <c r="F549" i="1"/>
  <c r="G549" i="1" s="1"/>
  <c r="V548" i="1"/>
  <c r="U548" i="1"/>
  <c r="S548" i="1"/>
  <c r="T548" i="1" s="1"/>
  <c r="P548" i="1"/>
  <c r="O548" i="1"/>
  <c r="N548" i="1"/>
  <c r="M548" i="1"/>
  <c r="G548" i="1"/>
  <c r="F548" i="1"/>
  <c r="V547" i="1"/>
  <c r="U547" i="1"/>
  <c r="S547" i="1"/>
  <c r="T547" i="1" s="1"/>
  <c r="P547" i="1"/>
  <c r="O547" i="1"/>
  <c r="N547" i="1"/>
  <c r="M547" i="1"/>
  <c r="F547" i="1"/>
  <c r="G547" i="1" s="1"/>
  <c r="V546" i="1"/>
  <c r="U546" i="1"/>
  <c r="S546" i="1"/>
  <c r="T546" i="1" s="1"/>
  <c r="P546" i="1"/>
  <c r="O546" i="1"/>
  <c r="N546" i="1"/>
  <c r="M546" i="1"/>
  <c r="G546" i="1"/>
  <c r="F546" i="1"/>
  <c r="V545" i="1"/>
  <c r="U545" i="1"/>
  <c r="S545" i="1"/>
  <c r="T545" i="1" s="1"/>
  <c r="P545" i="1"/>
  <c r="O545" i="1"/>
  <c r="N545" i="1"/>
  <c r="M545" i="1"/>
  <c r="F545" i="1"/>
  <c r="G545" i="1" s="1"/>
  <c r="V544" i="1"/>
  <c r="U544" i="1"/>
  <c r="S544" i="1"/>
  <c r="T544" i="1" s="1"/>
  <c r="P544" i="1"/>
  <c r="O544" i="1"/>
  <c r="N544" i="1"/>
  <c r="M544" i="1"/>
  <c r="F544" i="1"/>
  <c r="G544" i="1" s="1"/>
  <c r="V543" i="1"/>
  <c r="U543" i="1"/>
  <c r="S543" i="1"/>
  <c r="T543" i="1" s="1"/>
  <c r="P543" i="1"/>
  <c r="O543" i="1"/>
  <c r="N543" i="1"/>
  <c r="M543" i="1"/>
  <c r="G543" i="1"/>
  <c r="F543" i="1"/>
  <c r="V542" i="1"/>
  <c r="U542" i="1"/>
  <c r="S542" i="1"/>
  <c r="T542" i="1" s="1"/>
  <c r="P542" i="1"/>
  <c r="O542" i="1"/>
  <c r="N542" i="1"/>
  <c r="M542" i="1"/>
  <c r="G542" i="1"/>
  <c r="F542" i="1"/>
  <c r="V541" i="1"/>
  <c r="U541" i="1"/>
  <c r="S541" i="1"/>
  <c r="T541" i="1" s="1"/>
  <c r="P541" i="1"/>
  <c r="O541" i="1"/>
  <c r="N541" i="1"/>
  <c r="M541" i="1"/>
  <c r="F541" i="1"/>
  <c r="G541" i="1" s="1"/>
  <c r="V540" i="1"/>
  <c r="U540" i="1"/>
  <c r="S540" i="1"/>
  <c r="T540" i="1" s="1"/>
  <c r="P540" i="1"/>
  <c r="O540" i="1"/>
  <c r="N540" i="1"/>
  <c r="M540" i="1"/>
  <c r="F540" i="1"/>
  <c r="G540" i="1" s="1"/>
  <c r="V539" i="1"/>
  <c r="U539" i="1"/>
  <c r="S539" i="1"/>
  <c r="T539" i="1" s="1"/>
  <c r="P539" i="1"/>
  <c r="O539" i="1"/>
  <c r="N539" i="1"/>
  <c r="M539" i="1"/>
  <c r="G539" i="1"/>
  <c r="F539" i="1"/>
  <c r="V538" i="1"/>
  <c r="U538" i="1"/>
  <c r="S538" i="1"/>
  <c r="T538" i="1" s="1"/>
  <c r="P538" i="1"/>
  <c r="O538" i="1"/>
  <c r="N538" i="1"/>
  <c r="M538" i="1"/>
  <c r="F538" i="1"/>
  <c r="G538" i="1" s="1"/>
  <c r="V537" i="1"/>
  <c r="U537" i="1"/>
  <c r="S537" i="1"/>
  <c r="T537" i="1" s="1"/>
  <c r="P537" i="1"/>
  <c r="O537" i="1"/>
  <c r="N537" i="1"/>
  <c r="M537" i="1"/>
  <c r="G537" i="1"/>
  <c r="F537" i="1"/>
  <c r="V536" i="1"/>
  <c r="U536" i="1"/>
  <c r="S536" i="1"/>
  <c r="T536" i="1" s="1"/>
  <c r="P536" i="1"/>
  <c r="O536" i="1"/>
  <c r="N536" i="1"/>
  <c r="M536" i="1"/>
  <c r="F536" i="1"/>
  <c r="G536" i="1" s="1"/>
  <c r="V535" i="1"/>
  <c r="U535" i="1"/>
  <c r="S535" i="1"/>
  <c r="T535" i="1" s="1"/>
  <c r="P535" i="1"/>
  <c r="O535" i="1"/>
  <c r="N535" i="1"/>
  <c r="M535" i="1"/>
  <c r="F535" i="1"/>
  <c r="G535" i="1" s="1"/>
  <c r="V534" i="1"/>
  <c r="U534" i="1"/>
  <c r="S534" i="1"/>
  <c r="T534" i="1" s="1"/>
  <c r="P534" i="1"/>
  <c r="O534" i="1"/>
  <c r="N534" i="1"/>
  <c r="M534" i="1"/>
  <c r="G534" i="1"/>
  <c r="F534" i="1"/>
  <c r="V533" i="1"/>
  <c r="U533" i="1"/>
  <c r="S533" i="1"/>
  <c r="T533" i="1" s="1"/>
  <c r="P533" i="1"/>
  <c r="O533" i="1"/>
  <c r="N533" i="1"/>
  <c r="M533" i="1"/>
  <c r="F533" i="1"/>
  <c r="G533" i="1" s="1"/>
  <c r="V532" i="1"/>
  <c r="U532" i="1"/>
  <c r="S532" i="1"/>
  <c r="T532" i="1" s="1"/>
  <c r="P532" i="1"/>
  <c r="O532" i="1"/>
  <c r="N532" i="1"/>
  <c r="M532" i="1"/>
  <c r="G532" i="1"/>
  <c r="F532" i="1"/>
  <c r="V531" i="1"/>
  <c r="U531" i="1"/>
  <c r="S531" i="1"/>
  <c r="T531" i="1" s="1"/>
  <c r="P531" i="1"/>
  <c r="O531" i="1"/>
  <c r="N531" i="1"/>
  <c r="M531" i="1"/>
  <c r="F531" i="1"/>
  <c r="G531" i="1" s="1"/>
  <c r="V530" i="1"/>
  <c r="U530" i="1"/>
  <c r="S530" i="1"/>
  <c r="T530" i="1" s="1"/>
  <c r="P530" i="1"/>
  <c r="O530" i="1"/>
  <c r="N530" i="1"/>
  <c r="M530" i="1"/>
  <c r="F530" i="1"/>
  <c r="G530" i="1" s="1"/>
  <c r="V529" i="1"/>
  <c r="U529" i="1"/>
  <c r="S529" i="1"/>
  <c r="T529" i="1" s="1"/>
  <c r="P529" i="1"/>
  <c r="O529" i="1"/>
  <c r="N529" i="1"/>
  <c r="M529" i="1"/>
  <c r="G529" i="1"/>
  <c r="F529" i="1"/>
  <c r="V528" i="1"/>
  <c r="U528" i="1"/>
  <c r="S528" i="1"/>
  <c r="T528" i="1" s="1"/>
  <c r="P528" i="1"/>
  <c r="O528" i="1"/>
  <c r="N528" i="1"/>
  <c r="M528" i="1"/>
  <c r="F528" i="1"/>
  <c r="G528" i="1" s="1"/>
  <c r="V527" i="1"/>
  <c r="U527" i="1"/>
  <c r="S527" i="1"/>
  <c r="T527" i="1" s="1"/>
  <c r="P527" i="1"/>
  <c r="O527" i="1"/>
  <c r="N527" i="1"/>
  <c r="M527" i="1"/>
  <c r="G527" i="1"/>
  <c r="F527" i="1"/>
  <c r="V526" i="1"/>
  <c r="U526" i="1"/>
  <c r="S526" i="1"/>
  <c r="T526" i="1" s="1"/>
  <c r="P526" i="1"/>
  <c r="O526" i="1"/>
  <c r="N526" i="1"/>
  <c r="M526" i="1"/>
  <c r="G526" i="1"/>
  <c r="F526" i="1"/>
  <c r="V525" i="1"/>
  <c r="U525" i="1"/>
  <c r="S525" i="1"/>
  <c r="T525" i="1" s="1"/>
  <c r="P525" i="1"/>
  <c r="O525" i="1"/>
  <c r="N525" i="1"/>
  <c r="M525" i="1"/>
  <c r="F525" i="1"/>
  <c r="G525" i="1" s="1"/>
  <c r="V524" i="1"/>
  <c r="U524" i="1"/>
  <c r="S524" i="1"/>
  <c r="T524" i="1" s="1"/>
  <c r="P524" i="1"/>
  <c r="O524" i="1"/>
  <c r="N524" i="1"/>
  <c r="M524" i="1"/>
  <c r="G524" i="1"/>
  <c r="F524" i="1"/>
  <c r="V523" i="1"/>
  <c r="U523" i="1"/>
  <c r="S523" i="1"/>
  <c r="T523" i="1" s="1"/>
  <c r="P523" i="1"/>
  <c r="O523" i="1"/>
  <c r="N523" i="1"/>
  <c r="M523" i="1"/>
  <c r="F523" i="1"/>
  <c r="G523" i="1" s="1"/>
  <c r="V522" i="1"/>
  <c r="U522" i="1"/>
  <c r="S522" i="1"/>
  <c r="T522" i="1" s="1"/>
  <c r="P522" i="1"/>
  <c r="O522" i="1"/>
  <c r="N522" i="1"/>
  <c r="M522" i="1"/>
  <c r="G522" i="1"/>
  <c r="F522" i="1"/>
  <c r="V521" i="1"/>
  <c r="U521" i="1"/>
  <c r="S521" i="1"/>
  <c r="T521" i="1" s="1"/>
  <c r="P521" i="1"/>
  <c r="O521" i="1"/>
  <c r="N521" i="1"/>
  <c r="M521" i="1"/>
  <c r="G521" i="1"/>
  <c r="F521" i="1"/>
  <c r="V520" i="1"/>
  <c r="U520" i="1"/>
  <c r="S520" i="1"/>
  <c r="T520" i="1" s="1"/>
  <c r="P520" i="1"/>
  <c r="O520" i="1"/>
  <c r="N520" i="1"/>
  <c r="M520" i="1"/>
  <c r="G520" i="1"/>
  <c r="F520" i="1"/>
  <c r="V519" i="1"/>
  <c r="U519" i="1"/>
  <c r="S519" i="1"/>
  <c r="T519" i="1" s="1"/>
  <c r="P519" i="1"/>
  <c r="O519" i="1"/>
  <c r="N519" i="1"/>
  <c r="M519" i="1"/>
  <c r="G519" i="1"/>
  <c r="F519" i="1"/>
  <c r="V518" i="1"/>
  <c r="U518" i="1"/>
  <c r="S518" i="1"/>
  <c r="T518" i="1" s="1"/>
  <c r="P518" i="1"/>
  <c r="O518" i="1"/>
  <c r="N518" i="1"/>
  <c r="M518" i="1"/>
  <c r="G518" i="1"/>
  <c r="F518" i="1"/>
  <c r="V517" i="1"/>
  <c r="U517" i="1"/>
  <c r="S517" i="1"/>
  <c r="T517" i="1" s="1"/>
  <c r="P517" i="1"/>
  <c r="O517" i="1"/>
  <c r="N517" i="1"/>
  <c r="M517" i="1"/>
  <c r="F517" i="1"/>
  <c r="G517" i="1" s="1"/>
  <c r="V516" i="1"/>
  <c r="U516" i="1"/>
  <c r="S516" i="1"/>
  <c r="T516" i="1" s="1"/>
  <c r="P516" i="1"/>
  <c r="O516" i="1"/>
  <c r="N516" i="1"/>
  <c r="M516" i="1"/>
  <c r="F516" i="1"/>
  <c r="G516" i="1" s="1"/>
  <c r="V515" i="1"/>
  <c r="U515" i="1"/>
  <c r="S515" i="1"/>
  <c r="T515" i="1" s="1"/>
  <c r="P515" i="1"/>
  <c r="O515" i="1"/>
  <c r="N515" i="1"/>
  <c r="M515" i="1"/>
  <c r="G515" i="1"/>
  <c r="F515" i="1"/>
  <c r="V514" i="1"/>
  <c r="U514" i="1"/>
  <c r="S514" i="1"/>
  <c r="T514" i="1" s="1"/>
  <c r="P514" i="1"/>
  <c r="O514" i="1"/>
  <c r="N514" i="1"/>
  <c r="M514" i="1"/>
  <c r="F514" i="1"/>
  <c r="G514" i="1" s="1"/>
  <c r="V513" i="1"/>
  <c r="U513" i="1"/>
  <c r="S513" i="1"/>
  <c r="T513" i="1" s="1"/>
  <c r="P513" i="1"/>
  <c r="O513" i="1"/>
  <c r="N513" i="1"/>
  <c r="M513" i="1"/>
  <c r="G513" i="1"/>
  <c r="F513" i="1"/>
  <c r="V512" i="1"/>
  <c r="U512" i="1"/>
  <c r="S512" i="1"/>
  <c r="T512" i="1" s="1"/>
  <c r="P512" i="1"/>
  <c r="O512" i="1"/>
  <c r="N512" i="1"/>
  <c r="M512" i="1"/>
  <c r="F512" i="1"/>
  <c r="G512" i="1" s="1"/>
  <c r="V511" i="1"/>
  <c r="U511" i="1"/>
  <c r="S511" i="1"/>
  <c r="T511" i="1" s="1"/>
  <c r="P511" i="1"/>
  <c r="O511" i="1"/>
  <c r="N511" i="1"/>
  <c r="M511" i="1"/>
  <c r="F511" i="1"/>
  <c r="G511" i="1" s="1"/>
  <c r="V510" i="1"/>
  <c r="U510" i="1"/>
  <c r="S510" i="1"/>
  <c r="T510" i="1" s="1"/>
  <c r="P510" i="1"/>
  <c r="O510" i="1"/>
  <c r="N510" i="1"/>
  <c r="M510" i="1"/>
  <c r="G510" i="1"/>
  <c r="F510" i="1"/>
  <c r="V509" i="1"/>
  <c r="U509" i="1"/>
  <c r="S509" i="1"/>
  <c r="T509" i="1" s="1"/>
  <c r="P509" i="1"/>
  <c r="O509" i="1"/>
  <c r="N509" i="1"/>
  <c r="M509" i="1"/>
  <c r="F509" i="1"/>
  <c r="G509" i="1" s="1"/>
  <c r="V508" i="1"/>
  <c r="U508" i="1"/>
  <c r="S508" i="1"/>
  <c r="T508" i="1" s="1"/>
  <c r="P508" i="1"/>
  <c r="O508" i="1"/>
  <c r="N508" i="1"/>
  <c r="M508" i="1"/>
  <c r="G508" i="1"/>
  <c r="F508" i="1"/>
  <c r="V507" i="1"/>
  <c r="U507" i="1"/>
  <c r="S507" i="1"/>
  <c r="T507" i="1" s="1"/>
  <c r="P507" i="1"/>
  <c r="O507" i="1"/>
  <c r="N507" i="1"/>
  <c r="M507" i="1"/>
  <c r="F507" i="1"/>
  <c r="G507" i="1" s="1"/>
  <c r="V506" i="1"/>
  <c r="U506" i="1"/>
  <c r="S506" i="1"/>
  <c r="T506" i="1" s="1"/>
  <c r="P506" i="1"/>
  <c r="O506" i="1"/>
  <c r="N506" i="1"/>
  <c r="M506" i="1"/>
  <c r="F506" i="1"/>
  <c r="G506" i="1" s="1"/>
  <c r="V505" i="1"/>
  <c r="U505" i="1"/>
  <c r="S505" i="1"/>
  <c r="T505" i="1" s="1"/>
  <c r="P505" i="1"/>
  <c r="O505" i="1"/>
  <c r="N505" i="1"/>
  <c r="M505" i="1"/>
  <c r="G505" i="1"/>
  <c r="F505" i="1"/>
  <c r="V504" i="1"/>
  <c r="U504" i="1"/>
  <c r="S504" i="1"/>
  <c r="T504" i="1" s="1"/>
  <c r="P504" i="1"/>
  <c r="O504" i="1"/>
  <c r="N504" i="1"/>
  <c r="M504" i="1"/>
  <c r="F504" i="1"/>
  <c r="G504" i="1" s="1"/>
  <c r="V503" i="1"/>
  <c r="U503" i="1"/>
  <c r="S503" i="1"/>
  <c r="T503" i="1" s="1"/>
  <c r="P503" i="1"/>
  <c r="O503" i="1"/>
  <c r="N503" i="1"/>
  <c r="M503" i="1"/>
  <c r="G503" i="1"/>
  <c r="F503" i="1"/>
  <c r="V502" i="1"/>
  <c r="U502" i="1"/>
  <c r="S502" i="1"/>
  <c r="T502" i="1" s="1"/>
  <c r="P502" i="1"/>
  <c r="O502" i="1"/>
  <c r="N502" i="1"/>
  <c r="M502" i="1"/>
  <c r="G502" i="1"/>
  <c r="F502" i="1"/>
  <c r="V501" i="1"/>
  <c r="U501" i="1"/>
  <c r="S501" i="1"/>
  <c r="T501" i="1" s="1"/>
  <c r="P501" i="1"/>
  <c r="O501" i="1"/>
  <c r="N501" i="1"/>
  <c r="M501" i="1"/>
  <c r="F501" i="1"/>
  <c r="G501" i="1" s="1"/>
  <c r="V500" i="1"/>
  <c r="U500" i="1"/>
  <c r="S500" i="1"/>
  <c r="T500" i="1" s="1"/>
  <c r="P500" i="1"/>
  <c r="O500" i="1"/>
  <c r="N500" i="1"/>
  <c r="M500" i="1"/>
  <c r="G500" i="1"/>
  <c r="F500" i="1"/>
  <c r="V499" i="1"/>
  <c r="U499" i="1"/>
  <c r="S499" i="1"/>
  <c r="T499" i="1" s="1"/>
  <c r="P499" i="1"/>
  <c r="O499" i="1"/>
  <c r="N499" i="1"/>
  <c r="M499" i="1"/>
  <c r="G499" i="1"/>
  <c r="F499" i="1"/>
  <c r="V498" i="1"/>
  <c r="U498" i="1"/>
  <c r="S498" i="1"/>
  <c r="T498" i="1" s="1"/>
  <c r="P498" i="1"/>
  <c r="O498" i="1"/>
  <c r="N498" i="1"/>
  <c r="M498" i="1"/>
  <c r="F498" i="1"/>
  <c r="G498" i="1" s="1"/>
  <c r="V497" i="1"/>
  <c r="U497" i="1"/>
  <c r="S497" i="1"/>
  <c r="T497" i="1" s="1"/>
  <c r="P497" i="1"/>
  <c r="O497" i="1"/>
  <c r="N497" i="1"/>
  <c r="M497" i="1"/>
  <c r="F497" i="1"/>
  <c r="G497" i="1" s="1"/>
  <c r="V496" i="1"/>
  <c r="U496" i="1"/>
  <c r="S496" i="1"/>
  <c r="T496" i="1" s="1"/>
  <c r="P496" i="1"/>
  <c r="O496" i="1"/>
  <c r="N496" i="1"/>
  <c r="M496" i="1"/>
  <c r="G496" i="1"/>
  <c r="F496" i="1"/>
  <c r="V495" i="1"/>
  <c r="U495" i="1"/>
  <c r="S495" i="1"/>
  <c r="T495" i="1" s="1"/>
  <c r="P495" i="1"/>
  <c r="O495" i="1"/>
  <c r="N495" i="1"/>
  <c r="M495" i="1"/>
  <c r="F495" i="1"/>
  <c r="G495" i="1" s="1"/>
  <c r="V494" i="1"/>
  <c r="U494" i="1"/>
  <c r="S494" i="1"/>
  <c r="T494" i="1" s="1"/>
  <c r="P494" i="1"/>
  <c r="O494" i="1"/>
  <c r="N494" i="1"/>
  <c r="M494" i="1"/>
  <c r="G494" i="1"/>
  <c r="F494" i="1"/>
  <c r="V493" i="1"/>
  <c r="U493" i="1"/>
  <c r="S493" i="1"/>
  <c r="T493" i="1" s="1"/>
  <c r="P493" i="1"/>
  <c r="O493" i="1"/>
  <c r="N493" i="1"/>
  <c r="M493" i="1"/>
  <c r="G493" i="1"/>
  <c r="F493" i="1"/>
  <c r="V492" i="1"/>
  <c r="U492" i="1"/>
  <c r="S492" i="1"/>
  <c r="T492" i="1" s="1"/>
  <c r="P492" i="1"/>
  <c r="O492" i="1"/>
  <c r="N492" i="1"/>
  <c r="M492" i="1"/>
  <c r="F492" i="1"/>
  <c r="G492" i="1" s="1"/>
  <c r="V491" i="1"/>
  <c r="U491" i="1"/>
  <c r="S491" i="1"/>
  <c r="T491" i="1" s="1"/>
  <c r="P491" i="1"/>
  <c r="O491" i="1"/>
  <c r="N491" i="1"/>
  <c r="M491" i="1"/>
  <c r="G491" i="1"/>
  <c r="F491" i="1"/>
  <c r="V490" i="1"/>
  <c r="U490" i="1"/>
  <c r="S490" i="1"/>
  <c r="T490" i="1" s="1"/>
  <c r="P490" i="1"/>
  <c r="O490" i="1"/>
  <c r="N490" i="1"/>
  <c r="M490" i="1"/>
  <c r="G490" i="1"/>
  <c r="F490" i="1"/>
  <c r="V489" i="1"/>
  <c r="U489" i="1"/>
  <c r="S489" i="1"/>
  <c r="T489" i="1" s="1"/>
  <c r="P489" i="1"/>
  <c r="O489" i="1"/>
  <c r="N489" i="1"/>
  <c r="M489" i="1"/>
  <c r="F489" i="1"/>
  <c r="G489" i="1" s="1"/>
  <c r="V488" i="1"/>
  <c r="U488" i="1"/>
  <c r="S488" i="1"/>
  <c r="T488" i="1" s="1"/>
  <c r="P488" i="1"/>
  <c r="O488" i="1"/>
  <c r="N488" i="1"/>
  <c r="M488" i="1"/>
  <c r="F488" i="1"/>
  <c r="G488" i="1" s="1"/>
  <c r="V487" i="1"/>
  <c r="U487" i="1"/>
  <c r="S487" i="1"/>
  <c r="T487" i="1" s="1"/>
  <c r="P487" i="1"/>
  <c r="O487" i="1"/>
  <c r="N487" i="1"/>
  <c r="M487" i="1"/>
  <c r="F487" i="1"/>
  <c r="G487" i="1" s="1"/>
  <c r="V486" i="1"/>
  <c r="U486" i="1"/>
  <c r="S486" i="1"/>
  <c r="T486" i="1" s="1"/>
  <c r="P486" i="1"/>
  <c r="O486" i="1"/>
  <c r="N486" i="1"/>
  <c r="M486" i="1"/>
  <c r="F486" i="1"/>
  <c r="G486" i="1" s="1"/>
  <c r="V485" i="1"/>
  <c r="U485" i="1"/>
  <c r="S485" i="1"/>
  <c r="T485" i="1" s="1"/>
  <c r="P485" i="1"/>
  <c r="O485" i="1"/>
  <c r="N485" i="1"/>
  <c r="M485" i="1"/>
  <c r="G485" i="1"/>
  <c r="F485" i="1"/>
  <c r="V484" i="1"/>
  <c r="U484" i="1"/>
  <c r="S484" i="1"/>
  <c r="T484" i="1" s="1"/>
  <c r="P484" i="1"/>
  <c r="O484" i="1"/>
  <c r="N484" i="1"/>
  <c r="M484" i="1"/>
  <c r="G484" i="1"/>
  <c r="F484" i="1"/>
  <c r="V483" i="1"/>
  <c r="U483" i="1"/>
  <c r="S483" i="1"/>
  <c r="T483" i="1" s="1"/>
  <c r="P483" i="1"/>
  <c r="O483" i="1"/>
  <c r="N483" i="1"/>
  <c r="M483" i="1"/>
  <c r="G483" i="1"/>
  <c r="F483" i="1"/>
  <c r="V482" i="1"/>
  <c r="U482" i="1"/>
  <c r="S482" i="1"/>
  <c r="T482" i="1" s="1"/>
  <c r="P482" i="1"/>
  <c r="O482" i="1"/>
  <c r="N482" i="1"/>
  <c r="M482" i="1"/>
  <c r="F482" i="1"/>
  <c r="G482" i="1" s="1"/>
  <c r="V481" i="1"/>
  <c r="U481" i="1"/>
  <c r="S481" i="1"/>
  <c r="T481" i="1" s="1"/>
  <c r="P481" i="1"/>
  <c r="O481" i="1"/>
  <c r="N481" i="1"/>
  <c r="M481" i="1"/>
  <c r="F481" i="1"/>
  <c r="G481" i="1" s="1"/>
  <c r="V480" i="1"/>
  <c r="U480" i="1"/>
  <c r="S480" i="1"/>
  <c r="T480" i="1" s="1"/>
  <c r="P480" i="1"/>
  <c r="O480" i="1"/>
  <c r="N480" i="1"/>
  <c r="M480" i="1"/>
  <c r="F480" i="1"/>
  <c r="G480" i="1" s="1"/>
  <c r="V479" i="1"/>
  <c r="U479" i="1"/>
  <c r="S479" i="1"/>
  <c r="T479" i="1" s="1"/>
  <c r="P479" i="1"/>
  <c r="O479" i="1"/>
  <c r="N479" i="1"/>
  <c r="M479" i="1"/>
  <c r="G479" i="1"/>
  <c r="F479" i="1"/>
  <c r="V478" i="1"/>
  <c r="U478" i="1"/>
  <c r="S478" i="1"/>
  <c r="T478" i="1" s="1"/>
  <c r="P478" i="1"/>
  <c r="O478" i="1"/>
  <c r="N478" i="1"/>
  <c r="M478" i="1"/>
  <c r="F478" i="1"/>
  <c r="G478" i="1" s="1"/>
  <c r="V477" i="1"/>
  <c r="U477" i="1"/>
  <c r="S477" i="1"/>
  <c r="T477" i="1" s="1"/>
  <c r="P477" i="1"/>
  <c r="O477" i="1"/>
  <c r="N477" i="1"/>
  <c r="M477" i="1"/>
  <c r="G477" i="1"/>
  <c r="F477" i="1"/>
  <c r="V476" i="1"/>
  <c r="U476" i="1"/>
  <c r="S476" i="1"/>
  <c r="T476" i="1" s="1"/>
  <c r="P476" i="1"/>
  <c r="O476" i="1"/>
  <c r="N476" i="1"/>
  <c r="M476" i="1"/>
  <c r="F476" i="1"/>
  <c r="G476" i="1" s="1"/>
  <c r="V475" i="1"/>
  <c r="U475" i="1"/>
  <c r="S475" i="1"/>
  <c r="T475" i="1" s="1"/>
  <c r="P475" i="1"/>
  <c r="O475" i="1"/>
  <c r="N475" i="1"/>
  <c r="M475" i="1"/>
  <c r="G475" i="1"/>
  <c r="F475" i="1"/>
  <c r="V474" i="1"/>
  <c r="U474" i="1"/>
  <c r="S474" i="1"/>
  <c r="T474" i="1" s="1"/>
  <c r="P474" i="1"/>
  <c r="O474" i="1"/>
  <c r="N474" i="1"/>
  <c r="M474" i="1"/>
  <c r="G474" i="1"/>
  <c r="F474" i="1"/>
  <c r="V473" i="1"/>
  <c r="U473" i="1"/>
  <c r="S473" i="1"/>
  <c r="T473" i="1" s="1"/>
  <c r="P473" i="1"/>
  <c r="O473" i="1"/>
  <c r="N473" i="1"/>
  <c r="M473" i="1"/>
  <c r="F473" i="1"/>
  <c r="G473" i="1" s="1"/>
  <c r="V472" i="1"/>
  <c r="U472" i="1"/>
  <c r="S472" i="1"/>
  <c r="T472" i="1" s="1"/>
  <c r="P472" i="1"/>
  <c r="O472" i="1"/>
  <c r="N472" i="1"/>
  <c r="M472" i="1"/>
  <c r="F472" i="1"/>
  <c r="G472" i="1" s="1"/>
  <c r="V471" i="1"/>
  <c r="U471" i="1"/>
  <c r="S471" i="1"/>
  <c r="T471" i="1" s="1"/>
  <c r="P471" i="1"/>
  <c r="O471" i="1"/>
  <c r="N471" i="1"/>
  <c r="M471" i="1"/>
  <c r="G471" i="1"/>
  <c r="F471" i="1"/>
  <c r="V470" i="1"/>
  <c r="U470" i="1"/>
  <c r="S470" i="1"/>
  <c r="T470" i="1" s="1"/>
  <c r="P470" i="1"/>
  <c r="O470" i="1"/>
  <c r="N470" i="1"/>
  <c r="M470" i="1"/>
  <c r="G470" i="1"/>
  <c r="F470" i="1"/>
  <c r="V469" i="1"/>
  <c r="U469" i="1"/>
  <c r="S469" i="1"/>
  <c r="T469" i="1" s="1"/>
  <c r="P469" i="1"/>
  <c r="O469" i="1"/>
  <c r="N469" i="1"/>
  <c r="M469" i="1"/>
  <c r="F469" i="1"/>
  <c r="G469" i="1" s="1"/>
  <c r="V468" i="1"/>
  <c r="U468" i="1"/>
  <c r="S468" i="1"/>
  <c r="T468" i="1" s="1"/>
  <c r="P468" i="1"/>
  <c r="O468" i="1"/>
  <c r="N468" i="1"/>
  <c r="M468" i="1"/>
  <c r="F468" i="1"/>
  <c r="G468" i="1" s="1"/>
  <c r="V467" i="1"/>
  <c r="U467" i="1"/>
  <c r="S467" i="1"/>
  <c r="T467" i="1" s="1"/>
  <c r="P467" i="1"/>
  <c r="O467" i="1"/>
  <c r="N467" i="1"/>
  <c r="M467" i="1"/>
  <c r="G467" i="1"/>
  <c r="F467" i="1"/>
  <c r="V466" i="1"/>
  <c r="U466" i="1"/>
  <c r="S466" i="1"/>
  <c r="T466" i="1" s="1"/>
  <c r="P466" i="1"/>
  <c r="O466" i="1"/>
  <c r="N466" i="1"/>
  <c r="M466" i="1"/>
  <c r="F466" i="1"/>
  <c r="G466" i="1" s="1"/>
  <c r="V465" i="1"/>
  <c r="U465" i="1"/>
  <c r="S465" i="1"/>
  <c r="T465" i="1" s="1"/>
  <c r="P465" i="1"/>
  <c r="O465" i="1"/>
  <c r="N465" i="1"/>
  <c r="M465" i="1"/>
  <c r="G465" i="1"/>
  <c r="F465" i="1"/>
  <c r="V464" i="1"/>
  <c r="U464" i="1"/>
  <c r="S464" i="1"/>
  <c r="T464" i="1" s="1"/>
  <c r="P464" i="1"/>
  <c r="O464" i="1"/>
  <c r="N464" i="1"/>
  <c r="M464" i="1"/>
  <c r="F464" i="1"/>
  <c r="G464" i="1" s="1"/>
  <c r="V463" i="1"/>
  <c r="U463" i="1"/>
  <c r="S463" i="1"/>
  <c r="T463" i="1" s="1"/>
  <c r="P463" i="1"/>
  <c r="O463" i="1"/>
  <c r="N463" i="1"/>
  <c r="M463" i="1"/>
  <c r="G463" i="1"/>
  <c r="F463" i="1"/>
  <c r="V462" i="1"/>
  <c r="U462" i="1"/>
  <c r="S462" i="1"/>
  <c r="T462" i="1" s="1"/>
  <c r="P462" i="1"/>
  <c r="O462" i="1"/>
  <c r="N462" i="1"/>
  <c r="M462" i="1"/>
  <c r="G462" i="1"/>
  <c r="F462" i="1"/>
  <c r="V461" i="1"/>
  <c r="U461" i="1"/>
  <c r="S461" i="1"/>
  <c r="T461" i="1" s="1"/>
  <c r="P461" i="1"/>
  <c r="O461" i="1"/>
  <c r="N461" i="1"/>
  <c r="M461" i="1"/>
  <c r="G461" i="1"/>
  <c r="F461" i="1"/>
  <c r="V460" i="1"/>
  <c r="U460" i="1"/>
  <c r="S460" i="1"/>
  <c r="T460" i="1" s="1"/>
  <c r="P460" i="1"/>
  <c r="O460" i="1"/>
  <c r="N460" i="1"/>
  <c r="M460" i="1"/>
  <c r="F460" i="1"/>
  <c r="G460" i="1" s="1"/>
  <c r="V459" i="1"/>
  <c r="U459" i="1"/>
  <c r="S459" i="1"/>
  <c r="T459" i="1" s="1"/>
  <c r="P459" i="1"/>
  <c r="O459" i="1"/>
  <c r="N459" i="1"/>
  <c r="M459" i="1"/>
  <c r="F459" i="1"/>
  <c r="G459" i="1" s="1"/>
  <c r="V458" i="1"/>
  <c r="U458" i="1"/>
  <c r="S458" i="1"/>
  <c r="T458" i="1" s="1"/>
  <c r="P458" i="1"/>
  <c r="O458" i="1"/>
  <c r="N458" i="1"/>
  <c r="M458" i="1"/>
  <c r="F458" i="1"/>
  <c r="G458" i="1" s="1"/>
  <c r="V457" i="1"/>
  <c r="U457" i="1"/>
  <c r="S457" i="1"/>
  <c r="T457" i="1" s="1"/>
  <c r="P457" i="1"/>
  <c r="O457" i="1"/>
  <c r="N457" i="1"/>
  <c r="M457" i="1"/>
  <c r="G457" i="1"/>
  <c r="F457" i="1"/>
  <c r="V456" i="1"/>
  <c r="U456" i="1"/>
  <c r="S456" i="1"/>
  <c r="T456" i="1" s="1"/>
  <c r="P456" i="1"/>
  <c r="O456" i="1"/>
  <c r="N456" i="1"/>
  <c r="M456" i="1"/>
  <c r="F456" i="1"/>
  <c r="G456" i="1" s="1"/>
  <c r="V455" i="1"/>
  <c r="U455" i="1"/>
  <c r="S455" i="1"/>
  <c r="T455" i="1" s="1"/>
  <c r="P455" i="1"/>
  <c r="O455" i="1"/>
  <c r="N455" i="1"/>
  <c r="M455" i="1"/>
  <c r="G455" i="1"/>
  <c r="F455" i="1"/>
  <c r="V454" i="1"/>
  <c r="U454" i="1"/>
  <c r="S454" i="1"/>
  <c r="T454" i="1" s="1"/>
  <c r="P454" i="1"/>
  <c r="O454" i="1"/>
  <c r="N454" i="1"/>
  <c r="M454" i="1"/>
  <c r="G454" i="1"/>
  <c r="F454" i="1"/>
  <c r="V453" i="1"/>
  <c r="U453" i="1"/>
  <c r="S453" i="1"/>
  <c r="T453" i="1" s="1"/>
  <c r="P453" i="1"/>
  <c r="O453" i="1"/>
  <c r="N453" i="1"/>
  <c r="M453" i="1"/>
  <c r="G453" i="1"/>
  <c r="F453" i="1"/>
  <c r="V452" i="1"/>
  <c r="U452" i="1"/>
  <c r="S452" i="1"/>
  <c r="T452" i="1" s="1"/>
  <c r="P452" i="1"/>
  <c r="O452" i="1"/>
  <c r="N452" i="1"/>
  <c r="M452" i="1"/>
  <c r="F452" i="1"/>
  <c r="G452" i="1" s="1"/>
  <c r="V451" i="1"/>
  <c r="U451" i="1"/>
  <c r="S451" i="1"/>
  <c r="T451" i="1" s="1"/>
  <c r="P451" i="1"/>
  <c r="O451" i="1"/>
  <c r="N451" i="1"/>
  <c r="M451" i="1"/>
  <c r="F451" i="1"/>
  <c r="G451" i="1" s="1"/>
  <c r="V450" i="1"/>
  <c r="U450" i="1"/>
  <c r="S450" i="1"/>
  <c r="T450" i="1" s="1"/>
  <c r="P450" i="1"/>
  <c r="O450" i="1"/>
  <c r="N450" i="1"/>
  <c r="M450" i="1"/>
  <c r="G450" i="1"/>
  <c r="F450" i="1"/>
  <c r="V449" i="1"/>
  <c r="U449" i="1"/>
  <c r="S449" i="1"/>
  <c r="T449" i="1" s="1"/>
  <c r="P449" i="1"/>
  <c r="O449" i="1"/>
  <c r="N449" i="1"/>
  <c r="M449" i="1"/>
  <c r="G449" i="1"/>
  <c r="F449" i="1"/>
  <c r="V448" i="1"/>
  <c r="U448" i="1"/>
  <c r="S448" i="1"/>
  <c r="T448" i="1" s="1"/>
  <c r="P448" i="1"/>
  <c r="O448" i="1"/>
  <c r="N448" i="1"/>
  <c r="M448" i="1"/>
  <c r="F448" i="1"/>
  <c r="G448" i="1" s="1"/>
  <c r="V447" i="1"/>
  <c r="U447" i="1"/>
  <c r="S447" i="1"/>
  <c r="T447" i="1" s="1"/>
  <c r="P447" i="1"/>
  <c r="O447" i="1"/>
  <c r="N447" i="1"/>
  <c r="M447" i="1"/>
  <c r="F447" i="1"/>
  <c r="G447" i="1" s="1"/>
  <c r="V446" i="1"/>
  <c r="U446" i="1"/>
  <c r="S446" i="1"/>
  <c r="T446" i="1" s="1"/>
  <c r="P446" i="1"/>
  <c r="O446" i="1"/>
  <c r="N446" i="1"/>
  <c r="M446" i="1"/>
  <c r="F446" i="1"/>
  <c r="G446" i="1" s="1"/>
  <c r="V445" i="1"/>
  <c r="U445" i="1"/>
  <c r="S445" i="1"/>
  <c r="T445" i="1" s="1"/>
  <c r="P445" i="1"/>
  <c r="O445" i="1"/>
  <c r="N445" i="1"/>
  <c r="M445" i="1"/>
  <c r="G445" i="1"/>
  <c r="F445" i="1"/>
  <c r="V444" i="1"/>
  <c r="U444" i="1"/>
  <c r="S444" i="1"/>
  <c r="T444" i="1" s="1"/>
  <c r="P444" i="1"/>
  <c r="O444" i="1"/>
  <c r="N444" i="1"/>
  <c r="M444" i="1"/>
  <c r="F444" i="1"/>
  <c r="G444" i="1" s="1"/>
  <c r="V443" i="1"/>
  <c r="U443" i="1"/>
  <c r="S443" i="1"/>
  <c r="T443" i="1" s="1"/>
  <c r="P443" i="1"/>
  <c r="O443" i="1"/>
  <c r="N443" i="1"/>
  <c r="M443" i="1"/>
  <c r="G443" i="1"/>
  <c r="F443" i="1"/>
  <c r="V442" i="1"/>
  <c r="U442" i="1"/>
  <c r="S442" i="1"/>
  <c r="T442" i="1" s="1"/>
  <c r="P442" i="1"/>
  <c r="O442" i="1"/>
  <c r="N442" i="1"/>
  <c r="M442" i="1"/>
  <c r="G442" i="1"/>
  <c r="F442" i="1"/>
  <c r="V441" i="1"/>
  <c r="U441" i="1"/>
  <c r="S441" i="1"/>
  <c r="T441" i="1" s="1"/>
  <c r="P441" i="1"/>
  <c r="O441" i="1"/>
  <c r="N441" i="1"/>
  <c r="M441" i="1"/>
  <c r="F441" i="1"/>
  <c r="G441" i="1" s="1"/>
  <c r="V440" i="1"/>
  <c r="U440" i="1"/>
  <c r="S440" i="1"/>
  <c r="T440" i="1" s="1"/>
  <c r="P440" i="1"/>
  <c r="O440" i="1"/>
  <c r="N440" i="1"/>
  <c r="M440" i="1"/>
  <c r="F440" i="1"/>
  <c r="G440" i="1" s="1"/>
  <c r="V439" i="1"/>
  <c r="U439" i="1"/>
  <c r="S439" i="1"/>
  <c r="T439" i="1" s="1"/>
  <c r="P439" i="1"/>
  <c r="O439" i="1"/>
  <c r="N439" i="1"/>
  <c r="M439" i="1"/>
  <c r="F439" i="1"/>
  <c r="G439" i="1" s="1"/>
  <c r="V438" i="1"/>
  <c r="U438" i="1"/>
  <c r="S438" i="1"/>
  <c r="T438" i="1" s="1"/>
  <c r="P438" i="1"/>
  <c r="O438" i="1"/>
  <c r="N438" i="1"/>
  <c r="M438" i="1"/>
  <c r="G438" i="1"/>
  <c r="F438" i="1"/>
  <c r="V437" i="1"/>
  <c r="U437" i="1"/>
  <c r="S437" i="1"/>
  <c r="T437" i="1" s="1"/>
  <c r="P437" i="1"/>
  <c r="O437" i="1"/>
  <c r="N437" i="1"/>
  <c r="M437" i="1"/>
  <c r="G437" i="1"/>
  <c r="F437" i="1"/>
  <c r="V436" i="1"/>
  <c r="U436" i="1"/>
  <c r="S436" i="1"/>
  <c r="T436" i="1" s="1"/>
  <c r="P436" i="1"/>
  <c r="O436" i="1"/>
  <c r="N436" i="1"/>
  <c r="M436" i="1"/>
  <c r="F436" i="1"/>
  <c r="G436" i="1" s="1"/>
  <c r="V435" i="1"/>
  <c r="U435" i="1"/>
  <c r="S435" i="1"/>
  <c r="T435" i="1" s="1"/>
  <c r="P435" i="1"/>
  <c r="O435" i="1"/>
  <c r="N435" i="1"/>
  <c r="M435" i="1"/>
  <c r="F435" i="1"/>
  <c r="G435" i="1" s="1"/>
  <c r="V434" i="1"/>
  <c r="U434" i="1"/>
  <c r="S434" i="1"/>
  <c r="T434" i="1" s="1"/>
  <c r="P434" i="1"/>
  <c r="O434" i="1"/>
  <c r="N434" i="1"/>
  <c r="M434" i="1"/>
  <c r="F434" i="1"/>
  <c r="G434" i="1" s="1"/>
  <c r="V433" i="1"/>
  <c r="U433" i="1"/>
  <c r="S433" i="1"/>
  <c r="T433" i="1" s="1"/>
  <c r="P433" i="1"/>
  <c r="O433" i="1"/>
  <c r="N433" i="1"/>
  <c r="M433" i="1"/>
  <c r="G433" i="1"/>
  <c r="F433" i="1"/>
  <c r="V432" i="1"/>
  <c r="U432" i="1"/>
  <c r="S432" i="1"/>
  <c r="T432" i="1" s="1"/>
  <c r="P432" i="1"/>
  <c r="O432" i="1"/>
  <c r="N432" i="1"/>
  <c r="M432" i="1"/>
  <c r="F432" i="1"/>
  <c r="G432" i="1" s="1"/>
  <c r="V431" i="1"/>
  <c r="U431" i="1"/>
  <c r="S431" i="1"/>
  <c r="T431" i="1" s="1"/>
  <c r="P431" i="1"/>
  <c r="O431" i="1"/>
  <c r="N431" i="1"/>
  <c r="M431" i="1"/>
  <c r="G431" i="1"/>
  <c r="F431" i="1"/>
  <c r="V430" i="1"/>
  <c r="U430" i="1"/>
  <c r="S430" i="1"/>
  <c r="T430" i="1" s="1"/>
  <c r="P430" i="1"/>
  <c r="O430" i="1"/>
  <c r="N430" i="1"/>
  <c r="M430" i="1"/>
  <c r="G430" i="1"/>
  <c r="F430" i="1"/>
  <c r="V429" i="1"/>
  <c r="U429" i="1"/>
  <c r="S429" i="1"/>
  <c r="T429" i="1" s="1"/>
  <c r="P429" i="1"/>
  <c r="O429" i="1"/>
  <c r="N429" i="1"/>
  <c r="M429" i="1"/>
  <c r="G429" i="1"/>
  <c r="F429" i="1"/>
  <c r="V428" i="1"/>
  <c r="U428" i="1"/>
  <c r="S428" i="1"/>
  <c r="T428" i="1" s="1"/>
  <c r="P428" i="1"/>
  <c r="O428" i="1"/>
  <c r="N428" i="1"/>
  <c r="M428" i="1"/>
  <c r="F428" i="1"/>
  <c r="G428" i="1" s="1"/>
  <c r="V427" i="1"/>
  <c r="U427" i="1"/>
  <c r="S427" i="1"/>
  <c r="T427" i="1" s="1"/>
  <c r="P427" i="1"/>
  <c r="O427" i="1"/>
  <c r="N427" i="1"/>
  <c r="M427" i="1"/>
  <c r="F427" i="1"/>
  <c r="G427" i="1" s="1"/>
  <c r="V426" i="1"/>
  <c r="U426" i="1"/>
  <c r="S426" i="1"/>
  <c r="T426" i="1" s="1"/>
  <c r="P426" i="1"/>
  <c r="O426" i="1"/>
  <c r="N426" i="1"/>
  <c r="M426" i="1"/>
  <c r="G426" i="1"/>
  <c r="F426" i="1"/>
  <c r="V425" i="1"/>
  <c r="U425" i="1"/>
  <c r="S425" i="1"/>
  <c r="T425" i="1" s="1"/>
  <c r="P425" i="1"/>
  <c r="O425" i="1"/>
  <c r="N425" i="1"/>
  <c r="M425" i="1"/>
  <c r="F425" i="1"/>
  <c r="G425" i="1" s="1"/>
  <c r="V424" i="1"/>
  <c r="U424" i="1"/>
  <c r="S424" i="1"/>
  <c r="T424" i="1" s="1"/>
  <c r="P424" i="1"/>
  <c r="O424" i="1"/>
  <c r="N424" i="1"/>
  <c r="M424" i="1"/>
  <c r="F424" i="1"/>
  <c r="G424" i="1" s="1"/>
  <c r="V423" i="1"/>
  <c r="U423" i="1"/>
  <c r="S423" i="1"/>
  <c r="T423" i="1" s="1"/>
  <c r="P423" i="1"/>
  <c r="O423" i="1"/>
  <c r="N423" i="1"/>
  <c r="M423" i="1"/>
  <c r="F423" i="1"/>
  <c r="G423" i="1" s="1"/>
  <c r="V422" i="1"/>
  <c r="U422" i="1"/>
  <c r="S422" i="1"/>
  <c r="T422" i="1" s="1"/>
  <c r="P422" i="1"/>
  <c r="O422" i="1"/>
  <c r="N422" i="1"/>
  <c r="M422" i="1"/>
  <c r="F422" i="1"/>
  <c r="G422" i="1" s="1"/>
  <c r="V421" i="1"/>
  <c r="U421" i="1"/>
  <c r="S421" i="1"/>
  <c r="T421" i="1" s="1"/>
  <c r="P421" i="1"/>
  <c r="O421" i="1"/>
  <c r="N421" i="1"/>
  <c r="M421" i="1"/>
  <c r="G421" i="1"/>
  <c r="F421" i="1"/>
  <c r="V420" i="1"/>
  <c r="U420" i="1"/>
  <c r="S420" i="1"/>
  <c r="T420" i="1" s="1"/>
  <c r="P420" i="1"/>
  <c r="O420" i="1"/>
  <c r="N420" i="1"/>
  <c r="M420" i="1"/>
  <c r="F420" i="1"/>
  <c r="G420" i="1" s="1"/>
  <c r="V419" i="1"/>
  <c r="U419" i="1"/>
  <c r="S419" i="1"/>
  <c r="T419" i="1" s="1"/>
  <c r="P419" i="1"/>
  <c r="O419" i="1"/>
  <c r="N419" i="1"/>
  <c r="M419" i="1"/>
  <c r="G419" i="1"/>
  <c r="F419" i="1"/>
  <c r="V418" i="1"/>
  <c r="U418" i="1"/>
  <c r="S418" i="1"/>
  <c r="T418" i="1" s="1"/>
  <c r="P418" i="1"/>
  <c r="O418" i="1"/>
  <c r="N418" i="1"/>
  <c r="M418" i="1"/>
  <c r="G418" i="1"/>
  <c r="F418" i="1"/>
  <c r="V417" i="1"/>
  <c r="U417" i="1"/>
  <c r="S417" i="1"/>
  <c r="T417" i="1" s="1"/>
  <c r="P417" i="1"/>
  <c r="O417" i="1"/>
  <c r="N417" i="1"/>
  <c r="M417" i="1"/>
  <c r="F417" i="1"/>
  <c r="G417" i="1" s="1"/>
  <c r="V416" i="1"/>
  <c r="U416" i="1"/>
  <c r="S416" i="1"/>
  <c r="T416" i="1" s="1"/>
  <c r="P416" i="1"/>
  <c r="O416" i="1"/>
  <c r="N416" i="1"/>
  <c r="M416" i="1"/>
  <c r="F416" i="1"/>
  <c r="G416" i="1" s="1"/>
  <c r="V415" i="1"/>
  <c r="U415" i="1"/>
  <c r="S415" i="1"/>
  <c r="T415" i="1" s="1"/>
  <c r="P415" i="1"/>
  <c r="O415" i="1"/>
  <c r="N415" i="1"/>
  <c r="M415" i="1"/>
  <c r="F415" i="1"/>
  <c r="G415" i="1" s="1"/>
  <c r="V414" i="1"/>
  <c r="U414" i="1"/>
  <c r="S414" i="1"/>
  <c r="T414" i="1" s="1"/>
  <c r="P414" i="1"/>
  <c r="O414" i="1"/>
  <c r="N414" i="1"/>
  <c r="M414" i="1"/>
  <c r="G414" i="1"/>
  <c r="F414" i="1"/>
  <c r="V413" i="1"/>
  <c r="U413" i="1"/>
  <c r="S413" i="1"/>
  <c r="T413" i="1" s="1"/>
  <c r="P413" i="1"/>
  <c r="O413" i="1"/>
  <c r="N413" i="1"/>
  <c r="M413" i="1"/>
  <c r="F413" i="1"/>
  <c r="G413" i="1" s="1"/>
  <c r="V412" i="1"/>
  <c r="U412" i="1"/>
  <c r="S412" i="1"/>
  <c r="T412" i="1" s="1"/>
  <c r="P412" i="1"/>
  <c r="O412" i="1"/>
  <c r="N412" i="1"/>
  <c r="M412" i="1"/>
  <c r="F412" i="1"/>
  <c r="G412" i="1" s="1"/>
  <c r="V411" i="1"/>
  <c r="U411" i="1"/>
  <c r="S411" i="1"/>
  <c r="T411" i="1" s="1"/>
  <c r="P411" i="1"/>
  <c r="O411" i="1"/>
  <c r="N411" i="1"/>
  <c r="M411" i="1"/>
  <c r="F411" i="1"/>
  <c r="G411" i="1" s="1"/>
  <c r="V410" i="1"/>
  <c r="U410" i="1"/>
  <c r="S410" i="1"/>
  <c r="T410" i="1" s="1"/>
  <c r="P410" i="1"/>
  <c r="O410" i="1"/>
  <c r="N410" i="1"/>
  <c r="M410" i="1"/>
  <c r="F410" i="1"/>
  <c r="G410" i="1" s="1"/>
  <c r="V409" i="1"/>
  <c r="U409" i="1"/>
  <c r="S409" i="1"/>
  <c r="T409" i="1" s="1"/>
  <c r="P409" i="1"/>
  <c r="O409" i="1"/>
  <c r="N409" i="1"/>
  <c r="M409" i="1"/>
  <c r="G409" i="1"/>
  <c r="F409" i="1"/>
  <c r="V408" i="1"/>
  <c r="U408" i="1"/>
  <c r="S408" i="1"/>
  <c r="T408" i="1" s="1"/>
  <c r="P408" i="1"/>
  <c r="O408" i="1"/>
  <c r="N408" i="1"/>
  <c r="M408" i="1"/>
  <c r="F408" i="1"/>
  <c r="G408" i="1" s="1"/>
  <c r="V407" i="1"/>
  <c r="U407" i="1"/>
  <c r="S407" i="1"/>
  <c r="T407" i="1" s="1"/>
  <c r="P407" i="1"/>
  <c r="O407" i="1"/>
  <c r="N407" i="1"/>
  <c r="M407" i="1"/>
  <c r="G407" i="1"/>
  <c r="F407" i="1"/>
  <c r="V406" i="1"/>
  <c r="U406" i="1"/>
  <c r="S406" i="1"/>
  <c r="T406" i="1" s="1"/>
  <c r="P406" i="1"/>
  <c r="O406" i="1"/>
  <c r="N406" i="1"/>
  <c r="M406" i="1"/>
  <c r="F406" i="1"/>
  <c r="G406" i="1" s="1"/>
  <c r="V405" i="1"/>
  <c r="U405" i="1"/>
  <c r="S405" i="1"/>
  <c r="T405" i="1" s="1"/>
  <c r="P405" i="1"/>
  <c r="O405" i="1"/>
  <c r="N405" i="1"/>
  <c r="M405" i="1"/>
  <c r="F405" i="1"/>
  <c r="G405" i="1" s="1"/>
  <c r="V404" i="1"/>
  <c r="U404" i="1"/>
  <c r="S404" i="1"/>
  <c r="T404" i="1" s="1"/>
  <c r="P404" i="1"/>
  <c r="O404" i="1"/>
  <c r="N404" i="1"/>
  <c r="M404" i="1"/>
  <c r="F404" i="1"/>
  <c r="G404" i="1" s="1"/>
  <c r="V403" i="1"/>
  <c r="U403" i="1"/>
  <c r="S403" i="1"/>
  <c r="T403" i="1" s="1"/>
  <c r="P403" i="1"/>
  <c r="O403" i="1"/>
  <c r="N403" i="1"/>
  <c r="M403" i="1"/>
  <c r="G403" i="1"/>
  <c r="F403" i="1"/>
  <c r="V402" i="1"/>
  <c r="U402" i="1"/>
  <c r="S402" i="1"/>
  <c r="T402" i="1" s="1"/>
  <c r="P402" i="1"/>
  <c r="O402" i="1"/>
  <c r="N402" i="1"/>
  <c r="M402" i="1"/>
  <c r="F402" i="1"/>
  <c r="G402" i="1" s="1"/>
  <c r="V401" i="1"/>
  <c r="U401" i="1"/>
  <c r="S401" i="1"/>
  <c r="T401" i="1" s="1"/>
  <c r="P401" i="1"/>
  <c r="O401" i="1"/>
  <c r="N401" i="1"/>
  <c r="M401" i="1"/>
  <c r="F401" i="1"/>
  <c r="G401" i="1" s="1"/>
  <c r="V400" i="1"/>
  <c r="U400" i="1"/>
  <c r="S400" i="1"/>
  <c r="T400" i="1" s="1"/>
  <c r="P400" i="1"/>
  <c r="O400" i="1"/>
  <c r="N400" i="1"/>
  <c r="M400" i="1"/>
  <c r="F400" i="1"/>
  <c r="G400" i="1" s="1"/>
  <c r="V399" i="1"/>
  <c r="U399" i="1"/>
  <c r="S399" i="1"/>
  <c r="T399" i="1" s="1"/>
  <c r="P399" i="1"/>
  <c r="O399" i="1"/>
  <c r="N399" i="1"/>
  <c r="M399" i="1"/>
  <c r="G399" i="1"/>
  <c r="F399" i="1"/>
  <c r="V398" i="1"/>
  <c r="U398" i="1"/>
  <c r="S398" i="1"/>
  <c r="T398" i="1" s="1"/>
  <c r="P398" i="1"/>
  <c r="O398" i="1"/>
  <c r="N398" i="1"/>
  <c r="M398" i="1"/>
  <c r="F398" i="1"/>
  <c r="G398" i="1" s="1"/>
  <c r="V397" i="1"/>
  <c r="U397" i="1"/>
  <c r="S397" i="1"/>
  <c r="T397" i="1" s="1"/>
  <c r="P397" i="1"/>
  <c r="O397" i="1"/>
  <c r="N397" i="1"/>
  <c r="M397" i="1"/>
  <c r="G397" i="1"/>
  <c r="F397" i="1"/>
  <c r="V396" i="1"/>
  <c r="U396" i="1"/>
  <c r="S396" i="1"/>
  <c r="T396" i="1" s="1"/>
  <c r="P396" i="1"/>
  <c r="O396" i="1"/>
  <c r="N396" i="1"/>
  <c r="M396" i="1"/>
  <c r="F396" i="1"/>
  <c r="G396" i="1" s="1"/>
  <c r="V395" i="1"/>
  <c r="U395" i="1"/>
  <c r="S395" i="1"/>
  <c r="T395" i="1" s="1"/>
  <c r="P395" i="1"/>
  <c r="O395" i="1"/>
  <c r="N395" i="1"/>
  <c r="M395" i="1"/>
  <c r="G395" i="1"/>
  <c r="F395" i="1"/>
  <c r="V394" i="1"/>
  <c r="U394" i="1"/>
  <c r="S394" i="1"/>
  <c r="T394" i="1" s="1"/>
  <c r="P394" i="1"/>
  <c r="O394" i="1"/>
  <c r="N394" i="1"/>
  <c r="M394" i="1"/>
  <c r="G394" i="1"/>
  <c r="F394" i="1"/>
  <c r="V393" i="1"/>
  <c r="U393" i="1"/>
  <c r="S393" i="1"/>
  <c r="T393" i="1" s="1"/>
  <c r="P393" i="1"/>
  <c r="O393" i="1"/>
  <c r="N393" i="1"/>
  <c r="M393" i="1"/>
  <c r="F393" i="1"/>
  <c r="G393" i="1" s="1"/>
  <c r="V392" i="1"/>
  <c r="U392" i="1"/>
  <c r="S392" i="1"/>
  <c r="T392" i="1" s="1"/>
  <c r="P392" i="1"/>
  <c r="O392" i="1"/>
  <c r="N392" i="1"/>
  <c r="M392" i="1"/>
  <c r="G392" i="1"/>
  <c r="F392" i="1"/>
  <c r="V391" i="1"/>
  <c r="U391" i="1"/>
  <c r="S391" i="1"/>
  <c r="T391" i="1" s="1"/>
  <c r="P391" i="1"/>
  <c r="O391" i="1"/>
  <c r="N391" i="1"/>
  <c r="M391" i="1"/>
  <c r="G391" i="1"/>
  <c r="F391" i="1"/>
  <c r="V390" i="1"/>
  <c r="U390" i="1"/>
  <c r="S390" i="1"/>
  <c r="T390" i="1" s="1"/>
  <c r="P390" i="1"/>
  <c r="O390" i="1"/>
  <c r="N390" i="1"/>
  <c r="M390" i="1"/>
  <c r="G390" i="1"/>
  <c r="F390" i="1"/>
  <c r="V389" i="1"/>
  <c r="U389" i="1"/>
  <c r="S389" i="1"/>
  <c r="T389" i="1" s="1"/>
  <c r="P389" i="1"/>
  <c r="O389" i="1"/>
  <c r="N389" i="1"/>
  <c r="M389" i="1"/>
  <c r="F389" i="1"/>
  <c r="G389" i="1" s="1"/>
  <c r="V388" i="1"/>
  <c r="U388" i="1"/>
  <c r="S388" i="1"/>
  <c r="T388" i="1" s="1"/>
  <c r="P388" i="1"/>
  <c r="O388" i="1"/>
  <c r="N388" i="1"/>
  <c r="M388" i="1"/>
  <c r="F388" i="1"/>
  <c r="G388" i="1" s="1"/>
  <c r="V387" i="1"/>
  <c r="U387" i="1"/>
  <c r="S387" i="1"/>
  <c r="T387" i="1" s="1"/>
  <c r="P387" i="1"/>
  <c r="O387" i="1"/>
  <c r="N387" i="1"/>
  <c r="M387" i="1"/>
  <c r="F387" i="1"/>
  <c r="G387" i="1" s="1"/>
  <c r="V386" i="1"/>
  <c r="U386" i="1"/>
  <c r="S386" i="1"/>
  <c r="T386" i="1" s="1"/>
  <c r="P386" i="1"/>
  <c r="O386" i="1"/>
  <c r="N386" i="1"/>
  <c r="M386" i="1"/>
  <c r="F386" i="1"/>
  <c r="G386" i="1" s="1"/>
  <c r="V385" i="1"/>
  <c r="U385" i="1"/>
  <c r="S385" i="1"/>
  <c r="T385" i="1" s="1"/>
  <c r="P385" i="1"/>
  <c r="O385" i="1"/>
  <c r="N385" i="1"/>
  <c r="M385" i="1"/>
  <c r="G385" i="1"/>
  <c r="F385" i="1"/>
  <c r="V384" i="1"/>
  <c r="U384" i="1"/>
  <c r="S384" i="1"/>
  <c r="T384" i="1" s="1"/>
  <c r="P384" i="1"/>
  <c r="O384" i="1"/>
  <c r="N384" i="1"/>
  <c r="M384" i="1"/>
  <c r="F384" i="1"/>
  <c r="G384" i="1" s="1"/>
  <c r="V383" i="1"/>
  <c r="U383" i="1"/>
  <c r="S383" i="1"/>
  <c r="T383" i="1" s="1"/>
  <c r="P383" i="1"/>
  <c r="O383" i="1"/>
  <c r="N383" i="1"/>
  <c r="M383" i="1"/>
  <c r="G383" i="1"/>
  <c r="F383" i="1"/>
  <c r="V382" i="1"/>
  <c r="U382" i="1"/>
  <c r="S382" i="1"/>
  <c r="T382" i="1" s="1"/>
  <c r="P382" i="1"/>
  <c r="O382" i="1"/>
  <c r="N382" i="1"/>
  <c r="M382" i="1"/>
  <c r="F382" i="1"/>
  <c r="G382" i="1" s="1"/>
  <c r="V381" i="1"/>
  <c r="U381" i="1"/>
  <c r="S381" i="1"/>
  <c r="T381" i="1" s="1"/>
  <c r="P381" i="1"/>
  <c r="O381" i="1"/>
  <c r="N381" i="1"/>
  <c r="M381" i="1"/>
  <c r="F381" i="1"/>
  <c r="G381" i="1" s="1"/>
  <c r="V380" i="1"/>
  <c r="U380" i="1"/>
  <c r="S380" i="1"/>
  <c r="T380" i="1" s="1"/>
  <c r="P380" i="1"/>
  <c r="O380" i="1"/>
  <c r="N380" i="1"/>
  <c r="M380" i="1"/>
  <c r="F380" i="1"/>
  <c r="G380" i="1" s="1"/>
  <c r="V379" i="1"/>
  <c r="U379" i="1"/>
  <c r="S379" i="1"/>
  <c r="T379" i="1" s="1"/>
  <c r="P379" i="1"/>
  <c r="O379" i="1"/>
  <c r="N379" i="1"/>
  <c r="M379" i="1"/>
  <c r="G379" i="1"/>
  <c r="F379" i="1"/>
  <c r="V378" i="1"/>
  <c r="U378" i="1"/>
  <c r="S378" i="1"/>
  <c r="T378" i="1" s="1"/>
  <c r="P378" i="1"/>
  <c r="O378" i="1"/>
  <c r="N378" i="1"/>
  <c r="M378" i="1"/>
  <c r="G378" i="1"/>
  <c r="F378" i="1"/>
  <c r="V377" i="1"/>
  <c r="U377" i="1"/>
  <c r="S377" i="1"/>
  <c r="T377" i="1" s="1"/>
  <c r="P377" i="1"/>
  <c r="O377" i="1"/>
  <c r="N377" i="1"/>
  <c r="M377" i="1"/>
  <c r="F377" i="1"/>
  <c r="G377" i="1" s="1"/>
  <c r="V376" i="1"/>
  <c r="U376" i="1"/>
  <c r="S376" i="1"/>
  <c r="T376" i="1" s="1"/>
  <c r="P376" i="1"/>
  <c r="O376" i="1"/>
  <c r="N376" i="1"/>
  <c r="M376" i="1"/>
  <c r="F376" i="1"/>
  <c r="G376" i="1" s="1"/>
  <c r="V375" i="1"/>
  <c r="U375" i="1"/>
  <c r="S375" i="1"/>
  <c r="T375" i="1" s="1"/>
  <c r="P375" i="1"/>
  <c r="O375" i="1"/>
  <c r="N375" i="1"/>
  <c r="M375" i="1"/>
  <c r="G375" i="1"/>
  <c r="F375" i="1"/>
  <c r="V374" i="1"/>
  <c r="U374" i="1"/>
  <c r="S374" i="1"/>
  <c r="T374" i="1" s="1"/>
  <c r="P374" i="1"/>
  <c r="O374" i="1"/>
  <c r="N374" i="1"/>
  <c r="M374" i="1"/>
  <c r="F374" i="1"/>
  <c r="G374" i="1" s="1"/>
  <c r="V373" i="1"/>
  <c r="U373" i="1"/>
  <c r="S373" i="1"/>
  <c r="T373" i="1" s="1"/>
  <c r="P373" i="1"/>
  <c r="O373" i="1"/>
  <c r="N373" i="1"/>
  <c r="M373" i="1"/>
  <c r="G373" i="1"/>
  <c r="F373" i="1"/>
  <c r="V372" i="1"/>
  <c r="U372" i="1"/>
  <c r="S372" i="1"/>
  <c r="T372" i="1" s="1"/>
  <c r="P372" i="1"/>
  <c r="O372" i="1"/>
  <c r="N372" i="1"/>
  <c r="M372" i="1"/>
  <c r="G372" i="1"/>
  <c r="F372" i="1"/>
  <c r="V371" i="1"/>
  <c r="U371" i="1"/>
  <c r="S371" i="1"/>
  <c r="T371" i="1" s="1"/>
  <c r="P371" i="1"/>
  <c r="O371" i="1"/>
  <c r="N371" i="1"/>
  <c r="M371" i="1"/>
  <c r="F371" i="1"/>
  <c r="G371" i="1" s="1"/>
  <c r="V370" i="1"/>
  <c r="U370" i="1"/>
  <c r="S370" i="1"/>
  <c r="T370" i="1" s="1"/>
  <c r="P370" i="1"/>
  <c r="O370" i="1"/>
  <c r="N370" i="1"/>
  <c r="M370" i="1"/>
  <c r="F370" i="1"/>
  <c r="G370" i="1" s="1"/>
  <c r="V369" i="1"/>
  <c r="U369" i="1"/>
  <c r="S369" i="1"/>
  <c r="T369" i="1" s="1"/>
  <c r="P369" i="1"/>
  <c r="O369" i="1"/>
  <c r="N369" i="1"/>
  <c r="M369" i="1"/>
  <c r="G369" i="1"/>
  <c r="F369" i="1"/>
  <c r="V368" i="1"/>
  <c r="U368" i="1"/>
  <c r="S368" i="1"/>
  <c r="T368" i="1" s="1"/>
  <c r="P368" i="1"/>
  <c r="O368" i="1"/>
  <c r="N368" i="1"/>
  <c r="M368" i="1"/>
  <c r="F368" i="1"/>
  <c r="G368" i="1" s="1"/>
  <c r="V367" i="1"/>
  <c r="U367" i="1"/>
  <c r="S367" i="1"/>
  <c r="T367" i="1" s="1"/>
  <c r="P367" i="1"/>
  <c r="O367" i="1"/>
  <c r="N367" i="1"/>
  <c r="M367" i="1"/>
  <c r="F367" i="1"/>
  <c r="G367" i="1" s="1"/>
  <c r="V366" i="1"/>
  <c r="U366" i="1"/>
  <c r="S366" i="1"/>
  <c r="T366" i="1" s="1"/>
  <c r="P366" i="1"/>
  <c r="O366" i="1"/>
  <c r="N366" i="1"/>
  <c r="M366" i="1"/>
  <c r="G366" i="1"/>
  <c r="F366" i="1"/>
  <c r="V365" i="1"/>
  <c r="U365" i="1"/>
  <c r="S365" i="1"/>
  <c r="T365" i="1" s="1"/>
  <c r="P365" i="1"/>
  <c r="O365" i="1"/>
  <c r="N365" i="1"/>
  <c r="M365" i="1"/>
  <c r="G365" i="1"/>
  <c r="F365" i="1"/>
  <c r="V364" i="1"/>
  <c r="U364" i="1"/>
  <c r="S364" i="1"/>
  <c r="T364" i="1" s="1"/>
  <c r="P364" i="1"/>
  <c r="O364" i="1"/>
  <c r="N364" i="1"/>
  <c r="M364" i="1"/>
  <c r="F364" i="1"/>
  <c r="G364" i="1" s="1"/>
  <c r="V363" i="1"/>
  <c r="U363" i="1"/>
  <c r="S363" i="1"/>
  <c r="T363" i="1" s="1"/>
  <c r="P363" i="1"/>
  <c r="O363" i="1"/>
  <c r="N363" i="1"/>
  <c r="M363" i="1"/>
  <c r="F363" i="1"/>
  <c r="G363" i="1" s="1"/>
  <c r="V362" i="1"/>
  <c r="U362" i="1"/>
  <c r="S362" i="1"/>
  <c r="T362" i="1" s="1"/>
  <c r="P362" i="1"/>
  <c r="O362" i="1"/>
  <c r="N362" i="1"/>
  <c r="M362" i="1"/>
  <c r="F362" i="1"/>
  <c r="G362" i="1" s="1"/>
  <c r="V361" i="1"/>
  <c r="U361" i="1"/>
  <c r="S361" i="1"/>
  <c r="T361" i="1" s="1"/>
  <c r="P361" i="1"/>
  <c r="O361" i="1"/>
  <c r="N361" i="1"/>
  <c r="M361" i="1"/>
  <c r="G361" i="1"/>
  <c r="F361" i="1"/>
  <c r="V360" i="1"/>
  <c r="U360" i="1"/>
  <c r="S360" i="1"/>
  <c r="T360" i="1" s="1"/>
  <c r="P360" i="1"/>
  <c r="O360" i="1"/>
  <c r="N360" i="1"/>
  <c r="M360" i="1"/>
  <c r="F360" i="1"/>
  <c r="G360" i="1" s="1"/>
  <c r="V359" i="1"/>
  <c r="U359" i="1"/>
  <c r="S359" i="1"/>
  <c r="T359" i="1" s="1"/>
  <c r="P359" i="1"/>
  <c r="O359" i="1"/>
  <c r="N359" i="1"/>
  <c r="M359" i="1"/>
  <c r="G359" i="1"/>
  <c r="F359" i="1"/>
  <c r="V358" i="1"/>
  <c r="U358" i="1"/>
  <c r="S358" i="1"/>
  <c r="T358" i="1" s="1"/>
  <c r="P358" i="1"/>
  <c r="O358" i="1"/>
  <c r="N358" i="1"/>
  <c r="M358" i="1"/>
  <c r="F358" i="1"/>
  <c r="G358" i="1" s="1"/>
  <c r="V357" i="1"/>
  <c r="U357" i="1"/>
  <c r="S357" i="1"/>
  <c r="T357" i="1" s="1"/>
  <c r="P357" i="1"/>
  <c r="O357" i="1"/>
  <c r="N357" i="1"/>
  <c r="M357" i="1"/>
  <c r="F357" i="1"/>
  <c r="G357" i="1" s="1"/>
  <c r="V356" i="1"/>
  <c r="U356" i="1"/>
  <c r="S356" i="1"/>
  <c r="T356" i="1" s="1"/>
  <c r="P356" i="1"/>
  <c r="O356" i="1"/>
  <c r="N356" i="1"/>
  <c r="M356" i="1"/>
  <c r="G356" i="1"/>
  <c r="F356" i="1"/>
  <c r="V355" i="1"/>
  <c r="U355" i="1"/>
  <c r="S355" i="1"/>
  <c r="T355" i="1" s="1"/>
  <c r="P355" i="1"/>
  <c r="O355" i="1"/>
  <c r="N355" i="1"/>
  <c r="M355" i="1"/>
  <c r="F355" i="1"/>
  <c r="G355" i="1" s="1"/>
  <c r="V354" i="1"/>
  <c r="U354" i="1"/>
  <c r="S354" i="1"/>
  <c r="T354" i="1" s="1"/>
  <c r="P354" i="1"/>
  <c r="O354" i="1"/>
  <c r="N354" i="1"/>
  <c r="M354" i="1"/>
  <c r="F354" i="1"/>
  <c r="G354" i="1" s="1"/>
  <c r="V353" i="1"/>
  <c r="U353" i="1"/>
  <c r="S353" i="1"/>
  <c r="T353" i="1" s="1"/>
  <c r="P353" i="1"/>
  <c r="O353" i="1"/>
  <c r="N353" i="1"/>
  <c r="M353" i="1"/>
  <c r="G353" i="1"/>
  <c r="F353" i="1"/>
  <c r="V352" i="1"/>
  <c r="U352" i="1"/>
  <c r="S352" i="1"/>
  <c r="T352" i="1" s="1"/>
  <c r="P352" i="1"/>
  <c r="O352" i="1"/>
  <c r="N352" i="1"/>
  <c r="M352" i="1"/>
  <c r="F352" i="1"/>
  <c r="G352" i="1" s="1"/>
  <c r="V351" i="1"/>
  <c r="U351" i="1"/>
  <c r="S351" i="1"/>
  <c r="T351" i="1" s="1"/>
  <c r="P351" i="1"/>
  <c r="O351" i="1"/>
  <c r="N351" i="1"/>
  <c r="M351" i="1"/>
  <c r="F351" i="1"/>
  <c r="G351" i="1" s="1"/>
  <c r="V350" i="1"/>
  <c r="U350" i="1"/>
  <c r="S350" i="1"/>
  <c r="T350" i="1" s="1"/>
  <c r="P350" i="1"/>
  <c r="O350" i="1"/>
  <c r="N350" i="1"/>
  <c r="M350" i="1"/>
  <c r="F350" i="1"/>
  <c r="G350" i="1" s="1"/>
  <c r="V349" i="1"/>
  <c r="U349" i="1"/>
  <c r="S349" i="1"/>
  <c r="T349" i="1" s="1"/>
  <c r="P349" i="1"/>
  <c r="O349" i="1"/>
  <c r="N349" i="1"/>
  <c r="M349" i="1"/>
  <c r="G349" i="1"/>
  <c r="F349" i="1"/>
  <c r="V348" i="1"/>
  <c r="U348" i="1"/>
  <c r="S348" i="1"/>
  <c r="T348" i="1" s="1"/>
  <c r="P348" i="1"/>
  <c r="O348" i="1"/>
  <c r="N348" i="1"/>
  <c r="M348" i="1"/>
  <c r="F348" i="1"/>
  <c r="G348" i="1" s="1"/>
  <c r="V347" i="1"/>
  <c r="U347" i="1"/>
  <c r="S347" i="1"/>
  <c r="T347" i="1" s="1"/>
  <c r="P347" i="1"/>
  <c r="O347" i="1"/>
  <c r="N347" i="1"/>
  <c r="M347" i="1"/>
  <c r="G347" i="1"/>
  <c r="F347" i="1"/>
  <c r="V346" i="1"/>
  <c r="U346" i="1"/>
  <c r="S346" i="1"/>
  <c r="T346" i="1" s="1"/>
  <c r="P346" i="1"/>
  <c r="O346" i="1"/>
  <c r="N346" i="1"/>
  <c r="M346" i="1"/>
  <c r="G346" i="1"/>
  <c r="F346" i="1"/>
  <c r="V345" i="1"/>
  <c r="U345" i="1"/>
  <c r="S345" i="1"/>
  <c r="T345" i="1" s="1"/>
  <c r="P345" i="1"/>
  <c r="O345" i="1"/>
  <c r="N345" i="1"/>
  <c r="M345" i="1"/>
  <c r="G345" i="1"/>
  <c r="F345" i="1"/>
  <c r="V344" i="1"/>
  <c r="U344" i="1"/>
  <c r="S344" i="1"/>
  <c r="T344" i="1" s="1"/>
  <c r="P344" i="1"/>
  <c r="O344" i="1"/>
  <c r="N344" i="1"/>
  <c r="M344" i="1"/>
  <c r="G344" i="1"/>
  <c r="F344" i="1"/>
  <c r="V343" i="1"/>
  <c r="U343" i="1"/>
  <c r="S343" i="1"/>
  <c r="T343" i="1" s="1"/>
  <c r="P343" i="1"/>
  <c r="O343" i="1"/>
  <c r="N343" i="1"/>
  <c r="M343" i="1"/>
  <c r="F343" i="1"/>
  <c r="G343" i="1" s="1"/>
  <c r="V342" i="1"/>
  <c r="U342" i="1"/>
  <c r="S342" i="1"/>
  <c r="T342" i="1" s="1"/>
  <c r="P342" i="1"/>
  <c r="O342" i="1"/>
  <c r="N342" i="1"/>
  <c r="M342" i="1"/>
  <c r="F342" i="1"/>
  <c r="G342" i="1" s="1"/>
  <c r="V341" i="1"/>
  <c r="U341" i="1"/>
  <c r="S341" i="1"/>
  <c r="T341" i="1" s="1"/>
  <c r="P341" i="1"/>
  <c r="O341" i="1"/>
  <c r="N341" i="1"/>
  <c r="M341" i="1"/>
  <c r="F341" i="1"/>
  <c r="G341" i="1" s="1"/>
  <c r="V340" i="1"/>
  <c r="U340" i="1"/>
  <c r="S340" i="1"/>
  <c r="T340" i="1" s="1"/>
  <c r="P340" i="1"/>
  <c r="O340" i="1"/>
  <c r="N340" i="1"/>
  <c r="M340" i="1"/>
  <c r="G340" i="1"/>
  <c r="F340" i="1"/>
  <c r="V339" i="1"/>
  <c r="U339" i="1"/>
  <c r="S339" i="1"/>
  <c r="T339" i="1" s="1"/>
  <c r="P339" i="1"/>
  <c r="O339" i="1"/>
  <c r="N339" i="1"/>
  <c r="M339" i="1"/>
  <c r="G339" i="1"/>
  <c r="F339" i="1"/>
  <c r="V338" i="1"/>
  <c r="U338" i="1"/>
  <c r="S338" i="1"/>
  <c r="T338" i="1" s="1"/>
  <c r="P338" i="1"/>
  <c r="O338" i="1"/>
  <c r="N338" i="1"/>
  <c r="M338" i="1"/>
  <c r="F338" i="1"/>
  <c r="G338" i="1" s="1"/>
  <c r="V337" i="1"/>
  <c r="U337" i="1"/>
  <c r="S337" i="1"/>
  <c r="T337" i="1" s="1"/>
  <c r="P337" i="1"/>
  <c r="O337" i="1"/>
  <c r="N337" i="1"/>
  <c r="M337" i="1"/>
  <c r="G337" i="1"/>
  <c r="F337" i="1"/>
  <c r="V336" i="1"/>
  <c r="U336" i="1"/>
  <c r="S336" i="1"/>
  <c r="T336" i="1" s="1"/>
  <c r="P336" i="1"/>
  <c r="O336" i="1"/>
  <c r="N336" i="1"/>
  <c r="M336" i="1"/>
  <c r="G336" i="1"/>
  <c r="F336" i="1"/>
  <c r="V335" i="1"/>
  <c r="U335" i="1"/>
  <c r="S335" i="1"/>
  <c r="T335" i="1" s="1"/>
  <c r="P335" i="1"/>
  <c r="O335" i="1"/>
  <c r="N335" i="1"/>
  <c r="M335" i="1"/>
  <c r="F335" i="1"/>
  <c r="G335" i="1" s="1"/>
  <c r="V334" i="1"/>
  <c r="U334" i="1"/>
  <c r="S334" i="1"/>
  <c r="T334" i="1" s="1"/>
  <c r="P334" i="1"/>
  <c r="O334" i="1"/>
  <c r="N334" i="1"/>
  <c r="M334" i="1"/>
  <c r="G334" i="1"/>
  <c r="F334" i="1"/>
  <c r="V333" i="1"/>
  <c r="U333" i="1"/>
  <c r="S333" i="1"/>
  <c r="T333" i="1" s="1"/>
  <c r="P333" i="1"/>
  <c r="O333" i="1"/>
  <c r="N333" i="1"/>
  <c r="M333" i="1"/>
  <c r="F333" i="1"/>
  <c r="G333" i="1" s="1"/>
  <c r="V332" i="1"/>
  <c r="U332" i="1"/>
  <c r="S332" i="1"/>
  <c r="T332" i="1" s="1"/>
  <c r="P332" i="1"/>
  <c r="O332" i="1"/>
  <c r="N332" i="1"/>
  <c r="M332" i="1"/>
  <c r="F332" i="1"/>
  <c r="G332" i="1" s="1"/>
  <c r="V331" i="1"/>
  <c r="U331" i="1"/>
  <c r="S331" i="1"/>
  <c r="T331" i="1" s="1"/>
  <c r="P331" i="1"/>
  <c r="O331" i="1"/>
  <c r="N331" i="1"/>
  <c r="M331" i="1"/>
  <c r="G331" i="1"/>
  <c r="F331" i="1"/>
  <c r="V330" i="1"/>
  <c r="U330" i="1"/>
  <c r="S330" i="1"/>
  <c r="T330" i="1" s="1"/>
  <c r="P330" i="1"/>
  <c r="O330" i="1"/>
  <c r="N330" i="1"/>
  <c r="M330" i="1"/>
  <c r="G330" i="1"/>
  <c r="F330" i="1"/>
  <c r="V329" i="1"/>
  <c r="U329" i="1"/>
  <c r="S329" i="1"/>
  <c r="T329" i="1" s="1"/>
  <c r="P329" i="1"/>
  <c r="O329" i="1"/>
  <c r="N329" i="1"/>
  <c r="M329" i="1"/>
  <c r="F329" i="1"/>
  <c r="G329" i="1" s="1"/>
  <c r="V328" i="1"/>
  <c r="U328" i="1"/>
  <c r="S328" i="1"/>
  <c r="T328" i="1" s="1"/>
  <c r="P328" i="1"/>
  <c r="O328" i="1"/>
  <c r="N328" i="1"/>
  <c r="M328" i="1"/>
  <c r="F328" i="1"/>
  <c r="G328" i="1" s="1"/>
  <c r="V327" i="1"/>
  <c r="U327" i="1"/>
  <c r="S327" i="1"/>
  <c r="T327" i="1" s="1"/>
  <c r="P327" i="1"/>
  <c r="O327" i="1"/>
  <c r="N327" i="1"/>
  <c r="M327" i="1"/>
  <c r="G327" i="1"/>
  <c r="F327" i="1"/>
  <c r="V326" i="1"/>
  <c r="U326" i="1"/>
  <c r="S326" i="1"/>
  <c r="T326" i="1" s="1"/>
  <c r="P326" i="1"/>
  <c r="O326" i="1"/>
  <c r="N326" i="1"/>
  <c r="M326" i="1"/>
  <c r="F326" i="1"/>
  <c r="G326" i="1" s="1"/>
  <c r="V325" i="1"/>
  <c r="U325" i="1"/>
  <c r="S325" i="1"/>
  <c r="T325" i="1" s="1"/>
  <c r="P325" i="1"/>
  <c r="O325" i="1"/>
  <c r="N325" i="1"/>
  <c r="M325" i="1"/>
  <c r="G325" i="1"/>
  <c r="F325" i="1"/>
  <c r="V324" i="1"/>
  <c r="U324" i="1"/>
  <c r="S324" i="1"/>
  <c r="T324" i="1" s="1"/>
  <c r="P324" i="1"/>
  <c r="O324" i="1"/>
  <c r="N324" i="1"/>
  <c r="M324" i="1"/>
  <c r="G324" i="1"/>
  <c r="F324" i="1"/>
  <c r="V323" i="1"/>
  <c r="U323" i="1"/>
  <c r="S323" i="1"/>
  <c r="T323" i="1" s="1"/>
  <c r="P323" i="1"/>
  <c r="O323" i="1"/>
  <c r="N323" i="1"/>
  <c r="M323" i="1"/>
  <c r="F323" i="1"/>
  <c r="G323" i="1" s="1"/>
  <c r="V322" i="1"/>
  <c r="U322" i="1"/>
  <c r="S322" i="1"/>
  <c r="T322" i="1" s="1"/>
  <c r="P322" i="1"/>
  <c r="O322" i="1"/>
  <c r="N322" i="1"/>
  <c r="M322" i="1"/>
  <c r="F322" i="1"/>
  <c r="G322" i="1" s="1"/>
  <c r="V321" i="1"/>
  <c r="U321" i="1"/>
  <c r="S321" i="1"/>
  <c r="T321" i="1" s="1"/>
  <c r="P321" i="1"/>
  <c r="O321" i="1"/>
  <c r="N321" i="1"/>
  <c r="M321" i="1"/>
  <c r="G321" i="1"/>
  <c r="F321" i="1"/>
  <c r="V320" i="1"/>
  <c r="U320" i="1"/>
  <c r="S320" i="1"/>
  <c r="T320" i="1" s="1"/>
  <c r="P320" i="1"/>
  <c r="O320" i="1"/>
  <c r="N320" i="1"/>
  <c r="M320" i="1"/>
  <c r="F320" i="1"/>
  <c r="G320" i="1" s="1"/>
  <c r="V319" i="1"/>
  <c r="U319" i="1"/>
  <c r="S319" i="1"/>
  <c r="T319" i="1" s="1"/>
  <c r="P319" i="1"/>
  <c r="O319" i="1"/>
  <c r="N319" i="1"/>
  <c r="M319" i="1"/>
  <c r="F319" i="1"/>
  <c r="G319" i="1" s="1"/>
  <c r="V318" i="1"/>
  <c r="U318" i="1"/>
  <c r="S318" i="1"/>
  <c r="T318" i="1" s="1"/>
  <c r="P318" i="1"/>
  <c r="O318" i="1"/>
  <c r="N318" i="1"/>
  <c r="M318" i="1"/>
  <c r="G318" i="1"/>
  <c r="F318" i="1"/>
  <c r="V317" i="1"/>
  <c r="U317" i="1"/>
  <c r="S317" i="1"/>
  <c r="T317" i="1" s="1"/>
  <c r="P317" i="1"/>
  <c r="O317" i="1"/>
  <c r="N317" i="1"/>
  <c r="M317" i="1"/>
  <c r="G317" i="1"/>
  <c r="F317" i="1"/>
  <c r="V316" i="1"/>
  <c r="U316" i="1"/>
  <c r="S316" i="1"/>
  <c r="T316" i="1" s="1"/>
  <c r="P316" i="1"/>
  <c r="O316" i="1"/>
  <c r="N316" i="1"/>
  <c r="M316" i="1"/>
  <c r="F316" i="1"/>
  <c r="G316" i="1" s="1"/>
  <c r="V315" i="1"/>
  <c r="U315" i="1"/>
  <c r="S315" i="1"/>
  <c r="T315" i="1" s="1"/>
  <c r="P315" i="1"/>
  <c r="O315" i="1"/>
  <c r="N315" i="1"/>
  <c r="M315" i="1"/>
  <c r="F315" i="1"/>
  <c r="G315" i="1" s="1"/>
  <c r="V314" i="1"/>
  <c r="U314" i="1"/>
  <c r="S314" i="1"/>
  <c r="T314" i="1" s="1"/>
  <c r="P314" i="1"/>
  <c r="O314" i="1"/>
  <c r="N314" i="1"/>
  <c r="M314" i="1"/>
  <c r="F314" i="1"/>
  <c r="G314" i="1" s="1"/>
  <c r="V313" i="1"/>
  <c r="U313" i="1"/>
  <c r="S313" i="1"/>
  <c r="T313" i="1" s="1"/>
  <c r="P313" i="1"/>
  <c r="O313" i="1"/>
  <c r="N313" i="1"/>
  <c r="M313" i="1"/>
  <c r="G313" i="1"/>
  <c r="F313" i="1"/>
  <c r="V312" i="1"/>
  <c r="U312" i="1"/>
  <c r="S312" i="1"/>
  <c r="T312" i="1" s="1"/>
  <c r="P312" i="1"/>
  <c r="O312" i="1"/>
  <c r="N312" i="1"/>
  <c r="M312" i="1"/>
  <c r="F312" i="1"/>
  <c r="G312" i="1" s="1"/>
  <c r="V311" i="1"/>
  <c r="U311" i="1"/>
  <c r="S311" i="1"/>
  <c r="T311" i="1" s="1"/>
  <c r="P311" i="1"/>
  <c r="O311" i="1"/>
  <c r="N311" i="1"/>
  <c r="M311" i="1"/>
  <c r="G311" i="1"/>
  <c r="F311" i="1"/>
  <c r="V310" i="1"/>
  <c r="U310" i="1"/>
  <c r="S310" i="1"/>
  <c r="T310" i="1" s="1"/>
  <c r="P310" i="1"/>
  <c r="O310" i="1"/>
  <c r="N310" i="1"/>
  <c r="M310" i="1"/>
  <c r="F310" i="1"/>
  <c r="G310" i="1" s="1"/>
  <c r="V309" i="1"/>
  <c r="U309" i="1"/>
  <c r="S309" i="1"/>
  <c r="T309" i="1" s="1"/>
  <c r="P309" i="1"/>
  <c r="O309" i="1"/>
  <c r="N309" i="1"/>
  <c r="M309" i="1"/>
  <c r="F309" i="1"/>
  <c r="G309" i="1" s="1"/>
  <c r="V308" i="1"/>
  <c r="U308" i="1"/>
  <c r="S308" i="1"/>
  <c r="T308" i="1" s="1"/>
  <c r="P308" i="1"/>
  <c r="O308" i="1"/>
  <c r="N308" i="1"/>
  <c r="M308" i="1"/>
  <c r="G308" i="1"/>
  <c r="F308" i="1"/>
  <c r="V307" i="1"/>
  <c r="U307" i="1"/>
  <c r="S307" i="1"/>
  <c r="T307" i="1" s="1"/>
  <c r="P307" i="1"/>
  <c r="O307" i="1"/>
  <c r="N307" i="1"/>
  <c r="M307" i="1"/>
  <c r="G307" i="1"/>
  <c r="F307" i="1"/>
  <c r="V306" i="1"/>
  <c r="U306" i="1"/>
  <c r="S306" i="1"/>
  <c r="T306" i="1" s="1"/>
  <c r="P306" i="1"/>
  <c r="O306" i="1"/>
  <c r="N306" i="1"/>
  <c r="M306" i="1"/>
  <c r="F306" i="1"/>
  <c r="G306" i="1" s="1"/>
  <c r="V305" i="1"/>
  <c r="U305" i="1"/>
  <c r="S305" i="1"/>
  <c r="T305" i="1" s="1"/>
  <c r="P305" i="1"/>
  <c r="O305" i="1"/>
  <c r="N305" i="1"/>
  <c r="M305" i="1"/>
  <c r="G305" i="1"/>
  <c r="F305" i="1"/>
  <c r="V304" i="1"/>
  <c r="U304" i="1"/>
  <c r="S304" i="1"/>
  <c r="T304" i="1" s="1"/>
  <c r="P304" i="1"/>
  <c r="O304" i="1"/>
  <c r="N304" i="1"/>
  <c r="M304" i="1"/>
  <c r="F304" i="1"/>
  <c r="G304" i="1" s="1"/>
  <c r="V303" i="1"/>
  <c r="U303" i="1"/>
  <c r="S303" i="1"/>
  <c r="T303" i="1" s="1"/>
  <c r="P303" i="1"/>
  <c r="O303" i="1"/>
  <c r="N303" i="1"/>
  <c r="M303" i="1"/>
  <c r="F303" i="1"/>
  <c r="G303" i="1" s="1"/>
  <c r="V302" i="1"/>
  <c r="U302" i="1"/>
  <c r="S302" i="1"/>
  <c r="T302" i="1" s="1"/>
  <c r="P302" i="1"/>
  <c r="O302" i="1"/>
  <c r="N302" i="1"/>
  <c r="M302" i="1"/>
  <c r="F302" i="1"/>
  <c r="G302" i="1" s="1"/>
  <c r="V301" i="1"/>
  <c r="U301" i="1"/>
  <c r="S301" i="1"/>
  <c r="T301" i="1" s="1"/>
  <c r="P301" i="1"/>
  <c r="O301" i="1"/>
  <c r="N301" i="1"/>
  <c r="M301" i="1"/>
  <c r="G301" i="1"/>
  <c r="F301" i="1"/>
  <c r="V300" i="1"/>
  <c r="U300" i="1"/>
  <c r="S300" i="1"/>
  <c r="T300" i="1" s="1"/>
  <c r="P300" i="1"/>
  <c r="O300" i="1"/>
  <c r="N300" i="1"/>
  <c r="M300" i="1"/>
  <c r="F300" i="1"/>
  <c r="G300" i="1" s="1"/>
  <c r="V299" i="1"/>
  <c r="U299" i="1"/>
  <c r="S299" i="1"/>
  <c r="T299" i="1" s="1"/>
  <c r="P299" i="1"/>
  <c r="O299" i="1"/>
  <c r="N299" i="1"/>
  <c r="M299" i="1"/>
  <c r="G299" i="1"/>
  <c r="F299" i="1"/>
  <c r="V298" i="1"/>
  <c r="U298" i="1"/>
  <c r="S298" i="1"/>
  <c r="T298" i="1" s="1"/>
  <c r="P298" i="1"/>
  <c r="O298" i="1"/>
  <c r="N298" i="1"/>
  <c r="M298" i="1"/>
  <c r="G298" i="1"/>
  <c r="F298" i="1"/>
  <c r="V297" i="1"/>
  <c r="U297" i="1"/>
  <c r="S297" i="1"/>
  <c r="T297" i="1" s="1"/>
  <c r="P297" i="1"/>
  <c r="O297" i="1"/>
  <c r="N297" i="1"/>
  <c r="M297" i="1"/>
  <c r="F297" i="1"/>
  <c r="G297" i="1" s="1"/>
  <c r="V296" i="1"/>
  <c r="U296" i="1"/>
  <c r="S296" i="1"/>
  <c r="T296" i="1" s="1"/>
  <c r="P296" i="1"/>
  <c r="O296" i="1"/>
  <c r="N296" i="1"/>
  <c r="M296" i="1"/>
  <c r="G296" i="1"/>
  <c r="F296" i="1"/>
  <c r="V295" i="1"/>
  <c r="U295" i="1"/>
  <c r="S295" i="1"/>
  <c r="T295" i="1" s="1"/>
  <c r="P295" i="1"/>
  <c r="O295" i="1"/>
  <c r="N295" i="1"/>
  <c r="M295" i="1"/>
  <c r="F295" i="1"/>
  <c r="G295" i="1" s="1"/>
  <c r="V294" i="1"/>
  <c r="U294" i="1"/>
  <c r="S294" i="1"/>
  <c r="T294" i="1" s="1"/>
  <c r="P294" i="1"/>
  <c r="O294" i="1"/>
  <c r="N294" i="1"/>
  <c r="M294" i="1"/>
  <c r="F294" i="1"/>
  <c r="G294" i="1" s="1"/>
  <c r="V293" i="1"/>
  <c r="U293" i="1"/>
  <c r="S293" i="1"/>
  <c r="T293" i="1" s="1"/>
  <c r="P293" i="1"/>
  <c r="O293" i="1"/>
  <c r="N293" i="1"/>
  <c r="M293" i="1"/>
  <c r="F293" i="1"/>
  <c r="G293" i="1" s="1"/>
  <c r="V292" i="1"/>
  <c r="U292" i="1"/>
  <c r="S292" i="1"/>
  <c r="T292" i="1" s="1"/>
  <c r="P292" i="1"/>
  <c r="O292" i="1"/>
  <c r="N292" i="1"/>
  <c r="M292" i="1"/>
  <c r="G292" i="1"/>
  <c r="F292" i="1"/>
  <c r="V291" i="1"/>
  <c r="U291" i="1"/>
  <c r="S291" i="1"/>
  <c r="T291" i="1" s="1"/>
  <c r="P291" i="1"/>
  <c r="O291" i="1"/>
  <c r="N291" i="1"/>
  <c r="M291" i="1"/>
  <c r="G291" i="1"/>
  <c r="F291" i="1"/>
  <c r="V290" i="1"/>
  <c r="U290" i="1"/>
  <c r="S290" i="1"/>
  <c r="T290" i="1" s="1"/>
  <c r="P290" i="1"/>
  <c r="O290" i="1"/>
  <c r="N290" i="1"/>
  <c r="M290" i="1"/>
  <c r="F290" i="1"/>
  <c r="G290" i="1" s="1"/>
  <c r="V289" i="1"/>
  <c r="U289" i="1"/>
  <c r="S289" i="1"/>
  <c r="T289" i="1" s="1"/>
  <c r="P289" i="1"/>
  <c r="O289" i="1"/>
  <c r="N289" i="1"/>
  <c r="M289" i="1"/>
  <c r="G289" i="1"/>
  <c r="F289" i="1"/>
  <c r="V288" i="1"/>
  <c r="U288" i="1"/>
  <c r="S288" i="1"/>
  <c r="T288" i="1" s="1"/>
  <c r="P288" i="1"/>
  <c r="O288" i="1"/>
  <c r="N288" i="1"/>
  <c r="M288" i="1"/>
  <c r="G288" i="1"/>
  <c r="F288" i="1"/>
  <c r="V287" i="1"/>
  <c r="U287" i="1"/>
  <c r="S287" i="1"/>
  <c r="T287" i="1" s="1"/>
  <c r="P287" i="1"/>
  <c r="O287" i="1"/>
  <c r="N287" i="1"/>
  <c r="M287" i="1"/>
  <c r="F287" i="1"/>
  <c r="G287" i="1" s="1"/>
  <c r="V286" i="1"/>
  <c r="U286" i="1"/>
  <c r="S286" i="1"/>
  <c r="T286" i="1" s="1"/>
  <c r="P286" i="1"/>
  <c r="O286" i="1"/>
  <c r="N286" i="1"/>
  <c r="M286" i="1"/>
  <c r="G286" i="1"/>
  <c r="F286" i="1"/>
  <c r="V285" i="1"/>
  <c r="U285" i="1"/>
  <c r="S285" i="1"/>
  <c r="T285" i="1" s="1"/>
  <c r="P285" i="1"/>
  <c r="O285" i="1"/>
  <c r="N285" i="1"/>
  <c r="M285" i="1"/>
  <c r="F285" i="1"/>
  <c r="G285" i="1" s="1"/>
  <c r="V284" i="1"/>
  <c r="U284" i="1"/>
  <c r="S284" i="1"/>
  <c r="T284" i="1" s="1"/>
  <c r="P284" i="1"/>
  <c r="O284" i="1"/>
  <c r="N284" i="1"/>
  <c r="M284" i="1"/>
  <c r="F284" i="1"/>
  <c r="G284" i="1" s="1"/>
  <c r="V283" i="1"/>
  <c r="U283" i="1"/>
  <c r="S283" i="1"/>
  <c r="T283" i="1" s="1"/>
  <c r="P283" i="1"/>
  <c r="O283" i="1"/>
  <c r="N283" i="1"/>
  <c r="M283" i="1"/>
  <c r="G283" i="1"/>
  <c r="F283" i="1"/>
  <c r="V282" i="1"/>
  <c r="U282" i="1"/>
  <c r="S282" i="1"/>
  <c r="T282" i="1" s="1"/>
  <c r="P282" i="1"/>
  <c r="O282" i="1"/>
  <c r="N282" i="1"/>
  <c r="M282" i="1"/>
  <c r="G282" i="1"/>
  <c r="F282" i="1"/>
  <c r="V281" i="1"/>
  <c r="U281" i="1"/>
  <c r="S281" i="1"/>
  <c r="T281" i="1" s="1"/>
  <c r="P281" i="1"/>
  <c r="O281" i="1"/>
  <c r="N281" i="1"/>
  <c r="M281" i="1"/>
  <c r="F281" i="1"/>
  <c r="G281" i="1" s="1"/>
  <c r="V280" i="1"/>
  <c r="U280" i="1"/>
  <c r="S280" i="1"/>
  <c r="T280" i="1" s="1"/>
  <c r="P280" i="1"/>
  <c r="O280" i="1"/>
  <c r="N280" i="1"/>
  <c r="M280" i="1"/>
  <c r="F280" i="1"/>
  <c r="G280" i="1" s="1"/>
  <c r="V279" i="1"/>
  <c r="U279" i="1"/>
  <c r="S279" i="1"/>
  <c r="T279" i="1" s="1"/>
  <c r="P279" i="1"/>
  <c r="O279" i="1"/>
  <c r="N279" i="1"/>
  <c r="M279" i="1"/>
  <c r="G279" i="1"/>
  <c r="F279" i="1"/>
  <c r="V278" i="1"/>
  <c r="U278" i="1"/>
  <c r="S278" i="1"/>
  <c r="T278" i="1" s="1"/>
  <c r="P278" i="1"/>
  <c r="O278" i="1"/>
  <c r="N278" i="1"/>
  <c r="M278" i="1"/>
  <c r="F278" i="1"/>
  <c r="G278" i="1" s="1"/>
  <c r="V277" i="1"/>
  <c r="U277" i="1"/>
  <c r="S277" i="1"/>
  <c r="T277" i="1" s="1"/>
  <c r="P277" i="1"/>
  <c r="O277" i="1"/>
  <c r="N277" i="1"/>
  <c r="M277" i="1"/>
  <c r="G277" i="1"/>
  <c r="F277" i="1"/>
  <c r="V276" i="1"/>
  <c r="U276" i="1"/>
  <c r="S276" i="1"/>
  <c r="T276" i="1" s="1"/>
  <c r="P276" i="1"/>
  <c r="O276" i="1"/>
  <c r="N276" i="1"/>
  <c r="M276" i="1"/>
  <c r="G276" i="1"/>
  <c r="F276" i="1"/>
  <c r="V275" i="1"/>
  <c r="U275" i="1"/>
  <c r="S275" i="1"/>
  <c r="T275" i="1" s="1"/>
  <c r="P275" i="1"/>
  <c r="O275" i="1"/>
  <c r="N275" i="1"/>
  <c r="M275" i="1"/>
  <c r="F275" i="1"/>
  <c r="G275" i="1" s="1"/>
  <c r="V274" i="1"/>
  <c r="U274" i="1"/>
  <c r="S274" i="1"/>
  <c r="T274" i="1" s="1"/>
  <c r="P274" i="1"/>
  <c r="O274" i="1"/>
  <c r="N274" i="1"/>
  <c r="M274" i="1"/>
  <c r="F274" i="1"/>
  <c r="G274" i="1" s="1"/>
  <c r="V273" i="1"/>
  <c r="U273" i="1"/>
  <c r="S273" i="1"/>
  <c r="T273" i="1" s="1"/>
  <c r="P273" i="1"/>
  <c r="O273" i="1"/>
  <c r="N273" i="1"/>
  <c r="M273" i="1"/>
  <c r="G273" i="1"/>
  <c r="F273" i="1"/>
  <c r="V272" i="1"/>
  <c r="U272" i="1"/>
  <c r="S272" i="1"/>
  <c r="T272" i="1" s="1"/>
  <c r="P272" i="1"/>
  <c r="O272" i="1"/>
  <c r="N272" i="1"/>
  <c r="M272" i="1"/>
  <c r="F272" i="1"/>
  <c r="G272" i="1" s="1"/>
  <c r="V271" i="1"/>
  <c r="U271" i="1"/>
  <c r="S271" i="1"/>
  <c r="T271" i="1" s="1"/>
  <c r="P271" i="1"/>
  <c r="O271" i="1"/>
  <c r="N271" i="1"/>
  <c r="M271" i="1"/>
  <c r="F271" i="1"/>
  <c r="G271" i="1" s="1"/>
  <c r="V270" i="1"/>
  <c r="U270" i="1"/>
  <c r="S270" i="1"/>
  <c r="T270" i="1" s="1"/>
  <c r="P270" i="1"/>
  <c r="O270" i="1"/>
  <c r="N270" i="1"/>
  <c r="M270" i="1"/>
  <c r="G270" i="1"/>
  <c r="F270" i="1"/>
  <c r="V269" i="1"/>
  <c r="U269" i="1"/>
  <c r="S269" i="1"/>
  <c r="T269" i="1" s="1"/>
  <c r="P269" i="1"/>
  <c r="O269" i="1"/>
  <c r="N269" i="1"/>
  <c r="M269" i="1"/>
  <c r="G269" i="1"/>
  <c r="F269" i="1"/>
  <c r="V268" i="1"/>
  <c r="U268" i="1"/>
  <c r="S268" i="1"/>
  <c r="T268" i="1" s="1"/>
  <c r="P268" i="1"/>
  <c r="O268" i="1"/>
  <c r="N268" i="1"/>
  <c r="M268" i="1"/>
  <c r="F268" i="1"/>
  <c r="G268" i="1" s="1"/>
  <c r="V267" i="1"/>
  <c r="U267" i="1"/>
  <c r="S267" i="1"/>
  <c r="T267" i="1" s="1"/>
  <c r="P267" i="1"/>
  <c r="O267" i="1"/>
  <c r="N267" i="1"/>
  <c r="M267" i="1"/>
  <c r="F267" i="1"/>
  <c r="G267" i="1" s="1"/>
  <c r="V266" i="1"/>
  <c r="U266" i="1"/>
  <c r="S266" i="1"/>
  <c r="T266" i="1" s="1"/>
  <c r="P266" i="1"/>
  <c r="O266" i="1"/>
  <c r="N266" i="1"/>
  <c r="M266" i="1"/>
  <c r="F266" i="1"/>
  <c r="G266" i="1" s="1"/>
  <c r="V265" i="1"/>
  <c r="U265" i="1"/>
  <c r="S265" i="1"/>
  <c r="T265" i="1" s="1"/>
  <c r="P265" i="1"/>
  <c r="O265" i="1"/>
  <c r="N265" i="1"/>
  <c r="M265" i="1"/>
  <c r="G265" i="1"/>
  <c r="F265" i="1"/>
  <c r="V264" i="1"/>
  <c r="U264" i="1"/>
  <c r="S264" i="1"/>
  <c r="T264" i="1" s="1"/>
  <c r="P264" i="1"/>
  <c r="O264" i="1"/>
  <c r="N264" i="1"/>
  <c r="M264" i="1"/>
  <c r="F264" i="1"/>
  <c r="G264" i="1" s="1"/>
  <c r="V263" i="1"/>
  <c r="U263" i="1"/>
  <c r="S263" i="1"/>
  <c r="T263" i="1" s="1"/>
  <c r="P263" i="1"/>
  <c r="O263" i="1"/>
  <c r="N263" i="1"/>
  <c r="M263" i="1"/>
  <c r="G263" i="1"/>
  <c r="F263" i="1"/>
  <c r="V262" i="1"/>
  <c r="U262" i="1"/>
  <c r="S262" i="1"/>
  <c r="T262" i="1" s="1"/>
  <c r="P262" i="1"/>
  <c r="O262" i="1"/>
  <c r="N262" i="1"/>
  <c r="M262" i="1"/>
  <c r="F262" i="1"/>
  <c r="G262" i="1" s="1"/>
  <c r="V261" i="1"/>
  <c r="U261" i="1"/>
  <c r="S261" i="1"/>
  <c r="T261" i="1" s="1"/>
  <c r="P261" i="1"/>
  <c r="O261" i="1"/>
  <c r="N261" i="1"/>
  <c r="M261" i="1"/>
  <c r="F261" i="1"/>
  <c r="G261" i="1" s="1"/>
  <c r="V260" i="1"/>
  <c r="U260" i="1"/>
  <c r="S260" i="1"/>
  <c r="T260" i="1" s="1"/>
  <c r="P260" i="1"/>
  <c r="O260" i="1"/>
  <c r="N260" i="1"/>
  <c r="M260" i="1"/>
  <c r="G260" i="1"/>
  <c r="F260" i="1"/>
  <c r="V259" i="1"/>
  <c r="U259" i="1"/>
  <c r="S259" i="1"/>
  <c r="T259" i="1" s="1"/>
  <c r="P259" i="1"/>
  <c r="O259" i="1"/>
  <c r="N259" i="1"/>
  <c r="M259" i="1"/>
  <c r="G259" i="1"/>
  <c r="F259" i="1"/>
  <c r="V258" i="1"/>
  <c r="U258" i="1"/>
  <c r="S258" i="1"/>
  <c r="T258" i="1" s="1"/>
  <c r="P258" i="1"/>
  <c r="O258" i="1"/>
  <c r="N258" i="1"/>
  <c r="M258" i="1"/>
  <c r="F258" i="1"/>
  <c r="G258" i="1" s="1"/>
  <c r="V257" i="1"/>
  <c r="U257" i="1"/>
  <c r="S257" i="1"/>
  <c r="T257" i="1" s="1"/>
  <c r="P257" i="1"/>
  <c r="O257" i="1"/>
  <c r="N257" i="1"/>
  <c r="M257" i="1"/>
  <c r="G257" i="1"/>
  <c r="F257" i="1"/>
  <c r="V256" i="1"/>
  <c r="U256" i="1"/>
  <c r="S256" i="1"/>
  <c r="T256" i="1" s="1"/>
  <c r="P256" i="1"/>
  <c r="O256" i="1"/>
  <c r="N256" i="1"/>
  <c r="M256" i="1"/>
  <c r="F256" i="1"/>
  <c r="G256" i="1" s="1"/>
  <c r="V255" i="1"/>
  <c r="U255" i="1"/>
  <c r="S255" i="1"/>
  <c r="T255" i="1" s="1"/>
  <c r="P255" i="1"/>
  <c r="O255" i="1"/>
  <c r="N255" i="1"/>
  <c r="M255" i="1"/>
  <c r="F255" i="1"/>
  <c r="G255" i="1" s="1"/>
  <c r="V254" i="1"/>
  <c r="U254" i="1"/>
  <c r="S254" i="1"/>
  <c r="T254" i="1" s="1"/>
  <c r="P254" i="1"/>
  <c r="O254" i="1"/>
  <c r="N254" i="1"/>
  <c r="M254" i="1"/>
  <c r="F254" i="1"/>
  <c r="G254" i="1" s="1"/>
  <c r="V253" i="1"/>
  <c r="U253" i="1"/>
  <c r="S253" i="1"/>
  <c r="T253" i="1" s="1"/>
  <c r="P253" i="1"/>
  <c r="O253" i="1"/>
  <c r="N253" i="1"/>
  <c r="M253" i="1"/>
  <c r="G253" i="1"/>
  <c r="F253" i="1"/>
  <c r="V252" i="1"/>
  <c r="U252" i="1"/>
  <c r="S252" i="1"/>
  <c r="T252" i="1" s="1"/>
  <c r="P252" i="1"/>
  <c r="O252" i="1"/>
  <c r="N252" i="1"/>
  <c r="M252" i="1"/>
  <c r="F252" i="1"/>
  <c r="G252" i="1" s="1"/>
  <c r="V251" i="1"/>
  <c r="U251" i="1"/>
  <c r="S251" i="1"/>
  <c r="T251" i="1" s="1"/>
  <c r="P251" i="1"/>
  <c r="O251" i="1"/>
  <c r="N251" i="1"/>
  <c r="M251" i="1"/>
  <c r="G251" i="1"/>
  <c r="F251" i="1"/>
  <c r="V250" i="1"/>
  <c r="U250" i="1"/>
  <c r="S250" i="1"/>
  <c r="T250" i="1" s="1"/>
  <c r="P250" i="1"/>
  <c r="O250" i="1"/>
  <c r="N250" i="1"/>
  <c r="M250" i="1"/>
  <c r="G250" i="1"/>
  <c r="F250" i="1"/>
  <c r="V249" i="1"/>
  <c r="U249" i="1"/>
  <c r="S249" i="1"/>
  <c r="T249" i="1" s="1"/>
  <c r="P249" i="1"/>
  <c r="O249" i="1"/>
  <c r="N249" i="1"/>
  <c r="M249" i="1"/>
  <c r="F249" i="1"/>
  <c r="G249" i="1" s="1"/>
  <c r="V248" i="1"/>
  <c r="U248" i="1"/>
  <c r="S248" i="1"/>
  <c r="T248" i="1" s="1"/>
  <c r="P248" i="1"/>
  <c r="O248" i="1"/>
  <c r="N248" i="1"/>
  <c r="M248" i="1"/>
  <c r="G248" i="1"/>
  <c r="F248" i="1"/>
  <c r="V247" i="1"/>
  <c r="U247" i="1"/>
  <c r="S247" i="1"/>
  <c r="T247" i="1" s="1"/>
  <c r="P247" i="1"/>
  <c r="O247" i="1"/>
  <c r="N247" i="1"/>
  <c r="M247" i="1"/>
  <c r="F247" i="1"/>
  <c r="G247" i="1" s="1"/>
  <c r="V246" i="1"/>
  <c r="U246" i="1"/>
  <c r="S246" i="1"/>
  <c r="T246" i="1" s="1"/>
  <c r="P246" i="1"/>
  <c r="O246" i="1"/>
  <c r="N246" i="1"/>
  <c r="M246" i="1"/>
  <c r="F246" i="1"/>
  <c r="G246" i="1" s="1"/>
  <c r="V245" i="1"/>
  <c r="U245" i="1"/>
  <c r="S245" i="1"/>
  <c r="T245" i="1" s="1"/>
  <c r="P245" i="1"/>
  <c r="O245" i="1"/>
  <c r="N245" i="1"/>
  <c r="M245" i="1"/>
  <c r="F245" i="1"/>
  <c r="G245" i="1" s="1"/>
  <c r="V244" i="1"/>
  <c r="U244" i="1"/>
  <c r="S244" i="1"/>
  <c r="T244" i="1" s="1"/>
  <c r="P244" i="1"/>
  <c r="O244" i="1"/>
  <c r="N244" i="1"/>
  <c r="M244" i="1"/>
  <c r="G244" i="1"/>
  <c r="F244" i="1"/>
  <c r="V243" i="1"/>
  <c r="U243" i="1"/>
  <c r="S243" i="1"/>
  <c r="T243" i="1" s="1"/>
  <c r="P243" i="1"/>
  <c r="O243" i="1"/>
  <c r="N243" i="1"/>
  <c r="M243" i="1"/>
  <c r="G243" i="1"/>
  <c r="F243" i="1"/>
  <c r="V242" i="1"/>
  <c r="U242" i="1"/>
  <c r="S242" i="1"/>
  <c r="T242" i="1" s="1"/>
  <c r="P242" i="1"/>
  <c r="O242" i="1"/>
  <c r="N242" i="1"/>
  <c r="M242" i="1"/>
  <c r="F242" i="1"/>
  <c r="G242" i="1" s="1"/>
  <c r="V241" i="1"/>
  <c r="U241" i="1"/>
  <c r="S241" i="1"/>
  <c r="T241" i="1" s="1"/>
  <c r="P241" i="1"/>
  <c r="O241" i="1"/>
  <c r="N241" i="1"/>
  <c r="M241" i="1"/>
  <c r="G241" i="1"/>
  <c r="F241" i="1"/>
  <c r="V240" i="1"/>
  <c r="U240" i="1"/>
  <c r="S240" i="1"/>
  <c r="T240" i="1" s="1"/>
  <c r="P240" i="1"/>
  <c r="O240" i="1"/>
  <c r="N240" i="1"/>
  <c r="M240" i="1"/>
  <c r="F240" i="1"/>
  <c r="G240" i="1" s="1"/>
  <c r="V239" i="1"/>
  <c r="U239" i="1"/>
  <c r="S239" i="1"/>
  <c r="T239" i="1" s="1"/>
  <c r="P239" i="1"/>
  <c r="O239" i="1"/>
  <c r="N239" i="1"/>
  <c r="M239" i="1"/>
  <c r="F239" i="1"/>
  <c r="G239" i="1" s="1"/>
  <c r="V238" i="1"/>
  <c r="U238" i="1"/>
  <c r="S238" i="1"/>
  <c r="T238" i="1" s="1"/>
  <c r="P238" i="1"/>
  <c r="O238" i="1"/>
  <c r="N238" i="1"/>
  <c r="M238" i="1"/>
  <c r="F238" i="1"/>
  <c r="G238" i="1" s="1"/>
  <c r="V237" i="1"/>
  <c r="U237" i="1"/>
  <c r="S237" i="1"/>
  <c r="T237" i="1" s="1"/>
  <c r="P237" i="1"/>
  <c r="O237" i="1"/>
  <c r="N237" i="1"/>
  <c r="M237" i="1"/>
  <c r="F237" i="1"/>
  <c r="G237" i="1" s="1"/>
  <c r="V236" i="1"/>
  <c r="U236" i="1"/>
  <c r="S236" i="1"/>
  <c r="T236" i="1" s="1"/>
  <c r="P236" i="1"/>
  <c r="O236" i="1"/>
  <c r="N236" i="1"/>
  <c r="M236" i="1"/>
  <c r="F236" i="1"/>
  <c r="G236" i="1" s="1"/>
  <c r="V235" i="1"/>
  <c r="U235" i="1"/>
  <c r="S235" i="1"/>
  <c r="T235" i="1" s="1"/>
  <c r="P235" i="1"/>
  <c r="O235" i="1"/>
  <c r="N235" i="1"/>
  <c r="M235" i="1"/>
  <c r="G235" i="1"/>
  <c r="F235" i="1"/>
  <c r="V234" i="1"/>
  <c r="U234" i="1"/>
  <c r="S234" i="1"/>
  <c r="T234" i="1" s="1"/>
  <c r="P234" i="1"/>
  <c r="O234" i="1"/>
  <c r="N234" i="1"/>
  <c r="M234" i="1"/>
  <c r="G234" i="1"/>
  <c r="F234" i="1"/>
  <c r="V233" i="1"/>
  <c r="U233" i="1"/>
  <c r="S233" i="1"/>
  <c r="T233" i="1" s="1"/>
  <c r="P233" i="1"/>
  <c r="O233" i="1"/>
  <c r="N233" i="1"/>
  <c r="M233" i="1"/>
  <c r="F233" i="1"/>
  <c r="G233" i="1" s="1"/>
  <c r="V232" i="1"/>
  <c r="U232" i="1"/>
  <c r="S232" i="1"/>
  <c r="T232" i="1" s="1"/>
  <c r="P232" i="1"/>
  <c r="O232" i="1"/>
  <c r="N232" i="1"/>
  <c r="M232" i="1"/>
  <c r="F232" i="1"/>
  <c r="G232" i="1" s="1"/>
  <c r="V231" i="1"/>
  <c r="U231" i="1"/>
  <c r="S231" i="1"/>
  <c r="T231" i="1" s="1"/>
  <c r="P231" i="1"/>
  <c r="O231" i="1"/>
  <c r="N231" i="1"/>
  <c r="M231" i="1"/>
  <c r="G231" i="1"/>
  <c r="F231" i="1"/>
  <c r="V230" i="1"/>
  <c r="U230" i="1"/>
  <c r="S230" i="1"/>
  <c r="T230" i="1" s="1"/>
  <c r="P230" i="1"/>
  <c r="O230" i="1"/>
  <c r="N230" i="1"/>
  <c r="M230" i="1"/>
  <c r="F230" i="1"/>
  <c r="G230" i="1" s="1"/>
  <c r="V229" i="1"/>
  <c r="U229" i="1"/>
  <c r="S229" i="1"/>
  <c r="T229" i="1" s="1"/>
  <c r="P229" i="1"/>
  <c r="O229" i="1"/>
  <c r="N229" i="1"/>
  <c r="M229" i="1"/>
  <c r="G229" i="1"/>
  <c r="F229" i="1"/>
  <c r="V228" i="1"/>
  <c r="U228" i="1"/>
  <c r="S228" i="1"/>
  <c r="T228" i="1" s="1"/>
  <c r="P228" i="1"/>
  <c r="O228" i="1"/>
  <c r="N228" i="1"/>
  <c r="M228" i="1"/>
  <c r="G228" i="1"/>
  <c r="F228" i="1"/>
  <c r="V227" i="1"/>
  <c r="U227" i="1"/>
  <c r="S227" i="1"/>
  <c r="T227" i="1" s="1"/>
  <c r="P227" i="1"/>
  <c r="O227" i="1"/>
  <c r="N227" i="1"/>
  <c r="M227" i="1"/>
  <c r="F227" i="1"/>
  <c r="G227" i="1" s="1"/>
  <c r="V226" i="1"/>
  <c r="U226" i="1"/>
  <c r="S226" i="1"/>
  <c r="T226" i="1" s="1"/>
  <c r="P226" i="1"/>
  <c r="O226" i="1"/>
  <c r="N226" i="1"/>
  <c r="M226" i="1"/>
  <c r="F226" i="1"/>
  <c r="G226" i="1" s="1"/>
  <c r="V225" i="1"/>
  <c r="U225" i="1"/>
  <c r="S225" i="1"/>
  <c r="T225" i="1" s="1"/>
  <c r="P225" i="1"/>
  <c r="O225" i="1"/>
  <c r="N225" i="1"/>
  <c r="M225" i="1"/>
  <c r="G225" i="1"/>
  <c r="F225" i="1"/>
  <c r="V224" i="1"/>
  <c r="U224" i="1"/>
  <c r="S224" i="1"/>
  <c r="T224" i="1" s="1"/>
  <c r="P224" i="1"/>
  <c r="O224" i="1"/>
  <c r="N224" i="1"/>
  <c r="M224" i="1"/>
  <c r="F224" i="1"/>
  <c r="G224" i="1" s="1"/>
  <c r="V223" i="1"/>
  <c r="U223" i="1"/>
  <c r="S223" i="1"/>
  <c r="T223" i="1" s="1"/>
  <c r="P223" i="1"/>
  <c r="O223" i="1"/>
  <c r="N223" i="1"/>
  <c r="M223" i="1"/>
  <c r="G223" i="1"/>
  <c r="F223" i="1"/>
  <c r="V222" i="1"/>
  <c r="U222" i="1"/>
  <c r="S222" i="1"/>
  <c r="T222" i="1" s="1"/>
  <c r="P222" i="1"/>
  <c r="O222" i="1"/>
  <c r="N222" i="1"/>
  <c r="M222" i="1"/>
  <c r="G222" i="1"/>
  <c r="F222" i="1"/>
  <c r="V221" i="1"/>
  <c r="U221" i="1"/>
  <c r="S221" i="1"/>
  <c r="T221" i="1" s="1"/>
  <c r="P221" i="1"/>
  <c r="O221" i="1"/>
  <c r="N221" i="1"/>
  <c r="M221" i="1"/>
  <c r="G221" i="1"/>
  <c r="F221" i="1"/>
  <c r="V220" i="1"/>
  <c r="U220" i="1"/>
  <c r="S220" i="1"/>
  <c r="T220" i="1" s="1"/>
  <c r="P220" i="1"/>
  <c r="O220" i="1"/>
  <c r="N220" i="1"/>
  <c r="M220" i="1"/>
  <c r="F220" i="1"/>
  <c r="G220" i="1" s="1"/>
  <c r="V219" i="1"/>
  <c r="U219" i="1"/>
  <c r="S219" i="1"/>
  <c r="T219" i="1" s="1"/>
  <c r="P219" i="1"/>
  <c r="O219" i="1"/>
  <c r="N219" i="1"/>
  <c r="M219" i="1"/>
  <c r="G219" i="1"/>
  <c r="F219" i="1"/>
  <c r="V218" i="1"/>
  <c r="U218" i="1"/>
  <c r="S218" i="1"/>
  <c r="T218" i="1" s="1"/>
  <c r="P218" i="1"/>
  <c r="O218" i="1"/>
  <c r="N218" i="1"/>
  <c r="M218" i="1"/>
  <c r="F218" i="1"/>
  <c r="G218" i="1" s="1"/>
  <c r="V217" i="1"/>
  <c r="U217" i="1"/>
  <c r="S217" i="1"/>
  <c r="T217" i="1" s="1"/>
  <c r="P217" i="1"/>
  <c r="O217" i="1"/>
  <c r="N217" i="1"/>
  <c r="M217" i="1"/>
  <c r="G217" i="1"/>
  <c r="F217" i="1"/>
  <c r="V216" i="1"/>
  <c r="U216" i="1"/>
  <c r="S216" i="1"/>
  <c r="T216" i="1" s="1"/>
  <c r="P216" i="1"/>
  <c r="O216" i="1"/>
  <c r="N216" i="1"/>
  <c r="M216" i="1"/>
  <c r="F216" i="1"/>
  <c r="G216" i="1" s="1"/>
  <c r="V215" i="1"/>
  <c r="U215" i="1"/>
  <c r="S215" i="1"/>
  <c r="T215" i="1" s="1"/>
  <c r="P215" i="1"/>
  <c r="O215" i="1"/>
  <c r="N215" i="1"/>
  <c r="M215" i="1"/>
  <c r="G215" i="1"/>
  <c r="F215" i="1"/>
  <c r="V214" i="1"/>
  <c r="U214" i="1"/>
  <c r="S214" i="1"/>
  <c r="T214" i="1" s="1"/>
  <c r="P214" i="1"/>
  <c r="O214" i="1"/>
  <c r="N214" i="1"/>
  <c r="M214" i="1"/>
  <c r="F214" i="1"/>
  <c r="G214" i="1" s="1"/>
  <c r="V213" i="1"/>
  <c r="U213" i="1"/>
  <c r="S213" i="1"/>
  <c r="T213" i="1" s="1"/>
  <c r="P213" i="1"/>
  <c r="O213" i="1"/>
  <c r="N213" i="1"/>
  <c r="M213" i="1"/>
  <c r="G213" i="1"/>
  <c r="F213" i="1"/>
  <c r="V212" i="1"/>
  <c r="U212" i="1"/>
  <c r="S212" i="1"/>
  <c r="T212" i="1" s="1"/>
  <c r="P212" i="1"/>
  <c r="O212" i="1"/>
  <c r="N212" i="1"/>
  <c r="M212" i="1"/>
  <c r="F212" i="1"/>
  <c r="G212" i="1" s="1"/>
  <c r="V211" i="1"/>
  <c r="U211" i="1"/>
  <c r="S211" i="1"/>
  <c r="T211" i="1" s="1"/>
  <c r="P211" i="1"/>
  <c r="O211" i="1"/>
  <c r="N211" i="1"/>
  <c r="M211" i="1"/>
  <c r="F211" i="1"/>
  <c r="G211" i="1" s="1"/>
  <c r="V210" i="1"/>
  <c r="U210" i="1"/>
  <c r="S210" i="1"/>
  <c r="T210" i="1" s="1"/>
  <c r="P210" i="1"/>
  <c r="O210" i="1"/>
  <c r="N210" i="1"/>
  <c r="M210" i="1"/>
  <c r="F210" i="1"/>
  <c r="G210" i="1" s="1"/>
  <c r="V209" i="1"/>
  <c r="U209" i="1"/>
  <c r="S209" i="1"/>
  <c r="T209" i="1" s="1"/>
  <c r="P209" i="1"/>
  <c r="O209" i="1"/>
  <c r="N209" i="1"/>
  <c r="M209" i="1"/>
  <c r="G209" i="1"/>
  <c r="F209" i="1"/>
  <c r="V208" i="1"/>
  <c r="U208" i="1"/>
  <c r="S208" i="1"/>
  <c r="T208" i="1" s="1"/>
  <c r="P208" i="1"/>
  <c r="O208" i="1"/>
  <c r="N208" i="1"/>
  <c r="M208" i="1"/>
  <c r="F208" i="1"/>
  <c r="G208" i="1" s="1"/>
  <c r="V207" i="1"/>
  <c r="U207" i="1"/>
  <c r="S207" i="1"/>
  <c r="T207" i="1" s="1"/>
  <c r="P207" i="1"/>
  <c r="O207" i="1"/>
  <c r="N207" i="1"/>
  <c r="M207" i="1"/>
  <c r="F207" i="1"/>
  <c r="G207" i="1" s="1"/>
  <c r="V206" i="1"/>
  <c r="U206" i="1"/>
  <c r="S206" i="1"/>
  <c r="T206" i="1" s="1"/>
  <c r="P206" i="1"/>
  <c r="O206" i="1"/>
  <c r="N206" i="1"/>
  <c r="M206" i="1"/>
  <c r="F206" i="1"/>
  <c r="G206" i="1" s="1"/>
  <c r="V205" i="1"/>
  <c r="U205" i="1"/>
  <c r="S205" i="1"/>
  <c r="T205" i="1" s="1"/>
  <c r="P205" i="1"/>
  <c r="O205" i="1"/>
  <c r="N205" i="1"/>
  <c r="M205" i="1"/>
  <c r="F205" i="1"/>
  <c r="G205" i="1" s="1"/>
  <c r="V204" i="1"/>
  <c r="U204" i="1"/>
  <c r="S204" i="1"/>
  <c r="T204" i="1" s="1"/>
  <c r="P204" i="1"/>
  <c r="O204" i="1"/>
  <c r="N204" i="1"/>
  <c r="M204" i="1"/>
  <c r="G204" i="1"/>
  <c r="F204" i="1"/>
  <c r="V203" i="1"/>
  <c r="U203" i="1"/>
  <c r="S203" i="1"/>
  <c r="T203" i="1" s="1"/>
  <c r="P203" i="1"/>
  <c r="O203" i="1"/>
  <c r="N203" i="1"/>
  <c r="M203" i="1"/>
  <c r="G203" i="1"/>
  <c r="F203" i="1"/>
  <c r="V202" i="1"/>
  <c r="U202" i="1"/>
  <c r="S202" i="1"/>
  <c r="T202" i="1" s="1"/>
  <c r="P202" i="1"/>
  <c r="O202" i="1"/>
  <c r="N202" i="1"/>
  <c r="M202" i="1"/>
  <c r="F202" i="1"/>
  <c r="G202" i="1" s="1"/>
  <c r="V201" i="1"/>
  <c r="U201" i="1"/>
  <c r="S201" i="1"/>
  <c r="T201" i="1" s="1"/>
  <c r="P201" i="1"/>
  <c r="O201" i="1"/>
  <c r="N201" i="1"/>
  <c r="M201" i="1"/>
  <c r="G201" i="1"/>
  <c r="F201" i="1"/>
  <c r="V200" i="1"/>
  <c r="U200" i="1"/>
  <c r="S200" i="1"/>
  <c r="T200" i="1" s="1"/>
  <c r="P200" i="1"/>
  <c r="O200" i="1"/>
  <c r="N200" i="1"/>
  <c r="M200" i="1"/>
  <c r="F200" i="1"/>
  <c r="G200" i="1" s="1"/>
  <c r="V199" i="1"/>
  <c r="U199" i="1"/>
  <c r="S199" i="1"/>
  <c r="T199" i="1" s="1"/>
  <c r="P199" i="1"/>
  <c r="O199" i="1"/>
  <c r="N199" i="1"/>
  <c r="M199" i="1"/>
  <c r="G199" i="1"/>
  <c r="F199" i="1"/>
  <c r="V198" i="1"/>
  <c r="U198" i="1"/>
  <c r="S198" i="1"/>
  <c r="T198" i="1" s="1"/>
  <c r="P198" i="1"/>
  <c r="O198" i="1"/>
  <c r="N198" i="1"/>
  <c r="M198" i="1"/>
  <c r="G198" i="1"/>
  <c r="F198" i="1"/>
  <c r="V197" i="1"/>
  <c r="U197" i="1"/>
  <c r="S197" i="1"/>
  <c r="T197" i="1" s="1"/>
  <c r="P197" i="1"/>
  <c r="O197" i="1"/>
  <c r="N197" i="1"/>
  <c r="M197" i="1"/>
  <c r="F197" i="1"/>
  <c r="G197" i="1" s="1"/>
  <c r="V196" i="1"/>
  <c r="U196" i="1"/>
  <c r="S196" i="1"/>
  <c r="T196" i="1" s="1"/>
  <c r="P196" i="1"/>
  <c r="O196" i="1"/>
  <c r="N196" i="1"/>
  <c r="M196" i="1"/>
  <c r="F196" i="1"/>
  <c r="G196" i="1" s="1"/>
  <c r="V195" i="1"/>
  <c r="U195" i="1"/>
  <c r="S195" i="1"/>
  <c r="T195" i="1" s="1"/>
  <c r="P195" i="1"/>
  <c r="O195" i="1"/>
  <c r="N195" i="1"/>
  <c r="M195" i="1"/>
  <c r="F195" i="1"/>
  <c r="G195" i="1" s="1"/>
  <c r="V194" i="1"/>
  <c r="U194" i="1"/>
  <c r="S194" i="1"/>
  <c r="T194" i="1" s="1"/>
  <c r="P194" i="1"/>
  <c r="O194" i="1"/>
  <c r="N194" i="1"/>
  <c r="M194" i="1"/>
  <c r="F194" i="1"/>
  <c r="G194" i="1" s="1"/>
  <c r="V193" i="1"/>
  <c r="U193" i="1"/>
  <c r="S193" i="1"/>
  <c r="T193" i="1" s="1"/>
  <c r="P193" i="1"/>
  <c r="O193" i="1"/>
  <c r="N193" i="1"/>
  <c r="M193" i="1"/>
  <c r="F193" i="1"/>
  <c r="G193" i="1" s="1"/>
  <c r="V192" i="1"/>
  <c r="U192" i="1"/>
  <c r="S192" i="1"/>
  <c r="T192" i="1" s="1"/>
  <c r="P192" i="1"/>
  <c r="O192" i="1"/>
  <c r="N192" i="1"/>
  <c r="M192" i="1"/>
  <c r="G192" i="1"/>
  <c r="F192" i="1"/>
  <c r="V191" i="1"/>
  <c r="U191" i="1"/>
  <c r="S191" i="1"/>
  <c r="T191" i="1" s="1"/>
  <c r="P191" i="1"/>
  <c r="O191" i="1"/>
  <c r="N191" i="1"/>
  <c r="M191" i="1"/>
  <c r="G191" i="1"/>
  <c r="F191" i="1"/>
  <c r="V190" i="1"/>
  <c r="U190" i="1"/>
  <c r="S190" i="1"/>
  <c r="T190" i="1" s="1"/>
  <c r="P190" i="1"/>
  <c r="O190" i="1"/>
  <c r="N190" i="1"/>
  <c r="M190" i="1"/>
  <c r="F190" i="1"/>
  <c r="G190" i="1" s="1"/>
  <c r="V189" i="1"/>
  <c r="U189" i="1"/>
  <c r="S189" i="1"/>
  <c r="T189" i="1" s="1"/>
  <c r="P189" i="1"/>
  <c r="O189" i="1"/>
  <c r="N189" i="1"/>
  <c r="M189" i="1"/>
  <c r="G189" i="1"/>
  <c r="F189" i="1"/>
  <c r="V188" i="1"/>
  <c r="U188" i="1"/>
  <c r="S188" i="1"/>
  <c r="T188" i="1" s="1"/>
  <c r="P188" i="1"/>
  <c r="O188" i="1"/>
  <c r="N188" i="1"/>
  <c r="M188" i="1"/>
  <c r="F188" i="1"/>
  <c r="G188" i="1" s="1"/>
  <c r="V187" i="1"/>
  <c r="U187" i="1"/>
  <c r="S187" i="1"/>
  <c r="T187" i="1" s="1"/>
  <c r="P187" i="1"/>
  <c r="O187" i="1"/>
  <c r="N187" i="1"/>
  <c r="M187" i="1"/>
  <c r="F187" i="1"/>
  <c r="G187" i="1" s="1"/>
  <c r="V186" i="1"/>
  <c r="U186" i="1"/>
  <c r="S186" i="1"/>
  <c r="T186" i="1" s="1"/>
  <c r="P186" i="1"/>
  <c r="O186" i="1"/>
  <c r="N186" i="1"/>
  <c r="M186" i="1"/>
  <c r="F186" i="1"/>
  <c r="G186" i="1" s="1"/>
  <c r="V185" i="1"/>
  <c r="U185" i="1"/>
  <c r="S185" i="1"/>
  <c r="T185" i="1" s="1"/>
  <c r="P185" i="1"/>
  <c r="O185" i="1"/>
  <c r="N185" i="1"/>
  <c r="M185" i="1"/>
  <c r="F185" i="1"/>
  <c r="G185" i="1" s="1"/>
  <c r="V184" i="1"/>
  <c r="U184" i="1"/>
  <c r="S184" i="1"/>
  <c r="T184" i="1" s="1"/>
  <c r="P184" i="1"/>
  <c r="O184" i="1"/>
  <c r="N184" i="1"/>
  <c r="M184" i="1"/>
  <c r="G184" i="1"/>
  <c r="F184" i="1"/>
  <c r="V183" i="1"/>
  <c r="U183" i="1"/>
  <c r="S183" i="1"/>
  <c r="T183" i="1" s="1"/>
  <c r="P183" i="1"/>
  <c r="O183" i="1"/>
  <c r="N183" i="1"/>
  <c r="M183" i="1"/>
  <c r="F183" i="1"/>
  <c r="G183" i="1" s="1"/>
  <c r="V182" i="1"/>
  <c r="U182" i="1"/>
  <c r="S182" i="1"/>
  <c r="T182" i="1" s="1"/>
  <c r="P182" i="1"/>
  <c r="O182" i="1"/>
  <c r="N182" i="1"/>
  <c r="M182" i="1"/>
  <c r="F182" i="1"/>
  <c r="G182" i="1" s="1"/>
  <c r="V181" i="1"/>
  <c r="U181" i="1"/>
  <c r="S181" i="1"/>
  <c r="T181" i="1" s="1"/>
  <c r="P181" i="1"/>
  <c r="O181" i="1"/>
  <c r="N181" i="1"/>
  <c r="M181" i="1"/>
  <c r="F181" i="1"/>
  <c r="G181" i="1" s="1"/>
  <c r="V180" i="1"/>
  <c r="U180" i="1"/>
  <c r="S180" i="1"/>
  <c r="T180" i="1" s="1"/>
  <c r="P180" i="1"/>
  <c r="O180" i="1"/>
  <c r="N180" i="1"/>
  <c r="M180" i="1"/>
  <c r="G180" i="1"/>
  <c r="F180" i="1"/>
  <c r="V179" i="1"/>
  <c r="U179" i="1"/>
  <c r="S179" i="1"/>
  <c r="T179" i="1" s="1"/>
  <c r="P179" i="1"/>
  <c r="O179" i="1"/>
  <c r="N179" i="1"/>
  <c r="M179" i="1"/>
  <c r="F179" i="1"/>
  <c r="G179" i="1" s="1"/>
  <c r="V178" i="1"/>
  <c r="U178" i="1"/>
  <c r="S178" i="1"/>
  <c r="T178" i="1" s="1"/>
  <c r="P178" i="1"/>
  <c r="O178" i="1"/>
  <c r="N178" i="1"/>
  <c r="M178" i="1"/>
  <c r="G178" i="1"/>
  <c r="F178" i="1"/>
  <c r="V177" i="1"/>
  <c r="U177" i="1"/>
  <c r="S177" i="1"/>
  <c r="T177" i="1" s="1"/>
  <c r="P177" i="1"/>
  <c r="O177" i="1"/>
  <c r="N177" i="1"/>
  <c r="M177" i="1"/>
  <c r="F177" i="1"/>
  <c r="G177" i="1" s="1"/>
  <c r="V176" i="1"/>
  <c r="U176" i="1"/>
  <c r="S176" i="1"/>
  <c r="T176" i="1" s="1"/>
  <c r="P176" i="1"/>
  <c r="O176" i="1"/>
  <c r="N176" i="1"/>
  <c r="M176" i="1"/>
  <c r="G176" i="1"/>
  <c r="F176" i="1"/>
  <c r="V175" i="1"/>
  <c r="U175" i="1"/>
  <c r="S175" i="1"/>
  <c r="T175" i="1" s="1"/>
  <c r="P175" i="1"/>
  <c r="O175" i="1"/>
  <c r="N175" i="1"/>
  <c r="M175" i="1"/>
  <c r="F175" i="1"/>
  <c r="G175" i="1" s="1"/>
  <c r="V174" i="1"/>
  <c r="U174" i="1"/>
  <c r="S174" i="1"/>
  <c r="T174" i="1" s="1"/>
  <c r="P174" i="1"/>
  <c r="O174" i="1"/>
  <c r="N174" i="1"/>
  <c r="M174" i="1"/>
  <c r="F174" i="1"/>
  <c r="G174" i="1" s="1"/>
  <c r="V173" i="1"/>
  <c r="U173" i="1"/>
  <c r="S173" i="1"/>
  <c r="T173" i="1" s="1"/>
  <c r="P173" i="1"/>
  <c r="O173" i="1"/>
  <c r="N173" i="1"/>
  <c r="M173" i="1"/>
  <c r="G173" i="1"/>
  <c r="F173" i="1"/>
  <c r="V172" i="1"/>
  <c r="U172" i="1"/>
  <c r="S172" i="1"/>
  <c r="T172" i="1" s="1"/>
  <c r="P172" i="1"/>
  <c r="O172" i="1"/>
  <c r="N172" i="1"/>
  <c r="M172" i="1"/>
  <c r="F172" i="1"/>
  <c r="G172" i="1" s="1"/>
  <c r="V171" i="1"/>
  <c r="U171" i="1"/>
  <c r="S171" i="1"/>
  <c r="T171" i="1" s="1"/>
  <c r="P171" i="1"/>
  <c r="O171" i="1"/>
  <c r="N171" i="1"/>
  <c r="M171" i="1"/>
  <c r="F171" i="1"/>
  <c r="G171" i="1" s="1"/>
  <c r="V170" i="1"/>
  <c r="U170" i="1"/>
  <c r="S170" i="1"/>
  <c r="T170" i="1" s="1"/>
  <c r="P170" i="1"/>
  <c r="O170" i="1"/>
  <c r="N170" i="1"/>
  <c r="M170" i="1"/>
  <c r="F170" i="1"/>
  <c r="G170" i="1" s="1"/>
  <c r="V169" i="1"/>
  <c r="U169" i="1"/>
  <c r="S169" i="1"/>
  <c r="T169" i="1" s="1"/>
  <c r="P169" i="1"/>
  <c r="O169" i="1"/>
  <c r="N169" i="1"/>
  <c r="M169" i="1"/>
  <c r="F169" i="1"/>
  <c r="G169" i="1" s="1"/>
  <c r="V168" i="1"/>
  <c r="U168" i="1"/>
  <c r="S168" i="1"/>
  <c r="T168" i="1" s="1"/>
  <c r="P168" i="1"/>
  <c r="O168" i="1"/>
  <c r="N168" i="1"/>
  <c r="M168" i="1"/>
  <c r="G168" i="1"/>
  <c r="F168" i="1"/>
  <c r="V167" i="1"/>
  <c r="U167" i="1"/>
  <c r="S167" i="1"/>
  <c r="T167" i="1" s="1"/>
  <c r="P167" i="1"/>
  <c r="O167" i="1"/>
  <c r="N167" i="1"/>
  <c r="M167" i="1"/>
  <c r="F167" i="1"/>
  <c r="G167" i="1" s="1"/>
  <c r="V166" i="1"/>
  <c r="U166" i="1"/>
  <c r="S166" i="1"/>
  <c r="T166" i="1" s="1"/>
  <c r="P166" i="1"/>
  <c r="O166" i="1"/>
  <c r="N166" i="1"/>
  <c r="M166" i="1"/>
  <c r="F166" i="1"/>
  <c r="G166" i="1" s="1"/>
  <c r="V165" i="1"/>
  <c r="U165" i="1"/>
  <c r="S165" i="1"/>
  <c r="T165" i="1" s="1"/>
  <c r="P165" i="1"/>
  <c r="O165" i="1"/>
  <c r="N165" i="1"/>
  <c r="M165" i="1"/>
  <c r="F165" i="1"/>
  <c r="G165" i="1" s="1"/>
  <c r="V164" i="1"/>
  <c r="U164" i="1"/>
  <c r="S164" i="1"/>
  <c r="T164" i="1" s="1"/>
  <c r="P164" i="1"/>
  <c r="O164" i="1"/>
  <c r="N164" i="1"/>
  <c r="M164" i="1"/>
  <c r="G164" i="1"/>
  <c r="F164" i="1"/>
  <c r="V163" i="1"/>
  <c r="U163" i="1"/>
  <c r="S163" i="1"/>
  <c r="T163" i="1" s="1"/>
  <c r="P163" i="1"/>
  <c r="O163" i="1"/>
  <c r="N163" i="1"/>
  <c r="M163" i="1"/>
  <c r="F163" i="1"/>
  <c r="G163" i="1" s="1"/>
  <c r="V162" i="1"/>
  <c r="U162" i="1"/>
  <c r="S162" i="1"/>
  <c r="T162" i="1" s="1"/>
  <c r="P162" i="1"/>
  <c r="O162" i="1"/>
  <c r="N162" i="1"/>
  <c r="M162" i="1"/>
  <c r="F162" i="1"/>
  <c r="G162" i="1" s="1"/>
  <c r="V161" i="1"/>
  <c r="U161" i="1"/>
  <c r="S161" i="1"/>
  <c r="T161" i="1" s="1"/>
  <c r="P161" i="1"/>
  <c r="O161" i="1"/>
  <c r="N161" i="1"/>
  <c r="M161" i="1"/>
  <c r="G161" i="1"/>
  <c r="F161" i="1"/>
  <c r="V160" i="1"/>
  <c r="U160" i="1"/>
  <c r="S160" i="1"/>
  <c r="T160" i="1" s="1"/>
  <c r="P160" i="1"/>
  <c r="O160" i="1"/>
  <c r="N160" i="1"/>
  <c r="M160" i="1"/>
  <c r="G160" i="1"/>
  <c r="F160" i="1"/>
  <c r="V159" i="1"/>
  <c r="U159" i="1"/>
  <c r="S159" i="1"/>
  <c r="T159" i="1" s="1"/>
  <c r="P159" i="1"/>
  <c r="O159" i="1"/>
  <c r="N159" i="1"/>
  <c r="M159" i="1"/>
  <c r="F159" i="1"/>
  <c r="G159" i="1" s="1"/>
  <c r="V158" i="1"/>
  <c r="U158" i="1"/>
  <c r="S158" i="1"/>
  <c r="T158" i="1" s="1"/>
  <c r="P158" i="1"/>
  <c r="O158" i="1"/>
  <c r="N158" i="1"/>
  <c r="M158" i="1"/>
  <c r="F158" i="1"/>
  <c r="G158" i="1" s="1"/>
  <c r="V157" i="1"/>
  <c r="U157" i="1"/>
  <c r="S157" i="1"/>
  <c r="T157" i="1" s="1"/>
  <c r="P157" i="1"/>
  <c r="O157" i="1"/>
  <c r="N157" i="1"/>
  <c r="M157" i="1"/>
  <c r="F157" i="1"/>
  <c r="G157" i="1" s="1"/>
  <c r="V156" i="1"/>
  <c r="U156" i="1"/>
  <c r="S156" i="1"/>
  <c r="T156" i="1" s="1"/>
  <c r="P156" i="1"/>
  <c r="O156" i="1"/>
  <c r="N156" i="1"/>
  <c r="M156" i="1"/>
  <c r="G156" i="1"/>
  <c r="F156" i="1"/>
  <c r="V155" i="1"/>
  <c r="U155" i="1"/>
  <c r="S155" i="1"/>
  <c r="T155" i="1" s="1"/>
  <c r="P155" i="1"/>
  <c r="O155" i="1"/>
  <c r="N155" i="1"/>
  <c r="M155" i="1"/>
  <c r="G155" i="1"/>
  <c r="F155" i="1"/>
  <c r="V154" i="1"/>
  <c r="U154" i="1"/>
  <c r="S154" i="1"/>
  <c r="T154" i="1" s="1"/>
  <c r="P154" i="1"/>
  <c r="O154" i="1"/>
  <c r="N154" i="1"/>
  <c r="M154" i="1"/>
  <c r="F154" i="1"/>
  <c r="G154" i="1" s="1"/>
  <c r="V153" i="1"/>
  <c r="U153" i="1"/>
  <c r="S153" i="1"/>
  <c r="T153" i="1" s="1"/>
  <c r="P153" i="1"/>
  <c r="O153" i="1"/>
  <c r="N153" i="1"/>
  <c r="M153" i="1"/>
  <c r="G153" i="1"/>
  <c r="F153" i="1"/>
  <c r="V152" i="1"/>
  <c r="U152" i="1"/>
  <c r="S152" i="1"/>
  <c r="T152" i="1" s="1"/>
  <c r="P152" i="1"/>
  <c r="O152" i="1"/>
  <c r="N152" i="1"/>
  <c r="M152" i="1"/>
  <c r="F152" i="1"/>
  <c r="G152" i="1" s="1"/>
  <c r="V151" i="1"/>
  <c r="U151" i="1"/>
  <c r="S151" i="1"/>
  <c r="T151" i="1" s="1"/>
  <c r="P151" i="1"/>
  <c r="O151" i="1"/>
  <c r="N151" i="1"/>
  <c r="M151" i="1"/>
  <c r="G151" i="1"/>
  <c r="F151" i="1"/>
  <c r="V150" i="1"/>
  <c r="U150" i="1"/>
  <c r="S150" i="1"/>
  <c r="T150" i="1" s="1"/>
  <c r="P150" i="1"/>
  <c r="O150" i="1"/>
  <c r="N150" i="1"/>
  <c r="M150" i="1"/>
  <c r="F150" i="1"/>
  <c r="G150" i="1" s="1"/>
  <c r="V149" i="1"/>
  <c r="U149" i="1"/>
  <c r="S149" i="1"/>
  <c r="T149" i="1" s="1"/>
  <c r="P149" i="1"/>
  <c r="O149" i="1"/>
  <c r="N149" i="1"/>
  <c r="M149" i="1"/>
  <c r="F149" i="1"/>
  <c r="G149" i="1" s="1"/>
  <c r="V148" i="1"/>
  <c r="U148" i="1"/>
  <c r="S148" i="1"/>
  <c r="T148" i="1" s="1"/>
  <c r="P148" i="1"/>
  <c r="O148" i="1"/>
  <c r="N148" i="1"/>
  <c r="M148" i="1"/>
  <c r="F148" i="1"/>
  <c r="G148" i="1" s="1"/>
  <c r="V147" i="1"/>
  <c r="U147" i="1"/>
  <c r="S147" i="1"/>
  <c r="T147" i="1" s="1"/>
  <c r="P147" i="1"/>
  <c r="O147" i="1"/>
  <c r="N147" i="1"/>
  <c r="M147" i="1"/>
  <c r="G147" i="1"/>
  <c r="F147" i="1"/>
  <c r="V146" i="1"/>
  <c r="U146" i="1"/>
  <c r="S146" i="1"/>
  <c r="T146" i="1" s="1"/>
  <c r="P146" i="1"/>
  <c r="O146" i="1"/>
  <c r="N146" i="1"/>
  <c r="M146" i="1"/>
  <c r="F146" i="1"/>
  <c r="G146" i="1" s="1"/>
  <c r="V145" i="1"/>
  <c r="U145" i="1"/>
  <c r="S145" i="1"/>
  <c r="T145" i="1" s="1"/>
  <c r="P145" i="1"/>
  <c r="O145" i="1"/>
  <c r="N145" i="1"/>
  <c r="M145" i="1"/>
  <c r="F145" i="1"/>
  <c r="G145" i="1" s="1"/>
  <c r="V144" i="1"/>
  <c r="U144" i="1"/>
  <c r="S144" i="1"/>
  <c r="T144" i="1" s="1"/>
  <c r="P144" i="1"/>
  <c r="O144" i="1"/>
  <c r="N144" i="1"/>
  <c r="M144" i="1"/>
  <c r="G144" i="1"/>
  <c r="F144" i="1"/>
  <c r="V143" i="1"/>
  <c r="U143" i="1"/>
  <c r="S143" i="1"/>
  <c r="T143" i="1" s="1"/>
  <c r="P143" i="1"/>
  <c r="O143" i="1"/>
  <c r="N143" i="1"/>
  <c r="M143" i="1"/>
  <c r="F143" i="1"/>
  <c r="G143" i="1" s="1"/>
  <c r="V142" i="1"/>
  <c r="U142" i="1"/>
  <c r="S142" i="1"/>
  <c r="T142" i="1" s="1"/>
  <c r="P142" i="1"/>
  <c r="O142" i="1"/>
  <c r="N142" i="1"/>
  <c r="M142" i="1"/>
  <c r="F142" i="1"/>
  <c r="G142" i="1" s="1"/>
  <c r="V141" i="1"/>
  <c r="U141" i="1"/>
  <c r="S141" i="1"/>
  <c r="T141" i="1" s="1"/>
  <c r="P141" i="1"/>
  <c r="O141" i="1"/>
  <c r="N141" i="1"/>
  <c r="M141" i="1"/>
  <c r="F141" i="1"/>
  <c r="G141" i="1" s="1"/>
  <c r="V140" i="1"/>
  <c r="U140" i="1"/>
  <c r="S140" i="1"/>
  <c r="T140" i="1" s="1"/>
  <c r="P140" i="1"/>
  <c r="O140" i="1"/>
  <c r="N140" i="1"/>
  <c r="M140" i="1"/>
  <c r="G140" i="1"/>
  <c r="F140" i="1"/>
  <c r="V139" i="1"/>
  <c r="U139" i="1"/>
  <c r="S139" i="1"/>
  <c r="T139" i="1" s="1"/>
  <c r="P139" i="1"/>
  <c r="O139" i="1"/>
  <c r="N139" i="1"/>
  <c r="M139" i="1"/>
  <c r="F139" i="1"/>
  <c r="G139" i="1" s="1"/>
  <c r="V138" i="1"/>
  <c r="U138" i="1"/>
  <c r="S138" i="1"/>
  <c r="T138" i="1" s="1"/>
  <c r="P138" i="1"/>
  <c r="O138" i="1"/>
  <c r="N138" i="1"/>
  <c r="M138" i="1"/>
  <c r="F138" i="1"/>
  <c r="G138" i="1" s="1"/>
  <c r="V137" i="1"/>
  <c r="U137" i="1"/>
  <c r="S137" i="1"/>
  <c r="T137" i="1" s="1"/>
  <c r="P137" i="1"/>
  <c r="O137" i="1"/>
  <c r="N137" i="1"/>
  <c r="M137" i="1"/>
  <c r="G137" i="1"/>
  <c r="F137" i="1"/>
  <c r="V136" i="1"/>
  <c r="U136" i="1"/>
  <c r="S136" i="1"/>
  <c r="T136" i="1" s="1"/>
  <c r="P136" i="1"/>
  <c r="O136" i="1"/>
  <c r="N136" i="1"/>
  <c r="M136" i="1"/>
  <c r="G136" i="1"/>
  <c r="F136" i="1"/>
  <c r="V135" i="1"/>
  <c r="U135" i="1"/>
  <c r="S135" i="1"/>
  <c r="T135" i="1" s="1"/>
  <c r="P135" i="1"/>
  <c r="O135" i="1"/>
  <c r="N135" i="1"/>
  <c r="M135" i="1"/>
  <c r="F135" i="1"/>
  <c r="G135" i="1" s="1"/>
  <c r="V134" i="1"/>
  <c r="U134" i="1"/>
  <c r="S134" i="1"/>
  <c r="T134" i="1" s="1"/>
  <c r="P134" i="1"/>
  <c r="O134" i="1"/>
  <c r="N134" i="1"/>
  <c r="M134" i="1"/>
  <c r="F134" i="1"/>
  <c r="G134" i="1" s="1"/>
  <c r="V133" i="1"/>
  <c r="U133" i="1"/>
  <c r="S133" i="1"/>
  <c r="T133" i="1" s="1"/>
  <c r="P133" i="1"/>
  <c r="O133" i="1"/>
  <c r="N133" i="1"/>
  <c r="M133" i="1"/>
  <c r="F133" i="1"/>
  <c r="G133" i="1" s="1"/>
  <c r="V132" i="1"/>
  <c r="U132" i="1"/>
  <c r="S132" i="1"/>
  <c r="T132" i="1" s="1"/>
  <c r="P132" i="1"/>
  <c r="O132" i="1"/>
  <c r="N132" i="1"/>
  <c r="M132" i="1"/>
  <c r="G132" i="1"/>
  <c r="F132" i="1"/>
  <c r="V131" i="1"/>
  <c r="U131" i="1"/>
  <c r="S131" i="1"/>
  <c r="T131" i="1" s="1"/>
  <c r="P131" i="1"/>
  <c r="O131" i="1"/>
  <c r="N131" i="1"/>
  <c r="M131" i="1"/>
  <c r="G131" i="1"/>
  <c r="F131" i="1"/>
  <c r="V130" i="1"/>
  <c r="U130" i="1"/>
  <c r="S130" i="1"/>
  <c r="T130" i="1" s="1"/>
  <c r="P130" i="1"/>
  <c r="O130" i="1"/>
  <c r="N130" i="1"/>
  <c r="M130" i="1"/>
  <c r="F130" i="1"/>
  <c r="G130" i="1" s="1"/>
  <c r="V129" i="1"/>
  <c r="U129" i="1"/>
  <c r="S129" i="1"/>
  <c r="T129" i="1" s="1"/>
  <c r="P129" i="1"/>
  <c r="O129" i="1"/>
  <c r="N129" i="1"/>
  <c r="M129" i="1"/>
  <c r="G129" i="1"/>
  <c r="F129" i="1"/>
  <c r="V128" i="1"/>
  <c r="U128" i="1"/>
  <c r="S128" i="1"/>
  <c r="T128" i="1" s="1"/>
  <c r="P128" i="1"/>
  <c r="O128" i="1"/>
  <c r="N128" i="1"/>
  <c r="M128" i="1"/>
  <c r="F128" i="1"/>
  <c r="G128" i="1" s="1"/>
  <c r="V127" i="1"/>
  <c r="U127" i="1"/>
  <c r="S127" i="1"/>
  <c r="T127" i="1" s="1"/>
  <c r="P127" i="1"/>
  <c r="O127" i="1"/>
  <c r="N127" i="1"/>
  <c r="M127" i="1"/>
  <c r="G127" i="1"/>
  <c r="F127" i="1"/>
  <c r="V126" i="1"/>
  <c r="U126" i="1"/>
  <c r="S126" i="1"/>
  <c r="T126" i="1" s="1"/>
  <c r="P126" i="1"/>
  <c r="O126" i="1"/>
  <c r="N126" i="1"/>
  <c r="M126" i="1"/>
  <c r="F126" i="1"/>
  <c r="G126" i="1" s="1"/>
  <c r="V125" i="1"/>
  <c r="U125" i="1"/>
  <c r="S125" i="1"/>
  <c r="T125" i="1" s="1"/>
  <c r="P125" i="1"/>
  <c r="O125" i="1"/>
  <c r="N125" i="1"/>
  <c r="M125" i="1"/>
  <c r="F125" i="1"/>
  <c r="G125" i="1" s="1"/>
  <c r="V124" i="1"/>
  <c r="U124" i="1"/>
  <c r="S124" i="1"/>
  <c r="T124" i="1" s="1"/>
  <c r="P124" i="1"/>
  <c r="O124" i="1"/>
  <c r="N124" i="1"/>
  <c r="M124" i="1"/>
  <c r="F124" i="1"/>
  <c r="G124" i="1" s="1"/>
  <c r="V123" i="1"/>
  <c r="U123" i="1"/>
  <c r="S123" i="1"/>
  <c r="T123" i="1" s="1"/>
  <c r="P123" i="1"/>
  <c r="O123" i="1"/>
  <c r="N123" i="1"/>
  <c r="M123" i="1"/>
  <c r="G123" i="1"/>
  <c r="F123" i="1"/>
  <c r="V122" i="1"/>
  <c r="U122" i="1"/>
  <c r="S122" i="1"/>
  <c r="T122" i="1" s="1"/>
  <c r="P122" i="1"/>
  <c r="O122" i="1"/>
  <c r="N122" i="1"/>
  <c r="M122" i="1"/>
  <c r="F122" i="1"/>
  <c r="G122" i="1" s="1"/>
  <c r="V121" i="1"/>
  <c r="U121" i="1"/>
  <c r="S121" i="1"/>
  <c r="T121" i="1" s="1"/>
  <c r="P121" i="1"/>
  <c r="O121" i="1"/>
  <c r="N121" i="1"/>
  <c r="M121" i="1"/>
  <c r="F121" i="1"/>
  <c r="G121" i="1" s="1"/>
  <c r="V120" i="1"/>
  <c r="U120" i="1"/>
  <c r="S120" i="1"/>
  <c r="T120" i="1" s="1"/>
  <c r="P120" i="1"/>
  <c r="O120" i="1"/>
  <c r="N120" i="1"/>
  <c r="M120" i="1"/>
  <c r="G120" i="1"/>
  <c r="F120" i="1"/>
  <c r="V119" i="1"/>
  <c r="U119" i="1"/>
  <c r="S119" i="1"/>
  <c r="T119" i="1" s="1"/>
  <c r="P119" i="1"/>
  <c r="O119" i="1"/>
  <c r="N119" i="1"/>
  <c r="M119" i="1"/>
  <c r="F119" i="1"/>
  <c r="G119" i="1" s="1"/>
  <c r="V118" i="1"/>
  <c r="U118" i="1"/>
  <c r="S118" i="1"/>
  <c r="T118" i="1" s="1"/>
  <c r="P118" i="1"/>
  <c r="O118" i="1"/>
  <c r="N118" i="1"/>
  <c r="M118" i="1"/>
  <c r="F118" i="1"/>
  <c r="G118" i="1" s="1"/>
  <c r="V117" i="1"/>
  <c r="U117" i="1"/>
  <c r="S117" i="1"/>
  <c r="T117" i="1" s="1"/>
  <c r="P117" i="1"/>
  <c r="O117" i="1"/>
  <c r="N117" i="1"/>
  <c r="M117" i="1"/>
  <c r="F117" i="1"/>
  <c r="G117" i="1" s="1"/>
  <c r="V116" i="1"/>
  <c r="U116" i="1"/>
  <c r="S116" i="1"/>
  <c r="T116" i="1" s="1"/>
  <c r="P116" i="1"/>
  <c r="O116" i="1"/>
  <c r="N116" i="1"/>
  <c r="M116" i="1"/>
  <c r="G116" i="1"/>
  <c r="F116" i="1"/>
  <c r="V115" i="1"/>
  <c r="U115" i="1"/>
  <c r="S115" i="1"/>
  <c r="T115" i="1" s="1"/>
  <c r="P115" i="1"/>
  <c r="O115" i="1"/>
  <c r="N115" i="1"/>
  <c r="M115" i="1"/>
  <c r="F115" i="1"/>
  <c r="G115" i="1" s="1"/>
  <c r="V114" i="1"/>
  <c r="U114" i="1"/>
  <c r="S114" i="1"/>
  <c r="T114" i="1" s="1"/>
  <c r="P114" i="1"/>
  <c r="O114" i="1"/>
  <c r="N114" i="1"/>
  <c r="M114" i="1"/>
  <c r="F114" i="1"/>
  <c r="G114" i="1" s="1"/>
  <c r="V113" i="1"/>
  <c r="U113" i="1"/>
  <c r="S113" i="1"/>
  <c r="T113" i="1" s="1"/>
  <c r="P113" i="1"/>
  <c r="O113" i="1"/>
  <c r="N113" i="1"/>
  <c r="M113" i="1"/>
  <c r="G113" i="1"/>
  <c r="F113" i="1"/>
  <c r="V112" i="1"/>
  <c r="U112" i="1"/>
  <c r="S112" i="1"/>
  <c r="T112" i="1" s="1"/>
  <c r="P112" i="1"/>
  <c r="O112" i="1"/>
  <c r="N112" i="1"/>
  <c r="M112" i="1"/>
  <c r="G112" i="1"/>
  <c r="F112" i="1"/>
  <c r="V111" i="1"/>
  <c r="U111" i="1"/>
  <c r="S111" i="1"/>
  <c r="T111" i="1" s="1"/>
  <c r="P111" i="1"/>
  <c r="O111" i="1"/>
  <c r="N111" i="1"/>
  <c r="M111" i="1"/>
  <c r="F111" i="1"/>
  <c r="G111" i="1" s="1"/>
  <c r="V110" i="1"/>
  <c r="U110" i="1"/>
  <c r="S110" i="1"/>
  <c r="T110" i="1" s="1"/>
  <c r="P110" i="1"/>
  <c r="O110" i="1"/>
  <c r="N110" i="1"/>
  <c r="M110" i="1"/>
  <c r="F110" i="1"/>
  <c r="G110" i="1" s="1"/>
  <c r="V109" i="1"/>
  <c r="U109" i="1"/>
  <c r="S109" i="1"/>
  <c r="T109" i="1" s="1"/>
  <c r="P109" i="1"/>
  <c r="O109" i="1"/>
  <c r="N109" i="1"/>
  <c r="M109" i="1"/>
  <c r="F109" i="1"/>
  <c r="G109" i="1" s="1"/>
  <c r="V108" i="1"/>
  <c r="U108" i="1"/>
  <c r="S108" i="1"/>
  <c r="T108" i="1" s="1"/>
  <c r="P108" i="1"/>
  <c r="O108" i="1"/>
  <c r="N108" i="1"/>
  <c r="M108" i="1"/>
  <c r="G108" i="1"/>
  <c r="F108" i="1"/>
  <c r="V107" i="1"/>
  <c r="U107" i="1"/>
  <c r="S107" i="1"/>
  <c r="T107" i="1" s="1"/>
  <c r="P107" i="1"/>
  <c r="O107" i="1"/>
  <c r="N107" i="1"/>
  <c r="M107" i="1"/>
  <c r="G107" i="1"/>
  <c r="F107" i="1"/>
  <c r="V106" i="1"/>
  <c r="U106" i="1"/>
  <c r="S106" i="1"/>
  <c r="T106" i="1" s="1"/>
  <c r="P106" i="1"/>
  <c r="O106" i="1"/>
  <c r="N106" i="1"/>
  <c r="M106" i="1"/>
  <c r="F106" i="1"/>
  <c r="G106" i="1" s="1"/>
  <c r="V105" i="1"/>
  <c r="U105" i="1"/>
  <c r="S105" i="1"/>
  <c r="T105" i="1" s="1"/>
  <c r="P105" i="1"/>
  <c r="O105" i="1"/>
  <c r="N105" i="1"/>
  <c r="M105" i="1"/>
  <c r="G105" i="1"/>
  <c r="F105" i="1"/>
  <c r="V104" i="1"/>
  <c r="U104" i="1"/>
  <c r="S104" i="1"/>
  <c r="T104" i="1" s="1"/>
  <c r="P104" i="1"/>
  <c r="O104" i="1"/>
  <c r="N104" i="1"/>
  <c r="M104" i="1"/>
  <c r="F104" i="1"/>
  <c r="G104" i="1" s="1"/>
  <c r="V103" i="1"/>
  <c r="U103" i="1"/>
  <c r="S103" i="1"/>
  <c r="T103" i="1" s="1"/>
  <c r="P103" i="1"/>
  <c r="O103" i="1"/>
  <c r="N103" i="1"/>
  <c r="M103" i="1"/>
  <c r="G103" i="1"/>
  <c r="F103" i="1"/>
  <c r="V102" i="1"/>
  <c r="U102" i="1"/>
  <c r="S102" i="1"/>
  <c r="T102" i="1" s="1"/>
  <c r="P102" i="1"/>
  <c r="O102" i="1"/>
  <c r="N102" i="1"/>
  <c r="M102" i="1"/>
  <c r="F102" i="1"/>
  <c r="G102" i="1" s="1"/>
  <c r="V101" i="1"/>
  <c r="U101" i="1"/>
  <c r="S101" i="1"/>
  <c r="T101" i="1" s="1"/>
  <c r="P101" i="1"/>
  <c r="O101" i="1"/>
  <c r="N101" i="1"/>
  <c r="M101" i="1"/>
  <c r="F101" i="1"/>
  <c r="G101" i="1" s="1"/>
  <c r="V100" i="1"/>
  <c r="U100" i="1"/>
  <c r="S100" i="1"/>
  <c r="T100" i="1" s="1"/>
  <c r="P100" i="1"/>
  <c r="O100" i="1"/>
  <c r="N100" i="1"/>
  <c r="M100" i="1"/>
  <c r="F100" i="1"/>
  <c r="G100" i="1" s="1"/>
  <c r="V99" i="1"/>
  <c r="U99" i="1"/>
  <c r="S99" i="1"/>
  <c r="T99" i="1" s="1"/>
  <c r="P99" i="1"/>
  <c r="O99" i="1"/>
  <c r="N99" i="1"/>
  <c r="M99" i="1"/>
  <c r="G99" i="1"/>
  <c r="F99" i="1"/>
  <c r="V98" i="1"/>
  <c r="U98" i="1"/>
  <c r="S98" i="1"/>
  <c r="T98" i="1" s="1"/>
  <c r="P98" i="1"/>
  <c r="O98" i="1"/>
  <c r="N98" i="1"/>
  <c r="M98" i="1"/>
  <c r="F98" i="1"/>
  <c r="G98" i="1" s="1"/>
  <c r="V97" i="1"/>
  <c r="U97" i="1"/>
  <c r="S97" i="1"/>
  <c r="T97" i="1" s="1"/>
  <c r="P97" i="1"/>
  <c r="O97" i="1"/>
  <c r="N97" i="1"/>
  <c r="M97" i="1"/>
  <c r="F97" i="1"/>
  <c r="G97" i="1" s="1"/>
  <c r="V96" i="1"/>
  <c r="U96" i="1"/>
  <c r="S96" i="1"/>
  <c r="T96" i="1" s="1"/>
  <c r="P96" i="1"/>
  <c r="O96" i="1"/>
  <c r="N96" i="1"/>
  <c r="M96" i="1"/>
  <c r="G96" i="1"/>
  <c r="F96" i="1"/>
  <c r="V95" i="1"/>
  <c r="U95" i="1"/>
  <c r="S95" i="1"/>
  <c r="T95" i="1" s="1"/>
  <c r="P95" i="1"/>
  <c r="O95" i="1"/>
  <c r="N95" i="1"/>
  <c r="M95" i="1"/>
  <c r="F95" i="1"/>
  <c r="G95" i="1" s="1"/>
  <c r="V94" i="1"/>
  <c r="U94" i="1"/>
  <c r="S94" i="1"/>
  <c r="T94" i="1" s="1"/>
  <c r="P94" i="1"/>
  <c r="O94" i="1"/>
  <c r="N94" i="1"/>
  <c r="M94" i="1"/>
  <c r="F94" i="1"/>
  <c r="G94" i="1" s="1"/>
  <c r="V93" i="1"/>
  <c r="U93" i="1"/>
  <c r="S93" i="1"/>
  <c r="T93" i="1" s="1"/>
  <c r="P93" i="1"/>
  <c r="O93" i="1"/>
  <c r="N93" i="1"/>
  <c r="M93" i="1"/>
  <c r="F93" i="1"/>
  <c r="G93" i="1" s="1"/>
  <c r="V92" i="1"/>
  <c r="U92" i="1"/>
  <c r="S92" i="1"/>
  <c r="T92" i="1" s="1"/>
  <c r="P92" i="1"/>
  <c r="O92" i="1"/>
  <c r="N92" i="1"/>
  <c r="M92" i="1"/>
  <c r="G92" i="1"/>
  <c r="F92" i="1"/>
  <c r="V91" i="1"/>
  <c r="U91" i="1"/>
  <c r="S91" i="1"/>
  <c r="T91" i="1" s="1"/>
  <c r="P91" i="1"/>
  <c r="O91" i="1"/>
  <c r="N91" i="1"/>
  <c r="M91" i="1"/>
  <c r="F91" i="1"/>
  <c r="G91" i="1" s="1"/>
  <c r="V90" i="1"/>
  <c r="U90" i="1"/>
  <c r="S90" i="1"/>
  <c r="T90" i="1" s="1"/>
  <c r="P90" i="1"/>
  <c r="O90" i="1"/>
  <c r="N90" i="1"/>
  <c r="M90" i="1"/>
  <c r="F90" i="1"/>
  <c r="G90" i="1" s="1"/>
  <c r="V89" i="1"/>
  <c r="U89" i="1"/>
  <c r="S89" i="1"/>
  <c r="T89" i="1" s="1"/>
  <c r="P89" i="1"/>
  <c r="O89" i="1"/>
  <c r="N89" i="1"/>
  <c r="M89" i="1"/>
  <c r="G89" i="1"/>
  <c r="F89" i="1"/>
  <c r="V88" i="1"/>
  <c r="U88" i="1"/>
  <c r="S88" i="1"/>
  <c r="T88" i="1" s="1"/>
  <c r="P88" i="1"/>
  <c r="O88" i="1"/>
  <c r="N88" i="1"/>
  <c r="M88" i="1"/>
  <c r="G88" i="1"/>
  <c r="F88" i="1"/>
  <c r="V87" i="1"/>
  <c r="U87" i="1"/>
  <c r="S87" i="1"/>
  <c r="T87" i="1" s="1"/>
  <c r="P87" i="1"/>
  <c r="O87" i="1"/>
  <c r="N87" i="1"/>
  <c r="M87" i="1"/>
  <c r="F87" i="1"/>
  <c r="G87" i="1" s="1"/>
  <c r="V86" i="1"/>
  <c r="U86" i="1"/>
  <c r="S86" i="1"/>
  <c r="T86" i="1" s="1"/>
  <c r="P86" i="1"/>
  <c r="O86" i="1"/>
  <c r="N86" i="1"/>
  <c r="M86" i="1"/>
  <c r="F86" i="1"/>
  <c r="G86" i="1" s="1"/>
  <c r="V85" i="1"/>
  <c r="U85" i="1"/>
  <c r="S85" i="1"/>
  <c r="T85" i="1" s="1"/>
  <c r="P85" i="1"/>
  <c r="O85" i="1"/>
  <c r="N85" i="1"/>
  <c r="M85" i="1"/>
  <c r="F85" i="1"/>
  <c r="G85" i="1" s="1"/>
  <c r="V84" i="1"/>
  <c r="U84" i="1"/>
  <c r="S84" i="1"/>
  <c r="T84" i="1" s="1"/>
  <c r="P84" i="1"/>
  <c r="O84" i="1"/>
  <c r="N84" i="1"/>
  <c r="M84" i="1"/>
  <c r="G84" i="1"/>
  <c r="F84" i="1"/>
  <c r="V83" i="1"/>
  <c r="U83" i="1"/>
  <c r="S83" i="1"/>
  <c r="T83" i="1" s="1"/>
  <c r="P83" i="1"/>
  <c r="O83" i="1"/>
  <c r="N83" i="1"/>
  <c r="M83" i="1"/>
  <c r="G83" i="1"/>
  <c r="F83" i="1"/>
  <c r="V82" i="1"/>
  <c r="U82" i="1"/>
  <c r="S82" i="1"/>
  <c r="T82" i="1" s="1"/>
  <c r="P82" i="1"/>
  <c r="O82" i="1"/>
  <c r="N82" i="1"/>
  <c r="M82" i="1"/>
  <c r="F82" i="1"/>
  <c r="G82" i="1" s="1"/>
  <c r="V81" i="1"/>
  <c r="U81" i="1"/>
  <c r="S81" i="1"/>
  <c r="T81" i="1" s="1"/>
  <c r="P81" i="1"/>
  <c r="O81" i="1"/>
  <c r="N81" i="1"/>
  <c r="M81" i="1"/>
  <c r="G81" i="1"/>
  <c r="F81" i="1"/>
  <c r="V80" i="1"/>
  <c r="U80" i="1"/>
  <c r="S80" i="1"/>
  <c r="T80" i="1" s="1"/>
  <c r="P80" i="1"/>
  <c r="O80" i="1"/>
  <c r="N80" i="1"/>
  <c r="M80" i="1"/>
  <c r="F80" i="1"/>
  <c r="G80" i="1" s="1"/>
  <c r="V79" i="1"/>
  <c r="U79" i="1"/>
  <c r="S79" i="1"/>
  <c r="T79" i="1" s="1"/>
  <c r="P79" i="1"/>
  <c r="O79" i="1"/>
  <c r="N79" i="1"/>
  <c r="M79" i="1"/>
  <c r="G79" i="1"/>
  <c r="F79" i="1"/>
  <c r="V78" i="1"/>
  <c r="U78" i="1"/>
  <c r="S78" i="1"/>
  <c r="T78" i="1" s="1"/>
  <c r="P78" i="1"/>
  <c r="O78" i="1"/>
  <c r="N78" i="1"/>
  <c r="M78" i="1"/>
  <c r="F78" i="1"/>
  <c r="G78" i="1" s="1"/>
  <c r="V77" i="1"/>
  <c r="U77" i="1"/>
  <c r="S77" i="1"/>
  <c r="T77" i="1" s="1"/>
  <c r="P77" i="1"/>
  <c r="O77" i="1"/>
  <c r="N77" i="1"/>
  <c r="M77" i="1"/>
  <c r="F77" i="1"/>
  <c r="G77" i="1" s="1"/>
  <c r="V76" i="1"/>
  <c r="U76" i="1"/>
  <c r="S76" i="1"/>
  <c r="T76" i="1" s="1"/>
  <c r="P76" i="1"/>
  <c r="O76" i="1"/>
  <c r="N76" i="1"/>
  <c r="M76" i="1"/>
  <c r="F76" i="1"/>
  <c r="G76" i="1" s="1"/>
  <c r="V75" i="1"/>
  <c r="U75" i="1"/>
  <c r="S75" i="1"/>
  <c r="T75" i="1" s="1"/>
  <c r="P75" i="1"/>
  <c r="O75" i="1"/>
  <c r="N75" i="1"/>
  <c r="M75" i="1"/>
  <c r="G75" i="1"/>
  <c r="F75" i="1"/>
  <c r="V74" i="1"/>
  <c r="U74" i="1"/>
  <c r="S74" i="1"/>
  <c r="T74" i="1" s="1"/>
  <c r="P74" i="1"/>
  <c r="O74" i="1"/>
  <c r="N74" i="1"/>
  <c r="M74" i="1"/>
  <c r="F74" i="1"/>
  <c r="G74" i="1" s="1"/>
  <c r="V73" i="1"/>
  <c r="U73" i="1"/>
  <c r="S73" i="1"/>
  <c r="T73" i="1" s="1"/>
  <c r="P73" i="1"/>
  <c r="O73" i="1"/>
  <c r="N73" i="1"/>
  <c r="M73" i="1"/>
  <c r="F73" i="1"/>
  <c r="G73" i="1" s="1"/>
  <c r="V72" i="1"/>
  <c r="U72" i="1"/>
  <c r="S72" i="1"/>
  <c r="T72" i="1" s="1"/>
  <c r="P72" i="1"/>
  <c r="O72" i="1"/>
  <c r="N72" i="1"/>
  <c r="M72" i="1"/>
  <c r="G72" i="1"/>
  <c r="F72" i="1"/>
  <c r="V71" i="1"/>
  <c r="U71" i="1"/>
  <c r="S71" i="1"/>
  <c r="T71" i="1" s="1"/>
  <c r="P71" i="1"/>
  <c r="O71" i="1"/>
  <c r="N71" i="1"/>
  <c r="M71" i="1"/>
  <c r="F71" i="1"/>
  <c r="G71" i="1" s="1"/>
  <c r="V70" i="1"/>
  <c r="U70" i="1"/>
  <c r="S70" i="1"/>
  <c r="T70" i="1" s="1"/>
  <c r="P70" i="1"/>
  <c r="O70" i="1"/>
  <c r="N70" i="1"/>
  <c r="M70" i="1"/>
  <c r="F70" i="1"/>
  <c r="G70" i="1" s="1"/>
  <c r="V69" i="1"/>
  <c r="U69" i="1"/>
  <c r="S69" i="1"/>
  <c r="T69" i="1" s="1"/>
  <c r="P69" i="1"/>
  <c r="O69" i="1"/>
  <c r="N69" i="1"/>
  <c r="M69" i="1"/>
  <c r="F69" i="1"/>
  <c r="G69" i="1" s="1"/>
  <c r="V68" i="1"/>
  <c r="U68" i="1"/>
  <c r="S68" i="1"/>
  <c r="T68" i="1" s="1"/>
  <c r="P68" i="1"/>
  <c r="O68" i="1"/>
  <c r="N68" i="1"/>
  <c r="M68" i="1"/>
  <c r="G68" i="1"/>
  <c r="F68" i="1"/>
  <c r="V67" i="1"/>
  <c r="U67" i="1"/>
  <c r="S67" i="1"/>
  <c r="T67" i="1" s="1"/>
  <c r="P67" i="1"/>
  <c r="O67" i="1"/>
  <c r="N67" i="1"/>
  <c r="M67" i="1"/>
  <c r="F67" i="1"/>
  <c r="G67" i="1" s="1"/>
  <c r="V66" i="1"/>
  <c r="U66" i="1"/>
  <c r="S66" i="1"/>
  <c r="T66" i="1" s="1"/>
  <c r="P66" i="1"/>
  <c r="O66" i="1"/>
  <c r="N66" i="1"/>
  <c r="M66" i="1"/>
  <c r="F66" i="1"/>
  <c r="G66" i="1" s="1"/>
  <c r="V65" i="1"/>
  <c r="U65" i="1"/>
  <c r="S65" i="1"/>
  <c r="T65" i="1" s="1"/>
  <c r="P65" i="1"/>
  <c r="O65" i="1"/>
  <c r="N65" i="1"/>
  <c r="M65" i="1"/>
  <c r="G65" i="1"/>
  <c r="F65" i="1"/>
  <c r="V64" i="1"/>
  <c r="U64" i="1"/>
  <c r="S64" i="1"/>
  <c r="T64" i="1" s="1"/>
  <c r="P64" i="1"/>
  <c r="O64" i="1"/>
  <c r="N64" i="1"/>
  <c r="M64" i="1"/>
  <c r="G64" i="1"/>
  <c r="F64" i="1"/>
  <c r="V63" i="1"/>
  <c r="U63" i="1"/>
  <c r="S63" i="1"/>
  <c r="T63" i="1" s="1"/>
  <c r="P63" i="1"/>
  <c r="O63" i="1"/>
  <c r="N63" i="1"/>
  <c r="M63" i="1"/>
  <c r="F63" i="1"/>
  <c r="G63" i="1" s="1"/>
  <c r="V62" i="1"/>
  <c r="U62" i="1"/>
  <c r="S62" i="1"/>
  <c r="T62" i="1" s="1"/>
  <c r="P62" i="1"/>
  <c r="O62" i="1"/>
  <c r="N62" i="1"/>
  <c r="M62" i="1"/>
  <c r="F62" i="1"/>
  <c r="G62" i="1" s="1"/>
  <c r="V61" i="1"/>
  <c r="U61" i="1"/>
  <c r="S61" i="1"/>
  <c r="T61" i="1" s="1"/>
  <c r="P61" i="1"/>
  <c r="O61" i="1"/>
  <c r="N61" i="1"/>
  <c r="M61" i="1"/>
  <c r="F61" i="1"/>
  <c r="G61" i="1" s="1"/>
  <c r="V60" i="1"/>
  <c r="U60" i="1"/>
  <c r="S60" i="1"/>
  <c r="T60" i="1" s="1"/>
  <c r="P60" i="1"/>
  <c r="O60" i="1"/>
  <c r="N60" i="1"/>
  <c r="M60" i="1"/>
  <c r="G60" i="1"/>
  <c r="F60" i="1"/>
  <c r="V59" i="1"/>
  <c r="U59" i="1"/>
  <c r="S59" i="1"/>
  <c r="T59" i="1" s="1"/>
  <c r="P59" i="1"/>
  <c r="O59" i="1"/>
  <c r="N59" i="1"/>
  <c r="M59" i="1"/>
  <c r="G59" i="1"/>
  <c r="F59" i="1"/>
  <c r="V58" i="1"/>
  <c r="U58" i="1"/>
  <c r="S58" i="1"/>
  <c r="T58" i="1" s="1"/>
  <c r="P58" i="1"/>
  <c r="O58" i="1"/>
  <c r="N58" i="1"/>
  <c r="M58" i="1"/>
  <c r="F58" i="1"/>
  <c r="G58" i="1" s="1"/>
  <c r="V57" i="1"/>
  <c r="U57" i="1"/>
  <c r="S57" i="1"/>
  <c r="T57" i="1" s="1"/>
  <c r="P57" i="1"/>
  <c r="O57" i="1"/>
  <c r="N57" i="1"/>
  <c r="M57" i="1"/>
  <c r="G57" i="1"/>
  <c r="F57" i="1"/>
  <c r="V56" i="1"/>
  <c r="U56" i="1"/>
  <c r="S56" i="1"/>
  <c r="T56" i="1" s="1"/>
  <c r="P56" i="1"/>
  <c r="O56" i="1"/>
  <c r="N56" i="1"/>
  <c r="M56" i="1"/>
  <c r="F56" i="1"/>
  <c r="G56" i="1" s="1"/>
  <c r="V55" i="1"/>
  <c r="U55" i="1"/>
  <c r="S55" i="1"/>
  <c r="T55" i="1" s="1"/>
  <c r="P55" i="1"/>
  <c r="O55" i="1"/>
  <c r="N55" i="1"/>
  <c r="M55" i="1"/>
  <c r="G55" i="1"/>
  <c r="F55" i="1"/>
  <c r="V54" i="1"/>
  <c r="U54" i="1"/>
  <c r="S54" i="1"/>
  <c r="T54" i="1" s="1"/>
  <c r="P54" i="1"/>
  <c r="O54" i="1"/>
  <c r="N54" i="1"/>
  <c r="M54" i="1"/>
  <c r="F54" i="1"/>
  <c r="G54" i="1" s="1"/>
  <c r="V53" i="1"/>
  <c r="U53" i="1"/>
  <c r="S53" i="1"/>
  <c r="T53" i="1" s="1"/>
  <c r="P53" i="1"/>
  <c r="O53" i="1"/>
  <c r="N53" i="1"/>
  <c r="M53" i="1"/>
  <c r="F53" i="1"/>
  <c r="G53" i="1" s="1"/>
  <c r="V52" i="1"/>
  <c r="U52" i="1"/>
  <c r="S52" i="1"/>
  <c r="T52" i="1" s="1"/>
  <c r="P52" i="1"/>
  <c r="O52" i="1"/>
  <c r="N52" i="1"/>
  <c r="M52" i="1"/>
  <c r="F52" i="1"/>
  <c r="G52" i="1" s="1"/>
  <c r="V51" i="1"/>
  <c r="U51" i="1"/>
  <c r="S51" i="1"/>
  <c r="T51" i="1" s="1"/>
  <c r="P51" i="1"/>
  <c r="O51" i="1"/>
  <c r="N51" i="1"/>
  <c r="M51" i="1"/>
  <c r="G51" i="1"/>
  <c r="F51" i="1"/>
  <c r="V50" i="1"/>
  <c r="U50" i="1"/>
  <c r="S50" i="1"/>
  <c r="T50" i="1" s="1"/>
  <c r="P50" i="1"/>
  <c r="O50" i="1"/>
  <c r="N50" i="1"/>
  <c r="M50" i="1"/>
  <c r="F50" i="1"/>
  <c r="G50" i="1" s="1"/>
  <c r="V49" i="1"/>
  <c r="U49" i="1"/>
  <c r="S49" i="1"/>
  <c r="T49" i="1" s="1"/>
  <c r="P49" i="1"/>
  <c r="O49" i="1"/>
  <c r="N49" i="1"/>
  <c r="M49" i="1"/>
  <c r="F49" i="1"/>
  <c r="G49" i="1" s="1"/>
  <c r="V48" i="1"/>
  <c r="U48" i="1"/>
  <c r="S48" i="1"/>
  <c r="T48" i="1" s="1"/>
  <c r="P48" i="1"/>
  <c r="O48" i="1"/>
  <c r="N48" i="1"/>
  <c r="M48" i="1"/>
  <c r="G48" i="1"/>
  <c r="F48" i="1"/>
  <c r="V47" i="1"/>
  <c r="U47" i="1"/>
  <c r="S47" i="1"/>
  <c r="T47" i="1" s="1"/>
  <c r="P47" i="1"/>
  <c r="O47" i="1"/>
  <c r="N47" i="1"/>
  <c r="M47" i="1"/>
  <c r="F47" i="1"/>
  <c r="G47" i="1" s="1"/>
  <c r="V46" i="1"/>
  <c r="U46" i="1"/>
  <c r="S46" i="1"/>
  <c r="T46" i="1" s="1"/>
  <c r="P46" i="1"/>
  <c r="O46" i="1"/>
  <c r="N46" i="1"/>
  <c r="M46" i="1"/>
  <c r="F46" i="1"/>
  <c r="G46" i="1" s="1"/>
  <c r="V45" i="1"/>
  <c r="U45" i="1"/>
  <c r="S45" i="1"/>
  <c r="T45" i="1" s="1"/>
  <c r="P45" i="1"/>
  <c r="O45" i="1"/>
  <c r="N45" i="1"/>
  <c r="M45" i="1"/>
  <c r="F45" i="1"/>
  <c r="G45" i="1" s="1"/>
  <c r="V44" i="1"/>
  <c r="U44" i="1"/>
  <c r="S44" i="1"/>
  <c r="T44" i="1" s="1"/>
  <c r="P44" i="1"/>
  <c r="O44" i="1"/>
  <c r="N44" i="1"/>
  <c r="M44" i="1"/>
  <c r="G44" i="1"/>
  <c r="F44" i="1"/>
  <c r="V43" i="1"/>
  <c r="U43" i="1"/>
  <c r="S43" i="1"/>
  <c r="T43" i="1" s="1"/>
  <c r="P43" i="1"/>
  <c r="O43" i="1"/>
  <c r="N43" i="1"/>
  <c r="M43" i="1"/>
  <c r="F43" i="1"/>
  <c r="G43" i="1" s="1"/>
  <c r="V42" i="1"/>
  <c r="U42" i="1"/>
  <c r="S42" i="1"/>
  <c r="T42" i="1" s="1"/>
  <c r="P42" i="1"/>
  <c r="O42" i="1"/>
  <c r="N42" i="1"/>
  <c r="M42" i="1"/>
  <c r="F42" i="1"/>
  <c r="G42" i="1" s="1"/>
  <c r="V41" i="1"/>
  <c r="U41" i="1"/>
  <c r="S41" i="1"/>
  <c r="T41" i="1" s="1"/>
  <c r="P41" i="1"/>
  <c r="O41" i="1"/>
  <c r="N41" i="1"/>
  <c r="M41" i="1"/>
  <c r="G41" i="1"/>
  <c r="F41" i="1"/>
  <c r="V40" i="1"/>
  <c r="U40" i="1"/>
  <c r="S40" i="1"/>
  <c r="T40" i="1" s="1"/>
  <c r="P40" i="1"/>
  <c r="O40" i="1"/>
  <c r="N40" i="1"/>
  <c r="M40" i="1"/>
  <c r="G40" i="1"/>
  <c r="F40" i="1"/>
  <c r="V39" i="1"/>
  <c r="U39" i="1"/>
  <c r="S39" i="1"/>
  <c r="T39" i="1" s="1"/>
  <c r="P39" i="1"/>
  <c r="O39" i="1"/>
  <c r="N39" i="1"/>
  <c r="M39" i="1"/>
  <c r="F39" i="1"/>
  <c r="G39" i="1" s="1"/>
  <c r="V38" i="1"/>
  <c r="U38" i="1"/>
  <c r="S38" i="1"/>
  <c r="T38" i="1" s="1"/>
  <c r="P38" i="1"/>
  <c r="O38" i="1"/>
  <c r="N38" i="1"/>
  <c r="M38" i="1"/>
  <c r="F38" i="1"/>
  <c r="G38" i="1" s="1"/>
  <c r="V37" i="1"/>
  <c r="U37" i="1"/>
  <c r="S37" i="1"/>
  <c r="T37" i="1" s="1"/>
  <c r="P37" i="1"/>
  <c r="O37" i="1"/>
  <c r="N37" i="1"/>
  <c r="M37" i="1"/>
  <c r="F37" i="1"/>
  <c r="G37" i="1" s="1"/>
  <c r="V36" i="1"/>
  <c r="U36" i="1"/>
  <c r="S36" i="1"/>
  <c r="T36" i="1" s="1"/>
  <c r="P36" i="1"/>
  <c r="O36" i="1"/>
  <c r="N36" i="1"/>
  <c r="M36" i="1"/>
  <c r="G36" i="1"/>
  <c r="F36" i="1"/>
  <c r="V35" i="1"/>
  <c r="U35" i="1"/>
  <c r="S35" i="1"/>
  <c r="T35" i="1" s="1"/>
  <c r="P35" i="1"/>
  <c r="O35" i="1"/>
  <c r="N35" i="1"/>
  <c r="M35" i="1"/>
  <c r="G35" i="1"/>
  <c r="F35" i="1"/>
  <c r="V34" i="1"/>
  <c r="U34" i="1"/>
  <c r="S34" i="1"/>
  <c r="T34" i="1" s="1"/>
  <c r="P34" i="1"/>
  <c r="O34" i="1"/>
  <c r="N34" i="1"/>
  <c r="M34" i="1"/>
  <c r="F34" i="1"/>
  <c r="G34" i="1" s="1"/>
  <c r="V33" i="1"/>
  <c r="U33" i="1"/>
  <c r="S33" i="1"/>
  <c r="T33" i="1" s="1"/>
  <c r="P33" i="1"/>
  <c r="O33" i="1"/>
  <c r="N33" i="1"/>
  <c r="M33" i="1"/>
  <c r="G33" i="1"/>
  <c r="F33" i="1"/>
  <c r="V32" i="1"/>
  <c r="U32" i="1"/>
  <c r="S32" i="1"/>
  <c r="T32" i="1" s="1"/>
  <c r="P32" i="1"/>
  <c r="O32" i="1"/>
  <c r="N32" i="1"/>
  <c r="M32" i="1"/>
  <c r="F32" i="1"/>
  <c r="G32" i="1" s="1"/>
  <c r="V31" i="1"/>
  <c r="U31" i="1"/>
  <c r="S31" i="1"/>
  <c r="T31" i="1" s="1"/>
  <c r="P31" i="1"/>
  <c r="O31" i="1"/>
  <c r="N31" i="1"/>
  <c r="M31" i="1"/>
  <c r="G31" i="1"/>
  <c r="F31" i="1"/>
  <c r="V30" i="1"/>
  <c r="U30" i="1"/>
  <c r="S30" i="1"/>
  <c r="T30" i="1" s="1"/>
  <c r="P30" i="1"/>
  <c r="O30" i="1"/>
  <c r="N30" i="1"/>
  <c r="M30" i="1"/>
  <c r="F30" i="1"/>
  <c r="G30" i="1" s="1"/>
  <c r="V29" i="1"/>
  <c r="U29" i="1"/>
  <c r="S29" i="1"/>
  <c r="T29" i="1" s="1"/>
  <c r="P29" i="1"/>
  <c r="O29" i="1"/>
  <c r="N29" i="1"/>
  <c r="M29" i="1"/>
  <c r="F29" i="1"/>
  <c r="G29" i="1" s="1"/>
  <c r="V28" i="1"/>
  <c r="U28" i="1"/>
  <c r="S28" i="1"/>
  <c r="T28" i="1" s="1"/>
  <c r="P28" i="1"/>
  <c r="O28" i="1"/>
  <c r="N28" i="1"/>
  <c r="M28" i="1"/>
  <c r="F28" i="1"/>
  <c r="G28" i="1" s="1"/>
  <c r="V27" i="1"/>
  <c r="U27" i="1"/>
  <c r="S27" i="1"/>
  <c r="T27" i="1" s="1"/>
  <c r="P27" i="1"/>
  <c r="O27" i="1"/>
  <c r="N27" i="1"/>
  <c r="M27" i="1"/>
  <c r="G27" i="1"/>
  <c r="F27" i="1"/>
  <c r="V26" i="1"/>
  <c r="U26" i="1"/>
  <c r="S26" i="1"/>
  <c r="T26" i="1" s="1"/>
  <c r="P26" i="1"/>
  <c r="O26" i="1"/>
  <c r="N26" i="1"/>
  <c r="M26" i="1"/>
  <c r="F26" i="1"/>
  <c r="G26" i="1" s="1"/>
  <c r="V25" i="1"/>
  <c r="U25" i="1"/>
  <c r="S25" i="1"/>
  <c r="T25" i="1" s="1"/>
  <c r="P25" i="1"/>
  <c r="O25" i="1"/>
  <c r="N25" i="1"/>
  <c r="M25" i="1"/>
  <c r="F25" i="1"/>
  <c r="G25" i="1" s="1"/>
  <c r="V24" i="1"/>
  <c r="U24" i="1"/>
  <c r="S24" i="1"/>
  <c r="T24" i="1" s="1"/>
  <c r="P24" i="1"/>
  <c r="O24" i="1"/>
  <c r="N24" i="1"/>
  <c r="M24" i="1"/>
  <c r="G24" i="1"/>
  <c r="F24" i="1"/>
  <c r="V23" i="1"/>
  <c r="U23" i="1"/>
  <c r="S23" i="1"/>
  <c r="T23" i="1" s="1"/>
  <c r="P23" i="1"/>
  <c r="O23" i="1"/>
  <c r="N23" i="1"/>
  <c r="M23" i="1"/>
  <c r="F23" i="1"/>
  <c r="G23" i="1" s="1"/>
  <c r="V22" i="1"/>
  <c r="U22" i="1"/>
  <c r="S22" i="1"/>
  <c r="T22" i="1" s="1"/>
  <c r="P22" i="1"/>
  <c r="O22" i="1"/>
  <c r="N22" i="1"/>
  <c r="M22" i="1"/>
  <c r="F22" i="1"/>
  <c r="G22" i="1" s="1"/>
  <c r="V21" i="1"/>
  <c r="U21" i="1"/>
  <c r="S21" i="1"/>
  <c r="T21" i="1" s="1"/>
  <c r="P21" i="1"/>
  <c r="O21" i="1"/>
  <c r="N21" i="1"/>
  <c r="M21" i="1"/>
  <c r="F21" i="1"/>
  <c r="G21" i="1" s="1"/>
  <c r="V20" i="1"/>
  <c r="U20" i="1"/>
  <c r="S20" i="1"/>
  <c r="T20" i="1" s="1"/>
  <c r="P20" i="1"/>
  <c r="O20" i="1"/>
  <c r="N20" i="1"/>
  <c r="M20" i="1"/>
  <c r="G20" i="1"/>
  <c r="F20" i="1"/>
  <c r="V19" i="1"/>
  <c r="U19" i="1"/>
  <c r="S19" i="1"/>
  <c r="T19" i="1" s="1"/>
  <c r="P19" i="1"/>
  <c r="O19" i="1"/>
  <c r="N19" i="1"/>
  <c r="M19" i="1"/>
  <c r="F19" i="1"/>
  <c r="G19" i="1" s="1"/>
  <c r="V18" i="1"/>
  <c r="U18" i="1"/>
  <c r="S18" i="1"/>
  <c r="T18" i="1" s="1"/>
  <c r="P18" i="1"/>
  <c r="O18" i="1"/>
  <c r="N18" i="1"/>
  <c r="M18" i="1"/>
  <c r="F18" i="1"/>
  <c r="G18" i="1" s="1"/>
  <c r="V17" i="1"/>
  <c r="U17" i="1"/>
  <c r="S17" i="1"/>
  <c r="T17" i="1" s="1"/>
  <c r="P17" i="1"/>
  <c r="O17" i="1"/>
  <c r="N17" i="1"/>
  <c r="M17" i="1"/>
  <c r="G17" i="1"/>
  <c r="F17" i="1"/>
  <c r="V16" i="1"/>
  <c r="U16" i="1"/>
  <c r="S16" i="1"/>
  <c r="T16" i="1" s="1"/>
  <c r="P16" i="1"/>
  <c r="O16" i="1"/>
  <c r="N16" i="1"/>
  <c r="M16" i="1"/>
  <c r="G16" i="1"/>
  <c r="F16" i="1"/>
  <c r="V15" i="1"/>
  <c r="U15" i="1"/>
  <c r="S15" i="1"/>
  <c r="T15" i="1" s="1"/>
  <c r="P15" i="1"/>
  <c r="O15" i="1"/>
  <c r="N15" i="1"/>
  <c r="M15" i="1"/>
  <c r="F15" i="1"/>
  <c r="G15" i="1" s="1"/>
  <c r="V14" i="1"/>
  <c r="U14" i="1"/>
  <c r="S14" i="1"/>
  <c r="T14" i="1" s="1"/>
  <c r="P14" i="1"/>
  <c r="O14" i="1"/>
  <c r="N14" i="1"/>
  <c r="M14" i="1"/>
  <c r="F14" i="1"/>
  <c r="G14" i="1" s="1"/>
  <c r="V13" i="1"/>
  <c r="U13" i="1"/>
  <c r="S13" i="1"/>
  <c r="T13" i="1" s="1"/>
  <c r="P13" i="1"/>
  <c r="O13" i="1"/>
  <c r="N13" i="1"/>
  <c r="M13" i="1"/>
  <c r="F13" i="1"/>
  <c r="G13" i="1" s="1"/>
  <c r="V12" i="1"/>
  <c r="U12" i="1"/>
  <c r="S12" i="1"/>
  <c r="T12" i="1" s="1"/>
  <c r="P12" i="1"/>
  <c r="O12" i="1"/>
  <c r="N12" i="1"/>
  <c r="M12" i="1"/>
  <c r="G12" i="1"/>
  <c r="F12" i="1"/>
  <c r="V11" i="1"/>
  <c r="U11" i="1"/>
  <c r="S11" i="1"/>
  <c r="T11" i="1" s="1"/>
  <c r="P11" i="1"/>
  <c r="O11" i="1"/>
  <c r="N11" i="1"/>
  <c r="M11" i="1"/>
  <c r="G11" i="1"/>
  <c r="F11" i="1"/>
  <c r="V10" i="1"/>
  <c r="U10" i="1"/>
  <c r="S10" i="1"/>
  <c r="T10" i="1" s="1"/>
  <c r="P10" i="1"/>
  <c r="O10" i="1"/>
  <c r="N10" i="1"/>
  <c r="M10" i="1"/>
  <c r="F10" i="1"/>
  <c r="G10" i="1" s="1"/>
  <c r="V9" i="1"/>
  <c r="U9" i="1"/>
  <c r="S9" i="1"/>
  <c r="T9" i="1" s="1"/>
  <c r="P9" i="1"/>
  <c r="O9" i="1"/>
  <c r="N9" i="1"/>
  <c r="M9" i="1"/>
  <c r="F9" i="1"/>
  <c r="G9" i="1" s="1"/>
  <c r="V8" i="1"/>
  <c r="U8" i="1"/>
  <c r="S8" i="1"/>
  <c r="P8" i="1"/>
  <c r="O8" i="1"/>
  <c r="N8" i="1"/>
  <c r="M8" i="1"/>
  <c r="F8" i="1"/>
  <c r="G8" i="1" s="1"/>
  <c r="G7" i="3" s="1"/>
  <c r="V7" i="1"/>
  <c r="U7" i="1"/>
  <c r="S7" i="1"/>
  <c r="K6" i="3" s="1"/>
  <c r="P7" i="1"/>
  <c r="O7" i="1"/>
  <c r="N7" i="1"/>
  <c r="M7" i="1"/>
  <c r="G7" i="1"/>
  <c r="G6" i="3" s="1"/>
  <c r="F7" i="1"/>
  <c r="V6" i="1"/>
  <c r="U6" i="1"/>
  <c r="S6" i="1"/>
  <c r="P6" i="1"/>
  <c r="O6" i="1"/>
  <c r="N6" i="1"/>
  <c r="M6" i="1"/>
  <c r="F6" i="1"/>
  <c r="G6" i="1" s="1"/>
  <c r="G5" i="3" s="1"/>
  <c r="V5" i="1"/>
  <c r="U5" i="1"/>
  <c r="S5" i="1"/>
  <c r="P5" i="1"/>
  <c r="O5" i="1"/>
  <c r="N5" i="1"/>
  <c r="M5" i="1"/>
  <c r="F5" i="1"/>
  <c r="G5" i="1" s="1"/>
  <c r="V4" i="1"/>
  <c r="U4" i="1"/>
  <c r="S4" i="1"/>
  <c r="K3" i="3" s="1"/>
  <c r="P4" i="1"/>
  <c r="O4" i="1"/>
  <c r="N4" i="1"/>
  <c r="M4" i="1"/>
  <c r="F4" i="1"/>
  <c r="G4" i="1" s="1"/>
  <c r="G3" i="3" s="1"/>
  <c r="V3" i="1"/>
  <c r="U3" i="1"/>
  <c r="S3" i="1"/>
  <c r="T3" i="1" s="1"/>
  <c r="P3" i="1"/>
  <c r="O3" i="1"/>
  <c r="N3" i="1"/>
  <c r="M3" i="1"/>
  <c r="F3" i="1"/>
  <c r="G3" i="1" s="1"/>
  <c r="V2" i="1"/>
  <c r="U2" i="1"/>
  <c r="S2" i="1"/>
  <c r="P2" i="1"/>
  <c r="O2" i="1"/>
  <c r="N2" i="1"/>
  <c r="M2" i="1"/>
  <c r="F2" i="1"/>
  <c r="G2" i="1" s="1"/>
  <c r="W1558" i="1" l="1"/>
  <c r="W536" i="1"/>
  <c r="W543" i="1"/>
  <c r="W1249" i="1"/>
  <c r="W295" i="1"/>
  <c r="H19" i="3"/>
  <c r="Q19" i="3" s="1"/>
  <c r="J28" i="3"/>
  <c r="M28" i="3"/>
  <c r="G4" i="3"/>
  <c r="W454" i="1"/>
  <c r="W516" i="1"/>
  <c r="W698" i="1"/>
  <c r="W719" i="1"/>
  <c r="W740" i="1"/>
  <c r="W747" i="1"/>
  <c r="W754" i="1"/>
  <c r="W761" i="1"/>
  <c r="K4" i="3"/>
  <c r="H28" i="3"/>
  <c r="I28" i="3" s="1"/>
  <c r="H4" i="3"/>
  <c r="J4" i="3" s="1"/>
  <c r="J31" i="3"/>
  <c r="H10" i="3"/>
  <c r="I10" i="3" s="1"/>
  <c r="H13" i="3"/>
  <c r="Q13" i="3" s="1"/>
  <c r="H6" i="3"/>
  <c r="Q6" i="3" s="1"/>
  <c r="R6" i="3" s="1"/>
  <c r="W1417" i="1"/>
  <c r="W953" i="1"/>
  <c r="W1626" i="1"/>
  <c r="W79" i="1"/>
  <c r="W574" i="1"/>
  <c r="W629" i="1"/>
  <c r="W650" i="1"/>
  <c r="W794" i="1"/>
  <c r="W1201" i="1"/>
  <c r="W1296" i="1"/>
  <c r="W1480" i="1"/>
  <c r="W428" i="1"/>
  <c r="W435" i="1"/>
  <c r="W771" i="1"/>
  <c r="W1526" i="1"/>
  <c r="W1560" i="1"/>
  <c r="W1682" i="1"/>
  <c r="W1488" i="1"/>
  <c r="W783" i="1"/>
  <c r="W1999" i="1"/>
  <c r="W1743" i="1"/>
  <c r="W1877" i="1"/>
  <c r="W1949" i="1"/>
  <c r="W17" i="1"/>
  <c r="W293" i="1"/>
  <c r="W315" i="1"/>
  <c r="W874" i="1"/>
  <c r="W1235" i="1"/>
  <c r="W1575" i="1"/>
  <c r="W1635" i="1"/>
  <c r="W1711" i="1"/>
  <c r="W337" i="1"/>
  <c r="W1025" i="1"/>
  <c r="W1788" i="1"/>
  <c r="W134" i="1"/>
  <c r="W382" i="1"/>
  <c r="W409" i="1"/>
  <c r="W803" i="1"/>
  <c r="W894" i="1"/>
  <c r="W1071" i="1"/>
  <c r="W1099" i="1"/>
  <c r="W1123" i="1"/>
  <c r="W1182" i="1"/>
  <c r="W1196" i="1"/>
  <c r="W1606" i="1"/>
  <c r="W1624" i="1"/>
  <c r="W1638" i="1"/>
  <c r="W462" i="1"/>
  <c r="W1308" i="1"/>
  <c r="W1461" i="1"/>
  <c r="W1810" i="1"/>
  <c r="W1872" i="1"/>
  <c r="W472" i="1"/>
  <c r="W735" i="1"/>
  <c r="W1073" i="1"/>
  <c r="W1226" i="1"/>
  <c r="W878" i="1"/>
  <c r="W1141" i="1"/>
  <c r="W1211" i="1"/>
  <c r="W1239" i="1"/>
  <c r="W1653" i="1"/>
  <c r="W1736" i="1"/>
  <c r="W1989" i="1"/>
  <c r="W691" i="1"/>
  <c r="W1887" i="1"/>
  <c r="W1315" i="1"/>
  <c r="W418" i="1"/>
  <c r="W538" i="1"/>
  <c r="W866" i="1"/>
  <c r="W1322" i="1"/>
  <c r="W1749" i="1"/>
  <c r="W110" i="1"/>
  <c r="W665" i="1"/>
  <c r="W893" i="1"/>
  <c r="W910" i="1"/>
  <c r="W1139" i="1"/>
  <c r="W1605" i="1"/>
  <c r="W33" i="1"/>
  <c r="W86" i="1"/>
  <c r="W1405" i="1"/>
  <c r="W1491" i="1"/>
  <c r="W555" i="1"/>
  <c r="W704" i="1"/>
  <c r="W917" i="1"/>
  <c r="W1136" i="1"/>
  <c r="W1424" i="1"/>
  <c r="W1513" i="1"/>
  <c r="W1596" i="1"/>
  <c r="W1938" i="1"/>
  <c r="W569" i="1"/>
  <c r="W1908" i="1"/>
  <c r="W1649" i="1"/>
  <c r="W643" i="1"/>
  <c r="W668" i="1"/>
  <c r="W682" i="1"/>
  <c r="W689" i="1"/>
  <c r="W862" i="1"/>
  <c r="W886" i="1"/>
  <c r="W903" i="1"/>
  <c r="W1029" i="1"/>
  <c r="W1318" i="1"/>
  <c r="W1759" i="1"/>
  <c r="W1106" i="1"/>
  <c r="W1185" i="1"/>
  <c r="W165" i="1"/>
  <c r="W92" i="1"/>
  <c r="W151" i="1"/>
  <c r="W275" i="1"/>
  <c r="W350" i="1"/>
  <c r="W615" i="1"/>
  <c r="W622" i="1"/>
  <c r="W731" i="1"/>
  <c r="W773" i="1"/>
  <c r="W787" i="1"/>
  <c r="W826" i="1"/>
  <c r="W840" i="1"/>
  <c r="W1011" i="1"/>
  <c r="W1104" i="1"/>
  <c r="W1247" i="1"/>
  <c r="W1257" i="1"/>
  <c r="W1339" i="1"/>
  <c r="W1522" i="1"/>
  <c r="W1644" i="1"/>
  <c r="W1688" i="1"/>
  <c r="W1695" i="1"/>
  <c r="W1372" i="1"/>
  <c r="W1355" i="1"/>
  <c r="W1774" i="1"/>
  <c r="W1791" i="1"/>
  <c r="W836" i="1"/>
  <c r="W1131" i="1"/>
  <c r="W1138" i="1"/>
  <c r="W1082" i="1"/>
  <c r="W1103" i="1"/>
  <c r="W1327" i="1"/>
  <c r="W1507" i="1"/>
  <c r="W890" i="1"/>
  <c r="W1269" i="1"/>
  <c r="W161" i="1"/>
  <c r="W241" i="1"/>
  <c r="W220" i="1"/>
  <c r="W439" i="1"/>
  <c r="W463" i="1"/>
  <c r="W553" i="1"/>
  <c r="W628" i="1"/>
  <c r="W758" i="1"/>
  <c r="W779" i="1"/>
  <c r="W1190" i="1"/>
  <c r="W1611" i="1"/>
  <c r="W1768" i="1"/>
  <c r="W1888" i="1"/>
  <c r="W1953" i="1"/>
  <c r="W1960" i="1"/>
  <c r="W1993" i="1"/>
  <c r="W407" i="1"/>
  <c r="W540" i="1"/>
  <c r="W1251" i="1"/>
  <c r="W1678" i="1"/>
  <c r="W1800" i="1"/>
  <c r="W474" i="1"/>
  <c r="W789" i="1"/>
  <c r="W1403" i="1"/>
  <c r="W1487" i="1"/>
  <c r="W1959" i="1"/>
  <c r="W353" i="1"/>
  <c r="W599" i="1"/>
  <c r="W669" i="1"/>
  <c r="W950" i="1"/>
  <c r="W1222" i="1"/>
  <c r="W250" i="1"/>
  <c r="W743" i="1"/>
  <c r="W785" i="1"/>
  <c r="W977" i="1"/>
  <c r="W1333" i="1"/>
  <c r="W1371" i="1"/>
  <c r="W1406" i="1"/>
  <c r="W1497" i="1"/>
  <c r="W1545" i="1"/>
  <c r="W1868" i="1"/>
  <c r="W1941" i="1"/>
  <c r="W581" i="1"/>
  <c r="W619" i="1"/>
  <c r="W725" i="1"/>
  <c r="W1218" i="1"/>
  <c r="W1329" i="1"/>
  <c r="W1555" i="1"/>
  <c r="W1758" i="1"/>
  <c r="W746" i="1"/>
  <c r="W1018" i="1"/>
  <c r="W1032" i="1"/>
  <c r="W1423" i="1"/>
  <c r="W1701" i="1"/>
  <c r="W1719" i="1"/>
  <c r="W1809" i="1"/>
  <c r="W29" i="1"/>
  <c r="W195" i="1"/>
  <c r="W236" i="1"/>
  <c r="W566" i="1"/>
  <c r="W1214" i="1"/>
  <c r="W1267" i="1"/>
  <c r="W1324" i="1"/>
  <c r="W1360" i="1"/>
  <c r="W1398" i="1"/>
  <c r="W1447" i="1"/>
  <c r="W1503" i="1"/>
  <c r="W1551" i="1"/>
  <c r="W1622" i="1"/>
  <c r="W1666" i="1"/>
  <c r="W299" i="1"/>
  <c r="W319" i="1"/>
  <c r="W589" i="1"/>
  <c r="W961" i="1"/>
  <c r="W964" i="1"/>
  <c r="W1577" i="1"/>
  <c r="W1869" i="1"/>
  <c r="W247" i="1"/>
  <c r="W533" i="1"/>
  <c r="W582" i="1"/>
  <c r="W726" i="1"/>
  <c r="W913" i="1"/>
  <c r="W1151" i="1"/>
  <c r="W1233" i="1"/>
  <c r="W1365" i="1"/>
  <c r="W1539" i="1"/>
  <c r="W1752" i="1"/>
  <c r="W998" i="1"/>
  <c r="W1137" i="1"/>
  <c r="W1684" i="1"/>
  <c r="W1858" i="1"/>
  <c r="W1896" i="1"/>
  <c r="W267" i="1"/>
  <c r="W366" i="1"/>
  <c r="W1243" i="1"/>
  <c r="W1293" i="1"/>
  <c r="W1535" i="1"/>
  <c r="W1806" i="1"/>
  <c r="W1830" i="1"/>
  <c r="W654" i="1"/>
  <c r="W1046" i="1"/>
  <c r="W1385" i="1"/>
  <c r="W1437" i="1"/>
  <c r="W1451" i="1"/>
  <c r="W1619" i="1"/>
  <c r="W1723" i="1"/>
  <c r="W1733" i="1"/>
  <c r="W1792" i="1"/>
  <c r="W372" i="1"/>
  <c r="W1690" i="1"/>
  <c r="W1847" i="1"/>
  <c r="W129" i="1"/>
  <c r="W89" i="1"/>
  <c r="W334" i="1"/>
  <c r="W375" i="1"/>
  <c r="W521" i="1"/>
  <c r="W531" i="1"/>
  <c r="W559" i="1"/>
  <c r="W594" i="1"/>
  <c r="W692" i="1"/>
  <c r="W812" i="1"/>
  <c r="W932" i="1"/>
  <c r="W986" i="1"/>
  <c r="W1014" i="1"/>
  <c r="W1052" i="1"/>
  <c r="W1530" i="1"/>
  <c r="W1732" i="1"/>
  <c r="W201" i="1"/>
  <c r="W431" i="1"/>
  <c r="W914" i="1"/>
  <c r="W1079" i="1"/>
  <c r="W1086" i="1"/>
  <c r="W1093" i="1"/>
  <c r="W1100" i="1"/>
  <c r="W1118" i="1"/>
  <c r="W1181" i="1"/>
  <c r="W1312" i="1"/>
  <c r="W1390" i="1"/>
  <c r="W1429" i="1"/>
  <c r="W1439" i="1"/>
  <c r="W1550" i="1"/>
  <c r="W1815" i="1"/>
  <c r="W279" i="1"/>
  <c r="W374" i="1"/>
  <c r="W387" i="1"/>
  <c r="W394" i="1"/>
  <c r="W635" i="1"/>
  <c r="W702" i="1"/>
  <c r="W734" i="1"/>
  <c r="W755" i="1"/>
  <c r="W815" i="1"/>
  <c r="W829" i="1"/>
  <c r="W869" i="1"/>
  <c r="W920" i="1"/>
  <c r="W1013" i="1"/>
  <c r="W1041" i="1"/>
  <c r="W1230" i="1"/>
  <c r="W1273" i="1"/>
  <c r="W1276" i="1"/>
  <c r="W1376" i="1"/>
  <c r="W1505" i="1"/>
  <c r="W1574" i="1"/>
  <c r="W1588" i="1"/>
  <c r="W1592" i="1"/>
  <c r="W1873" i="1"/>
  <c r="W1904" i="1"/>
  <c r="W209" i="1"/>
  <c r="W270" i="1"/>
  <c r="W759" i="1"/>
  <c r="W770" i="1"/>
  <c r="W1348" i="1"/>
  <c r="W1425" i="1"/>
  <c r="W1484" i="1"/>
  <c r="W1772" i="1"/>
  <c r="W1782" i="1"/>
  <c r="W199" i="1"/>
  <c r="W551" i="1"/>
  <c r="W1411" i="1"/>
  <c r="W918" i="1"/>
  <c r="W939" i="1"/>
  <c r="W946" i="1"/>
  <c r="W1603" i="1"/>
  <c r="W1614" i="1"/>
  <c r="W1955" i="1"/>
  <c r="W1982" i="1"/>
  <c r="W1179" i="1"/>
  <c r="W388" i="1"/>
  <c r="W508" i="1"/>
  <c r="W662" i="1"/>
  <c r="W701" i="1"/>
  <c r="W1300" i="1"/>
  <c r="W1729" i="1"/>
  <c r="W1882" i="1"/>
  <c r="W189" i="1"/>
  <c r="W505" i="1"/>
  <c r="W897" i="1"/>
  <c r="W935" i="1"/>
  <c r="W351" i="1"/>
  <c r="W395" i="1"/>
  <c r="W626" i="1"/>
  <c r="W1048" i="1"/>
  <c r="W1591" i="1"/>
  <c r="W1109" i="1"/>
  <c r="W1658" i="1"/>
  <c r="W233" i="1"/>
  <c r="W751" i="1"/>
  <c r="W1058" i="1"/>
  <c r="W1065" i="1"/>
  <c r="W1270" i="1"/>
  <c r="W1835" i="1"/>
  <c r="W1859" i="1"/>
  <c r="W45" i="1"/>
  <c r="W65" i="1"/>
  <c r="W484" i="1"/>
  <c r="W730" i="1"/>
  <c r="W1077" i="1"/>
  <c r="W1636" i="1"/>
  <c r="W21" i="1"/>
  <c r="K5" i="3"/>
  <c r="T6" i="1"/>
  <c r="L5" i="3" s="1"/>
  <c r="M5" i="3" s="1"/>
  <c r="W302" i="1"/>
  <c r="W598" i="1"/>
  <c r="W288" i="1"/>
  <c r="W305" i="1"/>
  <c r="W608" i="1"/>
  <c r="W1016" i="1"/>
  <c r="W1145" i="1"/>
  <c r="W1223" i="1"/>
  <c r="W1234" i="1"/>
  <c r="W1499" i="1"/>
  <c r="W1520" i="1"/>
  <c r="W1534" i="1"/>
  <c r="W1538" i="1"/>
  <c r="W1739" i="1"/>
  <c r="W1761" i="1"/>
  <c r="W1975" i="1"/>
  <c r="W121" i="1"/>
  <c r="W686" i="1"/>
  <c r="W722" i="1"/>
  <c r="W769" i="1"/>
  <c r="W845" i="1"/>
  <c r="W867" i="1"/>
  <c r="W907" i="1"/>
  <c r="W1090" i="1"/>
  <c r="W1208" i="1"/>
  <c r="W1255" i="1"/>
  <c r="W1281" i="1"/>
  <c r="W1384" i="1"/>
  <c r="W1502" i="1"/>
  <c r="W1547" i="1"/>
  <c r="W1679" i="1"/>
  <c r="W1799" i="1"/>
  <c r="W1968" i="1"/>
  <c r="W1995" i="1"/>
  <c r="W87" i="1"/>
  <c r="W127" i="1"/>
  <c r="W318" i="1"/>
  <c r="W325" i="1"/>
  <c r="W363" i="1"/>
  <c r="W370" i="1"/>
  <c r="W507" i="1"/>
  <c r="W517" i="1"/>
  <c r="W564" i="1"/>
  <c r="W607" i="1"/>
  <c r="W611" i="1"/>
  <c r="W765" i="1"/>
  <c r="W790" i="1"/>
  <c r="W927" i="1"/>
  <c r="W951" i="1"/>
  <c r="W965" i="1"/>
  <c r="W1054" i="1"/>
  <c r="W1108" i="1"/>
  <c r="W1115" i="1"/>
  <c r="W1126" i="1"/>
  <c r="W1160" i="1"/>
  <c r="W1197" i="1"/>
  <c r="W1341" i="1"/>
  <c r="W1445" i="1"/>
  <c r="W1459" i="1"/>
  <c r="W1509" i="1"/>
  <c r="W1519" i="1"/>
  <c r="W1579" i="1"/>
  <c r="W1685" i="1"/>
  <c r="W1692" i="1"/>
  <c r="W1707" i="1"/>
  <c r="W1735" i="1"/>
  <c r="W1757" i="1"/>
  <c r="W1844" i="1"/>
  <c r="W1898" i="1"/>
  <c r="W1936" i="1"/>
  <c r="W1947" i="1"/>
  <c r="W1930" i="1"/>
  <c r="W9" i="1"/>
  <c r="W103" i="1"/>
  <c r="W137" i="1"/>
  <c r="W207" i="1"/>
  <c r="W276" i="1"/>
  <c r="W290" i="1"/>
  <c r="W321" i="1"/>
  <c r="W427" i="1"/>
  <c r="W458" i="1"/>
  <c r="W500" i="1"/>
  <c r="W524" i="1"/>
  <c r="W560" i="1"/>
  <c r="W614" i="1"/>
  <c r="W642" i="1"/>
  <c r="W685" i="1"/>
  <c r="W706" i="1"/>
  <c r="W721" i="1"/>
  <c r="W797" i="1"/>
  <c r="W837" i="1"/>
  <c r="W848" i="1"/>
  <c r="W859" i="1"/>
  <c r="W870" i="1"/>
  <c r="W930" i="1"/>
  <c r="W1050" i="1"/>
  <c r="W1189" i="1"/>
  <c r="W1225" i="1"/>
  <c r="W1305" i="1"/>
  <c r="W1316" i="1"/>
  <c r="W1358" i="1"/>
  <c r="W1383" i="1"/>
  <c r="W1448" i="1"/>
  <c r="W1494" i="1"/>
  <c r="W1546" i="1"/>
  <c r="W1582" i="1"/>
  <c r="W1612" i="1"/>
  <c r="W1623" i="1"/>
  <c r="W1630" i="1"/>
  <c r="W1710" i="1"/>
  <c r="W1901" i="1"/>
  <c r="W1911" i="1"/>
  <c r="W1914" i="1"/>
  <c r="W1977" i="1"/>
  <c r="W1984" i="1"/>
  <c r="W2" i="1"/>
  <c r="W5" i="1"/>
  <c r="W113" i="1"/>
  <c r="W153" i="1"/>
  <c r="W180" i="1"/>
  <c r="W210" i="1"/>
  <c r="W306" i="1"/>
  <c r="W352" i="1"/>
  <c r="W413" i="1"/>
  <c r="W423" i="1"/>
  <c r="W430" i="1"/>
  <c r="W563" i="1"/>
  <c r="W624" i="1"/>
  <c r="W627" i="1"/>
  <c r="W638" i="1"/>
  <c r="W670" i="1"/>
  <c r="W742" i="1"/>
  <c r="W749" i="1"/>
  <c r="W760" i="1"/>
  <c r="W873" i="1"/>
  <c r="W971" i="1"/>
  <c r="W978" i="1"/>
  <c r="W1049" i="1"/>
  <c r="W1067" i="1"/>
  <c r="W1128" i="1"/>
  <c r="W1301" i="1"/>
  <c r="W1397" i="1"/>
  <c r="W1401" i="1"/>
  <c r="W1468" i="1"/>
  <c r="W1529" i="1"/>
  <c r="W1641" i="1"/>
  <c r="W1787" i="1"/>
  <c r="W1812" i="1"/>
  <c r="W1890" i="1"/>
  <c r="W1900" i="1"/>
  <c r="W1973" i="1"/>
  <c r="W62" i="1"/>
  <c r="W116" i="1"/>
  <c r="W173" i="1"/>
  <c r="W176" i="1"/>
  <c r="W851" i="1"/>
  <c r="W264" i="1"/>
  <c r="W406" i="1"/>
  <c r="W446" i="1"/>
  <c r="W512" i="1"/>
  <c r="W519" i="1"/>
  <c r="W523" i="1"/>
  <c r="W530" i="1"/>
  <c r="W544" i="1"/>
  <c r="W602" i="1"/>
  <c r="W616" i="1"/>
  <c r="W651" i="1"/>
  <c r="W680" i="1"/>
  <c r="W687" i="1"/>
  <c r="W723" i="1"/>
  <c r="W788" i="1"/>
  <c r="W810" i="1"/>
  <c r="W847" i="1"/>
  <c r="W872" i="1"/>
  <c r="W879" i="1"/>
  <c r="W956" i="1"/>
  <c r="W1038" i="1"/>
  <c r="W1070" i="1"/>
  <c r="W1135" i="1"/>
  <c r="W1246" i="1"/>
  <c r="W1260" i="1"/>
  <c r="W1364" i="1"/>
  <c r="W1378" i="1"/>
  <c r="W1426" i="1"/>
  <c r="W1471" i="1"/>
  <c r="W1482" i="1"/>
  <c r="W1570" i="1"/>
  <c r="W1633" i="1"/>
  <c r="W1659" i="1"/>
  <c r="W1822" i="1"/>
  <c r="W1910" i="1"/>
  <c r="W1913" i="1"/>
  <c r="W1927" i="1"/>
  <c r="W1986" i="1"/>
  <c r="I37" i="4"/>
  <c r="W164" i="1"/>
  <c r="W177" i="1"/>
  <c r="W229" i="1"/>
  <c r="W297" i="1"/>
  <c r="W455" i="1"/>
  <c r="W480" i="1"/>
  <c r="W491" i="1"/>
  <c r="W510" i="1"/>
  <c r="W535" i="1"/>
  <c r="W805" i="1"/>
  <c r="W823" i="1"/>
  <c r="W827" i="1"/>
  <c r="W842" i="1"/>
  <c r="W945" i="1"/>
  <c r="W948" i="1"/>
  <c r="W995" i="1"/>
  <c r="W1010" i="1"/>
  <c r="W1112" i="1"/>
  <c r="W1285" i="1"/>
  <c r="W1303" i="1"/>
  <c r="W1578" i="1"/>
  <c r="W1593" i="1"/>
  <c r="W1755" i="1"/>
  <c r="W1780" i="1"/>
  <c r="W1783" i="1"/>
  <c r="W1944" i="1"/>
  <c r="W7" i="1"/>
  <c r="W31" i="1"/>
  <c r="W140" i="1"/>
  <c r="W187" i="1"/>
  <c r="W200" i="1"/>
  <c r="W232" i="1"/>
  <c r="W257" i="1"/>
  <c r="W433" i="1"/>
  <c r="W447" i="1"/>
  <c r="W502" i="1"/>
  <c r="W542" i="1"/>
  <c r="W557" i="1"/>
  <c r="W605" i="1"/>
  <c r="W683" i="1"/>
  <c r="W712" i="1"/>
  <c r="W724" i="1"/>
  <c r="W819" i="1"/>
  <c r="W834" i="1"/>
  <c r="W902" i="1"/>
  <c r="W941" i="1"/>
  <c r="W1292" i="1"/>
  <c r="W1884" i="1"/>
  <c r="W1891" i="1"/>
  <c r="W1925" i="1"/>
  <c r="W461" i="1"/>
  <c r="W490" i="1"/>
  <c r="W579" i="1"/>
  <c r="W675" i="1"/>
  <c r="W679" i="1"/>
  <c r="W720" i="1"/>
  <c r="W739" i="1"/>
  <c r="W830" i="1"/>
  <c r="W898" i="1"/>
  <c r="W905" i="1"/>
  <c r="W923" i="1"/>
  <c r="W1254" i="1"/>
  <c r="W1476" i="1"/>
  <c r="W1573" i="1"/>
  <c r="W1700" i="1"/>
  <c r="W1829" i="1"/>
  <c r="W1854" i="1"/>
  <c r="W1929" i="1"/>
  <c r="H31" i="3"/>
  <c r="Q31" i="3" s="1"/>
  <c r="W486" i="1"/>
  <c r="W601" i="1"/>
  <c r="W933" i="1"/>
  <c r="W159" i="1"/>
  <c r="W182" i="1"/>
  <c r="W231" i="1"/>
  <c r="W245" i="1"/>
  <c r="W271" i="1"/>
  <c r="W292" i="1"/>
  <c r="W314" i="1"/>
  <c r="W373" i="1"/>
  <c r="W401" i="1"/>
  <c r="W411" i="1"/>
  <c r="W453" i="1"/>
  <c r="W457" i="1"/>
  <c r="W464" i="1"/>
  <c r="W590" i="1"/>
  <c r="W593" i="1"/>
  <c r="W634" i="1"/>
  <c r="W641" i="1"/>
  <c r="W652" i="1"/>
  <c r="W814" i="1"/>
  <c r="W852" i="1"/>
  <c r="W901" i="1"/>
  <c r="W1059" i="1"/>
  <c r="W1078" i="1"/>
  <c r="W1156" i="1"/>
  <c r="W1168" i="1"/>
  <c r="W1176" i="1"/>
  <c r="W1195" i="1"/>
  <c r="W1199" i="1"/>
  <c r="W1206" i="1"/>
  <c r="W1351" i="1"/>
  <c r="W1436" i="1"/>
  <c r="W1637" i="1"/>
  <c r="W1832" i="1"/>
  <c r="W1846" i="1"/>
  <c r="W1998" i="1"/>
  <c r="W260" i="1"/>
  <c r="W450" i="1"/>
  <c r="W567" i="1"/>
  <c r="W671" i="1"/>
  <c r="W20" i="1"/>
  <c r="W105" i="1"/>
  <c r="W193" i="1"/>
  <c r="W196" i="1"/>
  <c r="W345" i="1"/>
  <c r="W422" i="1"/>
  <c r="W583" i="1"/>
  <c r="W1664" i="1"/>
  <c r="W1991" i="1"/>
  <c r="W135" i="1"/>
  <c r="W111" i="1"/>
  <c r="W145" i="1"/>
  <c r="W158" i="1"/>
  <c r="W175" i="1"/>
  <c r="W317" i="1"/>
  <c r="W362" i="1"/>
  <c r="W414" i="1"/>
  <c r="W522" i="1"/>
  <c r="W547" i="1"/>
  <c r="W578" i="1"/>
  <c r="W637" i="1"/>
  <c r="W644" i="1"/>
  <c r="W655" i="1"/>
  <c r="W659" i="1"/>
  <c r="W674" i="1"/>
  <c r="W681" i="1"/>
  <c r="W745" i="1"/>
  <c r="W752" i="1"/>
  <c r="W775" i="1"/>
  <c r="W982" i="1"/>
  <c r="W989" i="1"/>
  <c r="W1000" i="1"/>
  <c r="W1004" i="1"/>
  <c r="W1008" i="1"/>
  <c r="W1019" i="1"/>
  <c r="W1163" i="1"/>
  <c r="W1171" i="1"/>
  <c r="W1175" i="1"/>
  <c r="W1187" i="1"/>
  <c r="W1220" i="1"/>
  <c r="W1332" i="1"/>
  <c r="W1387" i="1"/>
  <c r="W1432" i="1"/>
  <c r="W1493" i="1"/>
  <c r="W1564" i="1"/>
  <c r="W1625" i="1"/>
  <c r="W1640" i="1"/>
  <c r="W224" i="1"/>
  <c r="W307" i="1"/>
  <c r="W922" i="1"/>
  <c r="W1465" i="1"/>
  <c r="W6" i="1"/>
  <c r="W44" i="1"/>
  <c r="W1980" i="1"/>
  <c r="W41" i="1"/>
  <c r="W213" i="1"/>
  <c r="W587" i="1"/>
  <c r="W926" i="1"/>
  <c r="W1042" i="1"/>
  <c r="W1668" i="1"/>
  <c r="W1811" i="1"/>
  <c r="W298" i="1"/>
  <c r="W309" i="1"/>
  <c r="W434" i="1"/>
  <c r="W592" i="1"/>
  <c r="W610" i="1"/>
  <c r="W710" i="1"/>
  <c r="W748" i="1"/>
  <c r="W763" i="1"/>
  <c r="W767" i="1"/>
  <c r="W843" i="1"/>
  <c r="W885" i="1"/>
  <c r="W949" i="1"/>
  <c r="W960" i="1"/>
  <c r="W967" i="1"/>
  <c r="W996" i="1"/>
  <c r="W1033" i="1"/>
  <c r="W1044" i="1"/>
  <c r="W1198" i="1"/>
  <c r="W1413" i="1"/>
  <c r="W1420" i="1"/>
  <c r="W1481" i="1"/>
  <c r="W1655" i="1"/>
  <c r="W1737" i="1"/>
  <c r="W68" i="1"/>
  <c r="W330" i="1"/>
  <c r="W645" i="1"/>
  <c r="W1569" i="1"/>
  <c r="W1988" i="1"/>
  <c r="W81" i="1"/>
  <c r="W57" i="1"/>
  <c r="W63" i="1"/>
  <c r="W97" i="1"/>
  <c r="W141" i="1"/>
  <c r="W277" i="1"/>
  <c r="W340" i="1"/>
  <c r="W441" i="1"/>
  <c r="W481" i="1"/>
  <c r="W496" i="1"/>
  <c r="W525" i="1"/>
  <c r="W577" i="1"/>
  <c r="W15" i="1"/>
  <c r="W39" i="1"/>
  <c r="W73" i="1"/>
  <c r="W117" i="1"/>
  <c r="W174" i="1"/>
  <c r="W222" i="1"/>
  <c r="W226" i="1"/>
  <c r="W258" i="1"/>
  <c r="W280" i="1"/>
  <c r="W312" i="1"/>
  <c r="W324" i="1"/>
  <c r="W328" i="1"/>
  <c r="W347" i="1"/>
  <c r="W354" i="1"/>
  <c r="W379" i="1"/>
  <c r="W400" i="1"/>
  <c r="W503" i="1"/>
  <c r="W595" i="1"/>
  <c r="W617" i="1"/>
  <c r="W647" i="1"/>
  <c r="W744" i="1"/>
  <c r="W831" i="1"/>
  <c r="W938" i="1"/>
  <c r="W942" i="1"/>
  <c r="W970" i="1"/>
  <c r="W974" i="1"/>
  <c r="W981" i="1"/>
  <c r="W1003" i="1"/>
  <c r="W1083" i="1"/>
  <c r="W1124" i="1"/>
  <c r="W1266" i="1"/>
  <c r="W1311" i="1"/>
  <c r="W1335" i="1"/>
  <c r="W1361" i="1"/>
  <c r="W1382" i="1"/>
  <c r="W1386" i="1"/>
  <c r="W1416" i="1"/>
  <c r="W1514" i="1"/>
  <c r="W1597" i="1"/>
  <c r="W1918" i="1"/>
  <c r="W212" i="1"/>
  <c r="W289" i="1"/>
  <c r="W308" i="1"/>
  <c r="W357" i="1"/>
  <c r="W396" i="1"/>
  <c r="W442" i="1"/>
  <c r="W475" i="1"/>
  <c r="W493" i="1"/>
  <c r="W545" i="1"/>
  <c r="W568" i="1"/>
  <c r="W588" i="1"/>
  <c r="W606" i="1"/>
  <c r="W625" i="1"/>
  <c r="W666" i="1"/>
  <c r="W846" i="1"/>
  <c r="W854" i="1"/>
  <c r="W881" i="1"/>
  <c r="W911" i="1"/>
  <c r="W929" i="1"/>
  <c r="W955" i="1"/>
  <c r="W1036" i="1"/>
  <c r="W1040" i="1"/>
  <c r="W1055" i="1"/>
  <c r="W1096" i="1"/>
  <c r="W1134" i="1"/>
  <c r="W1146" i="1"/>
  <c r="W1158" i="1"/>
  <c r="W1166" i="1"/>
  <c r="W1178" i="1"/>
  <c r="W1212" i="1"/>
  <c r="W1288" i="1"/>
  <c r="W1353" i="1"/>
  <c r="W1389" i="1"/>
  <c r="W1453" i="1"/>
  <c r="W1557" i="1"/>
  <c r="W1608" i="1"/>
  <c r="W1616" i="1"/>
  <c r="W1820" i="1"/>
  <c r="W1714" i="1"/>
  <c r="W1802" i="1"/>
  <c r="W1940" i="1"/>
  <c r="W25" i="1"/>
  <c r="W49" i="1"/>
  <c r="W93" i="1"/>
  <c r="W14" i="1"/>
  <c r="W38" i="1"/>
  <c r="W55" i="1"/>
  <c r="W69" i="1"/>
  <c r="W171" i="1"/>
  <c r="W188" i="1"/>
  <c r="W205" i="1"/>
  <c r="W219" i="1"/>
  <c r="W223" i="1"/>
  <c r="W230" i="1"/>
  <c r="W259" i="1"/>
  <c r="W262" i="1"/>
  <c r="W266" i="1"/>
  <c r="W285" i="1"/>
  <c r="W296" i="1"/>
  <c r="W327" i="1"/>
  <c r="W331" i="1"/>
  <c r="W360" i="1"/>
  <c r="W367" i="1"/>
  <c r="W392" i="1"/>
  <c r="W452" i="1"/>
  <c r="W497" i="1"/>
  <c r="W527" i="1"/>
  <c r="W541" i="1"/>
  <c r="W576" i="1"/>
  <c r="W632" i="1"/>
  <c r="W658" i="1"/>
  <c r="W673" i="1"/>
  <c r="W715" i="1"/>
  <c r="W778" i="1"/>
  <c r="W818" i="1"/>
  <c r="W821" i="1"/>
  <c r="W838" i="1"/>
  <c r="W884" i="1"/>
  <c r="W896" i="1"/>
  <c r="W944" i="1"/>
  <c r="W958" i="1"/>
  <c r="W962" i="1"/>
  <c r="W969" i="1"/>
  <c r="W973" i="1"/>
  <c r="W1066" i="1"/>
  <c r="W1074" i="1"/>
  <c r="W1085" i="1"/>
  <c r="W1130" i="1"/>
  <c r="W1150" i="1"/>
  <c r="W1186" i="1"/>
  <c r="W1238" i="1"/>
  <c r="W1242" i="1"/>
  <c r="W1280" i="1"/>
  <c r="W1284" i="1"/>
  <c r="W1295" i="1"/>
  <c r="W1349" i="1"/>
  <c r="W1396" i="1"/>
  <c r="W1498" i="1"/>
  <c r="W1527" i="1"/>
  <c r="W1549" i="1"/>
  <c r="W1568" i="1"/>
  <c r="W1604" i="1"/>
  <c r="W1642" i="1"/>
  <c r="W1650" i="1"/>
  <c r="W1662" i="1"/>
  <c r="W1706" i="1"/>
  <c r="W1805" i="1"/>
  <c r="W1841" i="1"/>
  <c r="W1852" i="1"/>
  <c r="W1870" i="1"/>
  <c r="W1874" i="1"/>
  <c r="W1878" i="1"/>
  <c r="W1903" i="1"/>
  <c r="W1932" i="1"/>
  <c r="W1943" i="1"/>
  <c r="W1972" i="1"/>
  <c r="W620" i="1"/>
  <c r="W661" i="1"/>
  <c r="W676" i="1"/>
  <c r="W695" i="1"/>
  <c r="W703" i="1"/>
  <c r="W707" i="1"/>
  <c r="W738" i="1"/>
  <c r="W774" i="1"/>
  <c r="W802" i="1"/>
  <c r="W806" i="1"/>
  <c r="W841" i="1"/>
  <c r="W849" i="1"/>
  <c r="W857" i="1"/>
  <c r="W861" i="1"/>
  <c r="W891" i="1"/>
  <c r="W921" i="1"/>
  <c r="W928" i="1"/>
  <c r="W990" i="1"/>
  <c r="W1005" i="1"/>
  <c r="W1009" i="1"/>
  <c r="W1035" i="1"/>
  <c r="W1088" i="1"/>
  <c r="W1095" i="1"/>
  <c r="W1241" i="1"/>
  <c r="W1245" i="1"/>
  <c r="W1352" i="1"/>
  <c r="W1381" i="1"/>
  <c r="W1516" i="1"/>
  <c r="W1556" i="1"/>
  <c r="W1563" i="1"/>
  <c r="W1580" i="1"/>
  <c r="W1587" i="1"/>
  <c r="W1646" i="1"/>
  <c r="W1669" i="1"/>
  <c r="W1686" i="1"/>
  <c r="W1694" i="1"/>
  <c r="W1794" i="1"/>
  <c r="W1895" i="1"/>
  <c r="W1899" i="1"/>
  <c r="W809" i="1"/>
  <c r="W1456" i="1"/>
  <c r="W1512" i="1"/>
  <c r="W1533" i="1"/>
  <c r="W1618" i="1"/>
  <c r="W1665" i="1"/>
  <c r="W1672" i="1"/>
  <c r="W1716" i="1"/>
  <c r="W1727" i="1"/>
  <c r="W1745" i="1"/>
  <c r="W1778" i="1"/>
  <c r="W1797" i="1"/>
  <c r="W1819" i="1"/>
  <c r="W1833" i="1"/>
  <c r="W1957" i="1"/>
  <c r="W2000" i="1"/>
  <c r="W980" i="1"/>
  <c r="W1006" i="1"/>
  <c r="W1045" i="1"/>
  <c r="W1053" i="1"/>
  <c r="W1060" i="1"/>
  <c r="W1064" i="1"/>
  <c r="W1072" i="1"/>
  <c r="W1091" i="1"/>
  <c r="W1111" i="1"/>
  <c r="W1221" i="1"/>
  <c r="W1229" i="1"/>
  <c r="W1256" i="1"/>
  <c r="W1310" i="1"/>
  <c r="W1377" i="1"/>
  <c r="W1431" i="1"/>
  <c r="W1477" i="1"/>
  <c r="W1500" i="1"/>
  <c r="W1537" i="1"/>
  <c r="W1541" i="1"/>
  <c r="W1581" i="1"/>
  <c r="W1613" i="1"/>
  <c r="W1648" i="1"/>
  <c r="W1652" i="1"/>
  <c r="W1824" i="1"/>
  <c r="W1871" i="1"/>
  <c r="W1875" i="1"/>
  <c r="W1894" i="1"/>
  <c r="W1976" i="1"/>
  <c r="W1979" i="1"/>
  <c r="W791" i="1"/>
  <c r="W807" i="1"/>
  <c r="W855" i="1"/>
  <c r="W924" i="1"/>
  <c r="W957" i="1"/>
  <c r="W972" i="1"/>
  <c r="W994" i="1"/>
  <c r="W1002" i="1"/>
  <c r="W1022" i="1"/>
  <c r="W1026" i="1"/>
  <c r="W1037" i="1"/>
  <c r="W1068" i="1"/>
  <c r="W1122" i="1"/>
  <c r="W1154" i="1"/>
  <c r="W1161" i="1"/>
  <c r="W1169" i="1"/>
  <c r="W1205" i="1"/>
  <c r="W1244" i="1"/>
  <c r="W1263" i="1"/>
  <c r="W1294" i="1"/>
  <c r="W1330" i="1"/>
  <c r="W1334" i="1"/>
  <c r="W1342" i="1"/>
  <c r="W1380" i="1"/>
  <c r="W1419" i="1"/>
  <c r="W1438" i="1"/>
  <c r="W1446" i="1"/>
  <c r="W1454" i="1"/>
  <c r="W1496" i="1"/>
  <c r="W1518" i="1"/>
  <c r="W1536" i="1"/>
  <c r="W1584" i="1"/>
  <c r="W1609" i="1"/>
  <c r="W1663" i="1"/>
  <c r="W1746" i="1"/>
  <c r="W1762" i="1"/>
  <c r="W1766" i="1"/>
  <c r="W1784" i="1"/>
  <c r="W1793" i="1"/>
  <c r="W1807" i="1"/>
  <c r="W1842" i="1"/>
  <c r="W1863" i="1"/>
  <c r="W1883" i="1"/>
  <c r="W1931" i="1"/>
  <c r="W1965" i="1"/>
  <c r="W1204" i="1"/>
  <c r="W1227" i="1"/>
  <c r="W1304" i="1"/>
  <c r="W1309" i="1"/>
  <c r="W1320" i="1"/>
  <c r="W1337" i="1"/>
  <c r="W1357" i="1"/>
  <c r="W1375" i="1"/>
  <c r="W1506" i="1"/>
  <c r="W1510" i="1"/>
  <c r="W1517" i="1"/>
  <c r="W1521" i="1"/>
  <c r="W1528" i="1"/>
  <c r="W1600" i="1"/>
  <c r="W1631" i="1"/>
  <c r="W1639" i="1"/>
  <c r="W1647" i="1"/>
  <c r="W1681" i="1"/>
  <c r="W1691" i="1"/>
  <c r="W1730" i="1"/>
  <c r="W1742" i="1"/>
  <c r="W1765" i="1"/>
  <c r="W1776" i="1"/>
  <c r="W1803" i="1"/>
  <c r="W1848" i="1"/>
  <c r="W1855" i="1"/>
  <c r="W1915" i="1"/>
  <c r="W1922" i="1"/>
  <c r="W1967" i="1"/>
  <c r="W1978" i="1"/>
  <c r="W1992" i="1"/>
  <c r="W1996" i="1"/>
  <c r="W27" i="1"/>
  <c r="W417" i="1"/>
  <c r="W714" i="1"/>
  <c r="W718" i="1"/>
  <c r="W1030" i="1"/>
  <c r="W822" i="1"/>
  <c r="W342" i="1"/>
  <c r="W346" i="1"/>
  <c r="W398" i="1"/>
  <c r="W405" i="1"/>
  <c r="W697" i="1"/>
  <c r="W705" i="1"/>
  <c r="W386" i="1"/>
  <c r="W1697" i="1"/>
  <c r="W291" i="1"/>
  <c r="W43" i="1"/>
  <c r="W99" i="1"/>
  <c r="W138" i="1"/>
  <c r="W244" i="1"/>
  <c r="W333" i="1"/>
  <c r="W733" i="1"/>
  <c r="W1434" i="1"/>
  <c r="W1449" i="1"/>
  <c r="W1532" i="1"/>
  <c r="W1562" i="1"/>
  <c r="W390" i="1"/>
  <c r="W817" i="1"/>
  <c r="W1781" i="1"/>
  <c r="W190" i="1"/>
  <c r="W649" i="1"/>
  <c r="W737" i="1"/>
  <c r="W931" i="1"/>
  <c r="W1379" i="1"/>
  <c r="W228" i="1"/>
  <c r="W304" i="1"/>
  <c r="W30" i="1"/>
  <c r="W402" i="1"/>
  <c r="W835" i="1"/>
  <c r="W51" i="1"/>
  <c r="W249" i="1"/>
  <c r="W261" i="1"/>
  <c r="W300" i="1"/>
  <c r="W26" i="1"/>
  <c r="W19" i="1"/>
  <c r="W50" i="1"/>
  <c r="W74" i="1"/>
  <c r="W18" i="1"/>
  <c r="W67" i="1"/>
  <c r="W123" i="1"/>
  <c r="W162" i="1"/>
  <c r="W186" i="1"/>
  <c r="W283" i="1"/>
  <c r="W572" i="1"/>
  <c r="W580" i="1"/>
  <c r="W653" i="1"/>
  <c r="W728" i="1"/>
  <c r="W421" i="1"/>
  <c r="W90" i="1"/>
  <c r="W139" i="1"/>
  <c r="W75" i="1"/>
  <c r="W237" i="1"/>
  <c r="W240" i="1"/>
  <c r="W248" i="1"/>
  <c r="W782" i="1"/>
  <c r="W799" i="1"/>
  <c r="W66" i="1"/>
  <c r="W115" i="1"/>
  <c r="W562" i="1"/>
  <c r="W813" i="1"/>
  <c r="W54" i="1"/>
  <c r="W456" i="1"/>
  <c r="W509" i="1"/>
  <c r="W550" i="1"/>
  <c r="W114" i="1"/>
  <c r="W163" i="1"/>
  <c r="W3" i="1"/>
  <c r="W42" i="1"/>
  <c r="W91" i="1"/>
  <c r="W147" i="1"/>
  <c r="W274" i="1"/>
  <c r="W358" i="1"/>
  <c r="W476" i="1"/>
  <c r="W640" i="1"/>
  <c r="W777" i="1"/>
  <c r="W853" i="1"/>
  <c r="W1117" i="1"/>
  <c r="W1920" i="1"/>
  <c r="W808" i="1"/>
  <c r="W46" i="1"/>
  <c r="W218" i="1"/>
  <c r="W329" i="1"/>
  <c r="W513" i="1"/>
  <c r="W727" i="1"/>
  <c r="W934" i="1"/>
  <c r="W993" i="1"/>
  <c r="W13" i="1"/>
  <c r="W37" i="1"/>
  <c r="W61" i="1"/>
  <c r="W85" i="1"/>
  <c r="W109" i="1"/>
  <c r="W133" i="1"/>
  <c r="W157" i="1"/>
  <c r="W181" i="1"/>
  <c r="W214" i="1"/>
  <c r="W239" i="1"/>
  <c r="W252" i="1"/>
  <c r="W341" i="1"/>
  <c r="W443" i="1"/>
  <c r="W467" i="1"/>
  <c r="W499" i="1"/>
  <c r="W529" i="1"/>
  <c r="W537" i="1"/>
  <c r="W554" i="1"/>
  <c r="W603" i="1"/>
  <c r="W631" i="1"/>
  <c r="W664" i="1"/>
  <c r="W678" i="1"/>
  <c r="W699" i="1"/>
  <c r="W713" i="1"/>
  <c r="W750" i="1"/>
  <c r="W882" i="1"/>
  <c r="W985" i="1"/>
  <c r="W1017" i="1"/>
  <c r="W1202" i="1"/>
  <c r="W1209" i="1"/>
  <c r="W1213" i="1"/>
  <c r="W1291" i="1"/>
  <c r="W170" i="1"/>
  <c r="W278" i="1"/>
  <c r="W286" i="1"/>
  <c r="W700" i="1"/>
  <c r="W451" i="1"/>
  <c r="W101" i="1"/>
  <c r="W149" i="1"/>
  <c r="W1388" i="1"/>
  <c r="W1392" i="1"/>
  <c r="W1490" i="1"/>
  <c r="W98" i="1"/>
  <c r="W146" i="1"/>
  <c r="W338" i="1"/>
  <c r="W709" i="1"/>
  <c r="W1081" i="1"/>
  <c r="W1089" i="1"/>
  <c r="W142" i="1"/>
  <c r="W256" i="1"/>
  <c r="W265" i="1"/>
  <c r="W269" i="1"/>
  <c r="W77" i="1"/>
  <c r="W184" i="1"/>
  <c r="W498" i="1"/>
  <c r="W623" i="1"/>
  <c r="W690" i="1"/>
  <c r="W1400" i="1"/>
  <c r="W78" i="1"/>
  <c r="W102" i="1"/>
  <c r="W126" i="1"/>
  <c r="W150" i="1"/>
  <c r="W526" i="1"/>
  <c r="W558" i="1"/>
  <c r="W571" i="1"/>
  <c r="W899" i="1"/>
  <c r="W70" i="1"/>
  <c r="W118" i="1"/>
  <c r="W166" i="1"/>
  <c r="W856" i="1"/>
  <c r="W887" i="1"/>
  <c r="W169" i="1"/>
  <c r="W281" i="1"/>
  <c r="W426" i="1"/>
  <c r="W8" i="1"/>
  <c r="W12" i="1"/>
  <c r="W16" i="1"/>
  <c r="W28" i="1"/>
  <c r="W32" i="1"/>
  <c r="W36" i="1"/>
  <c r="W40" i="1"/>
  <c r="W52" i="1"/>
  <c r="W56" i="1"/>
  <c r="W60" i="1"/>
  <c r="W64" i="1"/>
  <c r="W76" i="1"/>
  <c r="W80" i="1"/>
  <c r="W84" i="1"/>
  <c r="W88" i="1"/>
  <c r="W100" i="1"/>
  <c r="W104" i="1"/>
  <c r="W108" i="1"/>
  <c r="W112" i="1"/>
  <c r="W124" i="1"/>
  <c r="W128" i="1"/>
  <c r="W132" i="1"/>
  <c r="W136" i="1"/>
  <c r="W148" i="1"/>
  <c r="W152" i="1"/>
  <c r="W156" i="1"/>
  <c r="W160" i="1"/>
  <c r="W172" i="1"/>
  <c r="W208" i="1"/>
  <c r="W217" i="1"/>
  <c r="W221" i="1"/>
  <c r="W238" i="1"/>
  <c r="W310" i="1"/>
  <c r="W323" i="1"/>
  <c r="W336" i="1"/>
  <c r="W356" i="1"/>
  <c r="W415" i="1"/>
  <c r="W419" i="1"/>
  <c r="W494" i="1"/>
  <c r="W586" i="1"/>
  <c r="W646" i="1"/>
  <c r="W663" i="1"/>
  <c r="W677" i="1"/>
  <c r="W694" i="1"/>
  <c r="W753" i="1"/>
  <c r="W762" i="1"/>
  <c r="W766" i="1"/>
  <c r="W784" i="1"/>
  <c r="W909" i="1"/>
  <c r="W952" i="1"/>
  <c r="W984" i="1"/>
  <c r="W1144" i="1"/>
  <c r="W1148" i="1"/>
  <c r="W1184" i="1"/>
  <c r="W1474" i="1"/>
  <c r="W1722" i="1"/>
  <c r="W1726" i="1"/>
  <c r="W122" i="1"/>
  <c r="K2" i="3"/>
  <c r="W94" i="1"/>
  <c r="W197" i="1"/>
  <c r="W53" i="1"/>
  <c r="W178" i="1"/>
  <c r="W202" i="1"/>
  <c r="W206" i="1"/>
  <c r="W365" i="1"/>
  <c r="W369" i="1"/>
  <c r="W381" i="1"/>
  <c r="W389" i="1"/>
  <c r="W471" i="1"/>
  <c r="W768" i="1"/>
  <c r="W772" i="1"/>
  <c r="W22" i="1"/>
  <c r="W1363" i="1"/>
  <c r="W125" i="1"/>
  <c r="W4" i="1"/>
  <c r="W24" i="1"/>
  <c r="W48" i="1"/>
  <c r="W72" i="1"/>
  <c r="W96" i="1"/>
  <c r="W120" i="1"/>
  <c r="W144" i="1"/>
  <c r="W168" i="1"/>
  <c r="W183" i="1"/>
  <c r="W216" i="1"/>
  <c r="W254" i="1"/>
  <c r="W284" i="1"/>
  <c r="W301" i="1"/>
  <c r="W322" i="1"/>
  <c r="W348" i="1"/>
  <c r="W391" i="1"/>
  <c r="W399" i="1"/>
  <c r="W403" i="1"/>
  <c r="W410" i="1"/>
  <c r="W425" i="1"/>
  <c r="W477" i="1"/>
  <c r="W485" i="1"/>
  <c r="W488" i="1"/>
  <c r="W511" i="1"/>
  <c r="W667" i="1"/>
  <c r="W729" i="1"/>
  <c r="W757" i="1"/>
  <c r="W832" i="1"/>
  <c r="W858" i="1"/>
  <c r="W863" i="1"/>
  <c r="W1258" i="1"/>
  <c r="W877" i="1"/>
  <c r="W895" i="1"/>
  <c r="W936" i="1"/>
  <c r="W1001" i="1"/>
  <c r="W1031" i="1"/>
  <c r="W1076" i="1"/>
  <c r="W1113" i="1"/>
  <c r="W1193" i="1"/>
  <c r="W1262" i="1"/>
  <c r="W1282" i="1"/>
  <c r="W1286" i="1"/>
  <c r="W1478" i="1"/>
  <c r="W1525" i="1"/>
  <c r="W1709" i="1"/>
  <c r="W1969" i="1"/>
  <c r="W963" i="1"/>
  <c r="W975" i="1"/>
  <c r="W1012" i="1"/>
  <c r="W1021" i="1"/>
  <c r="W1034" i="1"/>
  <c r="W1192" i="1"/>
  <c r="W1232" i="1"/>
  <c r="W1237" i="1"/>
  <c r="W1250" i="1"/>
  <c r="W1277" i="1"/>
  <c r="W1359" i="1"/>
  <c r="W1367" i="1"/>
  <c r="W1785" i="1"/>
  <c r="W1253" i="1"/>
  <c r="W1469" i="1"/>
  <c r="W1485" i="1"/>
  <c r="W437" i="1"/>
  <c r="W445" i="1"/>
  <c r="W449" i="1"/>
  <c r="W492" i="1"/>
  <c r="W506" i="1"/>
  <c r="W532" i="1"/>
  <c r="W575" i="1"/>
  <c r="W596" i="1"/>
  <c r="W609" i="1"/>
  <c r="W613" i="1"/>
  <c r="W618" i="1"/>
  <c r="W639" i="1"/>
  <c r="W717" i="1"/>
  <c r="W732" i="1"/>
  <c r="W793" i="1"/>
  <c r="W798" i="1"/>
  <c r="W916" i="1"/>
  <c r="W954" i="1"/>
  <c r="W966" i="1"/>
  <c r="W999" i="1"/>
  <c r="W1007" i="1"/>
  <c r="W1062" i="1"/>
  <c r="W1094" i="1"/>
  <c r="W1098" i="1"/>
  <c r="W1162" i="1"/>
  <c r="W1170" i="1"/>
  <c r="W1174" i="1"/>
  <c r="W1191" i="1"/>
  <c r="W1236" i="1"/>
  <c r="W1240" i="1"/>
  <c r="W1325" i="1"/>
  <c r="W1346" i="1"/>
  <c r="W1415" i="1"/>
  <c r="W1441" i="1"/>
  <c r="W1680" i="1"/>
  <c r="W1687" i="1"/>
  <c r="W1773" i="1"/>
  <c r="W1867" i="1"/>
  <c r="W1880" i="1"/>
  <c r="W344" i="1"/>
  <c r="W377" i="1"/>
  <c r="W385" i="1"/>
  <c r="W393" i="1"/>
  <c r="W397" i="1"/>
  <c r="W436" i="1"/>
  <c r="W440" i="1"/>
  <c r="W466" i="1"/>
  <c r="W470" i="1"/>
  <c r="W483" i="1"/>
  <c r="W487" i="1"/>
  <c r="W518" i="1"/>
  <c r="W548" i="1"/>
  <c r="W591" i="1"/>
  <c r="W604" i="1"/>
  <c r="W630" i="1"/>
  <c r="W656" i="1"/>
  <c r="W684" i="1"/>
  <c r="W688" i="1"/>
  <c r="W693" i="1"/>
  <c r="W764" i="1"/>
  <c r="W811" i="1"/>
  <c r="W908" i="1"/>
  <c r="W912" i="1"/>
  <c r="W1061" i="1"/>
  <c r="W1153" i="1"/>
  <c r="W1157" i="1"/>
  <c r="W1165" i="1"/>
  <c r="W1231" i="1"/>
  <c r="W1393" i="1"/>
  <c r="W1410" i="1"/>
  <c r="W1414" i="1"/>
  <c r="W1572" i="1"/>
  <c r="W1924" i="1"/>
  <c r="W1567" i="1"/>
  <c r="W1769" i="1"/>
  <c r="W1777" i="1"/>
  <c r="W1964" i="1"/>
  <c r="W796" i="1"/>
  <c r="W801" i="1"/>
  <c r="W816" i="1"/>
  <c r="W825" i="1"/>
  <c r="W865" i="1"/>
  <c r="W875" i="1"/>
  <c r="W925" i="1"/>
  <c r="W997" i="1"/>
  <c r="W1039" i="1"/>
  <c r="W1080" i="1"/>
  <c r="W1084" i="1"/>
  <c r="W1107" i="1"/>
  <c r="W1252" i="1"/>
  <c r="W1264" i="1"/>
  <c r="W1290" i="1"/>
  <c r="W1350" i="1"/>
  <c r="W1374" i="1"/>
  <c r="W1524" i="1"/>
  <c r="W1554" i="1"/>
  <c r="W1621" i="1"/>
  <c r="W1704" i="1"/>
  <c r="W1850" i="1"/>
  <c r="W1928" i="1"/>
  <c r="W194" i="1"/>
  <c r="W203" i="1"/>
  <c r="W225" i="1"/>
  <c r="W234" i="1"/>
  <c r="W242" i="1"/>
  <c r="W251" i="1"/>
  <c r="W255" i="1"/>
  <c r="W273" i="1"/>
  <c r="W326" i="1"/>
  <c r="W339" i="1"/>
  <c r="W343" i="1"/>
  <c r="W384" i="1"/>
  <c r="W416" i="1"/>
  <c r="W429" i="1"/>
  <c r="W438" i="1"/>
  <c r="W459" i="1"/>
  <c r="W478" i="1"/>
  <c r="W501" i="1"/>
  <c r="W515" i="1"/>
  <c r="W534" i="1"/>
  <c r="W556" i="1"/>
  <c r="W565" i="1"/>
  <c r="W584" i="1"/>
  <c r="W597" i="1"/>
  <c r="W657" i="1"/>
  <c r="W672" i="1"/>
  <c r="W711" i="1"/>
  <c r="W736" i="1"/>
  <c r="W741" i="1"/>
  <c r="W776" i="1"/>
  <c r="W781" i="1"/>
  <c r="W786" i="1"/>
  <c r="W820" i="1"/>
  <c r="W850" i="1"/>
  <c r="W860" i="1"/>
  <c r="W889" i="1"/>
  <c r="W915" i="1"/>
  <c r="W943" i="1"/>
  <c r="W947" i="1"/>
  <c r="W983" i="1"/>
  <c r="W987" i="1"/>
  <c r="W992" i="1"/>
  <c r="W1020" i="1"/>
  <c r="W1024" i="1"/>
  <c r="W1043" i="1"/>
  <c r="W1057" i="1"/>
  <c r="W1102" i="1"/>
  <c r="W1121" i="1"/>
  <c r="W1125" i="1"/>
  <c r="W1147" i="1"/>
  <c r="W1164" i="1"/>
  <c r="W1173" i="1"/>
  <c r="W1177" i="1"/>
  <c r="W1268" i="1"/>
  <c r="W1272" i="1"/>
  <c r="W1298" i="1"/>
  <c r="W1328" i="1"/>
  <c r="W1362" i="1"/>
  <c r="W1391" i="1"/>
  <c r="W1395" i="1"/>
  <c r="W1460" i="1"/>
  <c r="W1464" i="1"/>
  <c r="W1472" i="1"/>
  <c r="W1542" i="1"/>
  <c r="W1617" i="1"/>
  <c r="W1728" i="1"/>
  <c r="W1764" i="1"/>
  <c r="W1831" i="1"/>
  <c r="W1839" i="1"/>
  <c r="W1916" i="1"/>
  <c r="W185" i="1"/>
  <c r="W198" i="1"/>
  <c r="W211" i="1"/>
  <c r="W376" i="1"/>
  <c r="W380" i="1"/>
  <c r="W404" i="1"/>
  <c r="W468" i="1"/>
  <c r="W473" i="1"/>
  <c r="W482" i="1"/>
  <c r="W514" i="1"/>
  <c r="W716" i="1"/>
  <c r="W795" i="1"/>
  <c r="W1047" i="1"/>
  <c r="W1366" i="1"/>
  <c r="W1373" i="1"/>
  <c r="W1823" i="1"/>
  <c r="W1827" i="1"/>
  <c r="W1919" i="1"/>
  <c r="W800" i="1"/>
  <c r="W824" i="1"/>
  <c r="W833" i="1"/>
  <c r="W892" i="1"/>
  <c r="W906" i="1"/>
  <c r="W919" i="1"/>
  <c r="W937" i="1"/>
  <c r="W959" i="1"/>
  <c r="W968" i="1"/>
  <c r="W991" i="1"/>
  <c r="W1023" i="1"/>
  <c r="W1028" i="1"/>
  <c r="W1056" i="1"/>
  <c r="W1069" i="1"/>
  <c r="W1092" i="1"/>
  <c r="W1101" i="1"/>
  <c r="W1110" i="1"/>
  <c r="W1120" i="1"/>
  <c r="W1155" i="1"/>
  <c r="W1159" i="1"/>
  <c r="W1172" i="1"/>
  <c r="W1180" i="1"/>
  <c r="W1194" i="1"/>
  <c r="W1203" i="1"/>
  <c r="W1207" i="1"/>
  <c r="W1216" i="1"/>
  <c r="W1271" i="1"/>
  <c r="W1275" i="1"/>
  <c r="W1313" i="1"/>
  <c r="W1317" i="1"/>
  <c r="W1340" i="1"/>
  <c r="W1430" i="1"/>
  <c r="W1443" i="1"/>
  <c r="W1450" i="1"/>
  <c r="W1907" i="1"/>
  <c r="W1966" i="1"/>
  <c r="W1127" i="1"/>
  <c r="W1344" i="1"/>
  <c r="W1402" i="1"/>
  <c r="W1892" i="1"/>
  <c r="W1962" i="1"/>
  <c r="W1634" i="1"/>
  <c r="W1667" i="1"/>
  <c r="W1717" i="1"/>
  <c r="W1862" i="1"/>
  <c r="W1515" i="1"/>
  <c r="W1675" i="1"/>
  <c r="W1708" i="1"/>
  <c r="W1747" i="1"/>
  <c r="W1751" i="1"/>
  <c r="W1756" i="1"/>
  <c r="W1853" i="1"/>
  <c r="W1866" i="1"/>
  <c r="W1948" i="1"/>
  <c r="W1952" i="1"/>
  <c r="W1458" i="1"/>
  <c r="W1467" i="1"/>
  <c r="W1544" i="1"/>
  <c r="W1553" i="1"/>
  <c r="W1629" i="1"/>
  <c r="W1671" i="1"/>
  <c r="W1712" i="1"/>
  <c r="W1763" i="1"/>
  <c r="W1796" i="1"/>
  <c r="W1845" i="1"/>
  <c r="W1956" i="1"/>
  <c r="W1087" i="1"/>
  <c r="W1105" i="1"/>
  <c r="W1114" i="1"/>
  <c r="W1132" i="1"/>
  <c r="W1142" i="1"/>
  <c r="W1183" i="1"/>
  <c r="W1188" i="1"/>
  <c r="W1279" i="1"/>
  <c r="W1289" i="1"/>
  <c r="W1302" i="1"/>
  <c r="W1306" i="1"/>
  <c r="W1314" i="1"/>
  <c r="W1319" i="1"/>
  <c r="W1347" i="1"/>
  <c r="W1369" i="1"/>
  <c r="W1399" i="1"/>
  <c r="W1408" i="1"/>
  <c r="W1412" i="1"/>
  <c r="W1422" i="1"/>
  <c r="W1440" i="1"/>
  <c r="W1462" i="1"/>
  <c r="W1489" i="1"/>
  <c r="W1501" i="1"/>
  <c r="W1540" i="1"/>
  <c r="W1548" i="1"/>
  <c r="W1602" i="1"/>
  <c r="W1699" i="1"/>
  <c r="W1703" i="1"/>
  <c r="W1738" i="1"/>
  <c r="W1836" i="1"/>
  <c r="W1840" i="1"/>
  <c r="W1902" i="1"/>
  <c r="W1210" i="1"/>
  <c r="W1219" i="1"/>
  <c r="W1224" i="1"/>
  <c r="W1228" i="1"/>
  <c r="W1261" i="1"/>
  <c r="W1265" i="1"/>
  <c r="W1274" i="1"/>
  <c r="W1323" i="1"/>
  <c r="W1338" i="1"/>
  <c r="W1343" i="1"/>
  <c r="W1368" i="1"/>
  <c r="W1407" i="1"/>
  <c r="W1421" i="1"/>
  <c r="W1444" i="1"/>
  <c r="W1452" i="1"/>
  <c r="W1457" i="1"/>
  <c r="W1466" i="1"/>
  <c r="W1470" i="1"/>
  <c r="W1479" i="1"/>
  <c r="W1492" i="1"/>
  <c r="W1601" i="1"/>
  <c r="W1610" i="1"/>
  <c r="W1657" i="1"/>
  <c r="W1661" i="1"/>
  <c r="W1670" i="1"/>
  <c r="W1689" i="1"/>
  <c r="W1698" i="1"/>
  <c r="W1786" i="1"/>
  <c r="W1790" i="1"/>
  <c r="W1893" i="1"/>
  <c r="W1937" i="1"/>
  <c r="W1951" i="1"/>
  <c r="W1974" i="1"/>
  <c r="W1983" i="1"/>
  <c r="W1299" i="1"/>
  <c r="W1321" i="1"/>
  <c r="W1336" i="1"/>
  <c r="W1354" i="1"/>
  <c r="W1409" i="1"/>
  <c r="W1418" i="1"/>
  <c r="W1428" i="1"/>
  <c r="W1433" i="1"/>
  <c r="W1442" i="1"/>
  <c r="W1455" i="1"/>
  <c r="W1473" i="1"/>
  <c r="W1486" i="1"/>
  <c r="W1504" i="1"/>
  <c r="W1508" i="1"/>
  <c r="W1552" i="1"/>
  <c r="W1561" i="1"/>
  <c r="W1566" i="1"/>
  <c r="W1576" i="1"/>
  <c r="W1656" i="1"/>
  <c r="W1696" i="1"/>
  <c r="W1731" i="1"/>
  <c r="W1740" i="1"/>
  <c r="W1754" i="1"/>
  <c r="W1767" i="1"/>
  <c r="W1771" i="1"/>
  <c r="W1775" i="1"/>
  <c r="W1816" i="1"/>
  <c r="W1821" i="1"/>
  <c r="W1825" i="1"/>
  <c r="W1834" i="1"/>
  <c r="W1843" i="1"/>
  <c r="W1856" i="1"/>
  <c r="W1879" i="1"/>
  <c r="W1905" i="1"/>
  <c r="W1945" i="1"/>
  <c r="W1994" i="1"/>
  <c r="W1565" i="1"/>
  <c r="W1585" i="1"/>
  <c r="W1594" i="1"/>
  <c r="W1599" i="1"/>
  <c r="W1628" i="1"/>
  <c r="W1632" i="1"/>
  <c r="W1720" i="1"/>
  <c r="W1725" i="1"/>
  <c r="W1744" i="1"/>
  <c r="W1779" i="1"/>
  <c r="W1860" i="1"/>
  <c r="W1909" i="1"/>
  <c r="W1950" i="1"/>
  <c r="W1963" i="1"/>
  <c r="W1676" i="1"/>
  <c r="W1715" i="1"/>
  <c r="W1724" i="1"/>
  <c r="W1748" i="1"/>
  <c r="W1837" i="1"/>
  <c r="W1864" i="1"/>
  <c r="W1917" i="1"/>
  <c r="W1939" i="1"/>
  <c r="G2" i="3"/>
  <c r="AB2" i="1"/>
  <c r="AB4" i="1"/>
  <c r="AB3" i="1"/>
  <c r="W23" i="1"/>
  <c r="W47" i="1"/>
  <c r="W71" i="1"/>
  <c r="W95" i="1"/>
  <c r="W119" i="1"/>
  <c r="W143" i="1"/>
  <c r="W167" i="1"/>
  <c r="W235" i="1"/>
  <c r="W320" i="1"/>
  <c r="T2" i="1"/>
  <c r="L2" i="3" s="1"/>
  <c r="T4" i="1"/>
  <c r="L3" i="3" s="1"/>
  <c r="M3" i="3" s="1"/>
  <c r="T5" i="1"/>
  <c r="L4" i="3" s="1"/>
  <c r="M4" i="3" s="1"/>
  <c r="W355" i="1"/>
  <c r="W364" i="1"/>
  <c r="W368" i="1"/>
  <c r="W192" i="1"/>
  <c r="W272" i="1"/>
  <c r="W332" i="1"/>
  <c r="W11" i="1"/>
  <c r="W243" i="1"/>
  <c r="W253" i="1"/>
  <c r="W282" i="1"/>
  <c r="W35" i="1"/>
  <c r="W59" i="1"/>
  <c r="W155" i="1"/>
  <c r="W204" i="1"/>
  <c r="W227" i="1"/>
  <c r="W294" i="1"/>
  <c r="W313" i="1"/>
  <c r="W349" i="1"/>
  <c r="W371" i="1"/>
  <c r="W316" i="1"/>
  <c r="W361" i="1"/>
  <c r="W378" i="1"/>
  <c r="W83" i="1"/>
  <c r="W107" i="1"/>
  <c r="W131" i="1"/>
  <c r="W191" i="1"/>
  <c r="K7" i="3"/>
  <c r="T8" i="1"/>
  <c r="L7" i="3" s="1"/>
  <c r="M7" i="3" s="1"/>
  <c r="W10" i="1"/>
  <c r="W34" i="1"/>
  <c r="W58" i="1"/>
  <c r="W82" i="1"/>
  <c r="W106" i="1"/>
  <c r="W130" i="1"/>
  <c r="W154" i="1"/>
  <c r="W246" i="1"/>
  <c r="W303" i="1"/>
  <c r="W444" i="1"/>
  <c r="W179" i="1"/>
  <c r="W268" i="1"/>
  <c r="W383" i="1"/>
  <c r="W412" i="1"/>
  <c r="W424" i="1"/>
  <c r="W460" i="1"/>
  <c r="W287" i="1"/>
  <c r="W335" i="1"/>
  <c r="W539" i="1"/>
  <c r="W469" i="1"/>
  <c r="W479" i="1"/>
  <c r="W448" i="1"/>
  <c r="W528" i="1"/>
  <c r="W311" i="1"/>
  <c r="W359" i="1"/>
  <c r="W432" i="1"/>
  <c r="W495" i="1"/>
  <c r="W504" i="1"/>
  <c r="W408" i="1"/>
  <c r="W420" i="1"/>
  <c r="W215" i="1"/>
  <c r="W263" i="1"/>
  <c r="T7" i="1"/>
  <c r="L6" i="3" s="1"/>
  <c r="M6" i="3" s="1"/>
  <c r="W489" i="1"/>
  <c r="W546" i="1"/>
  <c r="W552" i="1"/>
  <c r="W633" i="1"/>
  <c r="W708" i="1"/>
  <c r="W573" i="1"/>
  <c r="W648" i="1"/>
  <c r="W792" i="1"/>
  <c r="W561" i="1"/>
  <c r="W612" i="1"/>
  <c r="W756" i="1"/>
  <c r="W520" i="1"/>
  <c r="W549" i="1"/>
  <c r="W621" i="1"/>
  <c r="W696" i="1"/>
  <c r="W465" i="1"/>
  <c r="W636" i="1"/>
  <c r="W780" i="1"/>
  <c r="W570" i="1"/>
  <c r="W585" i="1"/>
  <c r="W660" i="1"/>
  <c r="W804" i="1"/>
  <c r="W828" i="1"/>
  <c r="W600" i="1"/>
  <c r="W839" i="1"/>
  <c r="W868" i="1"/>
  <c r="W880" i="1"/>
  <c r="W988" i="1"/>
  <c r="W1063" i="1"/>
  <c r="W979" i="1"/>
  <c r="W844" i="1"/>
  <c r="W1015" i="1"/>
  <c r="W1149" i="1"/>
  <c r="W1075" i="1"/>
  <c r="W871" i="1"/>
  <c r="W883" i="1"/>
  <c r="W900" i="1"/>
  <c r="W904" i="1"/>
  <c r="W940" i="1"/>
  <c r="W976" i="1"/>
  <c r="W1051" i="1"/>
  <c r="W1143" i="1"/>
  <c r="W1217" i="1"/>
  <c r="W864" i="1"/>
  <c r="W876" i="1"/>
  <c r="W888" i="1"/>
  <c r="W1027" i="1"/>
  <c r="W1167" i="1"/>
  <c r="W1097" i="1"/>
  <c r="W1116" i="1"/>
  <c r="W1129" i="1"/>
  <c r="W1287" i="1"/>
  <c r="W1215" i="1"/>
  <c r="W1119" i="1"/>
  <c r="W1133" i="1"/>
  <c r="W1140" i="1"/>
  <c r="W1370" i="1"/>
  <c r="W1356" i="1"/>
  <c r="W1326" i="1"/>
  <c r="W1259" i="1"/>
  <c r="W1283" i="1"/>
  <c r="W1297" i="1"/>
  <c r="W1673" i="1"/>
  <c r="I8" i="4"/>
  <c r="W1620" i="1"/>
  <c r="J23" i="3"/>
  <c r="R23" i="3"/>
  <c r="M23" i="3"/>
  <c r="H23" i="3"/>
  <c r="F23" i="3"/>
  <c r="W1152" i="1"/>
  <c r="W1200" i="1"/>
  <c r="W1248" i="1"/>
  <c r="W1483" i="1"/>
  <c r="W1543" i="1"/>
  <c r="W1598" i="1"/>
  <c r="W1645" i="1"/>
  <c r="W1750" i="1"/>
  <c r="J11" i="3"/>
  <c r="R11" i="3"/>
  <c r="M11" i="3"/>
  <c r="H11" i="3"/>
  <c r="F11" i="3"/>
  <c r="I5" i="4"/>
  <c r="I17" i="4"/>
  <c r="I29" i="4"/>
  <c r="W1586" i="1"/>
  <c r="W1394" i="1"/>
  <c r="W1643" i="1"/>
  <c r="W1814" i="1"/>
  <c r="W1886" i="1"/>
  <c r="J14" i="3"/>
  <c r="R14" i="3"/>
  <c r="M14" i="3"/>
  <c r="H14" i="3"/>
  <c r="F14" i="3"/>
  <c r="I14" i="4"/>
  <c r="I26" i="4"/>
  <c r="W1278" i="1"/>
  <c r="W1531" i="1"/>
  <c r="W1590" i="1"/>
  <c r="W1804" i="1"/>
  <c r="F25" i="3"/>
  <c r="R25" i="3"/>
  <c r="M25" i="3"/>
  <c r="J25" i="3"/>
  <c r="H25" i="3"/>
  <c r="J29" i="3"/>
  <c r="R29" i="3"/>
  <c r="M29" i="3"/>
  <c r="H29" i="3"/>
  <c r="F29" i="3"/>
  <c r="W1307" i="1"/>
  <c r="W1331" i="1"/>
  <c r="W1345" i="1"/>
  <c r="W1404" i="1"/>
  <c r="W1435" i="1"/>
  <c r="W1495" i="1"/>
  <c r="W1589" i="1"/>
  <c r="F16" i="3"/>
  <c r="R16" i="3"/>
  <c r="M16" i="3"/>
  <c r="J16" i="3"/>
  <c r="H16" i="3"/>
  <c r="W1571" i="1"/>
  <c r="W1607" i="1"/>
  <c r="W1674" i="1"/>
  <c r="W1702" i="1"/>
  <c r="W1713" i="1"/>
  <c r="W1734" i="1"/>
  <c r="W1798" i="1"/>
  <c r="W1828" i="1"/>
  <c r="W1876" i="1"/>
  <c r="W1971" i="1"/>
  <c r="F5" i="3"/>
  <c r="H5" i="3"/>
  <c r="W1427" i="1"/>
  <c r="W1475" i="1"/>
  <c r="W1523" i="1"/>
  <c r="W1615" i="1"/>
  <c r="W1718" i="1"/>
  <c r="W1808" i="1"/>
  <c r="W1818" i="1"/>
  <c r="W1857" i="1"/>
  <c r="W1881" i="1"/>
  <c r="W1923" i="1"/>
  <c r="F9" i="3"/>
  <c r="M9" i="3"/>
  <c r="J9" i="3"/>
  <c r="H9" i="3"/>
  <c r="Q10" i="3"/>
  <c r="W1463" i="1"/>
  <c r="W1511" i="1"/>
  <c r="W1559" i="1"/>
  <c r="W1595" i="1"/>
  <c r="W1651" i="1"/>
  <c r="W1683" i="1"/>
  <c r="W1760" i="1"/>
  <c r="W1770" i="1"/>
  <c r="W1817" i="1"/>
  <c r="W1851" i="1"/>
  <c r="W1865" i="1"/>
  <c r="W1997" i="1"/>
  <c r="J8" i="3"/>
  <c r="R8" i="3"/>
  <c r="M8" i="3"/>
  <c r="H8" i="3"/>
  <c r="F12" i="3"/>
  <c r="M12" i="3"/>
  <c r="J12" i="3"/>
  <c r="H12" i="3"/>
  <c r="W1627" i="1"/>
  <c r="W1677" i="1"/>
  <c r="W1721" i="1"/>
  <c r="W1935" i="1"/>
  <c r="F8" i="3"/>
  <c r="W1583" i="1"/>
  <c r="W1654" i="1"/>
  <c r="W1660" i="1"/>
  <c r="W1795" i="1"/>
  <c r="R9" i="3"/>
  <c r="F15" i="3"/>
  <c r="M15" i="3"/>
  <c r="J15" i="3"/>
  <c r="H15" i="3"/>
  <c r="R15" i="3"/>
  <c r="F24" i="3"/>
  <c r="M24" i="3"/>
  <c r="J24" i="3"/>
  <c r="H24" i="3"/>
  <c r="R24" i="3"/>
  <c r="W1838" i="1"/>
  <c r="W1889" i="1"/>
  <c r="W1958" i="1"/>
  <c r="F10" i="3"/>
  <c r="R10" i="3"/>
  <c r="M10" i="3"/>
  <c r="J10" i="3"/>
  <c r="J17" i="3"/>
  <c r="R17" i="3"/>
  <c r="M17" i="3"/>
  <c r="H17" i="3"/>
  <c r="F18" i="3"/>
  <c r="M18" i="3"/>
  <c r="J18" i="3"/>
  <c r="H18" i="3"/>
  <c r="I19" i="3"/>
  <c r="W1813" i="1"/>
  <c r="W1912" i="1"/>
  <c r="F6" i="3"/>
  <c r="I4" i="4"/>
  <c r="E34" i="4"/>
  <c r="W1705" i="1"/>
  <c r="W1753" i="1"/>
  <c r="W1801" i="1"/>
  <c r="W1906" i="1"/>
  <c r="W1933" i="1"/>
  <c r="W1961" i="1"/>
  <c r="W1987" i="1"/>
  <c r="F22" i="3"/>
  <c r="R22" i="3"/>
  <c r="M22" i="3"/>
  <c r="J22" i="3"/>
  <c r="F30" i="3"/>
  <c r="M30" i="3"/>
  <c r="J30" i="3"/>
  <c r="H30" i="3"/>
  <c r="R30" i="3"/>
  <c r="W1693" i="1"/>
  <c r="W1741" i="1"/>
  <c r="W1789" i="1"/>
  <c r="W1826" i="1"/>
  <c r="W1849" i="1"/>
  <c r="W1921" i="1"/>
  <c r="W1942" i="1"/>
  <c r="F13" i="3"/>
  <c r="R13" i="3"/>
  <c r="M13" i="3"/>
  <c r="J13" i="3"/>
  <c r="R18" i="3"/>
  <c r="J20" i="3"/>
  <c r="R20" i="3"/>
  <c r="M20" i="3"/>
  <c r="H20" i="3"/>
  <c r="F21" i="3"/>
  <c r="M21" i="3"/>
  <c r="J21" i="3"/>
  <c r="H21" i="3"/>
  <c r="H22" i="3"/>
  <c r="W1885" i="1"/>
  <c r="W1926" i="1"/>
  <c r="W1970" i="1"/>
  <c r="W1985" i="1"/>
  <c r="W1990" i="1"/>
  <c r="F7" i="3"/>
  <c r="H7" i="3"/>
  <c r="F4" i="3"/>
  <c r="F19" i="3"/>
  <c r="R19" i="3"/>
  <c r="M19" i="3"/>
  <c r="J19" i="3"/>
  <c r="J26" i="3"/>
  <c r="R26" i="3"/>
  <c r="M26" i="3"/>
  <c r="H26" i="3"/>
  <c r="F27" i="3"/>
  <c r="M27" i="3"/>
  <c r="J27" i="3"/>
  <c r="H27" i="3"/>
  <c r="W1934" i="1"/>
  <c r="D33" i="3"/>
  <c r="F3" i="3"/>
  <c r="W1861" i="1"/>
  <c r="W1897" i="1"/>
  <c r="W1946" i="1"/>
  <c r="W1954" i="1"/>
  <c r="H3" i="3"/>
  <c r="W1981" i="1"/>
  <c r="H2" i="3"/>
  <c r="I23" i="4"/>
  <c r="B5" i="4"/>
  <c r="G6" i="4"/>
  <c r="B8" i="4"/>
  <c r="G9" i="4"/>
  <c r="B11" i="4"/>
  <c r="G12" i="4"/>
  <c r="B14" i="4"/>
  <c r="G15" i="4"/>
  <c r="B17" i="4"/>
  <c r="G18" i="4"/>
  <c r="B20" i="4"/>
  <c r="G21" i="4"/>
  <c r="B23" i="4"/>
  <c r="G24" i="4"/>
  <c r="B26" i="4"/>
  <c r="G27" i="4"/>
  <c r="B29" i="4"/>
  <c r="G30" i="4"/>
  <c r="B32" i="4"/>
  <c r="G33" i="4"/>
  <c r="R28" i="3"/>
  <c r="R31" i="3"/>
  <c r="C5" i="4"/>
  <c r="H6" i="4"/>
  <c r="C8" i="4"/>
  <c r="H9" i="4"/>
  <c r="C11" i="4"/>
  <c r="I11" i="4" s="1"/>
  <c r="H12" i="4"/>
  <c r="C14" i="4"/>
  <c r="H15" i="4"/>
  <c r="C17" i="4"/>
  <c r="H18" i="4"/>
  <c r="C20" i="4"/>
  <c r="I20" i="4" s="1"/>
  <c r="H21" i="4"/>
  <c r="C23" i="4"/>
  <c r="H24" i="4"/>
  <c r="C26" i="4"/>
  <c r="H27" i="4"/>
  <c r="C29" i="4"/>
  <c r="H30" i="4"/>
  <c r="C32" i="4"/>
  <c r="I32" i="4" s="1"/>
  <c r="H33" i="4"/>
  <c r="F31" i="3"/>
  <c r="D5" i="4"/>
  <c r="D34" i="4" s="1"/>
  <c r="I6" i="4"/>
  <c r="D8" i="4"/>
  <c r="I9" i="4"/>
  <c r="D11" i="4"/>
  <c r="I12" i="4"/>
  <c r="D14" i="4"/>
  <c r="I15" i="4"/>
  <c r="D17" i="4"/>
  <c r="I18" i="4"/>
  <c r="D20" i="4"/>
  <c r="I21" i="4"/>
  <c r="D23" i="4"/>
  <c r="I24" i="4"/>
  <c r="D26" i="4"/>
  <c r="I27" i="4"/>
  <c r="D29" i="4"/>
  <c r="I30" i="4"/>
  <c r="D32" i="4"/>
  <c r="I33" i="4"/>
  <c r="G5" i="4"/>
  <c r="B7" i="4"/>
  <c r="G8" i="4"/>
  <c r="B10" i="4"/>
  <c r="G11" i="4"/>
  <c r="B13" i="4"/>
  <c r="B34" i="4" s="1"/>
  <c r="G14" i="4"/>
  <c r="B16" i="4"/>
  <c r="G17" i="4"/>
  <c r="B19" i="4"/>
  <c r="G20" i="4"/>
  <c r="B22" i="4"/>
  <c r="G23" i="4"/>
  <c r="B25" i="4"/>
  <c r="G26" i="4"/>
  <c r="B28" i="4"/>
  <c r="G29" i="4"/>
  <c r="B31" i="4"/>
  <c r="G32" i="4"/>
  <c r="H5" i="4"/>
  <c r="C7" i="4"/>
  <c r="I7" i="4" s="1"/>
  <c r="H8" i="4"/>
  <c r="C10" i="4"/>
  <c r="I10" i="4" s="1"/>
  <c r="H11" i="4"/>
  <c r="C13" i="4"/>
  <c r="I13" i="4" s="1"/>
  <c r="H14" i="4"/>
  <c r="C16" i="4"/>
  <c r="I16" i="4" s="1"/>
  <c r="H17" i="4"/>
  <c r="C19" i="4"/>
  <c r="I19" i="4" s="1"/>
  <c r="H20" i="4"/>
  <c r="C22" i="4"/>
  <c r="I22" i="4" s="1"/>
  <c r="H23" i="4"/>
  <c r="C25" i="4"/>
  <c r="I25" i="4" s="1"/>
  <c r="H26" i="4"/>
  <c r="C28" i="4"/>
  <c r="I28" i="4" s="1"/>
  <c r="H29" i="4"/>
  <c r="C31" i="4"/>
  <c r="I31" i="4" s="1"/>
  <c r="H32" i="4"/>
  <c r="D7" i="4"/>
  <c r="D10" i="4"/>
  <c r="D13" i="4"/>
  <c r="D16" i="4"/>
  <c r="D19" i="4"/>
  <c r="D22" i="4"/>
  <c r="D25" i="4"/>
  <c r="D28" i="4"/>
  <c r="D31" i="4"/>
  <c r="I4" i="3" l="1"/>
  <c r="N4" i="3"/>
  <c r="O4" i="3" s="1"/>
  <c r="J2" i="3"/>
  <c r="Q28" i="3"/>
  <c r="Q4" i="3"/>
  <c r="R4" i="3" s="1"/>
  <c r="I13" i="3"/>
  <c r="N6" i="3"/>
  <c r="O6" i="3" s="1"/>
  <c r="I6" i="3"/>
  <c r="J6" i="3"/>
  <c r="K33" i="3"/>
  <c r="I31" i="3"/>
  <c r="I3" i="3"/>
  <c r="N3" i="3"/>
  <c r="O3" i="3" s="1"/>
  <c r="Q3" i="3"/>
  <c r="R3" i="3" s="1"/>
  <c r="N5" i="3"/>
  <c r="O5" i="3" s="1"/>
  <c r="I5" i="3"/>
  <c r="Q5" i="3"/>
  <c r="R5" i="3" s="1"/>
  <c r="Q17" i="3"/>
  <c r="I17" i="3"/>
  <c r="I14" i="3"/>
  <c r="Q14" i="3"/>
  <c r="I30" i="3"/>
  <c r="Q30" i="3"/>
  <c r="I8" i="3"/>
  <c r="Q8" i="3"/>
  <c r="Q23" i="3"/>
  <c r="I23" i="3"/>
  <c r="I27" i="3"/>
  <c r="Q27" i="3"/>
  <c r="I16" i="3"/>
  <c r="Q16" i="3"/>
  <c r="Q20" i="3"/>
  <c r="I20" i="3"/>
  <c r="I12" i="3"/>
  <c r="Q12" i="3"/>
  <c r="J3" i="3"/>
  <c r="I22" i="3"/>
  <c r="Q22" i="3"/>
  <c r="J5" i="3"/>
  <c r="Q29" i="3"/>
  <c r="I29" i="3"/>
  <c r="I21" i="3"/>
  <c r="Q21" i="3"/>
  <c r="I9" i="3"/>
  <c r="Q9" i="3"/>
  <c r="Q11" i="3"/>
  <c r="I11" i="3"/>
  <c r="N7" i="3"/>
  <c r="O7" i="3" s="1"/>
  <c r="I7" i="3"/>
  <c r="Q7" i="3"/>
  <c r="R7" i="3" s="1"/>
  <c r="J7" i="3"/>
  <c r="I34" i="4"/>
  <c r="I18" i="3"/>
  <c r="Q18" i="3"/>
  <c r="I15" i="3"/>
  <c r="Q15" i="3"/>
  <c r="L33" i="3"/>
  <c r="N2" i="3"/>
  <c r="I2" i="3"/>
  <c r="H33" i="3"/>
  <c r="T30" i="3" s="1"/>
  <c r="Q2" i="3"/>
  <c r="I24" i="3"/>
  <c r="Q24" i="3"/>
  <c r="M2" i="3"/>
  <c r="I26" i="3"/>
  <c r="Q26" i="3"/>
  <c r="AD1" i="1"/>
  <c r="I25" i="3"/>
  <c r="Q25" i="3"/>
  <c r="G33" i="3"/>
  <c r="F2" i="3"/>
  <c r="M33" i="3" l="1"/>
  <c r="T9" i="3"/>
  <c r="T2" i="3"/>
  <c r="T33" i="3" s="1"/>
  <c r="T17" i="3"/>
  <c r="T18" i="3"/>
  <c r="T24" i="3"/>
  <c r="T25" i="3"/>
  <c r="T12" i="3"/>
  <c r="T27" i="3"/>
  <c r="J33" i="3"/>
  <c r="T23" i="3"/>
  <c r="T20" i="3"/>
  <c r="T16" i="3"/>
  <c r="T26" i="3"/>
  <c r="Q33" i="3"/>
  <c r="R33" i="3" s="1"/>
  <c r="R2" i="3"/>
  <c r="I33" i="3"/>
  <c r="T13" i="3"/>
  <c r="T31" i="3"/>
  <c r="T10" i="3"/>
  <c r="T4" i="3"/>
  <c r="T6" i="3"/>
  <c r="T19" i="3"/>
  <c r="T28" i="3"/>
  <c r="T21" i="3"/>
  <c r="T7" i="3"/>
  <c r="T29" i="3"/>
  <c r="T8" i="3"/>
  <c r="T5" i="3"/>
  <c r="N33" i="3"/>
  <c r="O33" i="3" s="1"/>
  <c r="O2" i="3"/>
  <c r="T15" i="3"/>
  <c r="T11" i="3"/>
  <c r="T22" i="3"/>
  <c r="T14" i="3"/>
  <c r="T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ID#AAAAwk9Ou00
    (2023-05-07 12:03:16)
Variação do IFIX no período de permanência no fundo.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ID#AAAAwk9Ou08
    (2023-05-07 12:03:16)
Primeiro dia do mês que se deseja verificar o rendimento. Usado para buscar os valores na aba Dividendos</t>
        </r>
      </text>
    </comment>
    <comment ref="C2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ID#AAAAwk9Ou1A
    (2023-05-07 12:03:16)
Último dia do mês que se deseja verificar o rendimento. Usado para buscar os valores na aba Dividendos</t>
        </r>
      </text>
    </comment>
    <comment ref="E2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ID#AAAAwk9Ou04
    (2023-05-07 12:03:16)
Último dia de Negociação do mês anterior. é o valor que a cota será exibida</t>
        </r>
      </text>
    </comment>
  </commentList>
</comments>
</file>

<file path=xl/sharedStrings.xml><?xml version="1.0" encoding="utf-8"?>
<sst xmlns="http://schemas.openxmlformats.org/spreadsheetml/2006/main" count="12117" uniqueCount="67">
  <si>
    <t>Ticker</t>
  </si>
  <si>
    <t>Data Compra</t>
  </si>
  <si>
    <t>Valor C.</t>
  </si>
  <si>
    <t>QTD</t>
  </si>
  <si>
    <t>Taxa</t>
  </si>
  <si>
    <t>Total C.</t>
  </si>
  <si>
    <t>Total C.+T.</t>
  </si>
  <si>
    <t>Valor+Taxa</t>
  </si>
  <si>
    <t>Data Venda</t>
  </si>
  <si>
    <t>Valor Venda</t>
  </si>
  <si>
    <t xml:space="preserve">Tempo(m) </t>
  </si>
  <si>
    <t>total-taxa</t>
  </si>
  <si>
    <t>valor - taxa</t>
  </si>
  <si>
    <t>Lucro</t>
  </si>
  <si>
    <t>Lucro %</t>
  </si>
  <si>
    <t>% Mensal</t>
  </si>
  <si>
    <t>Dividendos</t>
  </si>
  <si>
    <t>Div. Mês</t>
  </si>
  <si>
    <t>IFIX Compra</t>
  </si>
  <si>
    <t>IFIX Venda</t>
  </si>
  <si>
    <t>IFIX Diff</t>
  </si>
  <si>
    <t>IFIX %</t>
  </si>
  <si>
    <t>IFIX proporcional</t>
  </si>
  <si>
    <t>Mês</t>
  </si>
  <si>
    <t>Investimento</t>
  </si>
  <si>
    <t>Total</t>
  </si>
  <si>
    <t>MXRF11</t>
  </si>
  <si>
    <t>HGBS11</t>
  </si>
  <si>
    <t>HGLG11</t>
  </si>
  <si>
    <t>TRBL11</t>
  </si>
  <si>
    <t>BCFF11</t>
  </si>
  <si>
    <t>VRTA11</t>
  </si>
  <si>
    <t>Data</t>
  </si>
  <si>
    <t># cotas</t>
  </si>
  <si>
    <t>Dividendo/Cota</t>
  </si>
  <si>
    <t>Valor da cota</t>
  </si>
  <si>
    <t>D.Y</t>
  </si>
  <si>
    <t>Nome</t>
  </si>
  <si>
    <t>SEGMENTO</t>
  </si>
  <si>
    <t>Qtd</t>
  </si>
  <si>
    <t>Valor Hoje</t>
  </si>
  <si>
    <t xml:space="preserve">Valor Pago </t>
  </si>
  <si>
    <t>Total Original</t>
  </si>
  <si>
    <t>Total Hoje</t>
  </si>
  <si>
    <t>Lucro/Prejuízo</t>
  </si>
  <si>
    <t>Div/Mês</t>
  </si>
  <si>
    <t>D.Y mensal</t>
  </si>
  <si>
    <t>Lucro + Dividendos</t>
  </si>
  <si>
    <t>IFIX</t>
  </si>
  <si>
    <t>Lucro + Dividendos - IFIX</t>
  </si>
  <si>
    <t>POSIÇÃO</t>
  </si>
  <si>
    <t>PAPEL</t>
  </si>
  <si>
    <t>SHOPPING</t>
  </si>
  <si>
    <t>LOGISTICA</t>
  </si>
  <si>
    <t>FOF</t>
  </si>
  <si>
    <t>TOTAL</t>
  </si>
  <si>
    <t>.</t>
  </si>
  <si>
    <t>Primeiro dia do mês atual</t>
  </si>
  <si>
    <t>Último dia do mês</t>
  </si>
  <si>
    <t>Último negociação mês anterior</t>
  </si>
  <si>
    <t>Dividendo</t>
  </si>
  <si>
    <t>Div./Cota</t>
  </si>
  <si>
    <t>Poupança</t>
  </si>
  <si>
    <t>CDI</t>
  </si>
  <si>
    <t>% do CDI</t>
  </si>
  <si>
    <t>% da Poupança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</si>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</sst>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R$ -416]#,##0.00"/>
    <numFmt numFmtId="165" formatCode="&quot;R$&quot;#,##0.00"/>
    <numFmt numFmtId="166" formatCode="mm/yyyy"/>
    <numFmt numFmtId="167" formatCode="m/yyyy"/>
    <numFmt numFmtId="168" formatCode="d/m/yyyy"/>
  </numFmts>
  <fonts count="14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1"/>
      <color rgb="FFFFFFFF"/>
      <name val="Arial"/>
    </font>
    <font>
      <b/>
      <sz val="12"/>
      <color theme="1"/>
      <name val="Arial"/>
    </font>
    <font>
      <b/>
      <sz val="9"/>
      <color theme="1"/>
      <name val="Arial"/>
    </font>
    <font>
      <sz val="9"/>
      <color theme="1"/>
      <name val="Arial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76A5AF"/>
        <bgColor rgb="FF76A5A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2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3" fillId="7" borderId="0" xfId="0" applyFont="1" applyFill="1"/>
    <xf numFmtId="0" fontId="1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7" borderId="0" xfId="0" applyFont="1" applyFill="1" applyAlignment="1">
      <alignment vertical="center"/>
    </xf>
    <xf numFmtId="14" fontId="4" fillId="7" borderId="0" xfId="0" applyNumberFormat="1" applyFont="1" applyFill="1" applyAlignment="1">
      <alignment vertical="center"/>
    </xf>
    <xf numFmtId="164" fontId="4" fillId="7" borderId="0" xfId="0" applyNumberFormat="1" applyFont="1" applyFill="1" applyAlignment="1">
      <alignment vertical="center"/>
    </xf>
    <xf numFmtId="164" fontId="4" fillId="8" borderId="0" xfId="0" applyNumberFormat="1" applyFont="1" applyFill="1" applyAlignment="1">
      <alignment horizontal="right" vertical="center"/>
    </xf>
    <xf numFmtId="164" fontId="4" fillId="8" borderId="0" xfId="0" applyNumberFormat="1" applyFont="1" applyFill="1" applyAlignment="1">
      <alignment vertical="center"/>
    </xf>
    <xf numFmtId="3" fontId="4" fillId="7" borderId="0" xfId="0" applyNumberFormat="1" applyFont="1" applyFill="1" applyAlignment="1">
      <alignment vertical="center"/>
    </xf>
    <xf numFmtId="2" fontId="4" fillId="5" borderId="0" xfId="0" applyNumberFormat="1" applyFont="1" applyFill="1" applyAlignment="1">
      <alignment vertical="center"/>
    </xf>
    <xf numFmtId="164" fontId="4" fillId="5" borderId="0" xfId="0" applyNumberFormat="1" applyFont="1" applyFill="1" applyAlignment="1">
      <alignment vertical="center"/>
    </xf>
    <xf numFmtId="10" fontId="4" fillId="5" borderId="0" xfId="0" applyNumberFormat="1" applyFont="1" applyFill="1" applyAlignment="1">
      <alignment vertical="center"/>
    </xf>
    <xf numFmtId="165" fontId="4" fillId="5" borderId="0" xfId="0" applyNumberFormat="1" applyFont="1" applyFill="1" applyAlignment="1">
      <alignment horizontal="right" vertical="center"/>
    </xf>
    <xf numFmtId="165" fontId="5" fillId="5" borderId="0" xfId="0" applyNumberFormat="1" applyFont="1" applyFill="1" applyAlignment="1">
      <alignment horizontal="right" vertical="center"/>
    </xf>
    <xf numFmtId="3" fontId="5" fillId="5" borderId="0" xfId="0" applyNumberFormat="1" applyFont="1" applyFill="1" applyAlignment="1">
      <alignment vertical="center"/>
    </xf>
    <xf numFmtId="3" fontId="5" fillId="5" borderId="0" xfId="0" applyNumberFormat="1" applyFont="1" applyFill="1" applyAlignment="1">
      <alignment horizontal="right" vertical="center"/>
    </xf>
    <xf numFmtId="10" fontId="5" fillId="5" borderId="0" xfId="0" applyNumberFormat="1" applyFont="1" applyFill="1" applyAlignment="1">
      <alignment vertical="center"/>
    </xf>
    <xf numFmtId="164" fontId="5" fillId="5" borderId="0" xfId="0" applyNumberFormat="1" applyFont="1" applyFill="1" applyAlignment="1">
      <alignment vertical="center"/>
    </xf>
    <xf numFmtId="166" fontId="4" fillId="9" borderId="1" xfId="0" applyNumberFormat="1" applyFont="1" applyFill="1" applyBorder="1" applyAlignment="1">
      <alignment vertical="center"/>
    </xf>
    <xf numFmtId="164" fontId="4" fillId="9" borderId="1" xfId="0" applyNumberFormat="1" applyFont="1" applyFill="1" applyBorder="1" applyAlignment="1">
      <alignment vertical="center"/>
    </xf>
    <xf numFmtId="166" fontId="4" fillId="10" borderId="1" xfId="0" applyNumberFormat="1" applyFont="1" applyFill="1" applyBorder="1" applyAlignment="1">
      <alignment vertical="center"/>
    </xf>
    <xf numFmtId="164" fontId="4" fillId="10" borderId="1" xfId="0" applyNumberFormat="1" applyFont="1" applyFill="1" applyBorder="1" applyAlignment="1">
      <alignment vertical="center"/>
    </xf>
    <xf numFmtId="166" fontId="4" fillId="11" borderId="1" xfId="0" applyNumberFormat="1" applyFont="1" applyFill="1" applyBorder="1" applyAlignment="1">
      <alignment vertical="center"/>
    </xf>
    <xf numFmtId="164" fontId="6" fillId="11" borderId="0" xfId="0" applyNumberFormat="1" applyFont="1" applyFill="1" applyAlignment="1">
      <alignment vertical="center"/>
    </xf>
    <xf numFmtId="166" fontId="4" fillId="8" borderId="1" xfId="0" applyNumberFormat="1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167" fontId="4" fillId="8" borderId="1" xfId="0" applyNumberFormat="1" applyFont="1" applyFill="1" applyBorder="1" applyAlignment="1">
      <alignment vertical="center"/>
    </xf>
    <xf numFmtId="164" fontId="4" fillId="5" borderId="0" xfId="0" applyNumberFormat="1" applyFont="1" applyFill="1" applyAlignment="1">
      <alignment horizontal="right" vertical="center"/>
    </xf>
    <xf numFmtId="14" fontId="5" fillId="7" borderId="0" xfId="0" applyNumberFormat="1" applyFont="1" applyFill="1" applyAlignment="1">
      <alignment vertical="center"/>
    </xf>
    <xf numFmtId="164" fontId="5" fillId="7" borderId="0" xfId="0" applyNumberFormat="1" applyFont="1" applyFill="1" applyAlignment="1">
      <alignment vertical="center"/>
    </xf>
    <xf numFmtId="2" fontId="5" fillId="5" borderId="0" xfId="0" applyNumberFormat="1" applyFont="1" applyFill="1" applyAlignment="1">
      <alignment vertical="center"/>
    </xf>
    <xf numFmtId="0" fontId="7" fillId="7" borderId="0" xfId="0" applyFont="1" applyFill="1" applyAlignment="1">
      <alignment vertical="center"/>
    </xf>
    <xf numFmtId="164" fontId="5" fillId="5" borderId="0" xfId="0" applyNumberFormat="1" applyFont="1" applyFill="1" applyAlignment="1">
      <alignment horizontal="right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0" fontId="8" fillId="5" borderId="1" xfId="0" applyNumberFormat="1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0" fontId="5" fillId="5" borderId="1" xfId="0" applyNumberFormat="1" applyFont="1" applyFill="1" applyBorder="1" applyAlignment="1">
      <alignment horizontal="center" vertical="center"/>
    </xf>
    <xf numFmtId="14" fontId="5" fillId="7" borderId="0" xfId="0" applyNumberFormat="1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164" fontId="5" fillId="7" borderId="0" xfId="0" applyNumberFormat="1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10" fontId="5" fillId="5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4" fontId="10" fillId="6" borderId="0" xfId="0" applyNumberFormat="1" applyFont="1" applyFill="1" applyAlignment="1">
      <alignment horizontal="center" vertical="center"/>
    </xf>
    <xf numFmtId="164" fontId="10" fillId="4" borderId="0" xfId="0" applyNumberFormat="1" applyFont="1" applyFill="1" applyAlignment="1">
      <alignment horizontal="center" vertical="center"/>
    </xf>
    <xf numFmtId="164" fontId="10" fillId="5" borderId="0" xfId="0" applyNumberFormat="1" applyFont="1" applyFill="1" applyAlignment="1">
      <alignment horizontal="center" vertical="center"/>
    </xf>
    <xf numFmtId="164" fontId="10" fillId="1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0" fillId="14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4" fontId="10" fillId="15" borderId="0" xfId="0" applyNumberFormat="1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12" fillId="6" borderId="0" xfId="0" applyNumberFormat="1" applyFont="1" applyFill="1" applyAlignment="1">
      <alignment horizontal="center" vertical="center"/>
    </xf>
    <xf numFmtId="164" fontId="12" fillId="4" borderId="0" xfId="0" applyNumberFormat="1" applyFont="1" applyFill="1" applyAlignment="1">
      <alignment horizontal="center" vertical="center"/>
    </xf>
    <xf numFmtId="164" fontId="11" fillId="5" borderId="0" xfId="0" applyNumberFormat="1" applyFont="1" applyFill="1" applyAlignment="1">
      <alignment horizontal="center" vertical="center"/>
    </xf>
    <xf numFmtId="164" fontId="12" fillId="5" borderId="0" xfId="0" applyNumberFormat="1" applyFont="1" applyFill="1" applyAlignment="1">
      <alignment horizontal="center" vertical="center"/>
    </xf>
    <xf numFmtId="10" fontId="12" fillId="5" borderId="0" xfId="0" applyNumberFormat="1" applyFont="1" applyFill="1" applyAlignment="1">
      <alignment horizontal="center" vertical="center"/>
    </xf>
    <xf numFmtId="164" fontId="11" fillId="4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0" fontId="11" fillId="16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10" fontId="12" fillId="16" borderId="0" xfId="0" applyNumberFormat="1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164" fontId="11" fillId="15" borderId="0" xfId="0" applyNumberFormat="1" applyFont="1" applyFill="1" applyAlignment="1">
      <alignment horizontal="center" vertical="center"/>
    </xf>
    <xf numFmtId="164" fontId="12" fillId="15" borderId="0" xfId="0" applyNumberFormat="1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10" fontId="11" fillId="15" borderId="0" xfId="0" applyNumberFormat="1" applyFont="1" applyFill="1" applyAlignment="1">
      <alignment horizontal="center" vertical="center"/>
    </xf>
    <xf numFmtId="10" fontId="11" fillId="5" borderId="0" xfId="0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4" fillId="7" borderId="0" xfId="0" applyNumberFormat="1" applyFont="1" applyFill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4" fillId="5" borderId="0" xfId="0" applyNumberFormat="1" applyFont="1" applyFill="1" applyAlignment="1">
      <alignment horizontal="center" vertical="center"/>
    </xf>
    <xf numFmtId="10" fontId="4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5" fillId="5" borderId="0" xfId="0" applyFont="1" applyFill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10" fontId="1" fillId="2" borderId="0" xfId="0" applyNumberFormat="1" applyFont="1" applyFill="1" applyAlignment="1">
      <alignment horizontal="center" vertical="center"/>
    </xf>
    <xf numFmtId="10" fontId="4" fillId="7" borderId="0" xfId="0" applyNumberFormat="1" applyFont="1" applyFill="1" applyAlignment="1">
      <alignment vertical="center"/>
    </xf>
    <xf numFmtId="10" fontId="5" fillId="7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</cellXfs>
  <cellStyles count="1">
    <cellStyle name="Normal" xfId="0" builtinId="0"/>
  </cellStyles>
  <dxfs count="2"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pt-BR" b="0" i="0">
                <a:solidFill>
                  <a:srgbClr val="000000"/>
                </a:solidFill>
                <a:latin typeface="Roboto"/>
              </a:rPr>
              <a:t>Carteira de FII / Ativos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19B8-4BE2-8DCA-4913FC17C923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19B8-4BE2-8DCA-4913FC17C923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19B8-4BE2-8DCA-4913FC17C923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19B8-4BE2-8DCA-4913FC17C923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19B8-4BE2-8DCA-4913FC17C923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19B8-4BE2-8DCA-4913FC17C923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19B8-4BE2-8DCA-4913FC17C923}"/>
              </c:ext>
            </c:extLst>
          </c:dPt>
          <c:dPt>
            <c:idx val="7"/>
            <c:bubble3D val="0"/>
            <c:spPr>
              <a:solidFill>
                <a:srgbClr val="66AA00"/>
              </a:solidFill>
            </c:spPr>
            <c:extLst>
              <c:ext xmlns:c16="http://schemas.microsoft.com/office/drawing/2014/chart" uri="{C3380CC4-5D6E-409C-BE32-E72D297353CC}">
                <c16:uniqueId val="{0000000F-19B8-4BE2-8DCA-4913FC17C923}"/>
              </c:ext>
            </c:extLst>
          </c:dPt>
          <c:dPt>
            <c:idx val="8"/>
            <c:bubble3D val="0"/>
            <c:spPr>
              <a:solidFill>
                <a:srgbClr val="B82E2E"/>
              </a:solidFill>
            </c:spPr>
            <c:extLst>
              <c:ext xmlns:c16="http://schemas.microsoft.com/office/drawing/2014/chart" uri="{C3380CC4-5D6E-409C-BE32-E72D297353CC}">
                <c16:uniqueId val="{00000011-19B8-4BE2-8DCA-4913FC17C923}"/>
              </c:ext>
            </c:extLst>
          </c:dPt>
          <c:dPt>
            <c:idx val="9"/>
            <c:bubble3D val="0"/>
            <c:spPr>
              <a:solidFill>
                <a:srgbClr val="316395"/>
              </a:solidFill>
            </c:spPr>
            <c:extLst>
              <c:ext xmlns:c16="http://schemas.microsoft.com/office/drawing/2014/chart" uri="{C3380CC4-5D6E-409C-BE32-E72D297353CC}">
                <c16:uniqueId val="{00000013-19B8-4BE2-8DCA-4913FC17C923}"/>
              </c:ext>
            </c:extLst>
          </c:dPt>
          <c:dPt>
            <c:idx val="10"/>
            <c:bubble3D val="0"/>
            <c:spPr>
              <a:solidFill>
                <a:srgbClr val="994499"/>
              </a:solidFill>
            </c:spPr>
            <c:extLst>
              <c:ext xmlns:c16="http://schemas.microsoft.com/office/drawing/2014/chart" uri="{C3380CC4-5D6E-409C-BE32-E72D297353CC}">
                <c16:uniqueId val="{00000015-19B8-4BE2-8DCA-4913FC17C923}"/>
              </c:ext>
            </c:extLst>
          </c:dPt>
          <c:dPt>
            <c:idx val="11"/>
            <c:bubble3D val="0"/>
            <c:spPr>
              <a:solidFill>
                <a:srgbClr val="22AA99"/>
              </a:solidFill>
            </c:spPr>
            <c:extLst>
              <c:ext xmlns:c16="http://schemas.microsoft.com/office/drawing/2014/chart" uri="{C3380CC4-5D6E-409C-BE32-E72D297353CC}">
                <c16:uniqueId val="{00000017-19B8-4BE2-8DCA-4913FC17C923}"/>
              </c:ext>
            </c:extLst>
          </c:dPt>
          <c:dPt>
            <c:idx val="12"/>
            <c:bubble3D val="0"/>
            <c:spPr>
              <a:solidFill>
                <a:srgbClr val="AAAA11"/>
              </a:solidFill>
            </c:spPr>
            <c:extLst>
              <c:ext xmlns:c16="http://schemas.microsoft.com/office/drawing/2014/chart" uri="{C3380CC4-5D6E-409C-BE32-E72D297353CC}">
                <c16:uniqueId val="{00000019-19B8-4BE2-8DCA-4913FC17C923}"/>
              </c:ext>
            </c:extLst>
          </c:dPt>
          <c:dPt>
            <c:idx val="13"/>
            <c:bubble3D val="0"/>
            <c:spPr>
              <a:solidFill>
                <a:srgbClr val="6633CC"/>
              </a:solidFill>
            </c:spPr>
            <c:extLst>
              <c:ext xmlns:c16="http://schemas.microsoft.com/office/drawing/2014/chart" uri="{C3380CC4-5D6E-409C-BE32-E72D297353CC}">
                <c16:uniqueId val="{0000001B-19B8-4BE2-8DCA-4913FC17C923}"/>
              </c:ext>
            </c:extLst>
          </c:dPt>
          <c:dPt>
            <c:idx val="14"/>
            <c:bubble3D val="0"/>
            <c:spPr>
              <a:solidFill>
                <a:srgbClr val="E67300"/>
              </a:solidFill>
            </c:spPr>
            <c:extLst>
              <c:ext xmlns:c16="http://schemas.microsoft.com/office/drawing/2014/chart" uri="{C3380CC4-5D6E-409C-BE32-E72D297353CC}">
                <c16:uniqueId val="{0000001D-19B8-4BE2-8DCA-4913FC17C923}"/>
              </c:ext>
            </c:extLst>
          </c:dPt>
          <c:dPt>
            <c:idx val="15"/>
            <c:bubble3D val="0"/>
            <c:spPr>
              <a:solidFill>
                <a:srgbClr val="8B0707"/>
              </a:solidFill>
            </c:spPr>
            <c:extLst>
              <c:ext xmlns:c16="http://schemas.microsoft.com/office/drawing/2014/chart" uri="{C3380CC4-5D6E-409C-BE32-E72D297353CC}">
                <c16:uniqueId val="{0000001F-19B8-4BE2-8DCA-4913FC17C923}"/>
              </c:ext>
            </c:extLst>
          </c:dPt>
          <c:dPt>
            <c:idx val="16"/>
            <c:bubble3D val="0"/>
            <c:spPr>
              <a:solidFill>
                <a:srgbClr val="651067"/>
              </a:solidFill>
            </c:spPr>
            <c:extLst>
              <c:ext xmlns:c16="http://schemas.microsoft.com/office/drawing/2014/chart" uri="{C3380CC4-5D6E-409C-BE32-E72D297353CC}">
                <c16:uniqueId val="{00000021-19B8-4BE2-8DCA-4913FC17C923}"/>
              </c:ext>
            </c:extLst>
          </c:dPt>
          <c:dPt>
            <c:idx val="17"/>
            <c:bubble3D val="0"/>
            <c:spPr>
              <a:solidFill>
                <a:srgbClr val="329262"/>
              </a:solidFill>
            </c:spPr>
            <c:extLst>
              <c:ext xmlns:c16="http://schemas.microsoft.com/office/drawing/2014/chart" uri="{C3380CC4-5D6E-409C-BE32-E72D297353CC}">
                <c16:uniqueId val="{00000023-19B8-4BE2-8DCA-4913FC17C923}"/>
              </c:ext>
            </c:extLst>
          </c:dPt>
          <c:dPt>
            <c:idx val="18"/>
            <c:bubble3D val="0"/>
            <c:spPr>
              <a:solidFill>
                <a:srgbClr val="5574A6"/>
              </a:solidFill>
            </c:spPr>
            <c:extLst>
              <c:ext xmlns:c16="http://schemas.microsoft.com/office/drawing/2014/chart" uri="{C3380CC4-5D6E-409C-BE32-E72D297353CC}">
                <c16:uniqueId val="{00000025-19B8-4BE2-8DCA-4913FC17C923}"/>
              </c:ext>
            </c:extLst>
          </c:dPt>
          <c:dPt>
            <c:idx val="19"/>
            <c:bubble3D val="0"/>
            <c:spPr>
              <a:solidFill>
                <a:srgbClr val="3B3EAC"/>
              </a:solidFill>
            </c:spPr>
            <c:extLst>
              <c:ext xmlns:c16="http://schemas.microsoft.com/office/drawing/2014/chart" uri="{C3380CC4-5D6E-409C-BE32-E72D297353CC}">
                <c16:uniqueId val="{00000027-19B8-4BE2-8DCA-4913FC17C923}"/>
              </c:ext>
            </c:extLst>
          </c:dPt>
          <c:dPt>
            <c:idx val="20"/>
            <c:bubble3D val="0"/>
            <c:spPr>
              <a:solidFill>
                <a:srgbClr val="B77322"/>
              </a:solidFill>
            </c:spPr>
            <c:extLst>
              <c:ext xmlns:c16="http://schemas.microsoft.com/office/drawing/2014/chart" uri="{C3380CC4-5D6E-409C-BE32-E72D297353CC}">
                <c16:uniqueId val="{00000029-19B8-4BE2-8DCA-4913FC17C923}"/>
              </c:ext>
            </c:extLst>
          </c:dPt>
          <c:dPt>
            <c:idx val="21"/>
            <c:bubble3D val="0"/>
            <c:spPr>
              <a:solidFill>
                <a:srgbClr val="16D620"/>
              </a:solidFill>
            </c:spPr>
            <c:extLst>
              <c:ext xmlns:c16="http://schemas.microsoft.com/office/drawing/2014/chart" uri="{C3380CC4-5D6E-409C-BE32-E72D297353CC}">
                <c16:uniqueId val="{0000002B-19B8-4BE2-8DCA-4913FC17C923}"/>
              </c:ext>
            </c:extLst>
          </c:dPt>
          <c:dPt>
            <c:idx val="22"/>
            <c:bubble3D val="0"/>
            <c:spPr>
              <a:solidFill>
                <a:srgbClr val="B91383"/>
              </a:solidFill>
            </c:spPr>
            <c:extLst>
              <c:ext xmlns:c16="http://schemas.microsoft.com/office/drawing/2014/chart" uri="{C3380CC4-5D6E-409C-BE32-E72D297353CC}">
                <c16:uniqueId val="{0000002D-19B8-4BE2-8DCA-4913FC17C923}"/>
              </c:ext>
            </c:extLst>
          </c:dPt>
          <c:dPt>
            <c:idx val="23"/>
            <c:bubble3D val="0"/>
            <c:spPr>
              <a:solidFill>
                <a:srgbClr val="F4359E"/>
              </a:solidFill>
            </c:spPr>
            <c:extLst>
              <c:ext xmlns:c16="http://schemas.microsoft.com/office/drawing/2014/chart" uri="{C3380CC4-5D6E-409C-BE32-E72D297353CC}">
                <c16:uniqueId val="{0000002F-19B8-4BE2-8DCA-4913FC17C923}"/>
              </c:ext>
            </c:extLst>
          </c:dPt>
          <c:dPt>
            <c:idx val="24"/>
            <c:bubble3D val="0"/>
            <c:spPr>
              <a:solidFill>
                <a:srgbClr val="9C5935"/>
              </a:solidFill>
            </c:spPr>
            <c:extLst>
              <c:ext xmlns:c16="http://schemas.microsoft.com/office/drawing/2014/chart" uri="{C3380CC4-5D6E-409C-BE32-E72D297353CC}">
                <c16:uniqueId val="{00000031-19B8-4BE2-8DCA-4913FC17C923}"/>
              </c:ext>
            </c:extLst>
          </c:dPt>
          <c:dPt>
            <c:idx val="25"/>
            <c:bubble3D val="0"/>
            <c:spPr>
              <a:solidFill>
                <a:srgbClr val="A9C413"/>
              </a:solidFill>
            </c:spPr>
            <c:extLst>
              <c:ext xmlns:c16="http://schemas.microsoft.com/office/drawing/2014/chart" uri="{C3380CC4-5D6E-409C-BE32-E72D297353CC}">
                <c16:uniqueId val="{00000033-19B8-4BE2-8DCA-4913FC17C923}"/>
              </c:ext>
            </c:extLst>
          </c:dPt>
          <c:dPt>
            <c:idx val="26"/>
            <c:bubble3D val="0"/>
            <c:spPr>
              <a:solidFill>
                <a:srgbClr val="2A778D"/>
              </a:solidFill>
            </c:spPr>
            <c:extLst>
              <c:ext xmlns:c16="http://schemas.microsoft.com/office/drawing/2014/chart" uri="{C3380CC4-5D6E-409C-BE32-E72D297353CC}">
                <c16:uniqueId val="{00000035-19B8-4BE2-8DCA-4913FC17C923}"/>
              </c:ext>
            </c:extLst>
          </c:dPt>
          <c:dPt>
            <c:idx val="27"/>
            <c:bubble3D val="0"/>
            <c:spPr>
              <a:solidFill>
                <a:srgbClr val="668D1C"/>
              </a:solidFill>
            </c:spPr>
            <c:extLst>
              <c:ext xmlns:c16="http://schemas.microsoft.com/office/drawing/2014/chart" uri="{C3380CC4-5D6E-409C-BE32-E72D297353CC}">
                <c16:uniqueId val="{00000037-19B8-4BE2-8DCA-4913FC17C923}"/>
              </c:ext>
            </c:extLst>
          </c:dPt>
          <c:dPt>
            <c:idx val="28"/>
            <c:bubble3D val="0"/>
            <c:spPr>
              <a:solidFill>
                <a:srgbClr val="BEA413"/>
              </a:solidFill>
            </c:spPr>
            <c:extLst>
              <c:ext xmlns:c16="http://schemas.microsoft.com/office/drawing/2014/chart" uri="{C3380CC4-5D6E-409C-BE32-E72D297353CC}">
                <c16:uniqueId val="{00000039-19B8-4BE2-8DCA-4913FC17C923}"/>
              </c:ext>
            </c:extLst>
          </c:dPt>
          <c:dPt>
            <c:idx val="29"/>
            <c:bubble3D val="0"/>
            <c:spPr>
              <a:solidFill>
                <a:srgbClr val="0C5922"/>
              </a:solidFill>
            </c:spPr>
            <c:extLst>
              <c:ext xmlns:c16="http://schemas.microsoft.com/office/drawing/2014/chart" uri="{C3380CC4-5D6E-409C-BE32-E72D297353CC}">
                <c16:uniqueId val="{0000003B-19B8-4BE2-8DCA-4913FC17C92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Carteira!$A$2:$A$31</c:f>
              <c:strCache>
                <c:ptCount val="6"/>
                <c:pt idx="0">
                  <c:v>MXRF11</c:v>
                </c:pt>
                <c:pt idx="1">
                  <c:v>HGBS11</c:v>
                </c:pt>
                <c:pt idx="2">
                  <c:v>HGLG11</c:v>
                </c:pt>
                <c:pt idx="3">
                  <c:v>TRBL11</c:v>
                </c:pt>
                <c:pt idx="4">
                  <c:v>BCFF11</c:v>
                </c:pt>
                <c:pt idx="5">
                  <c:v>VRTA11</c:v>
                </c:pt>
              </c:strCache>
            </c:strRef>
          </c:cat>
          <c:val>
            <c:numRef>
              <c:f>Carteira!$H$2:$H$31</c:f>
              <c:numCache>
                <c:formatCode>[$R$ -416]#,##0.00</c:formatCode>
                <c:ptCount val="30"/>
                <c:pt idx="0">
                  <c:v>1393.4999999999998</c:v>
                </c:pt>
                <c:pt idx="1">
                  <c:v>383</c:v>
                </c:pt>
                <c:pt idx="2">
                  <c:v>9300</c:v>
                </c:pt>
                <c:pt idx="3">
                  <c:v>604.20000000000005</c:v>
                </c:pt>
                <c:pt idx="4">
                  <c:v>0</c:v>
                </c:pt>
                <c:pt idx="5">
                  <c:v>1576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9B8-4BE2-8DCA-4913FC17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1200" b="1" i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pt-BR" b="0" i="0">
                <a:solidFill>
                  <a:srgbClr val="000000"/>
                </a:solidFill>
                <a:latin typeface="Roboto"/>
              </a:rPr>
              <a:t>Dividend Yield Carteira de FII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'Dividendos-Resumo'!$F$3</c:f>
              <c:strCache>
                <c:ptCount val="1"/>
                <c:pt idx="0">
                  <c:v>D.Y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'Dividendos-Resumo'!$A$4:$A$34</c:f>
              <c:strCache>
                <c:ptCount val="31"/>
                <c:pt idx="0">
                  <c:v>MXRF11</c:v>
                </c:pt>
                <c:pt idx="1">
                  <c:v>HGBS11</c:v>
                </c:pt>
                <c:pt idx="2">
                  <c:v>HGLG11</c:v>
                </c:pt>
                <c:pt idx="3">
                  <c:v>TRBL11</c:v>
                </c:pt>
                <c:pt idx="4">
                  <c:v>BCFF11</c:v>
                </c:pt>
                <c:pt idx="5">
                  <c:v>VRTA11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Total</c:v>
                </c:pt>
              </c:strCache>
            </c:strRef>
          </c:cat>
          <c:val>
            <c:numRef>
              <c:f>'Dividendos-Resumo'!$F$4:$F$35</c:f>
              <c:numCache>
                <c:formatCode>0.00%</c:formatCode>
                <c:ptCount val="32"/>
                <c:pt idx="0">
                  <c:v>9.8911968349999994E-3</c:v>
                </c:pt>
                <c:pt idx="1">
                  <c:v>8.2395593009999997E-3</c:v>
                </c:pt>
                <c:pt idx="2">
                  <c:v>6.9383120979999999E-3</c:v>
                </c:pt>
                <c:pt idx="3">
                  <c:v>8.7179487179999994E-3</c:v>
                </c:pt>
                <c:pt idx="4">
                  <c:v>0</c:v>
                </c:pt>
                <c:pt idx="5">
                  <c:v>1.0374639769999999E-2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052-45AA-8A93-1DE9A50EC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030383"/>
        <c:axId val="2102759315"/>
      </c:barChart>
      <c:catAx>
        <c:axId val="147203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2102759315"/>
        <c:crosses val="autoZero"/>
        <c:auto val="1"/>
        <c:lblAlgn val="ctr"/>
        <c:lblOffset val="100"/>
        <c:noMultiLvlLbl val="1"/>
      </c:catAx>
      <c:valAx>
        <c:axId val="2102759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47203038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19050</xdr:colOff>
      <xdr:row>0</xdr:row>
      <xdr:rowOff>0</xdr:rowOff>
    </xdr:from>
    <xdr:ext cx="3467100" cy="23717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0</xdr:row>
      <xdr:rowOff>0</xdr:rowOff>
    </xdr:from>
    <xdr:ext cx="6181725" cy="51435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2.5703125" defaultRowHeight="15" customHeight="1" x14ac:dyDescent="0.2"/>
  <cols>
    <col min="1" max="1" width="8.5703125" style="19" bestFit="1" customWidth="1"/>
    <col min="2" max="2" width="12.85546875" style="19" bestFit="1" customWidth="1"/>
    <col min="3" max="3" width="9.7109375" style="19" bestFit="1" customWidth="1"/>
    <col min="4" max="4" width="5" style="19" bestFit="1" customWidth="1"/>
    <col min="5" max="5" width="8.5703125" style="136" bestFit="1" customWidth="1"/>
    <col min="6" max="7" width="11.28515625" style="19" bestFit="1" customWidth="1"/>
    <col min="8" max="9" width="11.5703125" style="19" bestFit="1" customWidth="1"/>
    <col min="10" max="10" width="12.28515625" style="19" bestFit="1" customWidth="1"/>
    <col min="11" max="11" width="5" style="19" bestFit="1" customWidth="1"/>
    <col min="12" max="12" width="5.5703125" style="19" bestFit="1" customWidth="1"/>
    <col min="13" max="13" width="10.7109375" style="19" bestFit="1" customWidth="1"/>
    <col min="14" max="14" width="9.5703125" style="19" bestFit="1" customWidth="1"/>
    <col min="15" max="15" width="11.28515625" style="19" bestFit="1" customWidth="1"/>
    <col min="16" max="16" width="6.28515625" style="19" bestFit="1" customWidth="1"/>
    <col min="17" max="17" width="8.7109375" style="19" bestFit="1" customWidth="1"/>
    <col min="18" max="18" width="9.5703125" style="19" bestFit="1" customWidth="1"/>
    <col min="19" max="19" width="11" style="19" bestFit="1" customWidth="1"/>
    <col min="20" max="20" width="8.5703125" style="19" bestFit="1" customWidth="1"/>
    <col min="21" max="21" width="12.28515625" style="19" bestFit="1" customWidth="1"/>
    <col min="22" max="22" width="11" style="19" bestFit="1" customWidth="1"/>
    <col min="23" max="23" width="8.85546875" style="19" bestFit="1" customWidth="1"/>
    <col min="24" max="24" width="6.7109375" style="19" bestFit="1" customWidth="1"/>
    <col min="25" max="25" width="16.85546875" style="19" bestFit="1" customWidth="1"/>
    <col min="26" max="26" width="2.7109375" style="19" customWidth="1"/>
    <col min="27" max="27" width="7.85546875" style="19" bestFit="1" customWidth="1"/>
    <col min="28" max="28" width="12.5703125" style="19" bestFit="1"/>
    <col min="29" max="29" width="5.5703125" style="19" bestFit="1" customWidth="1"/>
    <col min="30" max="30" width="12.42578125" style="19" bestFit="1" customWidth="1"/>
    <col min="31" max="16384" width="12.5703125" style="19"/>
  </cols>
  <sheetData>
    <row r="1" spans="1:34" ht="15" customHeight="1" x14ac:dyDescent="0.2">
      <c r="A1" s="5" t="s">
        <v>0</v>
      </c>
      <c r="B1" s="6" t="s">
        <v>1</v>
      </c>
      <c r="C1" s="7" t="s">
        <v>2</v>
      </c>
      <c r="D1" s="5" t="s">
        <v>3</v>
      </c>
      <c r="E1" s="133" t="s">
        <v>4</v>
      </c>
      <c r="F1" s="8" t="s">
        <v>5</v>
      </c>
      <c r="G1" s="9" t="s">
        <v>6</v>
      </c>
      <c r="H1" s="8" t="s">
        <v>7</v>
      </c>
      <c r="I1" s="10" t="s">
        <v>8</v>
      </c>
      <c r="J1" s="8" t="s">
        <v>9</v>
      </c>
      <c r="K1" s="11" t="s">
        <v>3</v>
      </c>
      <c r="L1" s="8" t="s">
        <v>4</v>
      </c>
      <c r="M1" s="12" t="s">
        <v>10</v>
      </c>
      <c r="N1" s="13" t="s">
        <v>11</v>
      </c>
      <c r="O1" s="13" t="s">
        <v>12</v>
      </c>
      <c r="P1" s="13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4" t="s">
        <v>18</v>
      </c>
      <c r="V1" s="14" t="s">
        <v>19</v>
      </c>
      <c r="W1" s="14" t="s">
        <v>20</v>
      </c>
      <c r="X1" s="14" t="s">
        <v>21</v>
      </c>
      <c r="Y1" s="14" t="s">
        <v>22</v>
      </c>
      <c r="Z1" s="15"/>
      <c r="AA1" s="16" t="s">
        <v>23</v>
      </c>
      <c r="AB1" s="16" t="s">
        <v>24</v>
      </c>
      <c r="AC1" s="17" t="s">
        <v>25</v>
      </c>
      <c r="AD1" s="18">
        <f>SUM(AB2:AB11)</f>
        <v>11510.0016</v>
      </c>
      <c r="AE1" s="15"/>
      <c r="AF1" s="15"/>
      <c r="AG1" s="15"/>
      <c r="AH1" s="15"/>
    </row>
    <row r="2" spans="1:34" ht="15.75" customHeight="1" x14ac:dyDescent="0.2">
      <c r="A2" s="20" t="s">
        <v>26</v>
      </c>
      <c r="B2" s="21">
        <v>45809</v>
      </c>
      <c r="C2" s="22">
        <v>10.5</v>
      </c>
      <c r="D2" s="20">
        <v>100</v>
      </c>
      <c r="E2" s="134">
        <v>1E-4</v>
      </c>
      <c r="F2" s="23">
        <f t="shared" ref="F2:F256" si="0">C2*D2</f>
        <v>1050</v>
      </c>
      <c r="G2" s="23">
        <f t="shared" ref="G2:G256" si="1">F2+E2</f>
        <v>1050.0001</v>
      </c>
      <c r="H2" s="24"/>
      <c r="I2" s="21"/>
      <c r="J2" s="22"/>
      <c r="K2" s="25"/>
      <c r="L2" s="22"/>
      <c r="M2" s="26" t="str">
        <f t="shared" ref="M2:M256" si="2">IF(ISBLANK(I2),"",(I2-B2)/30)</f>
        <v/>
      </c>
      <c r="N2" s="27" t="str">
        <f t="shared" ref="N2:N256" si="3">IF(NOT(ISBLANK(I2)),(J2*K2)-L2,"")</f>
        <v/>
      </c>
      <c r="O2" s="27" t="str">
        <f t="shared" ref="O2:O256" si="4">IF(NOT(ISBLANK(I2)),N2/K2,"")</f>
        <v/>
      </c>
      <c r="P2" s="27" t="str">
        <f t="shared" ref="P2:P256" si="5">IF(NOT(ISBLANK(I2)),(J2*K2)-L2-(C2*K2)-E2,"")</f>
        <v/>
      </c>
      <c r="Q2" s="28" t="s">
        <v>66</v>
      </c>
      <c r="R2" s="28">
        <v>0</v>
      </c>
      <c r="S2" s="29">
        <f ca="1">SUMIFS(Dividendos!E:E,Dividendos!B:B,A2,Dividendos!A:A,"&gt;="&amp;B2,Dividendos!A:A,"&lt;="&amp; IF(I2="",TODAY(),I2 ))*D2</f>
        <v>0</v>
      </c>
      <c r="T2" s="30">
        <f t="shared" ref="T2:T256" ca="1" si="6">S2/(IF(I2="",TODAY()-B2,I2-B2 )/30)</f>
        <v>0</v>
      </c>
      <c r="U2" s="31">
        <f ca="1">IFERROR(__xludf.DUMMYFUNCTION("IFERROR(IF(B2=TODAY(),GOOGLEFINANCE(""INDEXBVMF:IFIX""),INDEX(GOOGLEFINANCE(""INDEXBVMF:IFIX"",""price"",$B2),2,2)))"),3371.58)</f>
        <v>3371.58</v>
      </c>
      <c r="V2" s="31">
        <f ca="1">IFERROR(__xludf.DUMMYFUNCTION("IF(OR(ISBLANK($I2),I2=TODAY()), GOOGLEFINANCE(""INDEXBVMF:IFIX"") ,INDEX(GOOGLEFINANCE(""INDEXBVMF:IFIX"",""price"",$I2),2,2))"),3416.25)</f>
        <v>3416.25</v>
      </c>
      <c r="W2" s="32">
        <f t="shared" ref="W2:W256" ca="1" si="7">V2-U2</f>
        <v>44.670000000000073</v>
      </c>
      <c r="X2" s="33">
        <v>1.324898119E-2</v>
      </c>
      <c r="Y2" s="34">
        <v>13.924679230000001</v>
      </c>
      <c r="AA2" s="35">
        <v>45292</v>
      </c>
      <c r="AB2" s="36">
        <f>SUM(G2:G10)</f>
        <v>11510.0016</v>
      </c>
    </row>
    <row r="3" spans="1:34" ht="15.75" customHeight="1" x14ac:dyDescent="0.2">
      <c r="A3" s="20" t="s">
        <v>26</v>
      </c>
      <c r="B3" s="21">
        <v>45818</v>
      </c>
      <c r="C3" s="22">
        <v>10.199999999999999</v>
      </c>
      <c r="D3" s="20">
        <v>50</v>
      </c>
      <c r="E3" s="134">
        <v>1E-4</v>
      </c>
      <c r="F3" s="23">
        <f t="shared" si="0"/>
        <v>509.99999999999994</v>
      </c>
      <c r="G3" s="23">
        <f t="shared" si="1"/>
        <v>510.00009999999992</v>
      </c>
      <c r="H3" s="24"/>
      <c r="I3" s="21"/>
      <c r="J3" s="22"/>
      <c r="K3" s="25"/>
      <c r="L3" s="22"/>
      <c r="M3" s="26" t="str">
        <f t="shared" si="2"/>
        <v/>
      </c>
      <c r="N3" s="27" t="str">
        <f t="shared" si="3"/>
        <v/>
      </c>
      <c r="O3" s="27" t="str">
        <f t="shared" si="4"/>
        <v/>
      </c>
      <c r="P3" s="27" t="str">
        <f t="shared" si="5"/>
        <v/>
      </c>
      <c r="Q3" s="28" t="s">
        <v>66</v>
      </c>
      <c r="R3" s="28">
        <v>0</v>
      </c>
      <c r="S3" s="29">
        <f ca="1">SUMIFS(Dividendos!E:E,Dividendos!B:B,A3,Dividendos!A:A,"&gt;="&amp;B3,Dividendos!A:A,"&lt;="&amp; IF(I3="",TODAY(),I3 ))*D3</f>
        <v>0</v>
      </c>
      <c r="T3" s="30">
        <f t="shared" ca="1" si="6"/>
        <v>0</v>
      </c>
      <c r="U3" s="31">
        <f ca="1">IFERROR(__xludf.DUMMYFUNCTION("IFERROR(IF(B3=TODAY(),GOOGLEFINANCE(""INDEXBVMF:IFIX""),INDEX(GOOGLEFINANCE(""INDEXBVMF:IFIX"",""price"",$B3),2,2)))"),3345.21)</f>
        <v>3345.21</v>
      </c>
      <c r="V3" s="31">
        <f ca="1">IFERROR(__xludf.DUMMYFUNCTION("IF(OR(ISBLANK($I3),I3=TODAY()), GOOGLEFINANCE(""INDEXBVMF:IFIX"") ,INDEX(GOOGLEFINANCE(""INDEXBVMF:IFIX"",""price"",$I3),2,2))"),3416.25)</f>
        <v>3416.25</v>
      </c>
      <c r="W3" s="32">
        <f t="shared" ca="1" si="7"/>
        <v>71.039999999999964</v>
      </c>
      <c r="X3" s="33">
        <v>2.1236334940000001E-2</v>
      </c>
      <c r="Y3" s="34">
        <v>10.851767150000001</v>
      </c>
      <c r="AA3" s="37">
        <v>45017</v>
      </c>
      <c r="AB3" s="38">
        <f>SUM(G11:G23)</f>
        <v>0</v>
      </c>
    </row>
    <row r="4" spans="1:34" ht="15.75" customHeight="1" x14ac:dyDescent="0.2">
      <c r="A4" s="20" t="s">
        <v>27</v>
      </c>
      <c r="B4" s="21">
        <v>45820</v>
      </c>
      <c r="C4" s="22">
        <v>215</v>
      </c>
      <c r="D4" s="20">
        <v>20</v>
      </c>
      <c r="E4" s="134">
        <v>1E-4</v>
      </c>
      <c r="F4" s="23">
        <f t="shared" si="0"/>
        <v>4300</v>
      </c>
      <c r="G4" s="23">
        <f t="shared" si="1"/>
        <v>4300.0001000000002</v>
      </c>
      <c r="H4" s="24"/>
      <c r="I4" s="21"/>
      <c r="J4" s="22"/>
      <c r="K4" s="25"/>
      <c r="L4" s="22"/>
      <c r="M4" s="26" t="str">
        <f t="shared" si="2"/>
        <v/>
      </c>
      <c r="N4" s="27" t="str">
        <f t="shared" si="3"/>
        <v/>
      </c>
      <c r="O4" s="27" t="str">
        <f t="shared" si="4"/>
        <v/>
      </c>
      <c r="P4" s="27" t="str">
        <f t="shared" si="5"/>
        <v/>
      </c>
      <c r="Q4" s="28" t="s">
        <v>66</v>
      </c>
      <c r="R4" s="28">
        <v>0</v>
      </c>
      <c r="S4" s="29">
        <f ca="1">SUMIFS(Dividendos!E:E,Dividendos!B:B,A4,Dividendos!A:A,"&gt;="&amp;B4,Dividendos!A:A,"&lt;="&amp; IF(I4="",TODAY(),I4 ))*D4</f>
        <v>0</v>
      </c>
      <c r="T4" s="30">
        <f t="shared" ca="1" si="6"/>
        <v>0</v>
      </c>
      <c r="U4" s="31">
        <f ca="1">IFERROR(__xludf.DUMMYFUNCTION("IFERROR(IF(B4=TODAY(),GOOGLEFINANCE(""INDEXBVMF:IFIX""),INDEX(GOOGLEFINANCE(""INDEXBVMF:IFIX"",""price"",$B4),2,2)))"),3320.42)</f>
        <v>3320.42</v>
      </c>
      <c r="V4" s="31">
        <f ca="1">IFERROR(__xludf.DUMMYFUNCTION("IF(OR(ISBLANK($I4),I4=TODAY()), GOOGLEFINANCE(""INDEXBVMF:IFIX"") ,INDEX(GOOGLEFINANCE(""INDEXBVMF:IFIX"",""price"",$I4),2,2))"),3416.25)</f>
        <v>3416.25</v>
      </c>
      <c r="W4" s="32">
        <f t="shared" ca="1" si="7"/>
        <v>95.829999999999927</v>
      </c>
      <c r="X4" s="33">
        <v>2.8860806770000001E-2</v>
      </c>
      <c r="Y4" s="34">
        <v>124.13032990000001</v>
      </c>
      <c r="AA4" s="39">
        <v>45047</v>
      </c>
      <c r="AB4" s="40">
        <f>SUM(G24:G33)</f>
        <v>0</v>
      </c>
    </row>
    <row r="5" spans="1:34" ht="15.75" customHeight="1" x14ac:dyDescent="0.2">
      <c r="A5" s="20" t="s">
        <v>28</v>
      </c>
      <c r="B5" s="21">
        <v>45821</v>
      </c>
      <c r="C5" s="22">
        <v>165</v>
      </c>
      <c r="D5" s="20">
        <v>10</v>
      </c>
      <c r="E5" s="134">
        <v>1E-4</v>
      </c>
      <c r="F5" s="23">
        <f t="shared" si="0"/>
        <v>1650</v>
      </c>
      <c r="G5" s="23">
        <f t="shared" si="1"/>
        <v>1650.0001</v>
      </c>
      <c r="H5" s="24"/>
      <c r="I5" s="21"/>
      <c r="J5" s="22"/>
      <c r="K5" s="25"/>
      <c r="L5" s="22"/>
      <c r="M5" s="26" t="str">
        <f t="shared" si="2"/>
        <v/>
      </c>
      <c r="N5" s="27" t="str">
        <f t="shared" si="3"/>
        <v/>
      </c>
      <c r="O5" s="27" t="str">
        <f t="shared" si="4"/>
        <v/>
      </c>
      <c r="P5" s="27" t="str">
        <f t="shared" si="5"/>
        <v/>
      </c>
      <c r="Q5" s="28" t="s">
        <v>66</v>
      </c>
      <c r="R5" s="28">
        <v>0</v>
      </c>
      <c r="S5" s="29">
        <f ca="1">SUMIFS(Dividendos!E:E,Dividendos!B:B,A5,Dividendos!A:A,"&gt;="&amp;B5,Dividendos!A:A,"&lt;="&amp; IF(I5="",TODAY(),I5 ))*D5</f>
        <v>0</v>
      </c>
      <c r="T5" s="30">
        <f t="shared" ca="1" si="6"/>
        <v>0</v>
      </c>
      <c r="U5" s="31">
        <f ca="1">IFERROR(__xludf.DUMMYFUNCTION("IFERROR(IF(B5=TODAY(),GOOGLEFINANCE(""INDEXBVMF:IFIX""),INDEX(GOOGLEFINANCE(""INDEXBVMF:IFIX"",""price"",$B5),2,2)))"),3295.71)</f>
        <v>3295.71</v>
      </c>
      <c r="V5" s="31">
        <f ca="1">IFERROR(__xludf.DUMMYFUNCTION("IF(OR(ISBLANK($I5),I5=TODAY()), GOOGLEFINANCE(""INDEXBVMF:IFIX"") ,INDEX(GOOGLEFINANCE(""INDEXBVMF:IFIX"",""price"",$I5),2,2))"),3416.25)</f>
        <v>3416.25</v>
      </c>
      <c r="W5" s="32">
        <f t="shared" ca="1" si="7"/>
        <v>120.53999999999996</v>
      </c>
      <c r="X5" s="33">
        <v>3.657481999E-2</v>
      </c>
      <c r="Y5" s="34">
        <v>60.385027809999997</v>
      </c>
      <c r="AA5" s="41">
        <v>45078</v>
      </c>
      <c r="AB5" s="42"/>
    </row>
    <row r="6" spans="1:34" ht="15.75" customHeight="1" x14ac:dyDescent="0.2">
      <c r="A6" s="20" t="s">
        <v>29</v>
      </c>
      <c r="B6" s="21">
        <v>45822</v>
      </c>
      <c r="C6" s="22">
        <v>98</v>
      </c>
      <c r="D6" s="20">
        <v>10</v>
      </c>
      <c r="E6" s="134">
        <v>1E-3</v>
      </c>
      <c r="F6" s="23">
        <f t="shared" si="0"/>
        <v>980</v>
      </c>
      <c r="G6" s="23">
        <f t="shared" si="1"/>
        <v>980.00099999999998</v>
      </c>
      <c r="H6" s="24"/>
      <c r="I6" s="21"/>
      <c r="J6" s="22"/>
      <c r="K6" s="25"/>
      <c r="L6" s="22"/>
      <c r="M6" s="26" t="str">
        <f t="shared" si="2"/>
        <v/>
      </c>
      <c r="N6" s="27" t="str">
        <f t="shared" si="3"/>
        <v/>
      </c>
      <c r="O6" s="27" t="str">
        <f t="shared" si="4"/>
        <v/>
      </c>
      <c r="P6" s="27" t="str">
        <f t="shared" si="5"/>
        <v/>
      </c>
      <c r="Q6" s="28" t="s">
        <v>66</v>
      </c>
      <c r="R6" s="28">
        <v>0</v>
      </c>
      <c r="S6" s="29">
        <f ca="1">SUMIFS(Dividendos!E:E,Dividendos!B:B,A6,Dividendos!A:A,"&gt;="&amp;B6,Dividendos!A:A,"&lt;="&amp; IF(I6="",TODAY(),I6 ))*D6</f>
        <v>0</v>
      </c>
      <c r="T6" s="30" t="e">
        <f t="shared" ca="1" si="6"/>
        <v>#DIV/0!</v>
      </c>
      <c r="U6" s="31">
        <f ca="1">IFERROR(__xludf.DUMMYFUNCTION("IFERROR(IF(B6=TODAY(),GOOGLEFINANCE(""INDEXBVMF:IFIX""),INDEX(GOOGLEFINANCE(""INDEXBVMF:IFIX"",""price"",$B6),2,2)))"),3312.59)</f>
        <v>3312.59</v>
      </c>
      <c r="V6" s="31">
        <f ca="1">IFERROR(__xludf.DUMMYFUNCTION("IF(OR(ISBLANK($I6),I6=TODAY()), GOOGLEFINANCE(""INDEXBVMF:IFIX"") ,INDEX(GOOGLEFINANCE(""INDEXBVMF:IFIX"",""price"",$I6),2,2))"),3416.25)</f>
        <v>3416.25</v>
      </c>
      <c r="W6" s="32">
        <f t="shared" ca="1" si="7"/>
        <v>103.65999999999985</v>
      </c>
      <c r="X6" s="33">
        <v>3.1292734689999997E-2</v>
      </c>
      <c r="Y6" s="34">
        <v>30.69817273</v>
      </c>
      <c r="AA6" s="41">
        <v>45108</v>
      </c>
      <c r="AB6" s="42"/>
    </row>
    <row r="7" spans="1:34" ht="15.75" customHeight="1" x14ac:dyDescent="0.2">
      <c r="A7" s="20" t="s">
        <v>30</v>
      </c>
      <c r="B7" s="21">
        <v>45823</v>
      </c>
      <c r="C7" s="22">
        <v>8.1999999999999993</v>
      </c>
      <c r="D7" s="20">
        <v>100</v>
      </c>
      <c r="E7" s="134">
        <v>0</v>
      </c>
      <c r="F7" s="23">
        <f t="shared" si="0"/>
        <v>819.99999999999989</v>
      </c>
      <c r="G7" s="23">
        <f t="shared" si="1"/>
        <v>819.99999999999989</v>
      </c>
      <c r="H7" s="24"/>
      <c r="I7" s="21"/>
      <c r="J7" s="22"/>
      <c r="K7" s="25"/>
      <c r="L7" s="22"/>
      <c r="M7" s="26" t="str">
        <f t="shared" si="2"/>
        <v/>
      </c>
      <c r="N7" s="27" t="str">
        <f t="shared" si="3"/>
        <v/>
      </c>
      <c r="O7" s="27" t="str">
        <f t="shared" si="4"/>
        <v/>
      </c>
      <c r="P7" s="27" t="str">
        <f t="shared" si="5"/>
        <v/>
      </c>
      <c r="Q7" s="28" t="s">
        <v>66</v>
      </c>
      <c r="R7" s="28">
        <v>0</v>
      </c>
      <c r="S7" s="29">
        <f ca="1">SUMIFS(Dividendos!E:E,Dividendos!B:B,A7,Dividendos!A:A,"&gt;="&amp;B7,Dividendos!A:A,"&lt;="&amp; IF(I7="",TODAY(),I7 ))*D7</f>
        <v>0</v>
      </c>
      <c r="T7" s="30">
        <f t="shared" ca="1" si="6"/>
        <v>0</v>
      </c>
      <c r="U7" s="31">
        <f ca="1">IFERROR(__xludf.DUMMYFUNCTION("IFERROR(IF(B7=TODAY(),GOOGLEFINANCE(""INDEXBVMF:IFIX""),INDEX(GOOGLEFINANCE(""INDEXBVMF:IFIX"",""price"",$B7),2,2)))"),3305.93)</f>
        <v>3305.93</v>
      </c>
      <c r="V7" s="31">
        <f ca="1">IFERROR(__xludf.DUMMYFUNCTION("IF(OR(ISBLANK($I7),I7=TODAY()), GOOGLEFINANCE(""INDEXBVMF:IFIX"") ,INDEX(GOOGLEFINANCE(""INDEXBVMF:IFIX"",""price"",$I7),2,2))"),3416.25)</f>
        <v>3416.25</v>
      </c>
      <c r="W7" s="32">
        <f t="shared" ca="1" si="7"/>
        <v>110.32000000000016</v>
      </c>
      <c r="X7" s="33">
        <v>3.3370337540000003E-2</v>
      </c>
      <c r="Y7" s="34">
        <v>27.36367679</v>
      </c>
      <c r="AA7" s="41">
        <v>45139</v>
      </c>
      <c r="AB7" s="42"/>
    </row>
    <row r="8" spans="1:34" ht="15.75" customHeight="1" x14ac:dyDescent="0.2">
      <c r="A8" s="20" t="s">
        <v>31</v>
      </c>
      <c r="B8" s="21">
        <v>45824</v>
      </c>
      <c r="C8" s="22">
        <v>85</v>
      </c>
      <c r="D8" s="20">
        <v>20</v>
      </c>
      <c r="E8" s="134">
        <v>0</v>
      </c>
      <c r="F8" s="23">
        <f t="shared" si="0"/>
        <v>1700</v>
      </c>
      <c r="G8" s="23">
        <f t="shared" si="1"/>
        <v>1700</v>
      </c>
      <c r="H8" s="24"/>
      <c r="I8" s="21"/>
      <c r="J8" s="22"/>
      <c r="K8" s="25"/>
      <c r="L8" s="22"/>
      <c r="M8" s="26" t="str">
        <f t="shared" si="2"/>
        <v/>
      </c>
      <c r="N8" s="27" t="str">
        <f t="shared" si="3"/>
        <v/>
      </c>
      <c r="O8" s="27" t="str">
        <f t="shared" si="4"/>
        <v/>
      </c>
      <c r="P8" s="27" t="str">
        <f t="shared" si="5"/>
        <v/>
      </c>
      <c r="Q8" s="28" t="s">
        <v>66</v>
      </c>
      <c r="R8" s="28">
        <v>0</v>
      </c>
      <c r="S8" s="29">
        <f ca="1">SUMIFS(Dividendos!E:E,Dividendos!B:B,A8,Dividendos!A:A,"&gt;="&amp;B8,Dividendos!A:A,"&lt;="&amp; IF(I8="",TODAY(),I8 ))*D8</f>
        <v>0</v>
      </c>
      <c r="T8" s="30">
        <f t="shared" ca="1" si="6"/>
        <v>0</v>
      </c>
      <c r="U8" s="31">
        <f ca="1">IFERROR(__xludf.DUMMYFUNCTION("IFERROR(IF(B8=TODAY(),GOOGLEFINANCE(""INDEXBVMF:IFIX""),INDEX(GOOGLEFINANCE(""INDEXBVMF:IFIX"",""price"",$B8),2,2)))"),3305.93)</f>
        <v>3305.93</v>
      </c>
      <c r="V8" s="31">
        <f ca="1">IFERROR(__xludf.DUMMYFUNCTION("IF(OR(ISBLANK($I8),I8=TODAY()), GOOGLEFINANCE(""INDEXBVMF:IFIX"") ,INDEX(GOOGLEFINANCE(""INDEXBVMF:IFIX"",""price"",$I8),2,2))"),3416.25)</f>
        <v>3416.25</v>
      </c>
      <c r="W8" s="32">
        <f t="shared" ca="1" si="7"/>
        <v>110.32000000000016</v>
      </c>
      <c r="X8" s="33">
        <v>3.3370337540000003E-2</v>
      </c>
      <c r="Y8" s="34">
        <v>56.72957383</v>
      </c>
      <c r="AA8" s="41">
        <v>45170</v>
      </c>
      <c r="AB8" s="42"/>
    </row>
    <row r="9" spans="1:34" ht="15.75" customHeight="1" x14ac:dyDescent="0.2">
      <c r="A9" s="20" t="s">
        <v>28</v>
      </c>
      <c r="B9" s="21">
        <v>45828</v>
      </c>
      <c r="C9" s="22">
        <v>10</v>
      </c>
      <c r="D9" s="20">
        <v>50</v>
      </c>
      <c r="E9" s="134">
        <v>2.0000000000000001E-4</v>
      </c>
      <c r="F9" s="23">
        <f t="shared" si="0"/>
        <v>500</v>
      </c>
      <c r="G9" s="23">
        <f t="shared" si="1"/>
        <v>500.00020000000001</v>
      </c>
      <c r="H9" s="24" t="s">
        <v>66</v>
      </c>
      <c r="I9" s="21"/>
      <c r="J9" s="22"/>
      <c r="K9" s="25"/>
      <c r="L9" s="22"/>
      <c r="M9" s="26" t="str">
        <f t="shared" si="2"/>
        <v/>
      </c>
      <c r="N9" s="27" t="str">
        <f t="shared" si="3"/>
        <v/>
      </c>
      <c r="O9" s="27" t="str">
        <f t="shared" si="4"/>
        <v/>
      </c>
      <c r="P9" s="27" t="str">
        <f t="shared" si="5"/>
        <v/>
      </c>
      <c r="Q9" s="28" t="s">
        <v>66</v>
      </c>
      <c r="R9" s="28" t="s">
        <v>66</v>
      </c>
      <c r="S9" s="29">
        <f ca="1">SUMIFS(Dividendos!E:E,Dividendos!B:B,A9,Dividendos!A:A,"&gt;="&amp;B9,Dividendos!A:A,"&lt;="&amp; IF(I9="",TODAY(),I9 ))*D9</f>
        <v>0</v>
      </c>
      <c r="T9" s="30">
        <f t="shared" ca="1" si="6"/>
        <v>0</v>
      </c>
      <c r="U9" s="31" t="str">
        <f ca="1">IFERROR(__xludf.DUMMYFUNCTION("IFERROR(IF(B9=TODAY(),GOOGLEFINANCE(""INDEXBVMF:IFIX""),INDEX(GOOGLEFINANCE(""INDEXBVMF:IFIX"",""price"",$B9),2,2)))"),"")</f>
        <v/>
      </c>
      <c r="V9" s="31">
        <f ca="1">IFERROR(__xludf.DUMMYFUNCTION("IF(OR(ISBLANK($I9),I9=TODAY()), GOOGLEFINANCE(""INDEXBVMF:IFIX"") ,INDEX(GOOGLEFINANCE(""INDEXBVMF:IFIX"",""price"",$I9),2,2))"),3416.25)</f>
        <v>3416.25</v>
      </c>
      <c r="W9" s="32" t="e">
        <f t="shared" ca="1" si="7"/>
        <v>#VALUE!</v>
      </c>
      <c r="X9" s="33" t="s">
        <v>66</v>
      </c>
      <c r="Y9" s="34">
        <v>0</v>
      </c>
      <c r="AA9" s="43">
        <v>45200</v>
      </c>
      <c r="AB9" s="42"/>
    </row>
    <row r="10" spans="1:34" ht="15.75" customHeight="1" x14ac:dyDescent="0.2">
      <c r="A10" s="20"/>
      <c r="B10" s="21"/>
      <c r="C10" s="22"/>
      <c r="D10" s="20"/>
      <c r="E10" s="134">
        <v>0</v>
      </c>
      <c r="F10" s="23">
        <f t="shared" si="0"/>
        <v>0</v>
      </c>
      <c r="G10" s="23">
        <f t="shared" si="1"/>
        <v>0</v>
      </c>
      <c r="H10" s="24" t="s">
        <v>66</v>
      </c>
      <c r="I10" s="21"/>
      <c r="J10" s="22"/>
      <c r="K10" s="25"/>
      <c r="L10" s="22"/>
      <c r="M10" s="26" t="str">
        <f t="shared" si="2"/>
        <v/>
      </c>
      <c r="N10" s="27" t="str">
        <f t="shared" si="3"/>
        <v/>
      </c>
      <c r="O10" s="27" t="str">
        <f t="shared" si="4"/>
        <v/>
      </c>
      <c r="P10" s="27" t="str">
        <f t="shared" si="5"/>
        <v/>
      </c>
      <c r="Q10" s="28" t="s">
        <v>66</v>
      </c>
      <c r="R10" s="28" t="s">
        <v>66</v>
      </c>
      <c r="S10" s="29">
        <f ca="1">SUMIFS(Dividendos!E:E,Dividendos!B:B,A10,Dividendos!A:A,"&gt;="&amp;B10,Dividendos!A:A,"&lt;="&amp; IF(I10="",TODAY(),I10 ))*D10</f>
        <v>0</v>
      </c>
      <c r="T10" s="30">
        <f t="shared" ca="1" si="6"/>
        <v>0</v>
      </c>
      <c r="U10" s="31" t="str">
        <f ca="1">IFERROR(__xludf.DUMMYFUNCTION("IFERROR(IF(B10=TODAY(),GOOGLEFINANCE(""INDEXBVMF:IFIX""),INDEX(GOOGLEFINANCE(""INDEXBVMF:IFIX"",""price"",$B10),2,2)))"),"")</f>
        <v/>
      </c>
      <c r="V10" s="31">
        <f ca="1">IFERROR(__xludf.DUMMYFUNCTION("IF(OR(ISBLANK($I10),I10=TODAY()), GOOGLEFINANCE(""INDEXBVMF:IFIX"") ,INDEX(GOOGLEFINANCE(""INDEXBVMF:IFIX"",""price"",$I10),2,2))"),3416.25)</f>
        <v>3416.25</v>
      </c>
      <c r="W10" s="32" t="e">
        <f t="shared" ca="1" si="7"/>
        <v>#VALUE!</v>
      </c>
      <c r="X10" s="33" t="s">
        <v>66</v>
      </c>
      <c r="Y10" s="34">
        <v>0</v>
      </c>
      <c r="AA10" s="43">
        <v>45231</v>
      </c>
      <c r="AB10" s="42"/>
    </row>
    <row r="11" spans="1:34" ht="15.75" customHeight="1" x14ac:dyDescent="0.2">
      <c r="A11" s="20"/>
      <c r="B11" s="21"/>
      <c r="C11" s="22"/>
      <c r="D11" s="20"/>
      <c r="E11" s="134">
        <v>0</v>
      </c>
      <c r="F11" s="23">
        <f t="shared" si="0"/>
        <v>0</v>
      </c>
      <c r="G11" s="23">
        <f t="shared" si="1"/>
        <v>0</v>
      </c>
      <c r="H11" s="24" t="s">
        <v>66</v>
      </c>
      <c r="I11" s="21"/>
      <c r="J11" s="22"/>
      <c r="K11" s="25"/>
      <c r="L11" s="22"/>
      <c r="M11" s="26" t="str">
        <f t="shared" si="2"/>
        <v/>
      </c>
      <c r="N11" s="27" t="str">
        <f t="shared" si="3"/>
        <v/>
      </c>
      <c r="O11" s="27" t="str">
        <f t="shared" si="4"/>
        <v/>
      </c>
      <c r="P11" s="27" t="str">
        <f t="shared" si="5"/>
        <v/>
      </c>
      <c r="Q11" s="28" t="s">
        <v>66</v>
      </c>
      <c r="R11" s="28" t="s">
        <v>66</v>
      </c>
      <c r="S11" s="29">
        <f ca="1">SUMIFS(Dividendos!E:E,Dividendos!B:B,A11,Dividendos!A:A,"&gt;="&amp;B11,Dividendos!A:A,"&lt;="&amp; IF(I11="",TODAY(),I11 ))*D11</f>
        <v>0</v>
      </c>
      <c r="T11" s="30">
        <f t="shared" ca="1" si="6"/>
        <v>0</v>
      </c>
      <c r="U11" s="31" t="str">
        <f ca="1">IFERROR(__xludf.DUMMYFUNCTION("IFERROR(IF(B11=TODAY(),GOOGLEFINANCE(""INDEXBVMF:IFIX""),INDEX(GOOGLEFINANCE(""INDEXBVMF:IFIX"",""price"",$B11),2,2)))"),"")</f>
        <v/>
      </c>
      <c r="V11" s="31">
        <f ca="1">IFERROR(__xludf.DUMMYFUNCTION("IF(OR(ISBLANK($I11),I11=TODAY()), GOOGLEFINANCE(""INDEXBVMF:IFIX"") ,INDEX(GOOGLEFINANCE(""INDEXBVMF:IFIX"",""price"",$I11),2,2))"),3416.25)</f>
        <v>3416.25</v>
      </c>
      <c r="W11" s="32" t="e">
        <f t="shared" ca="1" si="7"/>
        <v>#VALUE!</v>
      </c>
      <c r="X11" s="33" t="s">
        <v>66</v>
      </c>
      <c r="Y11" s="34">
        <v>0</v>
      </c>
      <c r="AA11" s="43">
        <v>45261</v>
      </c>
      <c r="AB11" s="42"/>
    </row>
    <row r="12" spans="1:34" ht="15.75" customHeight="1" x14ac:dyDescent="0.2">
      <c r="A12" s="20"/>
      <c r="B12" s="21"/>
      <c r="C12" s="22"/>
      <c r="D12" s="20"/>
      <c r="E12" s="134">
        <v>0</v>
      </c>
      <c r="F12" s="23">
        <f t="shared" si="0"/>
        <v>0</v>
      </c>
      <c r="G12" s="23">
        <f t="shared" si="1"/>
        <v>0</v>
      </c>
      <c r="H12" s="24" t="s">
        <v>66</v>
      </c>
      <c r="I12" s="21"/>
      <c r="J12" s="22"/>
      <c r="K12" s="25"/>
      <c r="L12" s="22"/>
      <c r="M12" s="26" t="str">
        <f t="shared" si="2"/>
        <v/>
      </c>
      <c r="N12" s="27" t="str">
        <f t="shared" si="3"/>
        <v/>
      </c>
      <c r="O12" s="27" t="str">
        <f t="shared" si="4"/>
        <v/>
      </c>
      <c r="P12" s="27" t="str">
        <f t="shared" si="5"/>
        <v/>
      </c>
      <c r="Q12" s="28" t="s">
        <v>66</v>
      </c>
      <c r="R12" s="28" t="s">
        <v>66</v>
      </c>
      <c r="S12" s="29">
        <f ca="1">SUMIFS(Dividendos!E:E,Dividendos!B:B,A12,Dividendos!A:A,"&gt;="&amp;B12,Dividendos!A:A,"&lt;="&amp; IF(I12="",TODAY(),I12 ))*D12</f>
        <v>0</v>
      </c>
      <c r="T12" s="30">
        <f t="shared" ca="1" si="6"/>
        <v>0</v>
      </c>
      <c r="U12" s="31" t="str">
        <f ca="1">IFERROR(__xludf.DUMMYFUNCTION("IFERROR(IF(B12=TODAY(),GOOGLEFINANCE(""INDEXBVMF:IFIX""),INDEX(GOOGLEFINANCE(""INDEXBVMF:IFIX"",""price"",$B12),2,2)))"),"")</f>
        <v/>
      </c>
      <c r="V12" s="31">
        <f ca="1">IFERROR(__xludf.DUMMYFUNCTION("IF(OR(ISBLANK($I12),I12=TODAY()), GOOGLEFINANCE(""INDEXBVMF:IFIX"") ,INDEX(GOOGLEFINANCE(""INDEXBVMF:IFIX"",""price"",$I12),2,2))"),3416.25)</f>
        <v>3416.25</v>
      </c>
      <c r="W12" s="32" t="e">
        <f t="shared" ca="1" si="7"/>
        <v>#VALUE!</v>
      </c>
      <c r="X12" s="33" t="s">
        <v>66</v>
      </c>
      <c r="Y12" s="34">
        <v>0</v>
      </c>
    </row>
    <row r="13" spans="1:34" ht="15.75" customHeight="1" x14ac:dyDescent="0.2">
      <c r="A13" s="20"/>
      <c r="B13" s="21"/>
      <c r="C13" s="22"/>
      <c r="D13" s="20"/>
      <c r="E13" s="134">
        <v>0</v>
      </c>
      <c r="F13" s="23">
        <f t="shared" si="0"/>
        <v>0</v>
      </c>
      <c r="G13" s="23">
        <f t="shared" si="1"/>
        <v>0</v>
      </c>
      <c r="H13" s="24" t="s">
        <v>66</v>
      </c>
      <c r="I13" s="21"/>
      <c r="J13" s="22"/>
      <c r="K13" s="25"/>
      <c r="L13" s="22"/>
      <c r="M13" s="26" t="str">
        <f t="shared" si="2"/>
        <v/>
      </c>
      <c r="N13" s="27" t="str">
        <f t="shared" si="3"/>
        <v/>
      </c>
      <c r="O13" s="27" t="str">
        <f t="shared" si="4"/>
        <v/>
      </c>
      <c r="P13" s="27" t="str">
        <f t="shared" si="5"/>
        <v/>
      </c>
      <c r="Q13" s="28" t="s">
        <v>66</v>
      </c>
      <c r="R13" s="28" t="s">
        <v>66</v>
      </c>
      <c r="S13" s="29">
        <f ca="1">SUMIFS(Dividendos!E:E,Dividendos!B:B,A13,Dividendos!A:A,"&gt;="&amp;B13,Dividendos!A:A,"&lt;="&amp; IF(I13="",TODAY(),I13 ))*D13</f>
        <v>0</v>
      </c>
      <c r="T13" s="30">
        <f t="shared" ca="1" si="6"/>
        <v>0</v>
      </c>
      <c r="U13" s="31" t="str">
        <f ca="1">IFERROR(__xludf.DUMMYFUNCTION("IFERROR(IF(B13=TODAY(),GOOGLEFINANCE(""INDEXBVMF:IFIX""),INDEX(GOOGLEFINANCE(""INDEXBVMF:IFIX"",""price"",$B13),2,2)))"),"")</f>
        <v/>
      </c>
      <c r="V13" s="31">
        <f ca="1">IFERROR(__xludf.DUMMYFUNCTION("IF(OR(ISBLANK($I13),I13=TODAY()), GOOGLEFINANCE(""INDEXBVMF:IFIX"") ,INDEX(GOOGLEFINANCE(""INDEXBVMF:IFIX"",""price"",$I13),2,2))"),3416.25)</f>
        <v>3416.25</v>
      </c>
      <c r="W13" s="32" t="e">
        <f t="shared" ca="1" si="7"/>
        <v>#VALUE!</v>
      </c>
      <c r="X13" s="33" t="s">
        <v>66</v>
      </c>
      <c r="Y13" s="34">
        <v>0</v>
      </c>
    </row>
    <row r="14" spans="1:34" ht="15.75" customHeight="1" x14ac:dyDescent="0.2">
      <c r="A14" s="20"/>
      <c r="B14" s="21"/>
      <c r="C14" s="22"/>
      <c r="D14" s="20"/>
      <c r="E14" s="134">
        <v>0</v>
      </c>
      <c r="F14" s="23">
        <f t="shared" si="0"/>
        <v>0</v>
      </c>
      <c r="G14" s="23">
        <f t="shared" si="1"/>
        <v>0</v>
      </c>
      <c r="H14" s="24" t="s">
        <v>66</v>
      </c>
      <c r="I14" s="21"/>
      <c r="J14" s="22"/>
      <c r="K14" s="25"/>
      <c r="L14" s="22"/>
      <c r="M14" s="26" t="str">
        <f t="shared" si="2"/>
        <v/>
      </c>
      <c r="N14" s="27" t="str">
        <f t="shared" si="3"/>
        <v/>
      </c>
      <c r="O14" s="27" t="str">
        <f t="shared" si="4"/>
        <v/>
      </c>
      <c r="P14" s="27" t="str">
        <f t="shared" si="5"/>
        <v/>
      </c>
      <c r="Q14" s="28" t="s">
        <v>66</v>
      </c>
      <c r="R14" s="28" t="s">
        <v>66</v>
      </c>
      <c r="S14" s="29">
        <f ca="1">SUMIFS(Dividendos!E:E,Dividendos!B:B,A14,Dividendos!A:A,"&gt;="&amp;B14,Dividendos!A:A,"&lt;="&amp; IF(I14="",TODAY(),I14 ))*D14</f>
        <v>0</v>
      </c>
      <c r="T14" s="30">
        <f t="shared" ca="1" si="6"/>
        <v>0</v>
      </c>
      <c r="U14" s="31" t="str">
        <f ca="1">IFERROR(__xludf.DUMMYFUNCTION("IFERROR(IF(B14=TODAY(),GOOGLEFINANCE(""INDEXBVMF:IFIX""),INDEX(GOOGLEFINANCE(""INDEXBVMF:IFIX"",""price"",$B14),2,2)))"),"")</f>
        <v/>
      </c>
      <c r="V14" s="31">
        <f ca="1">IFERROR(__xludf.DUMMYFUNCTION("IF(OR(ISBLANK($I14),I14=TODAY()), GOOGLEFINANCE(""INDEXBVMF:IFIX"") ,INDEX(GOOGLEFINANCE(""INDEXBVMF:IFIX"",""price"",$I14),2,2))"),3416.25)</f>
        <v>3416.25</v>
      </c>
      <c r="W14" s="32" t="e">
        <f t="shared" ca="1" si="7"/>
        <v>#VALUE!</v>
      </c>
      <c r="X14" s="33" t="s">
        <v>66</v>
      </c>
      <c r="Y14" s="34">
        <v>0</v>
      </c>
    </row>
    <row r="15" spans="1:34" ht="15.75" customHeight="1" x14ac:dyDescent="0.2">
      <c r="A15" s="20"/>
      <c r="B15" s="21"/>
      <c r="C15" s="22"/>
      <c r="D15" s="20"/>
      <c r="E15" s="134">
        <v>0</v>
      </c>
      <c r="F15" s="23">
        <f t="shared" si="0"/>
        <v>0</v>
      </c>
      <c r="G15" s="23">
        <f t="shared" si="1"/>
        <v>0</v>
      </c>
      <c r="H15" s="24" t="s">
        <v>66</v>
      </c>
      <c r="I15" s="21"/>
      <c r="J15" s="22"/>
      <c r="K15" s="25"/>
      <c r="L15" s="22"/>
      <c r="M15" s="26" t="str">
        <f t="shared" si="2"/>
        <v/>
      </c>
      <c r="N15" s="27" t="str">
        <f t="shared" si="3"/>
        <v/>
      </c>
      <c r="O15" s="27" t="str">
        <f t="shared" si="4"/>
        <v/>
      </c>
      <c r="P15" s="27" t="str">
        <f t="shared" si="5"/>
        <v/>
      </c>
      <c r="Q15" s="28" t="s">
        <v>66</v>
      </c>
      <c r="R15" s="28" t="s">
        <v>66</v>
      </c>
      <c r="S15" s="29">
        <f ca="1">SUMIFS(Dividendos!E:E,Dividendos!B:B,A15,Dividendos!A:A,"&gt;="&amp;B15,Dividendos!A:A,"&lt;="&amp; IF(I15="",TODAY(),I15 ))*D15</f>
        <v>0</v>
      </c>
      <c r="T15" s="30">
        <f t="shared" ca="1" si="6"/>
        <v>0</v>
      </c>
      <c r="U15" s="31" t="str">
        <f ca="1">IFERROR(__xludf.DUMMYFUNCTION("IFERROR(IF(B15=TODAY(),GOOGLEFINANCE(""INDEXBVMF:IFIX""),INDEX(GOOGLEFINANCE(""INDEXBVMF:IFIX"",""price"",$B15),2,2)))"),"")</f>
        <v/>
      </c>
      <c r="V15" s="31">
        <f ca="1">IFERROR(__xludf.DUMMYFUNCTION("IF(OR(ISBLANK($I15),I15=TODAY()), GOOGLEFINANCE(""INDEXBVMF:IFIX"") ,INDEX(GOOGLEFINANCE(""INDEXBVMF:IFIX"",""price"",$I15),2,2))"),3416.25)</f>
        <v>3416.25</v>
      </c>
      <c r="W15" s="32" t="e">
        <f t="shared" ca="1" si="7"/>
        <v>#VALUE!</v>
      </c>
      <c r="X15" s="33" t="s">
        <v>66</v>
      </c>
      <c r="Y15" s="34">
        <v>0</v>
      </c>
    </row>
    <row r="16" spans="1:34" ht="15.75" customHeight="1" x14ac:dyDescent="0.2">
      <c r="A16" s="20"/>
      <c r="B16" s="21"/>
      <c r="C16" s="22"/>
      <c r="D16" s="20"/>
      <c r="E16" s="134">
        <v>0</v>
      </c>
      <c r="F16" s="23">
        <f t="shared" si="0"/>
        <v>0</v>
      </c>
      <c r="G16" s="23">
        <f t="shared" si="1"/>
        <v>0</v>
      </c>
      <c r="H16" s="24" t="s">
        <v>66</v>
      </c>
      <c r="I16" s="21"/>
      <c r="J16" s="22"/>
      <c r="K16" s="25"/>
      <c r="L16" s="22"/>
      <c r="M16" s="26" t="str">
        <f t="shared" si="2"/>
        <v/>
      </c>
      <c r="N16" s="27" t="str">
        <f t="shared" si="3"/>
        <v/>
      </c>
      <c r="O16" s="27" t="str">
        <f t="shared" si="4"/>
        <v/>
      </c>
      <c r="P16" s="27" t="str">
        <f t="shared" si="5"/>
        <v/>
      </c>
      <c r="Q16" s="28" t="s">
        <v>66</v>
      </c>
      <c r="R16" s="28" t="s">
        <v>66</v>
      </c>
      <c r="S16" s="29">
        <f ca="1">SUMIFS(Dividendos!E:E,Dividendos!B:B,A16,Dividendos!A:A,"&gt;="&amp;B16,Dividendos!A:A,"&lt;="&amp; IF(I16="",TODAY(),I16 ))*D16</f>
        <v>0</v>
      </c>
      <c r="T16" s="30">
        <f t="shared" ca="1" si="6"/>
        <v>0</v>
      </c>
      <c r="U16" s="31" t="str">
        <f ca="1">IFERROR(__xludf.DUMMYFUNCTION("IFERROR(IF(B16=TODAY(),GOOGLEFINANCE(""INDEXBVMF:IFIX""),INDEX(GOOGLEFINANCE(""INDEXBVMF:IFIX"",""price"",$B16),2,2)))"),"")</f>
        <v/>
      </c>
      <c r="V16" s="31">
        <f ca="1">IFERROR(__xludf.DUMMYFUNCTION("IF(OR(ISBLANK($I16),I16=TODAY()), GOOGLEFINANCE(""INDEXBVMF:IFIX"") ,INDEX(GOOGLEFINANCE(""INDEXBVMF:IFIX"",""price"",$I16),2,2))"),3416.25)</f>
        <v>3416.25</v>
      </c>
      <c r="W16" s="32" t="e">
        <f t="shared" ca="1" si="7"/>
        <v>#VALUE!</v>
      </c>
      <c r="X16" s="33" t="s">
        <v>66</v>
      </c>
      <c r="Y16" s="34">
        <v>0</v>
      </c>
    </row>
    <row r="17" spans="1:25" ht="15.75" customHeight="1" x14ac:dyDescent="0.2">
      <c r="A17" s="20"/>
      <c r="B17" s="21"/>
      <c r="C17" s="22"/>
      <c r="D17" s="20"/>
      <c r="E17" s="134">
        <v>0</v>
      </c>
      <c r="F17" s="23">
        <f t="shared" si="0"/>
        <v>0</v>
      </c>
      <c r="G17" s="23">
        <f t="shared" si="1"/>
        <v>0</v>
      </c>
      <c r="H17" s="24" t="s">
        <v>66</v>
      </c>
      <c r="I17" s="21"/>
      <c r="J17" s="22"/>
      <c r="K17" s="25"/>
      <c r="L17" s="22"/>
      <c r="M17" s="26" t="str">
        <f t="shared" si="2"/>
        <v/>
      </c>
      <c r="N17" s="27" t="str">
        <f t="shared" si="3"/>
        <v/>
      </c>
      <c r="O17" s="27" t="str">
        <f t="shared" si="4"/>
        <v/>
      </c>
      <c r="P17" s="27" t="str">
        <f t="shared" si="5"/>
        <v/>
      </c>
      <c r="Q17" s="28" t="s">
        <v>66</v>
      </c>
      <c r="R17" s="28" t="s">
        <v>66</v>
      </c>
      <c r="S17" s="29">
        <f ca="1">SUMIFS(Dividendos!E:E,Dividendos!B:B,A17,Dividendos!A:A,"&gt;="&amp;B17,Dividendos!A:A,"&lt;="&amp; IF(I17="",TODAY(),I17 ))*D17</f>
        <v>0</v>
      </c>
      <c r="T17" s="30">
        <f t="shared" ca="1" si="6"/>
        <v>0</v>
      </c>
      <c r="U17" s="31" t="str">
        <f ca="1">IFERROR(__xludf.DUMMYFUNCTION("IFERROR(IF(B17=TODAY(),GOOGLEFINANCE(""INDEXBVMF:IFIX""),INDEX(GOOGLEFINANCE(""INDEXBVMF:IFIX"",""price"",$B17),2,2)))"),"")</f>
        <v/>
      </c>
      <c r="V17" s="31">
        <f ca="1">IFERROR(__xludf.DUMMYFUNCTION("IF(OR(ISBLANK($I17),I17=TODAY()), GOOGLEFINANCE(""INDEXBVMF:IFIX"") ,INDEX(GOOGLEFINANCE(""INDEXBVMF:IFIX"",""price"",$I17),2,2))"),3416.25)</f>
        <v>3416.25</v>
      </c>
      <c r="W17" s="32" t="e">
        <f t="shared" ca="1" si="7"/>
        <v>#VALUE!</v>
      </c>
      <c r="X17" s="33" t="s">
        <v>66</v>
      </c>
      <c r="Y17" s="34">
        <v>0</v>
      </c>
    </row>
    <row r="18" spans="1:25" ht="15.75" customHeight="1" x14ac:dyDescent="0.2">
      <c r="A18" s="20"/>
      <c r="B18" s="21"/>
      <c r="C18" s="22"/>
      <c r="D18" s="20"/>
      <c r="E18" s="134">
        <v>0</v>
      </c>
      <c r="F18" s="23">
        <f t="shared" si="0"/>
        <v>0</v>
      </c>
      <c r="G18" s="23">
        <f t="shared" si="1"/>
        <v>0</v>
      </c>
      <c r="H18" s="24" t="s">
        <v>66</v>
      </c>
      <c r="I18" s="21"/>
      <c r="J18" s="22"/>
      <c r="K18" s="25"/>
      <c r="L18" s="22"/>
      <c r="M18" s="26" t="str">
        <f t="shared" si="2"/>
        <v/>
      </c>
      <c r="N18" s="27" t="str">
        <f t="shared" si="3"/>
        <v/>
      </c>
      <c r="O18" s="27" t="str">
        <f t="shared" si="4"/>
        <v/>
      </c>
      <c r="P18" s="27" t="str">
        <f t="shared" si="5"/>
        <v/>
      </c>
      <c r="Q18" s="28" t="s">
        <v>66</v>
      </c>
      <c r="R18" s="28" t="s">
        <v>66</v>
      </c>
      <c r="S18" s="29">
        <f ca="1">SUMIFS(Dividendos!E:E,Dividendos!B:B,A18,Dividendos!A:A,"&gt;="&amp;B18,Dividendos!A:A,"&lt;="&amp; IF(I18="",TODAY(),I18 ))*D18</f>
        <v>0</v>
      </c>
      <c r="T18" s="30">
        <f t="shared" ca="1" si="6"/>
        <v>0</v>
      </c>
      <c r="U18" s="31" t="str">
        <f ca="1">IFERROR(__xludf.DUMMYFUNCTION("IFERROR(IF(B18=TODAY(),GOOGLEFINANCE(""INDEXBVMF:IFIX""),INDEX(GOOGLEFINANCE(""INDEXBVMF:IFIX"",""price"",$B18),2,2)))"),"")</f>
        <v/>
      </c>
      <c r="V18" s="31">
        <f ca="1">IFERROR(__xludf.DUMMYFUNCTION("IF(OR(ISBLANK($I18),I18=TODAY()), GOOGLEFINANCE(""INDEXBVMF:IFIX"") ,INDEX(GOOGLEFINANCE(""INDEXBVMF:IFIX"",""price"",$I18),2,2))"),3416.25)</f>
        <v>3416.25</v>
      </c>
      <c r="W18" s="32" t="e">
        <f t="shared" ca="1" si="7"/>
        <v>#VALUE!</v>
      </c>
      <c r="X18" s="33" t="s">
        <v>66</v>
      </c>
      <c r="Y18" s="34">
        <v>0</v>
      </c>
    </row>
    <row r="19" spans="1:25" ht="15.75" customHeight="1" x14ac:dyDescent="0.2">
      <c r="A19" s="20"/>
      <c r="B19" s="21"/>
      <c r="C19" s="22"/>
      <c r="D19" s="20"/>
      <c r="E19" s="134">
        <v>0</v>
      </c>
      <c r="F19" s="23">
        <f t="shared" si="0"/>
        <v>0</v>
      </c>
      <c r="G19" s="23">
        <f t="shared" si="1"/>
        <v>0</v>
      </c>
      <c r="H19" s="24" t="s">
        <v>66</v>
      </c>
      <c r="I19" s="21"/>
      <c r="J19" s="22"/>
      <c r="K19" s="25"/>
      <c r="L19" s="22"/>
      <c r="M19" s="26" t="str">
        <f t="shared" si="2"/>
        <v/>
      </c>
      <c r="N19" s="27" t="str">
        <f t="shared" si="3"/>
        <v/>
      </c>
      <c r="O19" s="27" t="str">
        <f t="shared" si="4"/>
        <v/>
      </c>
      <c r="P19" s="27" t="str">
        <f t="shared" si="5"/>
        <v/>
      </c>
      <c r="Q19" s="28" t="s">
        <v>66</v>
      </c>
      <c r="R19" s="28" t="s">
        <v>66</v>
      </c>
      <c r="S19" s="29">
        <f ca="1">SUMIFS(Dividendos!E:E,Dividendos!B:B,A19,Dividendos!A:A,"&gt;="&amp;B19,Dividendos!A:A,"&lt;="&amp; IF(I19="",TODAY(),I19 ))*D19</f>
        <v>0</v>
      </c>
      <c r="T19" s="30">
        <f t="shared" ca="1" si="6"/>
        <v>0</v>
      </c>
      <c r="U19" s="31" t="str">
        <f ca="1">IFERROR(__xludf.DUMMYFUNCTION("IFERROR(IF(B19=TODAY(),GOOGLEFINANCE(""INDEXBVMF:IFIX""),INDEX(GOOGLEFINANCE(""INDEXBVMF:IFIX"",""price"",$B19),2,2)))"),"")</f>
        <v/>
      </c>
      <c r="V19" s="31">
        <f ca="1">IFERROR(__xludf.DUMMYFUNCTION("IF(OR(ISBLANK($I19),I19=TODAY()), GOOGLEFINANCE(""INDEXBVMF:IFIX"") ,INDEX(GOOGLEFINANCE(""INDEXBVMF:IFIX"",""price"",$I19),2,2))"),3416.25)</f>
        <v>3416.25</v>
      </c>
      <c r="W19" s="32" t="e">
        <f t="shared" ca="1" si="7"/>
        <v>#VALUE!</v>
      </c>
      <c r="X19" s="33" t="s">
        <v>66</v>
      </c>
      <c r="Y19" s="34">
        <v>0</v>
      </c>
    </row>
    <row r="20" spans="1:25" ht="15.75" customHeight="1" x14ac:dyDescent="0.2">
      <c r="A20" s="20"/>
      <c r="B20" s="21"/>
      <c r="C20" s="22"/>
      <c r="D20" s="20"/>
      <c r="E20" s="134">
        <v>0</v>
      </c>
      <c r="F20" s="23">
        <f t="shared" si="0"/>
        <v>0</v>
      </c>
      <c r="G20" s="23">
        <f t="shared" si="1"/>
        <v>0</v>
      </c>
      <c r="H20" s="24" t="s">
        <v>66</v>
      </c>
      <c r="I20" s="21"/>
      <c r="J20" s="22"/>
      <c r="K20" s="25"/>
      <c r="L20" s="22"/>
      <c r="M20" s="26" t="str">
        <f t="shared" si="2"/>
        <v/>
      </c>
      <c r="N20" s="27" t="str">
        <f t="shared" si="3"/>
        <v/>
      </c>
      <c r="O20" s="27" t="str">
        <f t="shared" si="4"/>
        <v/>
      </c>
      <c r="P20" s="27" t="str">
        <f t="shared" si="5"/>
        <v/>
      </c>
      <c r="Q20" s="28" t="s">
        <v>66</v>
      </c>
      <c r="R20" s="28" t="s">
        <v>66</v>
      </c>
      <c r="S20" s="29">
        <f ca="1">SUMIFS(Dividendos!E:E,Dividendos!B:B,A20,Dividendos!A:A,"&gt;="&amp;B20,Dividendos!A:A,"&lt;="&amp; IF(I20="",TODAY(),I20 ))*D20</f>
        <v>0</v>
      </c>
      <c r="T20" s="30">
        <f t="shared" ca="1" si="6"/>
        <v>0</v>
      </c>
      <c r="U20" s="31" t="str">
        <f ca="1">IFERROR(__xludf.DUMMYFUNCTION("IFERROR(IF(B20=TODAY(),GOOGLEFINANCE(""INDEXBVMF:IFIX""),INDEX(GOOGLEFINANCE(""INDEXBVMF:IFIX"",""price"",$B20),2,2)))"),"")</f>
        <v/>
      </c>
      <c r="V20" s="31">
        <f ca="1">IFERROR(__xludf.DUMMYFUNCTION("IF(OR(ISBLANK($I20),I20=TODAY()), GOOGLEFINANCE(""INDEXBVMF:IFIX"") ,INDEX(GOOGLEFINANCE(""INDEXBVMF:IFIX"",""price"",$I20),2,2))"),3416.25)</f>
        <v>3416.25</v>
      </c>
      <c r="W20" s="32" t="e">
        <f t="shared" ca="1" si="7"/>
        <v>#VALUE!</v>
      </c>
      <c r="X20" s="33" t="s">
        <v>66</v>
      </c>
      <c r="Y20" s="34">
        <v>0</v>
      </c>
    </row>
    <row r="21" spans="1:25" ht="15.75" customHeight="1" x14ac:dyDescent="0.2">
      <c r="A21" s="20"/>
      <c r="B21" s="21"/>
      <c r="C21" s="22"/>
      <c r="D21" s="20"/>
      <c r="E21" s="134">
        <v>0</v>
      </c>
      <c r="F21" s="23">
        <f t="shared" si="0"/>
        <v>0</v>
      </c>
      <c r="G21" s="23">
        <f t="shared" si="1"/>
        <v>0</v>
      </c>
      <c r="H21" s="24" t="s">
        <v>66</v>
      </c>
      <c r="I21" s="21"/>
      <c r="J21" s="22"/>
      <c r="K21" s="25"/>
      <c r="L21" s="22"/>
      <c r="M21" s="26" t="str">
        <f t="shared" si="2"/>
        <v/>
      </c>
      <c r="N21" s="27" t="str">
        <f t="shared" si="3"/>
        <v/>
      </c>
      <c r="O21" s="27" t="str">
        <f t="shared" si="4"/>
        <v/>
      </c>
      <c r="P21" s="27" t="str">
        <f t="shared" si="5"/>
        <v/>
      </c>
      <c r="Q21" s="28" t="s">
        <v>66</v>
      </c>
      <c r="R21" s="28" t="s">
        <v>66</v>
      </c>
      <c r="S21" s="29">
        <f ca="1">SUMIFS(Dividendos!E:E,Dividendos!B:B,A21,Dividendos!A:A,"&gt;="&amp;B21,Dividendos!A:A,"&lt;="&amp; IF(I21="",TODAY(),I21 ))*D21</f>
        <v>0</v>
      </c>
      <c r="T21" s="30">
        <f t="shared" ca="1" si="6"/>
        <v>0</v>
      </c>
      <c r="U21" s="31" t="str">
        <f ca="1">IFERROR(__xludf.DUMMYFUNCTION("IFERROR(IF(B21=TODAY(),GOOGLEFINANCE(""INDEXBVMF:IFIX""),INDEX(GOOGLEFINANCE(""INDEXBVMF:IFIX"",""price"",$B21),2,2)))"),"")</f>
        <v/>
      </c>
      <c r="V21" s="31">
        <f ca="1">IFERROR(__xludf.DUMMYFUNCTION("IF(OR(ISBLANK($I21),I21=TODAY()), GOOGLEFINANCE(""INDEXBVMF:IFIX"") ,INDEX(GOOGLEFINANCE(""INDEXBVMF:IFIX"",""price"",$I21),2,2))"),3416.25)</f>
        <v>3416.25</v>
      </c>
      <c r="W21" s="32" t="e">
        <f t="shared" ca="1" si="7"/>
        <v>#VALUE!</v>
      </c>
      <c r="X21" s="33" t="s">
        <v>66</v>
      </c>
      <c r="Y21" s="34">
        <v>0</v>
      </c>
    </row>
    <row r="22" spans="1:25" ht="15.75" customHeight="1" x14ac:dyDescent="0.2">
      <c r="A22" s="20"/>
      <c r="B22" s="21"/>
      <c r="C22" s="22"/>
      <c r="D22" s="20"/>
      <c r="E22" s="134">
        <v>0</v>
      </c>
      <c r="F22" s="23">
        <f t="shared" si="0"/>
        <v>0</v>
      </c>
      <c r="G22" s="23">
        <f t="shared" si="1"/>
        <v>0</v>
      </c>
      <c r="H22" s="24" t="s">
        <v>66</v>
      </c>
      <c r="I22" s="21"/>
      <c r="J22" s="22"/>
      <c r="K22" s="25"/>
      <c r="L22" s="22"/>
      <c r="M22" s="26" t="str">
        <f t="shared" si="2"/>
        <v/>
      </c>
      <c r="N22" s="27" t="str">
        <f t="shared" si="3"/>
        <v/>
      </c>
      <c r="O22" s="27" t="str">
        <f t="shared" si="4"/>
        <v/>
      </c>
      <c r="P22" s="27" t="str">
        <f t="shared" si="5"/>
        <v/>
      </c>
      <c r="Q22" s="28" t="s">
        <v>66</v>
      </c>
      <c r="R22" s="28" t="s">
        <v>66</v>
      </c>
      <c r="S22" s="29">
        <f ca="1">SUMIFS(Dividendos!E:E,Dividendos!B:B,A22,Dividendos!A:A,"&gt;="&amp;B22,Dividendos!A:A,"&lt;="&amp; IF(I22="",TODAY(),I22 ))*D22</f>
        <v>0</v>
      </c>
      <c r="T22" s="30">
        <f t="shared" ca="1" si="6"/>
        <v>0</v>
      </c>
      <c r="U22" s="31" t="str">
        <f ca="1">IFERROR(__xludf.DUMMYFUNCTION("IFERROR(IF(B22=TODAY(),GOOGLEFINANCE(""INDEXBVMF:IFIX""),INDEX(GOOGLEFINANCE(""INDEXBVMF:IFIX"",""price"",$B22),2,2)))"),"")</f>
        <v/>
      </c>
      <c r="V22" s="31">
        <f ca="1">IFERROR(__xludf.DUMMYFUNCTION("IF(OR(ISBLANK($I22),I22=TODAY()), GOOGLEFINANCE(""INDEXBVMF:IFIX"") ,INDEX(GOOGLEFINANCE(""INDEXBVMF:IFIX"",""price"",$I22),2,2))"),3416.25)</f>
        <v>3416.25</v>
      </c>
      <c r="W22" s="32" t="e">
        <f t="shared" ca="1" si="7"/>
        <v>#VALUE!</v>
      </c>
      <c r="X22" s="33" t="s">
        <v>66</v>
      </c>
      <c r="Y22" s="34">
        <v>0</v>
      </c>
    </row>
    <row r="23" spans="1:25" ht="15.75" customHeight="1" x14ac:dyDescent="0.2">
      <c r="A23" s="20"/>
      <c r="B23" s="21"/>
      <c r="C23" s="22"/>
      <c r="D23" s="20"/>
      <c r="E23" s="134">
        <v>0</v>
      </c>
      <c r="F23" s="23">
        <f t="shared" si="0"/>
        <v>0</v>
      </c>
      <c r="G23" s="23">
        <f t="shared" si="1"/>
        <v>0</v>
      </c>
      <c r="H23" s="24" t="s">
        <v>66</v>
      </c>
      <c r="I23" s="21"/>
      <c r="J23" s="22"/>
      <c r="K23" s="25"/>
      <c r="L23" s="22"/>
      <c r="M23" s="26" t="str">
        <f t="shared" si="2"/>
        <v/>
      </c>
      <c r="N23" s="27" t="str">
        <f t="shared" si="3"/>
        <v/>
      </c>
      <c r="O23" s="27" t="str">
        <f t="shared" si="4"/>
        <v/>
      </c>
      <c r="P23" s="27" t="str">
        <f t="shared" si="5"/>
        <v/>
      </c>
      <c r="Q23" s="28" t="s">
        <v>66</v>
      </c>
      <c r="R23" s="28" t="s">
        <v>66</v>
      </c>
      <c r="S23" s="29">
        <f ca="1">SUMIFS(Dividendos!E:E,Dividendos!B:B,A23,Dividendos!A:A,"&gt;="&amp;B23,Dividendos!A:A,"&lt;="&amp; IF(I23="",TODAY(),I23 ))*D23</f>
        <v>0</v>
      </c>
      <c r="T23" s="30">
        <f t="shared" ca="1" si="6"/>
        <v>0</v>
      </c>
      <c r="U23" s="31" t="str">
        <f ca="1">IFERROR(__xludf.DUMMYFUNCTION("IFERROR(IF(B23=TODAY(),GOOGLEFINANCE(""INDEXBVMF:IFIX""),INDEX(GOOGLEFINANCE(""INDEXBVMF:IFIX"",""price"",$B23),2,2)))"),"")</f>
        <v/>
      </c>
      <c r="V23" s="31">
        <f ca="1">IFERROR(__xludf.DUMMYFUNCTION("IF(OR(ISBLANK($I23),I23=TODAY()), GOOGLEFINANCE(""INDEXBVMF:IFIX"") ,INDEX(GOOGLEFINANCE(""INDEXBVMF:IFIX"",""price"",$I23),2,2))"),3416.25)</f>
        <v>3416.25</v>
      </c>
      <c r="W23" s="32" t="e">
        <f t="shared" ca="1" si="7"/>
        <v>#VALUE!</v>
      </c>
      <c r="X23" s="33" t="s">
        <v>66</v>
      </c>
      <c r="Y23" s="34">
        <v>0</v>
      </c>
    </row>
    <row r="24" spans="1:25" ht="15.75" customHeight="1" x14ac:dyDescent="0.2">
      <c r="A24" s="20"/>
      <c r="B24" s="21"/>
      <c r="C24" s="22"/>
      <c r="D24" s="20"/>
      <c r="E24" s="134">
        <v>0</v>
      </c>
      <c r="F24" s="44">
        <f t="shared" si="0"/>
        <v>0</v>
      </c>
      <c r="G24" s="44">
        <f t="shared" si="1"/>
        <v>0</v>
      </c>
      <c r="H24" s="27" t="s">
        <v>66</v>
      </c>
      <c r="I24" s="21"/>
      <c r="J24" s="22"/>
      <c r="K24" s="25"/>
      <c r="L24" s="22"/>
      <c r="M24" s="26" t="str">
        <f t="shared" si="2"/>
        <v/>
      </c>
      <c r="N24" s="27" t="str">
        <f t="shared" si="3"/>
        <v/>
      </c>
      <c r="O24" s="27" t="str">
        <f t="shared" si="4"/>
        <v/>
      </c>
      <c r="P24" s="27" t="str">
        <f t="shared" si="5"/>
        <v/>
      </c>
      <c r="Q24" s="28" t="s">
        <v>66</v>
      </c>
      <c r="R24" s="28" t="s">
        <v>66</v>
      </c>
      <c r="S24" s="29">
        <f ca="1">SUMIFS(Dividendos!E:E,Dividendos!B:B,A24,Dividendos!A:A,"&gt;="&amp;B24,Dividendos!A:A,"&lt;="&amp; IF(I24="",TODAY(),I24 ))*D24</f>
        <v>0</v>
      </c>
      <c r="T24" s="30">
        <f t="shared" ca="1" si="6"/>
        <v>0</v>
      </c>
      <c r="U24" s="31" t="str">
        <f ca="1">IFERROR(__xludf.DUMMYFUNCTION("IFERROR(IF(B24=TODAY(),GOOGLEFINANCE(""INDEXBVMF:IFIX""),INDEX(GOOGLEFINANCE(""INDEXBVMF:IFIX"",""price"",$B24),2,2)))"),"")</f>
        <v/>
      </c>
      <c r="V24" s="31">
        <f ca="1">IFERROR(__xludf.DUMMYFUNCTION("IF(OR(ISBLANK($I24),I24=TODAY()), GOOGLEFINANCE(""INDEXBVMF:IFIX"") ,INDEX(GOOGLEFINANCE(""INDEXBVMF:IFIX"",""price"",$I24),2,2))"),3416.25)</f>
        <v>3416.25</v>
      </c>
      <c r="W24" s="32" t="e">
        <f t="shared" ca="1" si="7"/>
        <v>#VALUE!</v>
      </c>
      <c r="X24" s="33" t="s">
        <v>66</v>
      </c>
      <c r="Y24" s="34">
        <v>0</v>
      </c>
    </row>
    <row r="25" spans="1:25" ht="15.75" customHeight="1" x14ac:dyDescent="0.2">
      <c r="A25" s="20"/>
      <c r="B25" s="21"/>
      <c r="C25" s="22"/>
      <c r="D25" s="20"/>
      <c r="E25" s="134">
        <v>0</v>
      </c>
      <c r="F25" s="44">
        <f t="shared" si="0"/>
        <v>0</v>
      </c>
      <c r="G25" s="44">
        <f t="shared" si="1"/>
        <v>0</v>
      </c>
      <c r="H25" s="27" t="s">
        <v>66</v>
      </c>
      <c r="I25" s="45"/>
      <c r="J25" s="46"/>
      <c r="K25" s="25"/>
      <c r="L25" s="22"/>
      <c r="M25" s="47" t="str">
        <f t="shared" si="2"/>
        <v/>
      </c>
      <c r="N25" s="27" t="str">
        <f t="shared" si="3"/>
        <v/>
      </c>
      <c r="O25" s="27" t="str">
        <f t="shared" si="4"/>
        <v/>
      </c>
      <c r="P25" s="27" t="str">
        <f t="shared" si="5"/>
        <v/>
      </c>
      <c r="Q25" s="28" t="s">
        <v>66</v>
      </c>
      <c r="R25" s="33" t="s">
        <v>66</v>
      </c>
      <c r="S25" s="30">
        <f ca="1">SUMIFS(Dividendos!E:E,Dividendos!B:B,A25,Dividendos!A:A,"&gt;="&amp;B25,Dividendos!A:A,"&lt;="&amp; IF(I25="",TODAY(),I25 ))*D25</f>
        <v>0</v>
      </c>
      <c r="T25" s="30">
        <f t="shared" ca="1" si="6"/>
        <v>0</v>
      </c>
      <c r="U25" s="31" t="str">
        <f ca="1">IFERROR(__xludf.DUMMYFUNCTION("IFERROR(IF(B25=TODAY(),GOOGLEFINANCE(""INDEXBVMF:IFIX""),INDEX(GOOGLEFINANCE(""INDEXBVMF:IFIX"",""price"",$B25),2,2)))"),"")</f>
        <v/>
      </c>
      <c r="V25" s="31">
        <f ca="1">IFERROR(__xludf.DUMMYFUNCTION("IF(OR(ISBLANK($I25),I25=TODAY()), GOOGLEFINANCE(""INDEXBVMF:IFIX"") ,INDEX(GOOGLEFINANCE(""INDEXBVMF:IFIX"",""price"",$I25),2,2))"),3416.25)</f>
        <v>3416.25</v>
      </c>
      <c r="W25" s="32" t="e">
        <f t="shared" ca="1" si="7"/>
        <v>#VALUE!</v>
      </c>
      <c r="X25" s="33" t="s">
        <v>66</v>
      </c>
      <c r="Y25" s="34">
        <v>0</v>
      </c>
    </row>
    <row r="26" spans="1:25" ht="15.75" customHeight="1" x14ac:dyDescent="0.2">
      <c r="A26" s="20"/>
      <c r="B26" s="21"/>
      <c r="C26" s="22"/>
      <c r="D26" s="20"/>
      <c r="E26" s="134">
        <v>0</v>
      </c>
      <c r="F26" s="44">
        <f t="shared" si="0"/>
        <v>0</v>
      </c>
      <c r="G26" s="44">
        <f t="shared" si="1"/>
        <v>0</v>
      </c>
      <c r="H26" s="27" t="s">
        <v>66</v>
      </c>
      <c r="I26" s="45"/>
      <c r="J26" s="46"/>
      <c r="K26" s="25"/>
      <c r="L26" s="22"/>
      <c r="M26" s="47" t="str">
        <f t="shared" si="2"/>
        <v/>
      </c>
      <c r="N26" s="27" t="str">
        <f t="shared" si="3"/>
        <v/>
      </c>
      <c r="O26" s="27" t="str">
        <f t="shared" si="4"/>
        <v/>
      </c>
      <c r="P26" s="27" t="str">
        <f t="shared" si="5"/>
        <v/>
      </c>
      <c r="Q26" s="28" t="s">
        <v>66</v>
      </c>
      <c r="R26" s="33" t="s">
        <v>66</v>
      </c>
      <c r="S26" s="30">
        <f ca="1">SUMIFS(Dividendos!E:E,Dividendos!B:B,A26,Dividendos!A:A,"&gt;="&amp;B26,Dividendos!A:A,"&lt;="&amp; IF(I26="",TODAY(),I26 ))*D26</f>
        <v>0</v>
      </c>
      <c r="T26" s="30">
        <f t="shared" ca="1" si="6"/>
        <v>0</v>
      </c>
      <c r="U26" s="31" t="str">
        <f ca="1">IFERROR(__xludf.DUMMYFUNCTION("IFERROR(IF(B26=TODAY(),GOOGLEFINANCE(""INDEXBVMF:IFIX""),INDEX(GOOGLEFINANCE(""INDEXBVMF:IFIX"",""price"",$B26),2,2)))"),"")</f>
        <v/>
      </c>
      <c r="V26" s="31">
        <f ca="1">IFERROR(__xludf.DUMMYFUNCTION("IF(OR(ISBLANK($I26),I26=TODAY()), GOOGLEFINANCE(""INDEXBVMF:IFIX"") ,INDEX(GOOGLEFINANCE(""INDEXBVMF:IFIX"",""price"",$I26),2,2))"),3416.25)</f>
        <v>3416.25</v>
      </c>
      <c r="W26" s="32" t="e">
        <f t="shared" ca="1" si="7"/>
        <v>#VALUE!</v>
      </c>
      <c r="X26" s="33" t="s">
        <v>66</v>
      </c>
      <c r="Y26" s="34">
        <v>0</v>
      </c>
    </row>
    <row r="27" spans="1:25" ht="15.75" customHeight="1" x14ac:dyDescent="0.2">
      <c r="A27" s="20"/>
      <c r="B27" s="21"/>
      <c r="C27" s="22"/>
      <c r="D27" s="20"/>
      <c r="E27" s="134">
        <v>0</v>
      </c>
      <c r="F27" s="44">
        <f t="shared" si="0"/>
        <v>0</v>
      </c>
      <c r="G27" s="44">
        <f t="shared" si="1"/>
        <v>0</v>
      </c>
      <c r="H27" s="27" t="s">
        <v>66</v>
      </c>
      <c r="I27" s="45"/>
      <c r="J27" s="46"/>
      <c r="K27" s="25"/>
      <c r="L27" s="22"/>
      <c r="M27" s="47" t="str">
        <f t="shared" si="2"/>
        <v/>
      </c>
      <c r="N27" s="27" t="str">
        <f t="shared" si="3"/>
        <v/>
      </c>
      <c r="O27" s="27" t="str">
        <f t="shared" si="4"/>
        <v/>
      </c>
      <c r="P27" s="27" t="str">
        <f t="shared" si="5"/>
        <v/>
      </c>
      <c r="Q27" s="28" t="s">
        <v>66</v>
      </c>
      <c r="R27" s="33" t="s">
        <v>66</v>
      </c>
      <c r="S27" s="30">
        <f ca="1">SUMIFS(Dividendos!E:E,Dividendos!B:B,A27,Dividendos!A:A,"&gt;="&amp;B27,Dividendos!A:A,"&lt;="&amp; IF(I27="",TODAY(),I27 ))*D27</f>
        <v>0</v>
      </c>
      <c r="T27" s="30">
        <f t="shared" ca="1" si="6"/>
        <v>0</v>
      </c>
      <c r="U27" s="31" t="str">
        <f ca="1">IFERROR(__xludf.DUMMYFUNCTION("IFERROR(IF(B27=TODAY(),GOOGLEFINANCE(""INDEXBVMF:IFIX""),INDEX(GOOGLEFINANCE(""INDEXBVMF:IFIX"",""price"",$B27),2,2)))"),"")</f>
        <v/>
      </c>
      <c r="V27" s="31">
        <f ca="1">IFERROR(__xludf.DUMMYFUNCTION("IF(OR(ISBLANK($I27),I27=TODAY()), GOOGLEFINANCE(""INDEXBVMF:IFIX"") ,INDEX(GOOGLEFINANCE(""INDEXBVMF:IFIX"",""price"",$I27),2,2))"),3416.25)</f>
        <v>3416.25</v>
      </c>
      <c r="W27" s="32" t="e">
        <f t="shared" ca="1" si="7"/>
        <v>#VALUE!</v>
      </c>
      <c r="X27" s="33" t="s">
        <v>66</v>
      </c>
      <c r="Y27" s="34">
        <v>0</v>
      </c>
    </row>
    <row r="28" spans="1:25" ht="15.75" customHeight="1" x14ac:dyDescent="0.2">
      <c r="A28" s="20"/>
      <c r="B28" s="21"/>
      <c r="C28" s="22"/>
      <c r="D28" s="20"/>
      <c r="E28" s="134">
        <v>0</v>
      </c>
      <c r="F28" s="44">
        <f t="shared" si="0"/>
        <v>0</v>
      </c>
      <c r="G28" s="44">
        <f t="shared" si="1"/>
        <v>0</v>
      </c>
      <c r="H28" s="27" t="s">
        <v>66</v>
      </c>
      <c r="I28" s="45"/>
      <c r="J28" s="46"/>
      <c r="K28" s="25"/>
      <c r="L28" s="22"/>
      <c r="M28" s="47" t="str">
        <f t="shared" si="2"/>
        <v/>
      </c>
      <c r="N28" s="27" t="str">
        <f t="shared" si="3"/>
        <v/>
      </c>
      <c r="O28" s="27" t="str">
        <f t="shared" si="4"/>
        <v/>
      </c>
      <c r="P28" s="27" t="str">
        <f t="shared" si="5"/>
        <v/>
      </c>
      <c r="Q28" s="28" t="s">
        <v>66</v>
      </c>
      <c r="R28" s="33" t="s">
        <v>66</v>
      </c>
      <c r="S28" s="30">
        <f ca="1">SUMIFS(Dividendos!E:E,Dividendos!B:B,A28,Dividendos!A:A,"&gt;="&amp;B28,Dividendos!A:A,"&lt;="&amp; IF(I28="",TODAY(),I28 ))*D28</f>
        <v>0</v>
      </c>
      <c r="T28" s="30">
        <f t="shared" ca="1" si="6"/>
        <v>0</v>
      </c>
      <c r="U28" s="31" t="str">
        <f ca="1">IFERROR(__xludf.DUMMYFUNCTION("IFERROR(IF(B28=TODAY(),GOOGLEFINANCE(""INDEXBVMF:IFIX""),INDEX(GOOGLEFINANCE(""INDEXBVMF:IFIX"",""price"",$B28),2,2)))"),"")</f>
        <v/>
      </c>
      <c r="V28" s="31">
        <f ca="1">IFERROR(__xludf.DUMMYFUNCTION("IF(OR(ISBLANK($I28),I28=TODAY()), GOOGLEFINANCE(""INDEXBVMF:IFIX"") ,INDEX(GOOGLEFINANCE(""INDEXBVMF:IFIX"",""price"",$I28),2,2))"),3416.25)</f>
        <v>3416.25</v>
      </c>
      <c r="W28" s="32" t="e">
        <f t="shared" ca="1" si="7"/>
        <v>#VALUE!</v>
      </c>
      <c r="X28" s="33" t="s">
        <v>66</v>
      </c>
      <c r="Y28" s="34">
        <v>0</v>
      </c>
    </row>
    <row r="29" spans="1:25" ht="15.75" customHeight="1" x14ac:dyDescent="0.2">
      <c r="A29" s="20"/>
      <c r="B29" s="21"/>
      <c r="C29" s="22"/>
      <c r="D29" s="20"/>
      <c r="E29" s="134">
        <v>0</v>
      </c>
      <c r="F29" s="44">
        <f t="shared" si="0"/>
        <v>0</v>
      </c>
      <c r="G29" s="44">
        <f t="shared" si="1"/>
        <v>0</v>
      </c>
      <c r="H29" s="27" t="s">
        <v>66</v>
      </c>
      <c r="I29" s="45"/>
      <c r="J29" s="46"/>
      <c r="K29" s="25"/>
      <c r="L29" s="22"/>
      <c r="M29" s="47" t="str">
        <f t="shared" si="2"/>
        <v/>
      </c>
      <c r="N29" s="27" t="str">
        <f t="shared" si="3"/>
        <v/>
      </c>
      <c r="O29" s="27" t="str">
        <f t="shared" si="4"/>
        <v/>
      </c>
      <c r="P29" s="27" t="str">
        <f t="shared" si="5"/>
        <v/>
      </c>
      <c r="Q29" s="28" t="s">
        <v>66</v>
      </c>
      <c r="R29" s="33" t="s">
        <v>66</v>
      </c>
      <c r="S29" s="30">
        <f ca="1">SUMIFS(Dividendos!E:E,Dividendos!B:B,A29,Dividendos!A:A,"&gt;="&amp;B29,Dividendos!A:A,"&lt;="&amp; IF(I29="",TODAY(),I29 ))*D29</f>
        <v>0</v>
      </c>
      <c r="T29" s="30">
        <f t="shared" ca="1" si="6"/>
        <v>0</v>
      </c>
      <c r="U29" s="31" t="str">
        <f ca="1">IFERROR(__xludf.DUMMYFUNCTION("IFERROR(IF(B29=TODAY(),GOOGLEFINANCE(""INDEXBVMF:IFIX""),INDEX(GOOGLEFINANCE(""INDEXBVMF:IFIX"",""price"",$B29),2,2)))"),"")</f>
        <v/>
      </c>
      <c r="V29" s="31">
        <f ca="1">IFERROR(__xludf.DUMMYFUNCTION("IF(OR(ISBLANK($I29),I29=TODAY()), GOOGLEFINANCE(""INDEXBVMF:IFIX"") ,INDEX(GOOGLEFINANCE(""INDEXBVMF:IFIX"",""price"",$I29),2,2))"),3416.25)</f>
        <v>3416.25</v>
      </c>
      <c r="W29" s="32" t="e">
        <f t="shared" ca="1" si="7"/>
        <v>#VALUE!</v>
      </c>
      <c r="X29" s="33" t="s">
        <v>66</v>
      </c>
      <c r="Y29" s="34">
        <v>0</v>
      </c>
    </row>
    <row r="30" spans="1:25" ht="15.75" customHeight="1" x14ac:dyDescent="0.2">
      <c r="A30" s="20"/>
      <c r="B30" s="21"/>
      <c r="C30" s="22"/>
      <c r="D30" s="20"/>
      <c r="E30" s="134">
        <v>0</v>
      </c>
      <c r="F30" s="44">
        <f t="shared" si="0"/>
        <v>0</v>
      </c>
      <c r="G30" s="44">
        <f t="shared" si="1"/>
        <v>0</v>
      </c>
      <c r="H30" s="27" t="s">
        <v>66</v>
      </c>
      <c r="I30" s="45"/>
      <c r="J30" s="46"/>
      <c r="K30" s="25"/>
      <c r="L30" s="22"/>
      <c r="M30" s="47" t="str">
        <f t="shared" si="2"/>
        <v/>
      </c>
      <c r="N30" s="27" t="str">
        <f t="shared" si="3"/>
        <v/>
      </c>
      <c r="O30" s="27" t="str">
        <f t="shared" si="4"/>
        <v/>
      </c>
      <c r="P30" s="27" t="str">
        <f t="shared" si="5"/>
        <v/>
      </c>
      <c r="Q30" s="28" t="s">
        <v>66</v>
      </c>
      <c r="R30" s="33" t="s">
        <v>66</v>
      </c>
      <c r="S30" s="30">
        <f ca="1">SUMIFS(Dividendos!E:E,Dividendos!B:B,A30,Dividendos!A:A,"&gt;="&amp;B30,Dividendos!A:A,"&lt;="&amp; IF(I30="",TODAY(),I30 ))*D30</f>
        <v>0</v>
      </c>
      <c r="T30" s="30">
        <f t="shared" ca="1" si="6"/>
        <v>0</v>
      </c>
      <c r="U30" s="31" t="str">
        <f ca="1">IFERROR(__xludf.DUMMYFUNCTION("IFERROR(IF(B30=TODAY(),GOOGLEFINANCE(""INDEXBVMF:IFIX""),INDEX(GOOGLEFINANCE(""INDEXBVMF:IFIX"",""price"",$B30),2,2)))"),"")</f>
        <v/>
      </c>
      <c r="V30" s="31">
        <f ca="1">IFERROR(__xludf.DUMMYFUNCTION("IF(OR(ISBLANK($I30),I30=TODAY()), GOOGLEFINANCE(""INDEXBVMF:IFIX"") ,INDEX(GOOGLEFINANCE(""INDEXBVMF:IFIX"",""price"",$I30),2,2))"),3416.25)</f>
        <v>3416.25</v>
      </c>
      <c r="W30" s="32" t="e">
        <f t="shared" ca="1" si="7"/>
        <v>#VALUE!</v>
      </c>
      <c r="X30" s="33" t="s">
        <v>66</v>
      </c>
      <c r="Y30" s="34">
        <v>0</v>
      </c>
    </row>
    <row r="31" spans="1:25" ht="15.75" customHeight="1" x14ac:dyDescent="0.2">
      <c r="A31" s="20"/>
      <c r="B31" s="21"/>
      <c r="C31" s="22"/>
      <c r="D31" s="20"/>
      <c r="E31" s="134">
        <v>0</v>
      </c>
      <c r="F31" s="44">
        <f t="shared" si="0"/>
        <v>0</v>
      </c>
      <c r="G31" s="44">
        <f t="shared" si="1"/>
        <v>0</v>
      </c>
      <c r="H31" s="27" t="s">
        <v>66</v>
      </c>
      <c r="I31" s="45"/>
      <c r="J31" s="46"/>
      <c r="K31" s="25"/>
      <c r="L31" s="22"/>
      <c r="M31" s="47" t="str">
        <f t="shared" si="2"/>
        <v/>
      </c>
      <c r="N31" s="27" t="str">
        <f t="shared" si="3"/>
        <v/>
      </c>
      <c r="O31" s="27" t="str">
        <f t="shared" si="4"/>
        <v/>
      </c>
      <c r="P31" s="27" t="str">
        <f t="shared" si="5"/>
        <v/>
      </c>
      <c r="Q31" s="28" t="s">
        <v>66</v>
      </c>
      <c r="R31" s="33" t="s">
        <v>66</v>
      </c>
      <c r="S31" s="30">
        <f ca="1">SUMIFS(Dividendos!E:E,Dividendos!B:B,A31,Dividendos!A:A,"&gt;="&amp;B31,Dividendos!A:A,"&lt;="&amp; IF(I31="",TODAY(),I31 ))*D31</f>
        <v>0</v>
      </c>
      <c r="T31" s="30">
        <f t="shared" ca="1" si="6"/>
        <v>0</v>
      </c>
      <c r="U31" s="31" t="str">
        <f ca="1">IFERROR(__xludf.DUMMYFUNCTION("IFERROR(IF(B31=TODAY(),GOOGLEFINANCE(""INDEXBVMF:IFIX""),INDEX(GOOGLEFINANCE(""INDEXBVMF:IFIX"",""price"",$B31),2,2)))"),"")</f>
        <v/>
      </c>
      <c r="V31" s="31">
        <f ca="1">IFERROR(__xludf.DUMMYFUNCTION("IF(OR(ISBLANK($I31),I31=TODAY()), GOOGLEFINANCE(""INDEXBVMF:IFIX"") ,INDEX(GOOGLEFINANCE(""INDEXBVMF:IFIX"",""price"",$I31),2,2))"),3416.25)</f>
        <v>3416.25</v>
      </c>
      <c r="W31" s="32" t="e">
        <f t="shared" ca="1" si="7"/>
        <v>#VALUE!</v>
      </c>
      <c r="X31" s="33" t="s">
        <v>66</v>
      </c>
      <c r="Y31" s="34">
        <v>0</v>
      </c>
    </row>
    <row r="32" spans="1:25" ht="15.75" customHeight="1" x14ac:dyDescent="0.2">
      <c r="A32" s="20"/>
      <c r="B32" s="21"/>
      <c r="C32" s="22"/>
      <c r="D32" s="20"/>
      <c r="E32" s="134">
        <v>0</v>
      </c>
      <c r="F32" s="44">
        <f t="shared" si="0"/>
        <v>0</v>
      </c>
      <c r="G32" s="44">
        <f t="shared" si="1"/>
        <v>0</v>
      </c>
      <c r="H32" s="27" t="s">
        <v>66</v>
      </c>
      <c r="I32" s="45"/>
      <c r="J32" s="46"/>
      <c r="K32" s="25"/>
      <c r="L32" s="22"/>
      <c r="M32" s="47" t="str">
        <f t="shared" si="2"/>
        <v/>
      </c>
      <c r="N32" s="27" t="str">
        <f t="shared" si="3"/>
        <v/>
      </c>
      <c r="O32" s="27" t="str">
        <f t="shared" si="4"/>
        <v/>
      </c>
      <c r="P32" s="27" t="str">
        <f t="shared" si="5"/>
        <v/>
      </c>
      <c r="Q32" s="28" t="s">
        <v>66</v>
      </c>
      <c r="R32" s="33" t="s">
        <v>66</v>
      </c>
      <c r="S32" s="30">
        <f ca="1">SUMIFS(Dividendos!E:E,Dividendos!B:B,A32,Dividendos!A:A,"&gt;="&amp;B32,Dividendos!A:A,"&lt;="&amp; IF(I32="",TODAY(),I32 ))*D32</f>
        <v>0</v>
      </c>
      <c r="T32" s="30">
        <f t="shared" ca="1" si="6"/>
        <v>0</v>
      </c>
      <c r="U32" s="31" t="str">
        <f ca="1">IFERROR(__xludf.DUMMYFUNCTION("IFERROR(IF(B32=TODAY(),GOOGLEFINANCE(""INDEXBVMF:IFIX""),INDEX(GOOGLEFINANCE(""INDEXBVMF:IFIX"",""price"",$B32),2,2)))"),"")</f>
        <v/>
      </c>
      <c r="V32" s="31">
        <f ca="1">IFERROR(__xludf.DUMMYFUNCTION("IF(OR(ISBLANK($I32),I32=TODAY()), GOOGLEFINANCE(""INDEXBVMF:IFIX"") ,INDEX(GOOGLEFINANCE(""INDEXBVMF:IFIX"",""price"",$I32),2,2))"),3416.25)</f>
        <v>3416.25</v>
      </c>
      <c r="W32" s="32" t="e">
        <f t="shared" ca="1" si="7"/>
        <v>#VALUE!</v>
      </c>
      <c r="X32" s="33" t="s">
        <v>66</v>
      </c>
      <c r="Y32" s="34">
        <v>0</v>
      </c>
    </row>
    <row r="33" spans="1:25" ht="15.75" customHeight="1" x14ac:dyDescent="0.2">
      <c r="A33" s="20"/>
      <c r="B33" s="21"/>
      <c r="C33" s="22"/>
      <c r="D33" s="20"/>
      <c r="E33" s="134"/>
      <c r="F33" s="44">
        <f t="shared" si="0"/>
        <v>0</v>
      </c>
      <c r="G33" s="44">
        <f t="shared" si="1"/>
        <v>0</v>
      </c>
      <c r="H33" s="27" t="s">
        <v>66</v>
      </c>
      <c r="I33" s="45"/>
      <c r="J33" s="46"/>
      <c r="K33" s="25"/>
      <c r="L33" s="22"/>
      <c r="M33" s="47" t="str">
        <f t="shared" si="2"/>
        <v/>
      </c>
      <c r="N33" s="27" t="str">
        <f t="shared" si="3"/>
        <v/>
      </c>
      <c r="O33" s="27" t="str">
        <f t="shared" si="4"/>
        <v/>
      </c>
      <c r="P33" s="27" t="str">
        <f t="shared" si="5"/>
        <v/>
      </c>
      <c r="Q33" s="28" t="s">
        <v>66</v>
      </c>
      <c r="R33" s="33" t="s">
        <v>66</v>
      </c>
      <c r="S33" s="30">
        <f ca="1">SUMIFS(Dividendos!E:E,Dividendos!B:B,A33,Dividendos!A:A,"&gt;="&amp;B33,Dividendos!A:A,"&lt;="&amp; IF(I33="",TODAY(),I33 ))*D33</f>
        <v>0</v>
      </c>
      <c r="T33" s="30">
        <f t="shared" ca="1" si="6"/>
        <v>0</v>
      </c>
      <c r="U33" s="31" t="str">
        <f ca="1">IFERROR(__xludf.DUMMYFUNCTION("IFERROR(IF(B33=TODAY(),GOOGLEFINANCE(""INDEXBVMF:IFIX""),INDEX(GOOGLEFINANCE(""INDEXBVMF:IFIX"",""price"",$B33),2,2)))"),"")</f>
        <v/>
      </c>
      <c r="V33" s="31">
        <f ca="1">IFERROR(__xludf.DUMMYFUNCTION("IF(OR(ISBLANK($I33),I33=TODAY()), GOOGLEFINANCE(""INDEXBVMF:IFIX"") ,INDEX(GOOGLEFINANCE(""INDEXBVMF:IFIX"",""price"",$I33),2,2))"),3416.25)</f>
        <v>3416.25</v>
      </c>
      <c r="W33" s="32" t="e">
        <f t="shared" ca="1" si="7"/>
        <v>#VALUE!</v>
      </c>
      <c r="X33" s="33" t="s">
        <v>66</v>
      </c>
      <c r="Y33" s="34">
        <v>0</v>
      </c>
    </row>
    <row r="34" spans="1:25" ht="15.75" customHeight="1" x14ac:dyDescent="0.2">
      <c r="A34" s="20"/>
      <c r="B34" s="21"/>
      <c r="C34" s="22"/>
      <c r="D34" s="20"/>
      <c r="E34" s="134"/>
      <c r="F34" s="44">
        <f t="shared" si="0"/>
        <v>0</v>
      </c>
      <c r="G34" s="44">
        <f t="shared" si="1"/>
        <v>0</v>
      </c>
      <c r="H34" s="27" t="s">
        <v>66</v>
      </c>
      <c r="I34" s="45"/>
      <c r="J34" s="46"/>
      <c r="K34" s="25"/>
      <c r="L34" s="22"/>
      <c r="M34" s="47" t="str">
        <f t="shared" si="2"/>
        <v/>
      </c>
      <c r="N34" s="27" t="str">
        <f t="shared" si="3"/>
        <v/>
      </c>
      <c r="O34" s="27" t="str">
        <f t="shared" si="4"/>
        <v/>
      </c>
      <c r="P34" s="27" t="str">
        <f t="shared" si="5"/>
        <v/>
      </c>
      <c r="Q34" s="28" t="s">
        <v>66</v>
      </c>
      <c r="R34" s="33" t="s">
        <v>66</v>
      </c>
      <c r="S34" s="30">
        <f ca="1">SUMIFS(Dividendos!E:E,Dividendos!B:B,A34,Dividendos!A:A,"&gt;="&amp;B34,Dividendos!A:A,"&lt;="&amp; IF(I34="",TODAY(),I34 ))*D34</f>
        <v>0</v>
      </c>
      <c r="T34" s="30">
        <f t="shared" ca="1" si="6"/>
        <v>0</v>
      </c>
      <c r="U34" s="31" t="str">
        <f ca="1">IFERROR(__xludf.DUMMYFUNCTION("IFERROR(IF(B34=TODAY(),GOOGLEFINANCE(""INDEXBVMF:IFIX""),INDEX(GOOGLEFINANCE(""INDEXBVMF:IFIX"",""price"",$B34),2,2)))"),"")</f>
        <v/>
      </c>
      <c r="V34" s="31">
        <f ca="1">IFERROR(__xludf.DUMMYFUNCTION("IF(OR(ISBLANK($I34),I34=TODAY()), GOOGLEFINANCE(""INDEXBVMF:IFIX"") ,INDEX(GOOGLEFINANCE(""INDEXBVMF:IFIX"",""price"",$I34),2,2))"),3416.25)</f>
        <v>3416.25</v>
      </c>
      <c r="W34" s="32" t="e">
        <f t="shared" ca="1" si="7"/>
        <v>#VALUE!</v>
      </c>
      <c r="X34" s="33" t="s">
        <v>66</v>
      </c>
      <c r="Y34" s="34">
        <v>0</v>
      </c>
    </row>
    <row r="35" spans="1:25" ht="15.75" customHeight="1" x14ac:dyDescent="0.2">
      <c r="A35" s="20"/>
      <c r="B35" s="21"/>
      <c r="C35" s="22"/>
      <c r="D35" s="20"/>
      <c r="E35" s="134"/>
      <c r="F35" s="44">
        <f t="shared" si="0"/>
        <v>0</v>
      </c>
      <c r="G35" s="44">
        <f t="shared" si="1"/>
        <v>0</v>
      </c>
      <c r="H35" s="27" t="s">
        <v>66</v>
      </c>
      <c r="I35" s="45"/>
      <c r="J35" s="46"/>
      <c r="K35" s="25"/>
      <c r="L35" s="22"/>
      <c r="M35" s="47" t="str">
        <f t="shared" si="2"/>
        <v/>
      </c>
      <c r="N35" s="27" t="str">
        <f t="shared" si="3"/>
        <v/>
      </c>
      <c r="O35" s="27" t="str">
        <f t="shared" si="4"/>
        <v/>
      </c>
      <c r="P35" s="27" t="str">
        <f t="shared" si="5"/>
        <v/>
      </c>
      <c r="Q35" s="28" t="s">
        <v>66</v>
      </c>
      <c r="R35" s="33" t="s">
        <v>66</v>
      </c>
      <c r="S35" s="30">
        <f ca="1">SUMIFS(Dividendos!E:E,Dividendos!B:B,A35,Dividendos!A:A,"&gt;="&amp;B35,Dividendos!A:A,"&lt;="&amp; IF(I35="",TODAY(),I35 ))*D35</f>
        <v>0</v>
      </c>
      <c r="T35" s="30">
        <f t="shared" ca="1" si="6"/>
        <v>0</v>
      </c>
      <c r="U35" s="31" t="str">
        <f ca="1">IFERROR(__xludf.DUMMYFUNCTION("IFERROR(IF(B35=TODAY(),GOOGLEFINANCE(""INDEXBVMF:IFIX""),INDEX(GOOGLEFINANCE(""INDEXBVMF:IFIX"",""price"",$B35),2,2)))"),"")</f>
        <v/>
      </c>
      <c r="V35" s="31">
        <f ca="1">IFERROR(__xludf.DUMMYFUNCTION("IF(OR(ISBLANK($I35),I35=TODAY()), GOOGLEFINANCE(""INDEXBVMF:IFIX"") ,INDEX(GOOGLEFINANCE(""INDEXBVMF:IFIX"",""price"",$I35),2,2))"),3416.25)</f>
        <v>3416.25</v>
      </c>
      <c r="W35" s="32" t="e">
        <f t="shared" ca="1" si="7"/>
        <v>#VALUE!</v>
      </c>
      <c r="X35" s="33" t="s">
        <v>66</v>
      </c>
      <c r="Y35" s="34">
        <v>0</v>
      </c>
    </row>
    <row r="36" spans="1:25" ht="15.75" customHeight="1" x14ac:dyDescent="0.2">
      <c r="A36" s="20"/>
      <c r="B36" s="21"/>
      <c r="C36" s="22"/>
      <c r="D36" s="20"/>
      <c r="E36" s="134"/>
      <c r="F36" s="44">
        <f t="shared" si="0"/>
        <v>0</v>
      </c>
      <c r="G36" s="44">
        <f t="shared" si="1"/>
        <v>0</v>
      </c>
      <c r="H36" s="27" t="s">
        <v>66</v>
      </c>
      <c r="I36" s="45"/>
      <c r="J36" s="46"/>
      <c r="K36" s="25"/>
      <c r="L36" s="22"/>
      <c r="M36" s="47" t="str">
        <f t="shared" si="2"/>
        <v/>
      </c>
      <c r="N36" s="27" t="str">
        <f t="shared" si="3"/>
        <v/>
      </c>
      <c r="O36" s="27" t="str">
        <f t="shared" si="4"/>
        <v/>
      </c>
      <c r="P36" s="27" t="str">
        <f t="shared" si="5"/>
        <v/>
      </c>
      <c r="Q36" s="28" t="s">
        <v>66</v>
      </c>
      <c r="R36" s="33" t="s">
        <v>66</v>
      </c>
      <c r="S36" s="30">
        <f ca="1">SUMIFS(Dividendos!E:E,Dividendos!B:B,A36,Dividendos!A:A,"&gt;="&amp;B36,Dividendos!A:A,"&lt;="&amp; IF(I36="",TODAY(),I36 ))*D36</f>
        <v>0</v>
      </c>
      <c r="T36" s="30">
        <f t="shared" ca="1" si="6"/>
        <v>0</v>
      </c>
      <c r="U36" s="31" t="str">
        <f ca="1">IFERROR(__xludf.DUMMYFUNCTION("IFERROR(IF(B36=TODAY(),GOOGLEFINANCE(""INDEXBVMF:IFIX""),INDEX(GOOGLEFINANCE(""INDEXBVMF:IFIX"",""price"",$B36),2,2)))"),"")</f>
        <v/>
      </c>
      <c r="V36" s="31">
        <f ca="1">IFERROR(__xludf.DUMMYFUNCTION("IF(OR(ISBLANK($I36),I36=TODAY()), GOOGLEFINANCE(""INDEXBVMF:IFIX"") ,INDEX(GOOGLEFINANCE(""INDEXBVMF:IFIX"",""price"",$I36),2,2))"),3416.25)</f>
        <v>3416.25</v>
      </c>
      <c r="W36" s="32" t="e">
        <f t="shared" ca="1" si="7"/>
        <v>#VALUE!</v>
      </c>
      <c r="X36" s="33" t="s">
        <v>66</v>
      </c>
      <c r="Y36" s="34">
        <v>0</v>
      </c>
    </row>
    <row r="37" spans="1:25" ht="15.75" customHeight="1" x14ac:dyDescent="0.2">
      <c r="A37" s="20"/>
      <c r="B37" s="21"/>
      <c r="C37" s="22"/>
      <c r="D37" s="20"/>
      <c r="E37" s="134"/>
      <c r="F37" s="44">
        <f t="shared" si="0"/>
        <v>0</v>
      </c>
      <c r="G37" s="44">
        <f t="shared" si="1"/>
        <v>0</v>
      </c>
      <c r="H37" s="34" t="s">
        <v>66</v>
      </c>
      <c r="I37" s="45"/>
      <c r="J37" s="46"/>
      <c r="K37" s="25"/>
      <c r="L37" s="22"/>
      <c r="M37" s="47" t="str">
        <f t="shared" si="2"/>
        <v/>
      </c>
      <c r="N37" s="27" t="str">
        <f t="shared" si="3"/>
        <v/>
      </c>
      <c r="O37" s="27" t="str">
        <f t="shared" si="4"/>
        <v/>
      </c>
      <c r="P37" s="27" t="str">
        <f t="shared" si="5"/>
        <v/>
      </c>
      <c r="Q37" s="28" t="s">
        <v>66</v>
      </c>
      <c r="R37" s="33" t="s">
        <v>66</v>
      </c>
      <c r="S37" s="30">
        <f ca="1">SUMIFS(Dividendos!E:E,Dividendos!B:B,A37,Dividendos!A:A,"&gt;="&amp;B37,Dividendos!A:A,"&lt;="&amp; IF(I37="",TODAY(),I37 ))*D37</f>
        <v>0</v>
      </c>
      <c r="T37" s="30">
        <f t="shared" ca="1" si="6"/>
        <v>0</v>
      </c>
      <c r="U37" s="31" t="str">
        <f ca="1">IFERROR(__xludf.DUMMYFUNCTION("IFERROR(IF(B37=TODAY(),GOOGLEFINANCE(""INDEXBVMF:IFIX""),INDEX(GOOGLEFINANCE(""INDEXBVMF:IFIX"",""price"",$B37),2,2)))"),"")</f>
        <v/>
      </c>
      <c r="V37" s="31">
        <f ca="1">IFERROR(__xludf.DUMMYFUNCTION("IF(OR(ISBLANK($I37),I37=TODAY()), GOOGLEFINANCE(""INDEXBVMF:IFIX"") ,INDEX(GOOGLEFINANCE(""INDEXBVMF:IFIX"",""price"",$I37),2,2))"),3416.25)</f>
        <v>3416.25</v>
      </c>
      <c r="W37" s="32" t="e">
        <f t="shared" ca="1" si="7"/>
        <v>#VALUE!</v>
      </c>
      <c r="X37" s="33" t="s">
        <v>66</v>
      </c>
      <c r="Y37" s="34">
        <v>0</v>
      </c>
    </row>
    <row r="38" spans="1:25" ht="15.75" customHeight="1" x14ac:dyDescent="0.2">
      <c r="A38" s="20"/>
      <c r="B38" s="21"/>
      <c r="C38" s="22"/>
      <c r="D38" s="20"/>
      <c r="E38" s="134"/>
      <c r="F38" s="44">
        <f t="shared" si="0"/>
        <v>0</v>
      </c>
      <c r="G38" s="44">
        <f t="shared" si="1"/>
        <v>0</v>
      </c>
      <c r="H38" s="34" t="s">
        <v>66</v>
      </c>
      <c r="I38" s="45"/>
      <c r="J38" s="46"/>
      <c r="K38" s="25"/>
      <c r="L38" s="22"/>
      <c r="M38" s="47" t="str">
        <f t="shared" si="2"/>
        <v/>
      </c>
      <c r="N38" s="27" t="str">
        <f t="shared" si="3"/>
        <v/>
      </c>
      <c r="O38" s="27" t="str">
        <f t="shared" si="4"/>
        <v/>
      </c>
      <c r="P38" s="27" t="str">
        <f t="shared" si="5"/>
        <v/>
      </c>
      <c r="Q38" s="28" t="s">
        <v>66</v>
      </c>
      <c r="R38" s="33" t="s">
        <v>66</v>
      </c>
      <c r="S38" s="30">
        <f ca="1">SUMIFS(Dividendos!E:E,Dividendos!B:B,A38,Dividendos!A:A,"&gt;="&amp;B38,Dividendos!A:A,"&lt;="&amp; IF(I38="",TODAY(),I38 ))*D38</f>
        <v>0</v>
      </c>
      <c r="T38" s="30">
        <f t="shared" ca="1" si="6"/>
        <v>0</v>
      </c>
      <c r="U38" s="31" t="str">
        <f ca="1">IFERROR(__xludf.DUMMYFUNCTION("IFERROR(IF(B38=TODAY(),GOOGLEFINANCE(""INDEXBVMF:IFIX""),INDEX(GOOGLEFINANCE(""INDEXBVMF:IFIX"",""price"",$B38),2,2)))"),"")</f>
        <v/>
      </c>
      <c r="V38" s="31">
        <f ca="1">IFERROR(__xludf.DUMMYFUNCTION("IF(OR(ISBLANK($I38),I38=TODAY()), GOOGLEFINANCE(""INDEXBVMF:IFIX"") ,INDEX(GOOGLEFINANCE(""INDEXBVMF:IFIX"",""price"",$I38),2,2))"),3416.25)</f>
        <v>3416.25</v>
      </c>
      <c r="W38" s="32" t="e">
        <f t="shared" ca="1" si="7"/>
        <v>#VALUE!</v>
      </c>
      <c r="X38" s="33" t="s">
        <v>66</v>
      </c>
      <c r="Y38" s="34">
        <v>0</v>
      </c>
    </row>
    <row r="39" spans="1:25" ht="15.75" customHeight="1" x14ac:dyDescent="0.2">
      <c r="A39" s="48"/>
      <c r="B39" s="21"/>
      <c r="C39" s="22"/>
      <c r="D39" s="20"/>
      <c r="E39" s="134"/>
      <c r="F39" s="44">
        <f t="shared" si="0"/>
        <v>0</v>
      </c>
      <c r="G39" s="44">
        <f t="shared" si="1"/>
        <v>0</v>
      </c>
      <c r="H39" s="34" t="s">
        <v>66</v>
      </c>
      <c r="I39" s="45"/>
      <c r="J39" s="46"/>
      <c r="K39" s="25"/>
      <c r="L39" s="22"/>
      <c r="M39" s="47" t="str">
        <f t="shared" si="2"/>
        <v/>
      </c>
      <c r="N39" s="27" t="str">
        <f t="shared" si="3"/>
        <v/>
      </c>
      <c r="O39" s="27" t="str">
        <f t="shared" si="4"/>
        <v/>
      </c>
      <c r="P39" s="27" t="str">
        <f t="shared" si="5"/>
        <v/>
      </c>
      <c r="Q39" s="28" t="s">
        <v>66</v>
      </c>
      <c r="R39" s="33" t="s">
        <v>66</v>
      </c>
      <c r="S39" s="30">
        <f ca="1">SUMIFS(Dividendos!E:E,Dividendos!B:B,A39,Dividendos!A:A,"&gt;="&amp;B39,Dividendos!A:A,"&lt;="&amp; IF(I39="",TODAY(),I39 ))*D39</f>
        <v>0</v>
      </c>
      <c r="T39" s="30">
        <f t="shared" ca="1" si="6"/>
        <v>0</v>
      </c>
      <c r="U39" s="31" t="str">
        <f ca="1">IFERROR(__xludf.DUMMYFUNCTION("IFERROR(IF(B39=TODAY(),GOOGLEFINANCE(""INDEXBVMF:IFIX""),INDEX(GOOGLEFINANCE(""INDEXBVMF:IFIX"",""price"",$B39),2,2)))"),"")</f>
        <v/>
      </c>
      <c r="V39" s="31">
        <f ca="1">IFERROR(__xludf.DUMMYFUNCTION("IF(OR(ISBLANK($I39),I39=TODAY()), GOOGLEFINANCE(""INDEXBVMF:IFIX"") ,INDEX(GOOGLEFINANCE(""INDEXBVMF:IFIX"",""price"",$I39),2,2))"),3416.25)</f>
        <v>3416.25</v>
      </c>
      <c r="W39" s="32" t="e">
        <f t="shared" ca="1" si="7"/>
        <v>#VALUE!</v>
      </c>
      <c r="X39" s="33" t="s">
        <v>66</v>
      </c>
      <c r="Y39" s="34">
        <v>0</v>
      </c>
    </row>
    <row r="40" spans="1:25" ht="15.75" customHeight="1" x14ac:dyDescent="0.2">
      <c r="A40" s="48"/>
      <c r="B40" s="21"/>
      <c r="C40" s="22"/>
      <c r="D40" s="20"/>
      <c r="E40" s="134"/>
      <c r="F40" s="44">
        <f t="shared" si="0"/>
        <v>0</v>
      </c>
      <c r="G40" s="44">
        <f t="shared" si="1"/>
        <v>0</v>
      </c>
      <c r="H40" s="34" t="s">
        <v>66</v>
      </c>
      <c r="I40" s="45"/>
      <c r="J40" s="46"/>
      <c r="K40" s="25"/>
      <c r="L40" s="22"/>
      <c r="M40" s="47" t="str">
        <f t="shared" si="2"/>
        <v/>
      </c>
      <c r="N40" s="27" t="str">
        <f t="shared" si="3"/>
        <v/>
      </c>
      <c r="O40" s="27" t="str">
        <f t="shared" si="4"/>
        <v/>
      </c>
      <c r="P40" s="27" t="str">
        <f t="shared" si="5"/>
        <v/>
      </c>
      <c r="Q40" s="28" t="s">
        <v>66</v>
      </c>
      <c r="R40" s="33" t="s">
        <v>66</v>
      </c>
      <c r="S40" s="30">
        <f ca="1">SUMIFS(Dividendos!E:E,Dividendos!B:B,A40,Dividendos!A:A,"&gt;="&amp;B40,Dividendos!A:A,"&lt;="&amp; IF(I40="",TODAY(),I40 ))*D40</f>
        <v>0</v>
      </c>
      <c r="T40" s="30">
        <f t="shared" ca="1" si="6"/>
        <v>0</v>
      </c>
      <c r="U40" s="31" t="str">
        <f ca="1">IFERROR(__xludf.DUMMYFUNCTION("IFERROR(IF(B40=TODAY(),GOOGLEFINANCE(""INDEXBVMF:IFIX""),INDEX(GOOGLEFINANCE(""INDEXBVMF:IFIX"",""price"",$B40),2,2)))"),"")</f>
        <v/>
      </c>
      <c r="V40" s="31">
        <f ca="1">IFERROR(__xludf.DUMMYFUNCTION("IF(OR(ISBLANK($I40),I40=TODAY()), GOOGLEFINANCE(""INDEXBVMF:IFIX"") ,INDEX(GOOGLEFINANCE(""INDEXBVMF:IFIX"",""price"",$I40),2,2))"),3416.25)</f>
        <v>3416.25</v>
      </c>
      <c r="W40" s="32" t="e">
        <f t="shared" ca="1" si="7"/>
        <v>#VALUE!</v>
      </c>
      <c r="X40" s="33" t="s">
        <v>66</v>
      </c>
      <c r="Y40" s="34">
        <v>0</v>
      </c>
    </row>
    <row r="41" spans="1:25" ht="15.75" customHeight="1" x14ac:dyDescent="0.2">
      <c r="A41" s="48"/>
      <c r="B41" s="21"/>
      <c r="C41" s="22"/>
      <c r="D41" s="20"/>
      <c r="E41" s="134"/>
      <c r="F41" s="44">
        <f t="shared" si="0"/>
        <v>0</v>
      </c>
      <c r="G41" s="44">
        <f t="shared" si="1"/>
        <v>0</v>
      </c>
      <c r="H41" s="34" t="s">
        <v>66</v>
      </c>
      <c r="I41" s="45"/>
      <c r="J41" s="46"/>
      <c r="K41" s="25"/>
      <c r="L41" s="22"/>
      <c r="M41" s="47" t="str">
        <f t="shared" si="2"/>
        <v/>
      </c>
      <c r="N41" s="27" t="str">
        <f t="shared" si="3"/>
        <v/>
      </c>
      <c r="O41" s="27" t="str">
        <f t="shared" si="4"/>
        <v/>
      </c>
      <c r="P41" s="27" t="str">
        <f t="shared" si="5"/>
        <v/>
      </c>
      <c r="Q41" s="28" t="s">
        <v>66</v>
      </c>
      <c r="R41" s="33" t="s">
        <v>66</v>
      </c>
      <c r="S41" s="30">
        <f ca="1">SUMIFS(Dividendos!E:E,Dividendos!B:B,A41,Dividendos!A:A,"&gt;="&amp;B41,Dividendos!A:A,"&lt;="&amp; IF(I41="",TODAY(),I41 ))*D41</f>
        <v>0</v>
      </c>
      <c r="T41" s="30">
        <f t="shared" ca="1" si="6"/>
        <v>0</v>
      </c>
      <c r="U41" s="31" t="str">
        <f ca="1">IFERROR(__xludf.DUMMYFUNCTION("IFERROR(IF(B41=TODAY(),GOOGLEFINANCE(""INDEXBVMF:IFIX""),INDEX(GOOGLEFINANCE(""INDEXBVMF:IFIX"",""price"",$B41),2,2)))"),"")</f>
        <v/>
      </c>
      <c r="V41" s="31">
        <f ca="1">IFERROR(__xludf.DUMMYFUNCTION("IF(OR(ISBLANK($I41),I41=TODAY()), GOOGLEFINANCE(""INDEXBVMF:IFIX"") ,INDEX(GOOGLEFINANCE(""INDEXBVMF:IFIX"",""price"",$I41),2,2))"),3416.25)</f>
        <v>3416.25</v>
      </c>
      <c r="W41" s="32" t="e">
        <f t="shared" ca="1" si="7"/>
        <v>#VALUE!</v>
      </c>
      <c r="X41" s="33" t="s">
        <v>66</v>
      </c>
      <c r="Y41" s="34">
        <v>0</v>
      </c>
    </row>
    <row r="42" spans="1:25" ht="15.75" customHeight="1" x14ac:dyDescent="0.2">
      <c r="A42" s="48"/>
      <c r="B42" s="21"/>
      <c r="C42" s="22"/>
      <c r="D42" s="20"/>
      <c r="E42" s="134"/>
      <c r="F42" s="44">
        <f t="shared" si="0"/>
        <v>0</v>
      </c>
      <c r="G42" s="44">
        <f t="shared" si="1"/>
        <v>0</v>
      </c>
      <c r="H42" s="34" t="s">
        <v>66</v>
      </c>
      <c r="I42" s="45"/>
      <c r="J42" s="46"/>
      <c r="K42" s="25"/>
      <c r="L42" s="22"/>
      <c r="M42" s="47" t="str">
        <f t="shared" si="2"/>
        <v/>
      </c>
      <c r="N42" s="27" t="str">
        <f t="shared" si="3"/>
        <v/>
      </c>
      <c r="O42" s="27" t="str">
        <f t="shared" si="4"/>
        <v/>
      </c>
      <c r="P42" s="27" t="str">
        <f t="shared" si="5"/>
        <v/>
      </c>
      <c r="Q42" s="28" t="s">
        <v>66</v>
      </c>
      <c r="R42" s="33" t="s">
        <v>66</v>
      </c>
      <c r="S42" s="30">
        <f ca="1">SUMIFS(Dividendos!E:E,Dividendos!B:B,A42,Dividendos!A:A,"&gt;="&amp;B42,Dividendos!A:A,"&lt;="&amp; IF(I42="",TODAY(),I42 ))*D42</f>
        <v>0</v>
      </c>
      <c r="T42" s="30">
        <f t="shared" ca="1" si="6"/>
        <v>0</v>
      </c>
      <c r="U42" s="31" t="str">
        <f ca="1">IFERROR(__xludf.DUMMYFUNCTION("IFERROR(IF(B42=TODAY(),GOOGLEFINANCE(""INDEXBVMF:IFIX""),INDEX(GOOGLEFINANCE(""INDEXBVMF:IFIX"",""price"",$B42),2,2)))"),"")</f>
        <v/>
      </c>
      <c r="V42" s="31">
        <f ca="1">IFERROR(__xludf.DUMMYFUNCTION("IF(OR(ISBLANK($I42),I42=TODAY()), GOOGLEFINANCE(""INDEXBVMF:IFIX"") ,INDEX(GOOGLEFINANCE(""INDEXBVMF:IFIX"",""price"",$I42),2,2))"),3416.25)</f>
        <v>3416.25</v>
      </c>
      <c r="W42" s="32" t="e">
        <f t="shared" ca="1" si="7"/>
        <v>#VALUE!</v>
      </c>
      <c r="X42" s="33" t="s">
        <v>66</v>
      </c>
      <c r="Y42" s="34">
        <v>0</v>
      </c>
    </row>
    <row r="43" spans="1:25" ht="15.75" customHeight="1" x14ac:dyDescent="0.2">
      <c r="A43" s="48"/>
      <c r="B43" s="21"/>
      <c r="C43" s="22"/>
      <c r="D43" s="20"/>
      <c r="E43" s="134"/>
      <c r="F43" s="44">
        <f t="shared" si="0"/>
        <v>0</v>
      </c>
      <c r="G43" s="44">
        <f t="shared" si="1"/>
        <v>0</v>
      </c>
      <c r="H43" s="34" t="s">
        <v>66</v>
      </c>
      <c r="I43" s="45"/>
      <c r="J43" s="46"/>
      <c r="K43" s="25"/>
      <c r="L43" s="22"/>
      <c r="M43" s="47" t="str">
        <f t="shared" si="2"/>
        <v/>
      </c>
      <c r="N43" s="27" t="str">
        <f t="shared" si="3"/>
        <v/>
      </c>
      <c r="O43" s="27" t="str">
        <f t="shared" si="4"/>
        <v/>
      </c>
      <c r="P43" s="27" t="str">
        <f t="shared" si="5"/>
        <v/>
      </c>
      <c r="Q43" s="28" t="s">
        <v>66</v>
      </c>
      <c r="R43" s="33" t="s">
        <v>66</v>
      </c>
      <c r="S43" s="30">
        <f ca="1">SUMIFS(Dividendos!E:E,Dividendos!B:B,A43,Dividendos!A:A,"&gt;="&amp;B43,Dividendos!A:A,"&lt;="&amp; IF(I43="",TODAY(),I43 ))*D43</f>
        <v>0</v>
      </c>
      <c r="T43" s="30">
        <f t="shared" ca="1" si="6"/>
        <v>0</v>
      </c>
      <c r="U43" s="31" t="str">
        <f ca="1">IFERROR(__xludf.DUMMYFUNCTION("IFERROR(IF(B43=TODAY(),GOOGLEFINANCE(""INDEXBVMF:IFIX""),INDEX(GOOGLEFINANCE(""INDEXBVMF:IFIX"",""price"",$B43),2,2)))"),"")</f>
        <v/>
      </c>
      <c r="V43" s="31">
        <f ca="1">IFERROR(__xludf.DUMMYFUNCTION("IF(OR(ISBLANK($I43),I43=TODAY()), GOOGLEFINANCE(""INDEXBVMF:IFIX"") ,INDEX(GOOGLEFINANCE(""INDEXBVMF:IFIX"",""price"",$I43),2,2))"),3416.25)</f>
        <v>3416.25</v>
      </c>
      <c r="W43" s="32" t="e">
        <f t="shared" ca="1" si="7"/>
        <v>#VALUE!</v>
      </c>
      <c r="X43" s="33" t="s">
        <v>66</v>
      </c>
      <c r="Y43" s="34">
        <v>0</v>
      </c>
    </row>
    <row r="44" spans="1:25" ht="15.75" customHeight="1" x14ac:dyDescent="0.2">
      <c r="A44" s="48"/>
      <c r="B44" s="21"/>
      <c r="C44" s="22"/>
      <c r="D44" s="20"/>
      <c r="E44" s="134"/>
      <c r="F44" s="44">
        <f t="shared" si="0"/>
        <v>0</v>
      </c>
      <c r="G44" s="44">
        <f t="shared" si="1"/>
        <v>0</v>
      </c>
      <c r="H44" s="34" t="s">
        <v>66</v>
      </c>
      <c r="I44" s="45"/>
      <c r="J44" s="46"/>
      <c r="K44" s="25"/>
      <c r="L44" s="22"/>
      <c r="M44" s="47" t="str">
        <f t="shared" si="2"/>
        <v/>
      </c>
      <c r="N44" s="27" t="str">
        <f t="shared" si="3"/>
        <v/>
      </c>
      <c r="O44" s="27" t="str">
        <f t="shared" si="4"/>
        <v/>
      </c>
      <c r="P44" s="27" t="str">
        <f t="shared" si="5"/>
        <v/>
      </c>
      <c r="Q44" s="28" t="s">
        <v>66</v>
      </c>
      <c r="R44" s="33" t="s">
        <v>66</v>
      </c>
      <c r="S44" s="30">
        <f ca="1">SUMIFS(Dividendos!E:E,Dividendos!B:B,A44,Dividendos!A:A,"&gt;="&amp;B44,Dividendos!A:A,"&lt;="&amp; IF(I44="",TODAY(),I44 ))*D44</f>
        <v>0</v>
      </c>
      <c r="T44" s="30">
        <f t="shared" ca="1" si="6"/>
        <v>0</v>
      </c>
      <c r="U44" s="31" t="str">
        <f ca="1">IFERROR(__xludf.DUMMYFUNCTION("IFERROR(IF(B44=TODAY(),GOOGLEFINANCE(""INDEXBVMF:IFIX""),INDEX(GOOGLEFINANCE(""INDEXBVMF:IFIX"",""price"",$B44),2,2)))"),"")</f>
        <v/>
      </c>
      <c r="V44" s="31">
        <f ca="1">IFERROR(__xludf.DUMMYFUNCTION("IF(OR(ISBLANK($I44),I44=TODAY()), GOOGLEFINANCE(""INDEXBVMF:IFIX"") ,INDEX(GOOGLEFINANCE(""INDEXBVMF:IFIX"",""price"",$I44),2,2))"),3416.25)</f>
        <v>3416.25</v>
      </c>
      <c r="W44" s="32" t="e">
        <f t="shared" ca="1" si="7"/>
        <v>#VALUE!</v>
      </c>
      <c r="X44" s="33" t="s">
        <v>66</v>
      </c>
      <c r="Y44" s="34">
        <v>0</v>
      </c>
    </row>
    <row r="45" spans="1:25" ht="15.75" customHeight="1" x14ac:dyDescent="0.2">
      <c r="A45" s="48"/>
      <c r="B45" s="21"/>
      <c r="C45" s="22"/>
      <c r="D45" s="20"/>
      <c r="E45" s="134"/>
      <c r="F45" s="44">
        <f t="shared" si="0"/>
        <v>0</v>
      </c>
      <c r="G45" s="44">
        <f t="shared" si="1"/>
        <v>0</v>
      </c>
      <c r="H45" s="34" t="s">
        <v>66</v>
      </c>
      <c r="I45" s="45"/>
      <c r="J45" s="46"/>
      <c r="K45" s="25"/>
      <c r="L45" s="22"/>
      <c r="M45" s="47" t="str">
        <f t="shared" si="2"/>
        <v/>
      </c>
      <c r="N45" s="27" t="str">
        <f t="shared" si="3"/>
        <v/>
      </c>
      <c r="O45" s="27" t="str">
        <f t="shared" si="4"/>
        <v/>
      </c>
      <c r="P45" s="27" t="str">
        <f t="shared" si="5"/>
        <v/>
      </c>
      <c r="Q45" s="28" t="s">
        <v>66</v>
      </c>
      <c r="R45" s="33" t="s">
        <v>66</v>
      </c>
      <c r="S45" s="30">
        <f ca="1">SUMIFS(Dividendos!E:E,Dividendos!B:B,A45,Dividendos!A:A,"&gt;="&amp;B45,Dividendos!A:A,"&lt;="&amp; IF(I45="",TODAY(),I45 ))*D45</f>
        <v>0</v>
      </c>
      <c r="T45" s="30">
        <f t="shared" ca="1" si="6"/>
        <v>0</v>
      </c>
      <c r="U45" s="31" t="str">
        <f ca="1">IFERROR(__xludf.DUMMYFUNCTION("IFERROR(IF(B45=TODAY(),GOOGLEFINANCE(""INDEXBVMF:IFIX""),INDEX(GOOGLEFINANCE(""INDEXBVMF:IFIX"",""price"",$B45),2,2)))"),"")</f>
        <v/>
      </c>
      <c r="V45" s="31">
        <f ca="1">IFERROR(__xludf.DUMMYFUNCTION("IF(OR(ISBLANK($I45),I45=TODAY()), GOOGLEFINANCE(""INDEXBVMF:IFIX"") ,INDEX(GOOGLEFINANCE(""INDEXBVMF:IFIX"",""price"",$I45),2,2))"),3416.25)</f>
        <v>3416.25</v>
      </c>
      <c r="W45" s="32" t="e">
        <f t="shared" ca="1" si="7"/>
        <v>#VALUE!</v>
      </c>
      <c r="X45" s="33" t="s">
        <v>66</v>
      </c>
      <c r="Y45" s="34">
        <v>0</v>
      </c>
    </row>
    <row r="46" spans="1:25" ht="15.75" customHeight="1" x14ac:dyDescent="0.2">
      <c r="A46" s="48"/>
      <c r="B46" s="21"/>
      <c r="C46" s="22"/>
      <c r="D46" s="20"/>
      <c r="E46" s="134"/>
      <c r="F46" s="44">
        <f t="shared" si="0"/>
        <v>0</v>
      </c>
      <c r="G46" s="44">
        <f t="shared" si="1"/>
        <v>0</v>
      </c>
      <c r="H46" s="34" t="s">
        <v>66</v>
      </c>
      <c r="I46" s="45"/>
      <c r="J46" s="46"/>
      <c r="K46" s="25"/>
      <c r="L46" s="22"/>
      <c r="M46" s="47" t="str">
        <f t="shared" si="2"/>
        <v/>
      </c>
      <c r="N46" s="27" t="str">
        <f t="shared" si="3"/>
        <v/>
      </c>
      <c r="O46" s="27" t="str">
        <f t="shared" si="4"/>
        <v/>
      </c>
      <c r="P46" s="27" t="str">
        <f t="shared" si="5"/>
        <v/>
      </c>
      <c r="Q46" s="28" t="s">
        <v>66</v>
      </c>
      <c r="R46" s="33" t="s">
        <v>66</v>
      </c>
      <c r="S46" s="30">
        <f ca="1">SUMIFS(Dividendos!E:E,Dividendos!B:B,A46,Dividendos!A:A,"&gt;="&amp;B46,Dividendos!A:A,"&lt;="&amp; IF(I46="",TODAY(),I46 ))*D46</f>
        <v>0</v>
      </c>
      <c r="T46" s="30">
        <f t="shared" ca="1" si="6"/>
        <v>0</v>
      </c>
      <c r="U46" s="31" t="str">
        <f ca="1">IFERROR(__xludf.DUMMYFUNCTION("IFERROR(IF(B46=TODAY(),GOOGLEFINANCE(""INDEXBVMF:IFIX""),INDEX(GOOGLEFINANCE(""INDEXBVMF:IFIX"",""price"",$B46),2,2)))"),"")</f>
        <v/>
      </c>
      <c r="V46" s="31">
        <f ca="1">IFERROR(__xludf.DUMMYFUNCTION("IF(OR(ISBLANK($I46),I46=TODAY()), GOOGLEFINANCE(""INDEXBVMF:IFIX"") ,INDEX(GOOGLEFINANCE(""INDEXBVMF:IFIX"",""price"",$I46),2,2))"),3416.25)</f>
        <v>3416.25</v>
      </c>
      <c r="W46" s="32" t="e">
        <f t="shared" ca="1" si="7"/>
        <v>#VALUE!</v>
      </c>
      <c r="X46" s="33" t="s">
        <v>66</v>
      </c>
      <c r="Y46" s="34">
        <v>0</v>
      </c>
    </row>
    <row r="47" spans="1:25" ht="15.75" customHeight="1" x14ac:dyDescent="0.2">
      <c r="A47" s="48"/>
      <c r="B47" s="21"/>
      <c r="C47" s="22"/>
      <c r="D47" s="20"/>
      <c r="E47" s="134"/>
      <c r="F47" s="44">
        <f t="shared" si="0"/>
        <v>0</v>
      </c>
      <c r="G47" s="44">
        <f t="shared" si="1"/>
        <v>0</v>
      </c>
      <c r="H47" s="34" t="s">
        <v>66</v>
      </c>
      <c r="I47" s="45"/>
      <c r="J47" s="46"/>
      <c r="K47" s="25"/>
      <c r="L47" s="22"/>
      <c r="M47" s="47" t="str">
        <f t="shared" si="2"/>
        <v/>
      </c>
      <c r="N47" s="27" t="str">
        <f t="shared" si="3"/>
        <v/>
      </c>
      <c r="O47" s="27" t="str">
        <f t="shared" si="4"/>
        <v/>
      </c>
      <c r="P47" s="27" t="str">
        <f t="shared" si="5"/>
        <v/>
      </c>
      <c r="Q47" s="28" t="s">
        <v>66</v>
      </c>
      <c r="R47" s="33" t="s">
        <v>66</v>
      </c>
      <c r="S47" s="30">
        <f ca="1">SUMIFS(Dividendos!E:E,Dividendos!B:B,A47,Dividendos!A:A,"&gt;="&amp;B47,Dividendos!A:A,"&lt;="&amp; IF(I47="",TODAY(),I47 ))*D47</f>
        <v>0</v>
      </c>
      <c r="T47" s="30">
        <f t="shared" ca="1" si="6"/>
        <v>0</v>
      </c>
      <c r="U47" s="31" t="str">
        <f ca="1">IFERROR(__xludf.DUMMYFUNCTION("IFERROR(IF(B47=TODAY(),GOOGLEFINANCE(""INDEXBVMF:IFIX""),INDEX(GOOGLEFINANCE(""INDEXBVMF:IFIX"",""price"",$B47),2,2)))"),"")</f>
        <v/>
      </c>
      <c r="V47" s="31">
        <f ca="1">IFERROR(__xludf.DUMMYFUNCTION("IF(OR(ISBLANK($I47),I47=TODAY()), GOOGLEFINANCE(""INDEXBVMF:IFIX"") ,INDEX(GOOGLEFINANCE(""INDEXBVMF:IFIX"",""price"",$I47),2,2))"),3416.25)</f>
        <v>3416.25</v>
      </c>
      <c r="W47" s="32" t="e">
        <f t="shared" ca="1" si="7"/>
        <v>#VALUE!</v>
      </c>
      <c r="X47" s="33" t="s">
        <v>66</v>
      </c>
      <c r="Y47" s="34">
        <v>0</v>
      </c>
    </row>
    <row r="48" spans="1:25" ht="15.75" customHeight="1" x14ac:dyDescent="0.2">
      <c r="A48" s="48"/>
      <c r="B48" s="21"/>
      <c r="C48" s="22"/>
      <c r="D48" s="20"/>
      <c r="E48" s="134"/>
      <c r="F48" s="44">
        <f t="shared" si="0"/>
        <v>0</v>
      </c>
      <c r="G48" s="44">
        <f t="shared" si="1"/>
        <v>0</v>
      </c>
      <c r="H48" s="34" t="s">
        <v>66</v>
      </c>
      <c r="I48" s="45"/>
      <c r="J48" s="46"/>
      <c r="K48" s="25"/>
      <c r="L48" s="22"/>
      <c r="M48" s="47" t="str">
        <f t="shared" si="2"/>
        <v/>
      </c>
      <c r="N48" s="27" t="str">
        <f t="shared" si="3"/>
        <v/>
      </c>
      <c r="O48" s="27" t="str">
        <f t="shared" si="4"/>
        <v/>
      </c>
      <c r="P48" s="27" t="str">
        <f t="shared" si="5"/>
        <v/>
      </c>
      <c r="Q48" s="28" t="s">
        <v>66</v>
      </c>
      <c r="R48" s="33" t="s">
        <v>66</v>
      </c>
      <c r="S48" s="30">
        <f ca="1">SUMIFS(Dividendos!E:E,Dividendos!B:B,A48,Dividendos!A:A,"&gt;="&amp;B48,Dividendos!A:A,"&lt;="&amp; IF(I48="",TODAY(),I48 ))*D48</f>
        <v>0</v>
      </c>
      <c r="T48" s="30">
        <f t="shared" ca="1" si="6"/>
        <v>0</v>
      </c>
      <c r="U48" s="31" t="str">
        <f ca="1">IFERROR(__xludf.DUMMYFUNCTION("IFERROR(IF(B48=TODAY(),GOOGLEFINANCE(""INDEXBVMF:IFIX""),INDEX(GOOGLEFINANCE(""INDEXBVMF:IFIX"",""price"",$B48),2,2)))"),"")</f>
        <v/>
      </c>
      <c r="V48" s="31">
        <f ca="1">IFERROR(__xludf.DUMMYFUNCTION("IF(OR(ISBLANK($I48),I48=TODAY()), GOOGLEFINANCE(""INDEXBVMF:IFIX"") ,INDEX(GOOGLEFINANCE(""INDEXBVMF:IFIX"",""price"",$I48),2,2))"),3416.25)</f>
        <v>3416.25</v>
      </c>
      <c r="W48" s="32" t="e">
        <f t="shared" ca="1" si="7"/>
        <v>#VALUE!</v>
      </c>
      <c r="X48" s="33" t="s">
        <v>66</v>
      </c>
      <c r="Y48" s="34">
        <v>0</v>
      </c>
    </row>
    <row r="49" spans="1:25" ht="15.75" customHeight="1" x14ac:dyDescent="0.2">
      <c r="A49" s="48"/>
      <c r="B49" s="21"/>
      <c r="C49" s="22"/>
      <c r="D49" s="20"/>
      <c r="E49" s="134"/>
      <c r="F49" s="44">
        <f t="shared" si="0"/>
        <v>0</v>
      </c>
      <c r="G49" s="44">
        <f t="shared" si="1"/>
        <v>0</v>
      </c>
      <c r="H49" s="34" t="s">
        <v>66</v>
      </c>
      <c r="I49" s="45"/>
      <c r="J49" s="46"/>
      <c r="K49" s="25"/>
      <c r="L49" s="22"/>
      <c r="M49" s="47" t="str">
        <f t="shared" si="2"/>
        <v/>
      </c>
      <c r="N49" s="27" t="str">
        <f t="shared" si="3"/>
        <v/>
      </c>
      <c r="O49" s="27" t="str">
        <f t="shared" si="4"/>
        <v/>
      </c>
      <c r="P49" s="27" t="str">
        <f t="shared" si="5"/>
        <v/>
      </c>
      <c r="Q49" s="28" t="s">
        <v>66</v>
      </c>
      <c r="R49" s="33" t="s">
        <v>66</v>
      </c>
      <c r="S49" s="30">
        <f ca="1">SUMIFS(Dividendos!E:E,Dividendos!B:B,A49,Dividendos!A:A,"&gt;="&amp;B49,Dividendos!A:A,"&lt;="&amp; IF(I49="",TODAY(),I49 ))*D49</f>
        <v>0</v>
      </c>
      <c r="T49" s="30">
        <f t="shared" ca="1" si="6"/>
        <v>0</v>
      </c>
      <c r="U49" s="31" t="str">
        <f ca="1">IFERROR(__xludf.DUMMYFUNCTION("IFERROR(IF(B49=TODAY(),GOOGLEFINANCE(""INDEXBVMF:IFIX""),INDEX(GOOGLEFINANCE(""INDEXBVMF:IFIX"",""price"",$B49),2,2)))"),"")</f>
        <v/>
      </c>
      <c r="V49" s="31">
        <f ca="1">IFERROR(__xludf.DUMMYFUNCTION("IF(OR(ISBLANK($I49),I49=TODAY()), GOOGLEFINANCE(""INDEXBVMF:IFIX"") ,INDEX(GOOGLEFINANCE(""INDEXBVMF:IFIX"",""price"",$I49),2,2))"),3416.25)</f>
        <v>3416.25</v>
      </c>
      <c r="W49" s="32" t="e">
        <f t="shared" ca="1" si="7"/>
        <v>#VALUE!</v>
      </c>
      <c r="X49" s="33" t="s">
        <v>66</v>
      </c>
      <c r="Y49" s="34">
        <v>0</v>
      </c>
    </row>
    <row r="50" spans="1:25" ht="15.75" customHeight="1" x14ac:dyDescent="0.2">
      <c r="A50" s="48"/>
      <c r="B50" s="21"/>
      <c r="C50" s="22"/>
      <c r="D50" s="20"/>
      <c r="E50" s="134"/>
      <c r="F50" s="44">
        <f t="shared" si="0"/>
        <v>0</v>
      </c>
      <c r="G50" s="44">
        <f t="shared" si="1"/>
        <v>0</v>
      </c>
      <c r="H50" s="34" t="s">
        <v>66</v>
      </c>
      <c r="I50" s="45"/>
      <c r="J50" s="46"/>
      <c r="K50" s="25"/>
      <c r="L50" s="22"/>
      <c r="M50" s="47" t="str">
        <f t="shared" si="2"/>
        <v/>
      </c>
      <c r="N50" s="27" t="str">
        <f t="shared" si="3"/>
        <v/>
      </c>
      <c r="O50" s="27" t="str">
        <f t="shared" si="4"/>
        <v/>
      </c>
      <c r="P50" s="27" t="str">
        <f t="shared" si="5"/>
        <v/>
      </c>
      <c r="Q50" s="28" t="s">
        <v>66</v>
      </c>
      <c r="R50" s="33" t="s">
        <v>66</v>
      </c>
      <c r="S50" s="30">
        <f ca="1">SUMIFS(Dividendos!E:E,Dividendos!B:B,A50,Dividendos!A:A,"&gt;="&amp;B50,Dividendos!A:A,"&lt;="&amp; IF(I50="",TODAY(),I50 ))*D50</f>
        <v>0</v>
      </c>
      <c r="T50" s="30">
        <f t="shared" ca="1" si="6"/>
        <v>0</v>
      </c>
      <c r="U50" s="31" t="str">
        <f ca="1">IFERROR(__xludf.DUMMYFUNCTION("IFERROR(IF(B50=TODAY(),GOOGLEFINANCE(""INDEXBVMF:IFIX""),INDEX(GOOGLEFINANCE(""INDEXBVMF:IFIX"",""price"",$B50),2,2)))"),"")</f>
        <v/>
      </c>
      <c r="V50" s="31">
        <f ca="1">IFERROR(__xludf.DUMMYFUNCTION("IF(OR(ISBLANK($I50),I50=TODAY()), GOOGLEFINANCE(""INDEXBVMF:IFIX"") ,INDEX(GOOGLEFINANCE(""INDEXBVMF:IFIX"",""price"",$I50),2,2))"),3416.25)</f>
        <v>3416.25</v>
      </c>
      <c r="W50" s="32" t="e">
        <f t="shared" ca="1" si="7"/>
        <v>#VALUE!</v>
      </c>
      <c r="X50" s="33" t="s">
        <v>66</v>
      </c>
      <c r="Y50" s="34">
        <v>0</v>
      </c>
    </row>
    <row r="51" spans="1:25" ht="15.75" customHeight="1" x14ac:dyDescent="0.2">
      <c r="A51" s="48"/>
      <c r="B51" s="21"/>
      <c r="C51" s="22"/>
      <c r="D51" s="20"/>
      <c r="E51" s="134"/>
      <c r="F51" s="44">
        <f t="shared" si="0"/>
        <v>0</v>
      </c>
      <c r="G51" s="44">
        <f t="shared" si="1"/>
        <v>0</v>
      </c>
      <c r="H51" s="34" t="s">
        <v>66</v>
      </c>
      <c r="I51" s="45"/>
      <c r="J51" s="46"/>
      <c r="K51" s="25"/>
      <c r="L51" s="22"/>
      <c r="M51" s="47" t="str">
        <f t="shared" si="2"/>
        <v/>
      </c>
      <c r="N51" s="27" t="str">
        <f t="shared" si="3"/>
        <v/>
      </c>
      <c r="O51" s="27" t="str">
        <f t="shared" si="4"/>
        <v/>
      </c>
      <c r="P51" s="27" t="str">
        <f t="shared" si="5"/>
        <v/>
      </c>
      <c r="Q51" s="28" t="s">
        <v>66</v>
      </c>
      <c r="R51" s="33" t="s">
        <v>66</v>
      </c>
      <c r="S51" s="30">
        <f ca="1">SUMIFS(Dividendos!E:E,Dividendos!B:B,A51,Dividendos!A:A,"&gt;="&amp;B51,Dividendos!A:A,"&lt;="&amp; IF(I51="",TODAY(),I51 ))*D51</f>
        <v>0</v>
      </c>
      <c r="T51" s="30">
        <f t="shared" ca="1" si="6"/>
        <v>0</v>
      </c>
      <c r="U51" s="31" t="str">
        <f ca="1">IFERROR(__xludf.DUMMYFUNCTION("IFERROR(IF(B51=TODAY(),GOOGLEFINANCE(""INDEXBVMF:IFIX""),INDEX(GOOGLEFINANCE(""INDEXBVMF:IFIX"",""price"",$B51),2,2)))"),"")</f>
        <v/>
      </c>
      <c r="V51" s="31">
        <f ca="1">IFERROR(__xludf.DUMMYFUNCTION("IF(OR(ISBLANK($I51),I51=TODAY()), GOOGLEFINANCE(""INDEXBVMF:IFIX"") ,INDEX(GOOGLEFINANCE(""INDEXBVMF:IFIX"",""price"",$I51),2,2))"),3416.25)</f>
        <v>3416.25</v>
      </c>
      <c r="W51" s="32" t="e">
        <f t="shared" ca="1" si="7"/>
        <v>#VALUE!</v>
      </c>
      <c r="X51" s="33" t="s">
        <v>66</v>
      </c>
      <c r="Y51" s="34">
        <v>0</v>
      </c>
    </row>
    <row r="52" spans="1:25" ht="15.75" customHeight="1" x14ac:dyDescent="0.2">
      <c r="A52" s="48"/>
      <c r="B52" s="21"/>
      <c r="C52" s="22"/>
      <c r="D52" s="20"/>
      <c r="E52" s="134"/>
      <c r="F52" s="49">
        <f t="shared" si="0"/>
        <v>0</v>
      </c>
      <c r="G52" s="49">
        <f t="shared" si="1"/>
        <v>0</v>
      </c>
      <c r="H52" s="34" t="s">
        <v>66</v>
      </c>
      <c r="I52" s="45"/>
      <c r="J52" s="46"/>
      <c r="K52" s="25"/>
      <c r="L52" s="22"/>
      <c r="M52" s="47" t="str">
        <f t="shared" si="2"/>
        <v/>
      </c>
      <c r="N52" s="27" t="str">
        <f t="shared" si="3"/>
        <v/>
      </c>
      <c r="O52" s="27" t="str">
        <f t="shared" si="4"/>
        <v/>
      </c>
      <c r="P52" s="27" t="str">
        <f t="shared" si="5"/>
        <v/>
      </c>
      <c r="Q52" s="28" t="s">
        <v>66</v>
      </c>
      <c r="R52" s="33" t="s">
        <v>66</v>
      </c>
      <c r="S52" s="30">
        <f ca="1">SUMIFS(Dividendos!E:E,Dividendos!B:B,A52,Dividendos!A:A,"&gt;="&amp;B52,Dividendos!A:A,"&lt;="&amp; IF(I52="",TODAY(),I52 ))*D52</f>
        <v>0</v>
      </c>
      <c r="T52" s="30">
        <f t="shared" ca="1" si="6"/>
        <v>0</v>
      </c>
      <c r="U52" s="31" t="str">
        <f ca="1">IFERROR(__xludf.DUMMYFUNCTION("IFERROR(IF(B52=TODAY(),GOOGLEFINANCE(""INDEXBVMF:IFIX""),INDEX(GOOGLEFINANCE(""INDEXBVMF:IFIX"",""price"",$B52),2,2)))"),"")</f>
        <v/>
      </c>
      <c r="V52" s="31">
        <f ca="1">IFERROR(__xludf.DUMMYFUNCTION("IF(OR(ISBLANK($I52),I52=TODAY()), GOOGLEFINANCE(""INDEXBVMF:IFIX"") ,INDEX(GOOGLEFINANCE(""INDEXBVMF:IFIX"",""price"",$I52),2,2))"),3416.25)</f>
        <v>3416.25</v>
      </c>
      <c r="W52" s="32" t="e">
        <f t="shared" ca="1" si="7"/>
        <v>#VALUE!</v>
      </c>
      <c r="X52" s="33" t="s">
        <v>66</v>
      </c>
      <c r="Y52" s="34">
        <v>0</v>
      </c>
    </row>
    <row r="53" spans="1:25" ht="15.75" customHeight="1" x14ac:dyDescent="0.2">
      <c r="A53" s="48"/>
      <c r="B53" s="45"/>
      <c r="C53" s="46"/>
      <c r="D53" s="48"/>
      <c r="E53" s="135"/>
      <c r="F53" s="49">
        <f t="shared" si="0"/>
        <v>0</v>
      </c>
      <c r="G53" s="49">
        <f t="shared" si="1"/>
        <v>0</v>
      </c>
      <c r="H53" s="34" t="s">
        <v>66</v>
      </c>
      <c r="I53" s="45"/>
      <c r="J53" s="46"/>
      <c r="K53" s="25"/>
      <c r="L53" s="22"/>
      <c r="M53" s="47" t="str">
        <f t="shared" si="2"/>
        <v/>
      </c>
      <c r="N53" s="27" t="str">
        <f t="shared" si="3"/>
        <v/>
      </c>
      <c r="O53" s="27" t="str">
        <f t="shared" si="4"/>
        <v/>
      </c>
      <c r="P53" s="27" t="str">
        <f t="shared" si="5"/>
        <v/>
      </c>
      <c r="Q53" s="28" t="s">
        <v>66</v>
      </c>
      <c r="R53" s="33" t="s">
        <v>66</v>
      </c>
      <c r="S53" s="30">
        <f ca="1">SUMIFS(Dividendos!E:E,Dividendos!B:B,A53,Dividendos!A:A,"&gt;="&amp;B53,Dividendos!A:A,"&lt;="&amp; IF(I53="",TODAY(),I53 ))*D53</f>
        <v>0</v>
      </c>
      <c r="T53" s="30">
        <f t="shared" ca="1" si="6"/>
        <v>0</v>
      </c>
      <c r="U53" s="31" t="str">
        <f ca="1">IFERROR(__xludf.DUMMYFUNCTION("IFERROR(IF(B53=TODAY(),GOOGLEFINANCE(""INDEXBVMF:IFIX""),INDEX(GOOGLEFINANCE(""INDEXBVMF:IFIX"",""price"",$B53),2,2)))"),"")</f>
        <v/>
      </c>
      <c r="V53" s="31">
        <f ca="1">IFERROR(__xludf.DUMMYFUNCTION("IF(OR(ISBLANK($I53),I53=TODAY()), GOOGLEFINANCE(""INDEXBVMF:IFIX"") ,INDEX(GOOGLEFINANCE(""INDEXBVMF:IFIX"",""price"",$I53),2,2))"),3416.25)</f>
        <v>3416.25</v>
      </c>
      <c r="W53" s="32" t="e">
        <f t="shared" ca="1" si="7"/>
        <v>#VALUE!</v>
      </c>
      <c r="X53" s="33" t="s">
        <v>66</v>
      </c>
      <c r="Y53" s="34">
        <v>0</v>
      </c>
    </row>
    <row r="54" spans="1:25" ht="15.75" customHeight="1" x14ac:dyDescent="0.2">
      <c r="A54" s="48"/>
      <c r="B54" s="45"/>
      <c r="C54" s="46"/>
      <c r="D54" s="48"/>
      <c r="E54" s="135"/>
      <c r="F54" s="49">
        <f t="shared" si="0"/>
        <v>0</v>
      </c>
      <c r="G54" s="49">
        <f t="shared" si="1"/>
        <v>0</v>
      </c>
      <c r="H54" s="34" t="s">
        <v>66</v>
      </c>
      <c r="I54" s="45"/>
      <c r="J54" s="46"/>
      <c r="K54" s="25"/>
      <c r="L54" s="22"/>
      <c r="M54" s="47" t="str">
        <f t="shared" si="2"/>
        <v/>
      </c>
      <c r="N54" s="27" t="str">
        <f t="shared" si="3"/>
        <v/>
      </c>
      <c r="O54" s="27" t="str">
        <f t="shared" si="4"/>
        <v/>
      </c>
      <c r="P54" s="27" t="str">
        <f t="shared" si="5"/>
        <v/>
      </c>
      <c r="Q54" s="28" t="s">
        <v>66</v>
      </c>
      <c r="R54" s="33" t="s">
        <v>66</v>
      </c>
      <c r="S54" s="30">
        <f ca="1">SUMIFS(Dividendos!E:E,Dividendos!B:B,A54,Dividendos!A:A,"&gt;="&amp;B54,Dividendos!A:A,"&lt;="&amp; IF(I54="",TODAY(),I54 ))*D54</f>
        <v>0</v>
      </c>
      <c r="T54" s="30">
        <f t="shared" ca="1" si="6"/>
        <v>0</v>
      </c>
      <c r="U54" s="31" t="str">
        <f ca="1">IFERROR(__xludf.DUMMYFUNCTION("IFERROR(IF(B54=TODAY(),GOOGLEFINANCE(""INDEXBVMF:IFIX""),INDEX(GOOGLEFINANCE(""INDEXBVMF:IFIX"",""price"",$B54),2,2)))"),"")</f>
        <v/>
      </c>
      <c r="V54" s="31">
        <f ca="1">IFERROR(__xludf.DUMMYFUNCTION("IF(OR(ISBLANK($I54),I54=TODAY()), GOOGLEFINANCE(""INDEXBVMF:IFIX"") ,INDEX(GOOGLEFINANCE(""INDEXBVMF:IFIX"",""price"",$I54),2,2))"),3416.25)</f>
        <v>3416.25</v>
      </c>
      <c r="W54" s="32" t="e">
        <f t="shared" ca="1" si="7"/>
        <v>#VALUE!</v>
      </c>
      <c r="X54" s="33" t="s">
        <v>66</v>
      </c>
      <c r="Y54" s="34">
        <v>0</v>
      </c>
    </row>
    <row r="55" spans="1:25" ht="15.75" customHeight="1" x14ac:dyDescent="0.2">
      <c r="A55" s="48"/>
      <c r="B55" s="45"/>
      <c r="C55" s="46"/>
      <c r="D55" s="48"/>
      <c r="E55" s="135"/>
      <c r="F55" s="49">
        <f t="shared" si="0"/>
        <v>0</v>
      </c>
      <c r="G55" s="49">
        <f t="shared" si="1"/>
        <v>0</v>
      </c>
      <c r="H55" s="34" t="s">
        <v>66</v>
      </c>
      <c r="I55" s="45"/>
      <c r="J55" s="46"/>
      <c r="K55" s="25"/>
      <c r="L55" s="22"/>
      <c r="M55" s="47" t="str">
        <f t="shared" si="2"/>
        <v/>
      </c>
      <c r="N55" s="27" t="str">
        <f t="shared" si="3"/>
        <v/>
      </c>
      <c r="O55" s="27" t="str">
        <f t="shared" si="4"/>
        <v/>
      </c>
      <c r="P55" s="27" t="str">
        <f t="shared" si="5"/>
        <v/>
      </c>
      <c r="Q55" s="28" t="s">
        <v>66</v>
      </c>
      <c r="R55" s="33" t="s">
        <v>66</v>
      </c>
      <c r="S55" s="30">
        <f ca="1">SUMIFS(Dividendos!E:E,Dividendos!B:B,A55,Dividendos!A:A,"&gt;="&amp;B55,Dividendos!A:A,"&lt;="&amp; IF(I55="",TODAY(),I55 ))*D55</f>
        <v>0</v>
      </c>
      <c r="T55" s="30">
        <f t="shared" ca="1" si="6"/>
        <v>0</v>
      </c>
      <c r="U55" s="31" t="str">
        <f ca="1">IFERROR(__xludf.DUMMYFUNCTION("IFERROR(IF(B55=TODAY(),GOOGLEFINANCE(""INDEXBVMF:IFIX""),INDEX(GOOGLEFINANCE(""INDEXBVMF:IFIX"",""price"",$B55),2,2)))"),"")</f>
        <v/>
      </c>
      <c r="V55" s="31">
        <f ca="1">IFERROR(__xludf.DUMMYFUNCTION("IF(OR(ISBLANK($I55),I55=TODAY()), GOOGLEFINANCE(""INDEXBVMF:IFIX"") ,INDEX(GOOGLEFINANCE(""INDEXBVMF:IFIX"",""price"",$I55),2,2))"),3416.25)</f>
        <v>3416.25</v>
      </c>
      <c r="W55" s="32" t="e">
        <f t="shared" ca="1" si="7"/>
        <v>#VALUE!</v>
      </c>
      <c r="X55" s="33" t="s">
        <v>66</v>
      </c>
      <c r="Y55" s="34">
        <v>0</v>
      </c>
    </row>
    <row r="56" spans="1:25" ht="15.75" customHeight="1" x14ac:dyDescent="0.2">
      <c r="A56" s="48"/>
      <c r="B56" s="45"/>
      <c r="C56" s="46"/>
      <c r="D56" s="48"/>
      <c r="E56" s="135"/>
      <c r="F56" s="49">
        <f t="shared" si="0"/>
        <v>0</v>
      </c>
      <c r="G56" s="49">
        <f t="shared" si="1"/>
        <v>0</v>
      </c>
      <c r="H56" s="34" t="s">
        <v>66</v>
      </c>
      <c r="I56" s="45"/>
      <c r="J56" s="46"/>
      <c r="K56" s="25"/>
      <c r="L56" s="22"/>
      <c r="M56" s="47" t="str">
        <f t="shared" si="2"/>
        <v/>
      </c>
      <c r="N56" s="27" t="str">
        <f t="shared" si="3"/>
        <v/>
      </c>
      <c r="O56" s="27" t="str">
        <f t="shared" si="4"/>
        <v/>
      </c>
      <c r="P56" s="27" t="str">
        <f t="shared" si="5"/>
        <v/>
      </c>
      <c r="Q56" s="28" t="s">
        <v>66</v>
      </c>
      <c r="R56" s="33" t="s">
        <v>66</v>
      </c>
      <c r="S56" s="30">
        <f ca="1">SUMIFS(Dividendos!E:E,Dividendos!B:B,A56,Dividendos!A:A,"&gt;="&amp;B56,Dividendos!A:A,"&lt;="&amp; IF(I56="",TODAY(),I56 ))*D56</f>
        <v>0</v>
      </c>
      <c r="T56" s="30">
        <f t="shared" ca="1" si="6"/>
        <v>0</v>
      </c>
      <c r="U56" s="31" t="str">
        <f ca="1">IFERROR(__xludf.DUMMYFUNCTION("IFERROR(IF(B56=TODAY(),GOOGLEFINANCE(""INDEXBVMF:IFIX""),INDEX(GOOGLEFINANCE(""INDEXBVMF:IFIX"",""price"",$B56),2,2)))"),"")</f>
        <v/>
      </c>
      <c r="V56" s="31">
        <f ca="1">IFERROR(__xludf.DUMMYFUNCTION("IF(OR(ISBLANK($I56),I56=TODAY()), GOOGLEFINANCE(""INDEXBVMF:IFIX"") ,INDEX(GOOGLEFINANCE(""INDEXBVMF:IFIX"",""price"",$I56),2,2))"),3416.25)</f>
        <v>3416.25</v>
      </c>
      <c r="W56" s="32" t="e">
        <f t="shared" ca="1" si="7"/>
        <v>#VALUE!</v>
      </c>
      <c r="X56" s="33" t="s">
        <v>66</v>
      </c>
      <c r="Y56" s="34">
        <v>0</v>
      </c>
    </row>
    <row r="57" spans="1:25" ht="15.75" customHeight="1" x14ac:dyDescent="0.2">
      <c r="A57" s="48"/>
      <c r="B57" s="45"/>
      <c r="C57" s="46"/>
      <c r="D57" s="48"/>
      <c r="E57" s="135"/>
      <c r="F57" s="49">
        <f t="shared" si="0"/>
        <v>0</v>
      </c>
      <c r="G57" s="49">
        <f t="shared" si="1"/>
        <v>0</v>
      </c>
      <c r="H57" s="34" t="s">
        <v>66</v>
      </c>
      <c r="I57" s="45"/>
      <c r="J57" s="46"/>
      <c r="K57" s="25"/>
      <c r="L57" s="22"/>
      <c r="M57" s="47" t="str">
        <f t="shared" si="2"/>
        <v/>
      </c>
      <c r="N57" s="27" t="str">
        <f t="shared" si="3"/>
        <v/>
      </c>
      <c r="O57" s="27" t="str">
        <f t="shared" si="4"/>
        <v/>
      </c>
      <c r="P57" s="27" t="str">
        <f t="shared" si="5"/>
        <v/>
      </c>
      <c r="Q57" s="28" t="s">
        <v>66</v>
      </c>
      <c r="R57" s="33" t="s">
        <v>66</v>
      </c>
      <c r="S57" s="30">
        <f ca="1">SUMIFS(Dividendos!E:E,Dividendos!B:B,A57,Dividendos!A:A,"&gt;="&amp;B57,Dividendos!A:A,"&lt;="&amp; IF(I57="",TODAY(),I57 ))*D57</f>
        <v>0</v>
      </c>
      <c r="T57" s="30">
        <f t="shared" ca="1" si="6"/>
        <v>0</v>
      </c>
      <c r="U57" s="31" t="str">
        <f ca="1">IFERROR(__xludf.DUMMYFUNCTION("IFERROR(IF(B57=TODAY(),GOOGLEFINANCE(""INDEXBVMF:IFIX""),INDEX(GOOGLEFINANCE(""INDEXBVMF:IFIX"",""price"",$B57),2,2)))"),"")</f>
        <v/>
      </c>
      <c r="V57" s="31">
        <f ca="1">IFERROR(__xludf.DUMMYFUNCTION("IF(OR(ISBLANK($I57),I57=TODAY()), GOOGLEFINANCE(""INDEXBVMF:IFIX"") ,INDEX(GOOGLEFINANCE(""INDEXBVMF:IFIX"",""price"",$I57),2,2))"),3416.25)</f>
        <v>3416.25</v>
      </c>
      <c r="W57" s="32" t="e">
        <f t="shared" ca="1" si="7"/>
        <v>#VALUE!</v>
      </c>
      <c r="X57" s="33" t="s">
        <v>66</v>
      </c>
      <c r="Y57" s="34">
        <v>0</v>
      </c>
    </row>
    <row r="58" spans="1:25" ht="15.75" customHeight="1" x14ac:dyDescent="0.2">
      <c r="A58" s="48"/>
      <c r="B58" s="45"/>
      <c r="C58" s="46"/>
      <c r="D58" s="48"/>
      <c r="E58" s="135"/>
      <c r="F58" s="49">
        <f t="shared" si="0"/>
        <v>0</v>
      </c>
      <c r="G58" s="49">
        <f t="shared" si="1"/>
        <v>0</v>
      </c>
      <c r="H58" s="34" t="s">
        <v>66</v>
      </c>
      <c r="I58" s="45"/>
      <c r="J58" s="46"/>
      <c r="K58" s="25"/>
      <c r="L58" s="22"/>
      <c r="M58" s="47" t="str">
        <f t="shared" si="2"/>
        <v/>
      </c>
      <c r="N58" s="27" t="str">
        <f t="shared" si="3"/>
        <v/>
      </c>
      <c r="O58" s="27" t="str">
        <f t="shared" si="4"/>
        <v/>
      </c>
      <c r="P58" s="27" t="str">
        <f t="shared" si="5"/>
        <v/>
      </c>
      <c r="Q58" s="28" t="s">
        <v>66</v>
      </c>
      <c r="R58" s="33" t="s">
        <v>66</v>
      </c>
      <c r="S58" s="30">
        <f ca="1">SUMIFS(Dividendos!E:E,Dividendos!B:B,A58,Dividendos!A:A,"&gt;="&amp;B58,Dividendos!A:A,"&lt;="&amp; IF(I58="",TODAY(),I58 ))*D58</f>
        <v>0</v>
      </c>
      <c r="T58" s="30">
        <f t="shared" ca="1" si="6"/>
        <v>0</v>
      </c>
      <c r="U58" s="31" t="str">
        <f ca="1">IFERROR(__xludf.DUMMYFUNCTION("IFERROR(IF(B58=TODAY(),GOOGLEFINANCE(""INDEXBVMF:IFIX""),INDEX(GOOGLEFINANCE(""INDEXBVMF:IFIX"",""price"",$B58),2,2)))"),"")</f>
        <v/>
      </c>
      <c r="V58" s="31">
        <f ca="1">IFERROR(__xludf.DUMMYFUNCTION("IF(OR(ISBLANK($I58),I58=TODAY()), GOOGLEFINANCE(""INDEXBVMF:IFIX"") ,INDEX(GOOGLEFINANCE(""INDEXBVMF:IFIX"",""price"",$I58),2,2))"),3416.25)</f>
        <v>3416.25</v>
      </c>
      <c r="W58" s="32" t="e">
        <f t="shared" ca="1" si="7"/>
        <v>#VALUE!</v>
      </c>
      <c r="X58" s="33" t="s">
        <v>66</v>
      </c>
      <c r="Y58" s="34">
        <v>0</v>
      </c>
    </row>
    <row r="59" spans="1:25" ht="15.75" customHeight="1" x14ac:dyDescent="0.2">
      <c r="A59" s="48"/>
      <c r="B59" s="45"/>
      <c r="C59" s="46"/>
      <c r="D59" s="48"/>
      <c r="E59" s="135"/>
      <c r="F59" s="49">
        <f t="shared" si="0"/>
        <v>0</v>
      </c>
      <c r="G59" s="49">
        <f t="shared" si="1"/>
        <v>0</v>
      </c>
      <c r="H59" s="34" t="s">
        <v>66</v>
      </c>
      <c r="I59" s="45"/>
      <c r="J59" s="46"/>
      <c r="K59" s="25"/>
      <c r="L59" s="22"/>
      <c r="M59" s="47" t="str">
        <f t="shared" si="2"/>
        <v/>
      </c>
      <c r="N59" s="27" t="str">
        <f t="shared" si="3"/>
        <v/>
      </c>
      <c r="O59" s="27" t="str">
        <f t="shared" si="4"/>
        <v/>
      </c>
      <c r="P59" s="27" t="str">
        <f t="shared" si="5"/>
        <v/>
      </c>
      <c r="Q59" s="28" t="s">
        <v>66</v>
      </c>
      <c r="R59" s="33" t="s">
        <v>66</v>
      </c>
      <c r="S59" s="30">
        <f ca="1">SUMIFS(Dividendos!E:E,Dividendos!B:B,A59,Dividendos!A:A,"&gt;="&amp;B59,Dividendos!A:A,"&lt;="&amp; IF(I59="",TODAY(),I59 ))*D59</f>
        <v>0</v>
      </c>
      <c r="T59" s="30">
        <f t="shared" ca="1" si="6"/>
        <v>0</v>
      </c>
      <c r="U59" s="31" t="str">
        <f ca="1">IFERROR(__xludf.DUMMYFUNCTION("IFERROR(IF(B59=TODAY(),GOOGLEFINANCE(""INDEXBVMF:IFIX""),INDEX(GOOGLEFINANCE(""INDEXBVMF:IFIX"",""price"",$B59),2,2)))"),"")</f>
        <v/>
      </c>
      <c r="V59" s="31">
        <f ca="1">IFERROR(__xludf.DUMMYFUNCTION("IF(OR(ISBLANK($I59),I59=TODAY()), GOOGLEFINANCE(""INDEXBVMF:IFIX"") ,INDEX(GOOGLEFINANCE(""INDEXBVMF:IFIX"",""price"",$I59),2,2))"),3416.25)</f>
        <v>3416.25</v>
      </c>
      <c r="W59" s="32" t="e">
        <f t="shared" ca="1" si="7"/>
        <v>#VALUE!</v>
      </c>
      <c r="X59" s="33" t="s">
        <v>66</v>
      </c>
      <c r="Y59" s="34">
        <v>0</v>
      </c>
    </row>
    <row r="60" spans="1:25" ht="15.75" customHeight="1" x14ac:dyDescent="0.2">
      <c r="A60" s="48"/>
      <c r="B60" s="45"/>
      <c r="C60" s="46"/>
      <c r="D60" s="48"/>
      <c r="E60" s="135"/>
      <c r="F60" s="49">
        <f t="shared" si="0"/>
        <v>0</v>
      </c>
      <c r="G60" s="49">
        <f t="shared" si="1"/>
        <v>0</v>
      </c>
      <c r="H60" s="34" t="s">
        <v>66</v>
      </c>
      <c r="I60" s="45"/>
      <c r="J60" s="46"/>
      <c r="K60" s="25"/>
      <c r="L60" s="22"/>
      <c r="M60" s="47" t="str">
        <f t="shared" si="2"/>
        <v/>
      </c>
      <c r="N60" s="27" t="str">
        <f t="shared" si="3"/>
        <v/>
      </c>
      <c r="O60" s="27" t="str">
        <f t="shared" si="4"/>
        <v/>
      </c>
      <c r="P60" s="27" t="str">
        <f t="shared" si="5"/>
        <v/>
      </c>
      <c r="Q60" s="28" t="s">
        <v>66</v>
      </c>
      <c r="R60" s="33" t="s">
        <v>66</v>
      </c>
      <c r="S60" s="30">
        <f ca="1">SUMIFS(Dividendos!E:E,Dividendos!B:B,A60,Dividendos!A:A,"&gt;="&amp;B60,Dividendos!A:A,"&lt;="&amp; IF(I60="",TODAY(),I60 ))*D60</f>
        <v>0</v>
      </c>
      <c r="T60" s="30">
        <f t="shared" ca="1" si="6"/>
        <v>0</v>
      </c>
      <c r="U60" s="31" t="str">
        <f ca="1">IFERROR(__xludf.DUMMYFUNCTION("IFERROR(IF(B60=TODAY(),GOOGLEFINANCE(""INDEXBVMF:IFIX""),INDEX(GOOGLEFINANCE(""INDEXBVMF:IFIX"",""price"",$B60),2,2)))"),"")</f>
        <v/>
      </c>
      <c r="V60" s="31">
        <f ca="1">IFERROR(__xludf.DUMMYFUNCTION("IF(OR(ISBLANK($I60),I60=TODAY()), GOOGLEFINANCE(""INDEXBVMF:IFIX"") ,INDEX(GOOGLEFINANCE(""INDEXBVMF:IFIX"",""price"",$I60),2,2))"),3416.25)</f>
        <v>3416.25</v>
      </c>
      <c r="W60" s="32" t="e">
        <f t="shared" ca="1" si="7"/>
        <v>#VALUE!</v>
      </c>
      <c r="X60" s="33" t="s">
        <v>66</v>
      </c>
      <c r="Y60" s="34">
        <v>0</v>
      </c>
    </row>
    <row r="61" spans="1:25" ht="15.75" customHeight="1" x14ac:dyDescent="0.2">
      <c r="A61" s="48"/>
      <c r="B61" s="45"/>
      <c r="C61" s="46"/>
      <c r="D61" s="48"/>
      <c r="E61" s="135"/>
      <c r="F61" s="49">
        <f t="shared" si="0"/>
        <v>0</v>
      </c>
      <c r="G61" s="49">
        <f t="shared" si="1"/>
        <v>0</v>
      </c>
      <c r="H61" s="34" t="s">
        <v>66</v>
      </c>
      <c r="I61" s="45"/>
      <c r="J61" s="46"/>
      <c r="K61" s="25"/>
      <c r="L61" s="22"/>
      <c r="M61" s="47" t="str">
        <f t="shared" si="2"/>
        <v/>
      </c>
      <c r="N61" s="27" t="str">
        <f t="shared" si="3"/>
        <v/>
      </c>
      <c r="O61" s="27" t="str">
        <f t="shared" si="4"/>
        <v/>
      </c>
      <c r="P61" s="27" t="str">
        <f t="shared" si="5"/>
        <v/>
      </c>
      <c r="Q61" s="28" t="s">
        <v>66</v>
      </c>
      <c r="R61" s="33" t="s">
        <v>66</v>
      </c>
      <c r="S61" s="30">
        <f ca="1">SUMIFS(Dividendos!E:E,Dividendos!B:B,A61,Dividendos!A:A,"&gt;="&amp;B61,Dividendos!A:A,"&lt;="&amp; IF(I61="",TODAY(),I61 ))*D61</f>
        <v>0</v>
      </c>
      <c r="T61" s="30">
        <f t="shared" ca="1" si="6"/>
        <v>0</v>
      </c>
      <c r="U61" s="31" t="str">
        <f ca="1">IFERROR(__xludf.DUMMYFUNCTION("IFERROR(IF(B61=TODAY(),GOOGLEFINANCE(""INDEXBVMF:IFIX""),INDEX(GOOGLEFINANCE(""INDEXBVMF:IFIX"",""price"",$B61),2,2)))"),"")</f>
        <v/>
      </c>
      <c r="V61" s="31">
        <f ca="1">IFERROR(__xludf.DUMMYFUNCTION("IF(OR(ISBLANK($I61),I61=TODAY()), GOOGLEFINANCE(""INDEXBVMF:IFIX"") ,INDEX(GOOGLEFINANCE(""INDEXBVMF:IFIX"",""price"",$I61),2,2))"),3416.25)</f>
        <v>3416.25</v>
      </c>
      <c r="W61" s="32" t="e">
        <f t="shared" ca="1" si="7"/>
        <v>#VALUE!</v>
      </c>
      <c r="X61" s="33" t="s">
        <v>66</v>
      </c>
      <c r="Y61" s="34">
        <v>0</v>
      </c>
    </row>
    <row r="62" spans="1:25" ht="15.75" customHeight="1" x14ac:dyDescent="0.2">
      <c r="A62" s="48"/>
      <c r="B62" s="45"/>
      <c r="C62" s="46"/>
      <c r="D62" s="48"/>
      <c r="E62" s="135"/>
      <c r="F62" s="49">
        <f t="shared" si="0"/>
        <v>0</v>
      </c>
      <c r="G62" s="49">
        <f t="shared" si="1"/>
        <v>0</v>
      </c>
      <c r="H62" s="34" t="s">
        <v>66</v>
      </c>
      <c r="I62" s="45"/>
      <c r="J62" s="46"/>
      <c r="K62" s="25"/>
      <c r="L62" s="22"/>
      <c r="M62" s="47" t="str">
        <f t="shared" si="2"/>
        <v/>
      </c>
      <c r="N62" s="27" t="str">
        <f t="shared" si="3"/>
        <v/>
      </c>
      <c r="O62" s="27" t="str">
        <f t="shared" si="4"/>
        <v/>
      </c>
      <c r="P62" s="27" t="str">
        <f t="shared" si="5"/>
        <v/>
      </c>
      <c r="Q62" s="28" t="s">
        <v>66</v>
      </c>
      <c r="R62" s="33" t="s">
        <v>66</v>
      </c>
      <c r="S62" s="30">
        <f ca="1">SUMIFS(Dividendos!E:E,Dividendos!B:B,A62,Dividendos!A:A,"&gt;="&amp;B62,Dividendos!A:A,"&lt;="&amp; IF(I62="",TODAY(),I62 ))*D62</f>
        <v>0</v>
      </c>
      <c r="T62" s="30">
        <f t="shared" ca="1" si="6"/>
        <v>0</v>
      </c>
      <c r="U62" s="31" t="str">
        <f ca="1">IFERROR(__xludf.DUMMYFUNCTION("IFERROR(IF(B62=TODAY(),GOOGLEFINANCE(""INDEXBVMF:IFIX""),INDEX(GOOGLEFINANCE(""INDEXBVMF:IFIX"",""price"",$B62),2,2)))"),"")</f>
        <v/>
      </c>
      <c r="V62" s="31">
        <f ca="1">IFERROR(__xludf.DUMMYFUNCTION("IF(OR(ISBLANK($I62),I62=TODAY()), GOOGLEFINANCE(""INDEXBVMF:IFIX"") ,INDEX(GOOGLEFINANCE(""INDEXBVMF:IFIX"",""price"",$I62),2,2))"),3416.25)</f>
        <v>3416.25</v>
      </c>
      <c r="W62" s="32" t="e">
        <f t="shared" ca="1" si="7"/>
        <v>#VALUE!</v>
      </c>
      <c r="X62" s="33" t="s">
        <v>66</v>
      </c>
      <c r="Y62" s="34">
        <v>0</v>
      </c>
    </row>
    <row r="63" spans="1:25" ht="15.75" customHeight="1" x14ac:dyDescent="0.2">
      <c r="A63" s="48"/>
      <c r="B63" s="45"/>
      <c r="C63" s="46"/>
      <c r="D63" s="48"/>
      <c r="E63" s="135"/>
      <c r="F63" s="49">
        <f t="shared" si="0"/>
        <v>0</v>
      </c>
      <c r="G63" s="49">
        <f t="shared" si="1"/>
        <v>0</v>
      </c>
      <c r="H63" s="34" t="s">
        <v>66</v>
      </c>
      <c r="I63" s="45"/>
      <c r="J63" s="46"/>
      <c r="K63" s="25"/>
      <c r="L63" s="22"/>
      <c r="M63" s="47" t="str">
        <f t="shared" si="2"/>
        <v/>
      </c>
      <c r="N63" s="27" t="str">
        <f t="shared" si="3"/>
        <v/>
      </c>
      <c r="O63" s="27" t="str">
        <f t="shared" si="4"/>
        <v/>
      </c>
      <c r="P63" s="27" t="str">
        <f t="shared" si="5"/>
        <v/>
      </c>
      <c r="Q63" s="28" t="s">
        <v>66</v>
      </c>
      <c r="R63" s="33" t="s">
        <v>66</v>
      </c>
      <c r="S63" s="30">
        <f ca="1">SUMIFS(Dividendos!E:E,Dividendos!B:B,A63,Dividendos!A:A,"&gt;="&amp;B63,Dividendos!A:A,"&lt;="&amp; IF(I63="",TODAY(),I63 ))*D63</f>
        <v>0</v>
      </c>
      <c r="T63" s="30">
        <f t="shared" ca="1" si="6"/>
        <v>0</v>
      </c>
      <c r="U63" s="31" t="str">
        <f ca="1">IFERROR(__xludf.DUMMYFUNCTION("IFERROR(IF(B63=TODAY(),GOOGLEFINANCE(""INDEXBVMF:IFIX""),INDEX(GOOGLEFINANCE(""INDEXBVMF:IFIX"",""price"",$B63),2,2)))"),"")</f>
        <v/>
      </c>
      <c r="V63" s="31">
        <f ca="1">IFERROR(__xludf.DUMMYFUNCTION("IF(OR(ISBLANK($I63),I63=TODAY()), GOOGLEFINANCE(""INDEXBVMF:IFIX"") ,INDEX(GOOGLEFINANCE(""INDEXBVMF:IFIX"",""price"",$I63),2,2))"),3416.25)</f>
        <v>3416.25</v>
      </c>
      <c r="W63" s="32" t="e">
        <f t="shared" ca="1" si="7"/>
        <v>#VALUE!</v>
      </c>
      <c r="X63" s="33" t="s">
        <v>66</v>
      </c>
      <c r="Y63" s="34">
        <v>0</v>
      </c>
    </row>
    <row r="64" spans="1:25" ht="15.75" customHeight="1" x14ac:dyDescent="0.2">
      <c r="A64" s="48"/>
      <c r="B64" s="45"/>
      <c r="C64" s="46"/>
      <c r="D64" s="48"/>
      <c r="E64" s="135"/>
      <c r="F64" s="49">
        <f t="shared" si="0"/>
        <v>0</v>
      </c>
      <c r="G64" s="49">
        <f t="shared" si="1"/>
        <v>0</v>
      </c>
      <c r="H64" s="34" t="s">
        <v>66</v>
      </c>
      <c r="I64" s="45"/>
      <c r="J64" s="46"/>
      <c r="K64" s="25"/>
      <c r="L64" s="22"/>
      <c r="M64" s="47" t="str">
        <f t="shared" si="2"/>
        <v/>
      </c>
      <c r="N64" s="27" t="str">
        <f t="shared" si="3"/>
        <v/>
      </c>
      <c r="O64" s="27" t="str">
        <f t="shared" si="4"/>
        <v/>
      </c>
      <c r="P64" s="27" t="str">
        <f t="shared" si="5"/>
        <v/>
      </c>
      <c r="Q64" s="28" t="s">
        <v>66</v>
      </c>
      <c r="R64" s="33" t="s">
        <v>66</v>
      </c>
      <c r="S64" s="30">
        <f ca="1">SUMIFS(Dividendos!E:E,Dividendos!B:B,A64,Dividendos!A:A,"&gt;="&amp;B64,Dividendos!A:A,"&lt;="&amp; IF(I64="",TODAY(),I64 ))*D64</f>
        <v>0</v>
      </c>
      <c r="T64" s="30">
        <f t="shared" ca="1" si="6"/>
        <v>0</v>
      </c>
      <c r="U64" s="31" t="str">
        <f ca="1">IFERROR(__xludf.DUMMYFUNCTION("IFERROR(IF(B64=TODAY(),GOOGLEFINANCE(""INDEXBVMF:IFIX""),INDEX(GOOGLEFINANCE(""INDEXBVMF:IFIX"",""price"",$B64),2,2)))"),"")</f>
        <v/>
      </c>
      <c r="V64" s="31">
        <f ca="1">IFERROR(__xludf.DUMMYFUNCTION("IF(OR(ISBLANK($I64),I64=TODAY()), GOOGLEFINANCE(""INDEXBVMF:IFIX"") ,INDEX(GOOGLEFINANCE(""INDEXBVMF:IFIX"",""price"",$I64),2,2))"),3416.25)</f>
        <v>3416.25</v>
      </c>
      <c r="W64" s="32" t="e">
        <f t="shared" ca="1" si="7"/>
        <v>#VALUE!</v>
      </c>
      <c r="X64" s="33" t="s">
        <v>66</v>
      </c>
      <c r="Y64" s="34">
        <v>0</v>
      </c>
    </row>
    <row r="65" spans="1:25" ht="15.75" customHeight="1" x14ac:dyDescent="0.2">
      <c r="A65" s="48"/>
      <c r="B65" s="45"/>
      <c r="C65" s="46"/>
      <c r="D65" s="48"/>
      <c r="E65" s="135"/>
      <c r="F65" s="49">
        <f t="shared" si="0"/>
        <v>0</v>
      </c>
      <c r="G65" s="49">
        <f t="shared" si="1"/>
        <v>0</v>
      </c>
      <c r="H65" s="34" t="s">
        <v>66</v>
      </c>
      <c r="I65" s="45"/>
      <c r="J65" s="46"/>
      <c r="K65" s="25"/>
      <c r="L65" s="22"/>
      <c r="M65" s="47" t="str">
        <f t="shared" si="2"/>
        <v/>
      </c>
      <c r="N65" s="27" t="str">
        <f t="shared" si="3"/>
        <v/>
      </c>
      <c r="O65" s="27" t="str">
        <f t="shared" si="4"/>
        <v/>
      </c>
      <c r="P65" s="27" t="str">
        <f t="shared" si="5"/>
        <v/>
      </c>
      <c r="Q65" s="28" t="s">
        <v>66</v>
      </c>
      <c r="R65" s="33" t="s">
        <v>66</v>
      </c>
      <c r="S65" s="30">
        <f ca="1">SUMIFS(Dividendos!E:E,Dividendos!B:B,A65,Dividendos!A:A,"&gt;="&amp;B65,Dividendos!A:A,"&lt;="&amp; IF(I65="",TODAY(),I65 ))*D65</f>
        <v>0</v>
      </c>
      <c r="T65" s="30">
        <f t="shared" ca="1" si="6"/>
        <v>0</v>
      </c>
      <c r="U65" s="31" t="str">
        <f ca="1">IFERROR(__xludf.DUMMYFUNCTION("IFERROR(IF(B65=TODAY(),GOOGLEFINANCE(""INDEXBVMF:IFIX""),INDEX(GOOGLEFINANCE(""INDEXBVMF:IFIX"",""price"",$B65),2,2)))"),"")</f>
        <v/>
      </c>
      <c r="V65" s="31">
        <f ca="1">IFERROR(__xludf.DUMMYFUNCTION("IF(OR(ISBLANK($I65),I65=TODAY()), GOOGLEFINANCE(""INDEXBVMF:IFIX"") ,INDEX(GOOGLEFINANCE(""INDEXBVMF:IFIX"",""price"",$I65),2,2))"),3416.25)</f>
        <v>3416.25</v>
      </c>
      <c r="W65" s="32" t="e">
        <f t="shared" ca="1" si="7"/>
        <v>#VALUE!</v>
      </c>
      <c r="X65" s="33" t="s">
        <v>66</v>
      </c>
      <c r="Y65" s="34">
        <v>0</v>
      </c>
    </row>
    <row r="66" spans="1:25" ht="15.75" customHeight="1" x14ac:dyDescent="0.2">
      <c r="A66" s="48"/>
      <c r="B66" s="45"/>
      <c r="C66" s="46"/>
      <c r="D66" s="48"/>
      <c r="E66" s="135"/>
      <c r="F66" s="49">
        <f t="shared" si="0"/>
        <v>0</v>
      </c>
      <c r="G66" s="49">
        <f t="shared" si="1"/>
        <v>0</v>
      </c>
      <c r="H66" s="34" t="s">
        <v>66</v>
      </c>
      <c r="I66" s="45"/>
      <c r="J66" s="46"/>
      <c r="K66" s="25"/>
      <c r="L66" s="22"/>
      <c r="M66" s="47" t="str">
        <f t="shared" si="2"/>
        <v/>
      </c>
      <c r="N66" s="27" t="str">
        <f t="shared" si="3"/>
        <v/>
      </c>
      <c r="O66" s="27" t="str">
        <f t="shared" si="4"/>
        <v/>
      </c>
      <c r="P66" s="27" t="str">
        <f t="shared" si="5"/>
        <v/>
      </c>
      <c r="Q66" s="28" t="s">
        <v>66</v>
      </c>
      <c r="R66" s="33" t="s">
        <v>66</v>
      </c>
      <c r="S66" s="30">
        <f ca="1">SUMIFS(Dividendos!E:E,Dividendos!B:B,A66,Dividendos!A:A,"&gt;="&amp;B66,Dividendos!A:A,"&lt;="&amp; IF(I66="",TODAY(),I66 ))*D66</f>
        <v>0</v>
      </c>
      <c r="T66" s="30">
        <f t="shared" ca="1" si="6"/>
        <v>0</v>
      </c>
      <c r="U66" s="31" t="str">
        <f ca="1">IFERROR(__xludf.DUMMYFUNCTION("IFERROR(IF(B66=TODAY(),GOOGLEFINANCE(""INDEXBVMF:IFIX""),INDEX(GOOGLEFINANCE(""INDEXBVMF:IFIX"",""price"",$B66),2,2)))"),"")</f>
        <v/>
      </c>
      <c r="V66" s="31">
        <f ca="1">IFERROR(__xludf.DUMMYFUNCTION("IF(OR(ISBLANK($I66),I66=TODAY()), GOOGLEFINANCE(""INDEXBVMF:IFIX"") ,INDEX(GOOGLEFINANCE(""INDEXBVMF:IFIX"",""price"",$I66),2,2))"),3416.25)</f>
        <v>3416.25</v>
      </c>
      <c r="W66" s="32" t="e">
        <f t="shared" ca="1" si="7"/>
        <v>#VALUE!</v>
      </c>
      <c r="X66" s="33" t="s">
        <v>66</v>
      </c>
      <c r="Y66" s="34">
        <v>0</v>
      </c>
    </row>
    <row r="67" spans="1:25" ht="15.75" customHeight="1" x14ac:dyDescent="0.2">
      <c r="A67" s="48"/>
      <c r="B67" s="45"/>
      <c r="C67" s="46"/>
      <c r="D67" s="48"/>
      <c r="E67" s="135"/>
      <c r="F67" s="49">
        <f t="shared" si="0"/>
        <v>0</v>
      </c>
      <c r="G67" s="49">
        <f t="shared" si="1"/>
        <v>0</v>
      </c>
      <c r="H67" s="34" t="s">
        <v>66</v>
      </c>
      <c r="I67" s="45"/>
      <c r="J67" s="46"/>
      <c r="K67" s="25"/>
      <c r="L67" s="22"/>
      <c r="M67" s="47" t="str">
        <f t="shared" si="2"/>
        <v/>
      </c>
      <c r="N67" s="27" t="str">
        <f t="shared" si="3"/>
        <v/>
      </c>
      <c r="O67" s="27" t="str">
        <f t="shared" si="4"/>
        <v/>
      </c>
      <c r="P67" s="27" t="str">
        <f t="shared" si="5"/>
        <v/>
      </c>
      <c r="Q67" s="28" t="s">
        <v>66</v>
      </c>
      <c r="R67" s="33" t="s">
        <v>66</v>
      </c>
      <c r="S67" s="30">
        <f ca="1">SUMIFS(Dividendos!E:E,Dividendos!B:B,A67,Dividendos!A:A,"&gt;="&amp;B67,Dividendos!A:A,"&lt;="&amp; IF(I67="",TODAY(),I67 ))*D67</f>
        <v>0</v>
      </c>
      <c r="T67" s="30">
        <f t="shared" ca="1" si="6"/>
        <v>0</v>
      </c>
      <c r="U67" s="31" t="str">
        <f ca="1">IFERROR(__xludf.DUMMYFUNCTION("IFERROR(IF(B67=TODAY(),GOOGLEFINANCE(""INDEXBVMF:IFIX""),INDEX(GOOGLEFINANCE(""INDEXBVMF:IFIX"",""price"",$B67),2,2)))"),"")</f>
        <v/>
      </c>
      <c r="V67" s="31">
        <f ca="1">IFERROR(__xludf.DUMMYFUNCTION("IF(OR(ISBLANK($I67),I67=TODAY()), GOOGLEFINANCE(""INDEXBVMF:IFIX"") ,INDEX(GOOGLEFINANCE(""INDEXBVMF:IFIX"",""price"",$I67),2,2))"),3416.25)</f>
        <v>3416.25</v>
      </c>
      <c r="W67" s="32" t="e">
        <f t="shared" ca="1" si="7"/>
        <v>#VALUE!</v>
      </c>
      <c r="X67" s="33" t="s">
        <v>66</v>
      </c>
      <c r="Y67" s="34">
        <v>0</v>
      </c>
    </row>
    <row r="68" spans="1:25" ht="15.75" customHeight="1" x14ac:dyDescent="0.2">
      <c r="A68" s="48"/>
      <c r="B68" s="45"/>
      <c r="C68" s="46"/>
      <c r="D68" s="48"/>
      <c r="E68" s="135"/>
      <c r="F68" s="49">
        <f t="shared" si="0"/>
        <v>0</v>
      </c>
      <c r="G68" s="49">
        <f t="shared" si="1"/>
        <v>0</v>
      </c>
      <c r="H68" s="34" t="s">
        <v>66</v>
      </c>
      <c r="I68" s="45"/>
      <c r="J68" s="46"/>
      <c r="K68" s="25"/>
      <c r="L68" s="22"/>
      <c r="M68" s="47" t="str">
        <f t="shared" si="2"/>
        <v/>
      </c>
      <c r="N68" s="27" t="str">
        <f t="shared" si="3"/>
        <v/>
      </c>
      <c r="O68" s="27" t="str">
        <f t="shared" si="4"/>
        <v/>
      </c>
      <c r="P68" s="27" t="str">
        <f t="shared" si="5"/>
        <v/>
      </c>
      <c r="Q68" s="28" t="s">
        <v>66</v>
      </c>
      <c r="R68" s="33" t="s">
        <v>66</v>
      </c>
      <c r="S68" s="30">
        <f ca="1">SUMIFS(Dividendos!E:E,Dividendos!B:B,A68,Dividendos!A:A,"&gt;="&amp;B68,Dividendos!A:A,"&lt;="&amp; IF(I68="",TODAY(),I68 ))*D68</f>
        <v>0</v>
      </c>
      <c r="T68" s="30">
        <f t="shared" ca="1" si="6"/>
        <v>0</v>
      </c>
      <c r="U68" s="31" t="str">
        <f ca="1">IFERROR(__xludf.DUMMYFUNCTION("IFERROR(IF(B68=TODAY(),GOOGLEFINANCE(""INDEXBVMF:IFIX""),INDEX(GOOGLEFINANCE(""INDEXBVMF:IFIX"",""price"",$B68),2,2)))"),"")</f>
        <v/>
      </c>
      <c r="V68" s="31">
        <f ca="1">IFERROR(__xludf.DUMMYFUNCTION("IF(OR(ISBLANK($I68),I68=TODAY()), GOOGLEFINANCE(""INDEXBVMF:IFIX"") ,INDEX(GOOGLEFINANCE(""INDEXBVMF:IFIX"",""price"",$I68),2,2))"),3416.25)</f>
        <v>3416.25</v>
      </c>
      <c r="W68" s="32" t="e">
        <f t="shared" ca="1" si="7"/>
        <v>#VALUE!</v>
      </c>
      <c r="X68" s="33" t="s">
        <v>66</v>
      </c>
      <c r="Y68" s="34">
        <v>0</v>
      </c>
    </row>
    <row r="69" spans="1:25" ht="15.75" customHeight="1" x14ac:dyDescent="0.2">
      <c r="A69" s="48"/>
      <c r="B69" s="45"/>
      <c r="C69" s="46"/>
      <c r="D69" s="48"/>
      <c r="E69" s="135"/>
      <c r="F69" s="49">
        <f t="shared" si="0"/>
        <v>0</v>
      </c>
      <c r="G69" s="49">
        <f t="shared" si="1"/>
        <v>0</v>
      </c>
      <c r="H69" s="34" t="s">
        <v>66</v>
      </c>
      <c r="I69" s="45"/>
      <c r="J69" s="46"/>
      <c r="K69" s="25"/>
      <c r="L69" s="22"/>
      <c r="M69" s="47" t="str">
        <f t="shared" si="2"/>
        <v/>
      </c>
      <c r="N69" s="27" t="str">
        <f t="shared" si="3"/>
        <v/>
      </c>
      <c r="O69" s="27" t="str">
        <f t="shared" si="4"/>
        <v/>
      </c>
      <c r="P69" s="27" t="str">
        <f t="shared" si="5"/>
        <v/>
      </c>
      <c r="Q69" s="28" t="s">
        <v>66</v>
      </c>
      <c r="R69" s="33" t="s">
        <v>66</v>
      </c>
      <c r="S69" s="30">
        <f ca="1">SUMIFS(Dividendos!E:E,Dividendos!B:B,A69,Dividendos!A:A,"&gt;="&amp;B69,Dividendos!A:A,"&lt;="&amp; IF(I69="",TODAY(),I69 ))*D69</f>
        <v>0</v>
      </c>
      <c r="T69" s="30">
        <f t="shared" ca="1" si="6"/>
        <v>0</v>
      </c>
      <c r="U69" s="31" t="str">
        <f ca="1">IFERROR(__xludf.DUMMYFUNCTION("IFERROR(IF(B69=TODAY(),GOOGLEFINANCE(""INDEXBVMF:IFIX""),INDEX(GOOGLEFINANCE(""INDEXBVMF:IFIX"",""price"",$B69),2,2)))"),"")</f>
        <v/>
      </c>
      <c r="V69" s="31">
        <f ca="1">IFERROR(__xludf.DUMMYFUNCTION("IF(OR(ISBLANK($I69),I69=TODAY()), GOOGLEFINANCE(""INDEXBVMF:IFIX"") ,INDEX(GOOGLEFINANCE(""INDEXBVMF:IFIX"",""price"",$I69),2,2))"),3416.25)</f>
        <v>3416.25</v>
      </c>
      <c r="W69" s="32" t="e">
        <f t="shared" ca="1" si="7"/>
        <v>#VALUE!</v>
      </c>
      <c r="X69" s="33" t="s">
        <v>66</v>
      </c>
      <c r="Y69" s="34">
        <v>0</v>
      </c>
    </row>
    <row r="70" spans="1:25" ht="15.75" customHeight="1" x14ac:dyDescent="0.2">
      <c r="A70" s="48"/>
      <c r="B70" s="45"/>
      <c r="C70" s="46"/>
      <c r="D70" s="48"/>
      <c r="E70" s="135"/>
      <c r="F70" s="49">
        <f t="shared" si="0"/>
        <v>0</v>
      </c>
      <c r="G70" s="49">
        <f t="shared" si="1"/>
        <v>0</v>
      </c>
      <c r="H70" s="34" t="s">
        <v>66</v>
      </c>
      <c r="I70" s="45"/>
      <c r="J70" s="46"/>
      <c r="K70" s="25"/>
      <c r="L70" s="22"/>
      <c r="M70" s="47" t="str">
        <f t="shared" si="2"/>
        <v/>
      </c>
      <c r="N70" s="27" t="str">
        <f t="shared" si="3"/>
        <v/>
      </c>
      <c r="O70" s="27" t="str">
        <f t="shared" si="4"/>
        <v/>
      </c>
      <c r="P70" s="27" t="str">
        <f t="shared" si="5"/>
        <v/>
      </c>
      <c r="Q70" s="28" t="s">
        <v>66</v>
      </c>
      <c r="R70" s="33" t="s">
        <v>66</v>
      </c>
      <c r="S70" s="30">
        <f ca="1">SUMIFS(Dividendos!E:E,Dividendos!B:B,A70,Dividendos!A:A,"&gt;="&amp;B70,Dividendos!A:A,"&lt;="&amp; IF(I70="",TODAY(),I70 ))*D70</f>
        <v>0</v>
      </c>
      <c r="T70" s="30">
        <f t="shared" ca="1" si="6"/>
        <v>0</v>
      </c>
      <c r="U70" s="31" t="str">
        <f ca="1">IFERROR(__xludf.DUMMYFUNCTION("IFERROR(IF(B70=TODAY(),GOOGLEFINANCE(""INDEXBVMF:IFIX""),INDEX(GOOGLEFINANCE(""INDEXBVMF:IFIX"",""price"",$B70),2,2)))"),"")</f>
        <v/>
      </c>
      <c r="V70" s="31">
        <f ca="1">IFERROR(__xludf.DUMMYFUNCTION("IF(OR(ISBLANK($I70),I70=TODAY()), GOOGLEFINANCE(""INDEXBVMF:IFIX"") ,INDEX(GOOGLEFINANCE(""INDEXBVMF:IFIX"",""price"",$I70),2,2))"),3416.25)</f>
        <v>3416.25</v>
      </c>
      <c r="W70" s="32" t="e">
        <f t="shared" ca="1" si="7"/>
        <v>#VALUE!</v>
      </c>
      <c r="X70" s="33" t="s">
        <v>66</v>
      </c>
      <c r="Y70" s="34">
        <v>0</v>
      </c>
    </row>
    <row r="71" spans="1:25" ht="15.75" customHeight="1" x14ac:dyDescent="0.2">
      <c r="A71" s="48"/>
      <c r="B71" s="45"/>
      <c r="C71" s="46"/>
      <c r="D71" s="48"/>
      <c r="E71" s="135"/>
      <c r="F71" s="49">
        <f t="shared" si="0"/>
        <v>0</v>
      </c>
      <c r="G71" s="49">
        <f t="shared" si="1"/>
        <v>0</v>
      </c>
      <c r="H71" s="34" t="s">
        <v>66</v>
      </c>
      <c r="I71" s="45"/>
      <c r="J71" s="46"/>
      <c r="K71" s="25"/>
      <c r="L71" s="22"/>
      <c r="M71" s="47" t="str">
        <f t="shared" si="2"/>
        <v/>
      </c>
      <c r="N71" s="27" t="str">
        <f t="shared" si="3"/>
        <v/>
      </c>
      <c r="O71" s="27" t="str">
        <f t="shared" si="4"/>
        <v/>
      </c>
      <c r="P71" s="27" t="str">
        <f t="shared" si="5"/>
        <v/>
      </c>
      <c r="Q71" s="28" t="s">
        <v>66</v>
      </c>
      <c r="R71" s="33" t="s">
        <v>66</v>
      </c>
      <c r="S71" s="30">
        <f ca="1">SUMIFS(Dividendos!E:E,Dividendos!B:B,A71,Dividendos!A:A,"&gt;="&amp;B71,Dividendos!A:A,"&lt;="&amp; IF(I71="",TODAY(),I71 ))*D71</f>
        <v>0</v>
      </c>
      <c r="T71" s="30">
        <f t="shared" ca="1" si="6"/>
        <v>0</v>
      </c>
      <c r="U71" s="31" t="str">
        <f ca="1">IFERROR(__xludf.DUMMYFUNCTION("IFERROR(IF(B71=TODAY(),GOOGLEFINANCE(""INDEXBVMF:IFIX""),INDEX(GOOGLEFINANCE(""INDEXBVMF:IFIX"",""price"",$B71),2,2)))"),"")</f>
        <v/>
      </c>
      <c r="V71" s="31">
        <f ca="1">IFERROR(__xludf.DUMMYFUNCTION("IF(OR(ISBLANK($I71),I71=TODAY()), GOOGLEFINANCE(""INDEXBVMF:IFIX"") ,INDEX(GOOGLEFINANCE(""INDEXBVMF:IFIX"",""price"",$I71),2,2))"),3416.25)</f>
        <v>3416.25</v>
      </c>
      <c r="W71" s="32" t="e">
        <f t="shared" ca="1" si="7"/>
        <v>#VALUE!</v>
      </c>
      <c r="X71" s="33" t="s">
        <v>66</v>
      </c>
      <c r="Y71" s="34">
        <v>0</v>
      </c>
    </row>
    <row r="72" spans="1:25" ht="15.75" customHeight="1" x14ac:dyDescent="0.2">
      <c r="A72" s="48"/>
      <c r="B72" s="45"/>
      <c r="C72" s="46"/>
      <c r="D72" s="48"/>
      <c r="E72" s="135"/>
      <c r="F72" s="49">
        <f t="shared" si="0"/>
        <v>0</v>
      </c>
      <c r="G72" s="49">
        <f t="shared" si="1"/>
        <v>0</v>
      </c>
      <c r="H72" s="34" t="s">
        <v>66</v>
      </c>
      <c r="I72" s="45"/>
      <c r="J72" s="46"/>
      <c r="K72" s="25"/>
      <c r="L72" s="22"/>
      <c r="M72" s="47" t="str">
        <f t="shared" si="2"/>
        <v/>
      </c>
      <c r="N72" s="27" t="str">
        <f t="shared" si="3"/>
        <v/>
      </c>
      <c r="O72" s="27" t="str">
        <f t="shared" si="4"/>
        <v/>
      </c>
      <c r="P72" s="27" t="str">
        <f t="shared" si="5"/>
        <v/>
      </c>
      <c r="Q72" s="28" t="s">
        <v>66</v>
      </c>
      <c r="R72" s="33" t="s">
        <v>66</v>
      </c>
      <c r="S72" s="30">
        <f ca="1">SUMIFS(Dividendos!E:E,Dividendos!B:B,A72,Dividendos!A:A,"&gt;="&amp;B72,Dividendos!A:A,"&lt;="&amp; IF(I72="",TODAY(),I72 ))*D72</f>
        <v>0</v>
      </c>
      <c r="T72" s="30">
        <f t="shared" ca="1" si="6"/>
        <v>0</v>
      </c>
      <c r="U72" s="31" t="str">
        <f ca="1">IFERROR(__xludf.DUMMYFUNCTION("IFERROR(IF(B72=TODAY(),GOOGLEFINANCE(""INDEXBVMF:IFIX""),INDEX(GOOGLEFINANCE(""INDEXBVMF:IFIX"",""price"",$B72),2,2)))"),"")</f>
        <v/>
      </c>
      <c r="V72" s="31">
        <f ca="1">IFERROR(__xludf.DUMMYFUNCTION("IF(OR(ISBLANK($I72),I72=TODAY()), GOOGLEFINANCE(""INDEXBVMF:IFIX"") ,INDEX(GOOGLEFINANCE(""INDEXBVMF:IFIX"",""price"",$I72),2,2))"),3416.25)</f>
        <v>3416.25</v>
      </c>
      <c r="W72" s="32" t="e">
        <f t="shared" ca="1" si="7"/>
        <v>#VALUE!</v>
      </c>
      <c r="X72" s="33" t="s">
        <v>66</v>
      </c>
      <c r="Y72" s="34">
        <v>0</v>
      </c>
    </row>
    <row r="73" spans="1:25" ht="15.75" customHeight="1" x14ac:dyDescent="0.2">
      <c r="A73" s="48"/>
      <c r="B73" s="45"/>
      <c r="C73" s="46"/>
      <c r="D73" s="48"/>
      <c r="E73" s="135"/>
      <c r="F73" s="49">
        <f t="shared" si="0"/>
        <v>0</v>
      </c>
      <c r="G73" s="49">
        <f t="shared" si="1"/>
        <v>0</v>
      </c>
      <c r="H73" s="34" t="s">
        <v>66</v>
      </c>
      <c r="I73" s="45"/>
      <c r="J73" s="46"/>
      <c r="K73" s="25"/>
      <c r="L73" s="22"/>
      <c r="M73" s="47" t="str">
        <f t="shared" si="2"/>
        <v/>
      </c>
      <c r="N73" s="27" t="str">
        <f t="shared" si="3"/>
        <v/>
      </c>
      <c r="O73" s="27" t="str">
        <f t="shared" si="4"/>
        <v/>
      </c>
      <c r="P73" s="27" t="str">
        <f t="shared" si="5"/>
        <v/>
      </c>
      <c r="Q73" s="28" t="s">
        <v>66</v>
      </c>
      <c r="R73" s="33" t="s">
        <v>66</v>
      </c>
      <c r="S73" s="30">
        <f ca="1">SUMIFS(Dividendos!E:E,Dividendos!B:B,A73,Dividendos!A:A,"&gt;="&amp;B73,Dividendos!A:A,"&lt;="&amp; IF(I73="",TODAY(),I73 ))*D73</f>
        <v>0</v>
      </c>
      <c r="T73" s="30">
        <f t="shared" ca="1" si="6"/>
        <v>0</v>
      </c>
      <c r="U73" s="31" t="str">
        <f ca="1">IFERROR(__xludf.DUMMYFUNCTION("IFERROR(IF(B73=TODAY(),GOOGLEFINANCE(""INDEXBVMF:IFIX""),INDEX(GOOGLEFINANCE(""INDEXBVMF:IFIX"",""price"",$B73),2,2)))"),"")</f>
        <v/>
      </c>
      <c r="V73" s="31">
        <f ca="1">IFERROR(__xludf.DUMMYFUNCTION("IF(OR(ISBLANK($I73),I73=TODAY()), GOOGLEFINANCE(""INDEXBVMF:IFIX"") ,INDEX(GOOGLEFINANCE(""INDEXBVMF:IFIX"",""price"",$I73),2,2))"),3416.25)</f>
        <v>3416.25</v>
      </c>
      <c r="W73" s="32" t="e">
        <f t="shared" ca="1" si="7"/>
        <v>#VALUE!</v>
      </c>
      <c r="X73" s="33" t="s">
        <v>66</v>
      </c>
      <c r="Y73" s="34">
        <v>0</v>
      </c>
    </row>
    <row r="74" spans="1:25" ht="15.75" customHeight="1" x14ac:dyDescent="0.2">
      <c r="A74" s="48"/>
      <c r="B74" s="45"/>
      <c r="C74" s="46"/>
      <c r="D74" s="48"/>
      <c r="E74" s="135"/>
      <c r="F74" s="49">
        <f t="shared" si="0"/>
        <v>0</v>
      </c>
      <c r="G74" s="49">
        <f t="shared" si="1"/>
        <v>0</v>
      </c>
      <c r="H74" s="34" t="s">
        <v>66</v>
      </c>
      <c r="I74" s="45"/>
      <c r="J74" s="46"/>
      <c r="K74" s="25"/>
      <c r="L74" s="22"/>
      <c r="M74" s="47" t="str">
        <f t="shared" si="2"/>
        <v/>
      </c>
      <c r="N74" s="27" t="str">
        <f t="shared" si="3"/>
        <v/>
      </c>
      <c r="O74" s="27" t="str">
        <f t="shared" si="4"/>
        <v/>
      </c>
      <c r="P74" s="27" t="str">
        <f t="shared" si="5"/>
        <v/>
      </c>
      <c r="Q74" s="28" t="s">
        <v>66</v>
      </c>
      <c r="R74" s="33" t="s">
        <v>66</v>
      </c>
      <c r="S74" s="30">
        <f ca="1">SUMIFS(Dividendos!E:E,Dividendos!B:B,A74,Dividendos!A:A,"&gt;="&amp;B74,Dividendos!A:A,"&lt;="&amp; IF(I74="",TODAY(),I74 ))*D74</f>
        <v>0</v>
      </c>
      <c r="T74" s="30">
        <f t="shared" ca="1" si="6"/>
        <v>0</v>
      </c>
      <c r="U74" s="31" t="str">
        <f ca="1">IFERROR(__xludf.DUMMYFUNCTION("IFERROR(IF(B74=TODAY(),GOOGLEFINANCE(""INDEXBVMF:IFIX""),INDEX(GOOGLEFINANCE(""INDEXBVMF:IFIX"",""price"",$B74),2,2)))"),"")</f>
        <v/>
      </c>
      <c r="V74" s="31">
        <f ca="1">IFERROR(__xludf.DUMMYFUNCTION("IF(OR(ISBLANK($I74),I74=TODAY()), GOOGLEFINANCE(""INDEXBVMF:IFIX"") ,INDEX(GOOGLEFINANCE(""INDEXBVMF:IFIX"",""price"",$I74),2,2))"),3416.25)</f>
        <v>3416.25</v>
      </c>
      <c r="W74" s="32" t="e">
        <f t="shared" ca="1" si="7"/>
        <v>#VALUE!</v>
      </c>
      <c r="X74" s="33" t="s">
        <v>66</v>
      </c>
      <c r="Y74" s="34">
        <v>0</v>
      </c>
    </row>
    <row r="75" spans="1:25" ht="15.75" customHeight="1" x14ac:dyDescent="0.2">
      <c r="A75" s="48"/>
      <c r="B75" s="45"/>
      <c r="C75" s="46"/>
      <c r="D75" s="48"/>
      <c r="E75" s="135"/>
      <c r="F75" s="49">
        <f t="shared" si="0"/>
        <v>0</v>
      </c>
      <c r="G75" s="49">
        <f t="shared" si="1"/>
        <v>0</v>
      </c>
      <c r="H75" s="34" t="s">
        <v>66</v>
      </c>
      <c r="I75" s="45"/>
      <c r="J75" s="46"/>
      <c r="K75" s="25"/>
      <c r="L75" s="22"/>
      <c r="M75" s="47" t="str">
        <f t="shared" si="2"/>
        <v/>
      </c>
      <c r="N75" s="27" t="str">
        <f t="shared" si="3"/>
        <v/>
      </c>
      <c r="O75" s="27" t="str">
        <f t="shared" si="4"/>
        <v/>
      </c>
      <c r="P75" s="27" t="str">
        <f t="shared" si="5"/>
        <v/>
      </c>
      <c r="Q75" s="28" t="s">
        <v>66</v>
      </c>
      <c r="R75" s="33" t="s">
        <v>66</v>
      </c>
      <c r="S75" s="30">
        <f ca="1">SUMIFS(Dividendos!E:E,Dividendos!B:B,A75,Dividendos!A:A,"&gt;="&amp;B75,Dividendos!A:A,"&lt;="&amp; IF(I75="",TODAY(),I75 ))*D75</f>
        <v>0</v>
      </c>
      <c r="T75" s="30">
        <f t="shared" ca="1" si="6"/>
        <v>0</v>
      </c>
      <c r="U75" s="31" t="str">
        <f ca="1">IFERROR(__xludf.DUMMYFUNCTION("IFERROR(IF(B75=TODAY(),GOOGLEFINANCE(""INDEXBVMF:IFIX""),INDEX(GOOGLEFINANCE(""INDEXBVMF:IFIX"",""price"",$B75),2,2)))"),"")</f>
        <v/>
      </c>
      <c r="V75" s="31">
        <f ca="1">IFERROR(__xludf.DUMMYFUNCTION("IF(OR(ISBLANK($I75),I75=TODAY()), GOOGLEFINANCE(""INDEXBVMF:IFIX"") ,INDEX(GOOGLEFINANCE(""INDEXBVMF:IFIX"",""price"",$I75),2,2))"),3416.25)</f>
        <v>3416.25</v>
      </c>
      <c r="W75" s="32" t="e">
        <f t="shared" ca="1" si="7"/>
        <v>#VALUE!</v>
      </c>
      <c r="X75" s="33" t="s">
        <v>66</v>
      </c>
      <c r="Y75" s="34">
        <v>0</v>
      </c>
    </row>
    <row r="76" spans="1:25" ht="15.75" customHeight="1" x14ac:dyDescent="0.2">
      <c r="A76" s="48"/>
      <c r="B76" s="45"/>
      <c r="C76" s="46"/>
      <c r="D76" s="48"/>
      <c r="E76" s="135"/>
      <c r="F76" s="49">
        <f t="shared" si="0"/>
        <v>0</v>
      </c>
      <c r="G76" s="49">
        <f t="shared" si="1"/>
        <v>0</v>
      </c>
      <c r="H76" s="34" t="s">
        <v>66</v>
      </c>
      <c r="I76" s="45"/>
      <c r="J76" s="46"/>
      <c r="K76" s="25"/>
      <c r="L76" s="22"/>
      <c r="M76" s="47" t="str">
        <f t="shared" si="2"/>
        <v/>
      </c>
      <c r="N76" s="27" t="str">
        <f t="shared" si="3"/>
        <v/>
      </c>
      <c r="O76" s="27" t="str">
        <f t="shared" si="4"/>
        <v/>
      </c>
      <c r="P76" s="27" t="str">
        <f t="shared" si="5"/>
        <v/>
      </c>
      <c r="Q76" s="28" t="s">
        <v>66</v>
      </c>
      <c r="R76" s="33" t="s">
        <v>66</v>
      </c>
      <c r="S76" s="30">
        <f ca="1">SUMIFS(Dividendos!E:E,Dividendos!B:B,A76,Dividendos!A:A,"&gt;="&amp;B76,Dividendos!A:A,"&lt;="&amp; IF(I76="",TODAY(),I76 ))*D76</f>
        <v>0</v>
      </c>
      <c r="T76" s="30">
        <f t="shared" ca="1" si="6"/>
        <v>0</v>
      </c>
      <c r="U76" s="31" t="str">
        <f ca="1">IFERROR(__xludf.DUMMYFUNCTION("IFERROR(IF(B76=TODAY(),GOOGLEFINANCE(""INDEXBVMF:IFIX""),INDEX(GOOGLEFINANCE(""INDEXBVMF:IFIX"",""price"",$B76),2,2)))"),"")</f>
        <v/>
      </c>
      <c r="V76" s="31">
        <f ca="1">IFERROR(__xludf.DUMMYFUNCTION("IF(OR(ISBLANK($I76),I76=TODAY()), GOOGLEFINANCE(""INDEXBVMF:IFIX"") ,INDEX(GOOGLEFINANCE(""INDEXBVMF:IFIX"",""price"",$I76),2,2))"),3416.25)</f>
        <v>3416.25</v>
      </c>
      <c r="W76" s="32" t="e">
        <f t="shared" ca="1" si="7"/>
        <v>#VALUE!</v>
      </c>
      <c r="X76" s="33" t="s">
        <v>66</v>
      </c>
      <c r="Y76" s="34">
        <v>0</v>
      </c>
    </row>
    <row r="77" spans="1:25" ht="15.75" customHeight="1" x14ac:dyDescent="0.2">
      <c r="A77" s="48"/>
      <c r="B77" s="45"/>
      <c r="C77" s="46"/>
      <c r="D77" s="48"/>
      <c r="E77" s="135"/>
      <c r="F77" s="49">
        <f t="shared" si="0"/>
        <v>0</v>
      </c>
      <c r="G77" s="49">
        <f t="shared" si="1"/>
        <v>0</v>
      </c>
      <c r="H77" s="34" t="s">
        <v>66</v>
      </c>
      <c r="I77" s="45"/>
      <c r="J77" s="46"/>
      <c r="K77" s="25"/>
      <c r="L77" s="22"/>
      <c r="M77" s="47" t="str">
        <f t="shared" si="2"/>
        <v/>
      </c>
      <c r="N77" s="27" t="str">
        <f t="shared" si="3"/>
        <v/>
      </c>
      <c r="O77" s="27" t="str">
        <f t="shared" si="4"/>
        <v/>
      </c>
      <c r="P77" s="27" t="str">
        <f t="shared" si="5"/>
        <v/>
      </c>
      <c r="Q77" s="28" t="s">
        <v>66</v>
      </c>
      <c r="R77" s="33" t="s">
        <v>66</v>
      </c>
      <c r="S77" s="30">
        <f ca="1">SUMIFS(Dividendos!E:E,Dividendos!B:B,A77,Dividendos!A:A,"&gt;="&amp;B77,Dividendos!A:A,"&lt;="&amp; IF(I77="",TODAY(),I77 ))*D77</f>
        <v>0</v>
      </c>
      <c r="T77" s="30">
        <f t="shared" ca="1" si="6"/>
        <v>0</v>
      </c>
      <c r="U77" s="31" t="str">
        <f ca="1">IFERROR(__xludf.DUMMYFUNCTION("IFERROR(IF(B77=TODAY(),GOOGLEFINANCE(""INDEXBVMF:IFIX""),INDEX(GOOGLEFINANCE(""INDEXBVMF:IFIX"",""price"",$B77),2,2)))"),"")</f>
        <v/>
      </c>
      <c r="V77" s="31">
        <f ca="1">IFERROR(__xludf.DUMMYFUNCTION("IF(OR(ISBLANK($I77),I77=TODAY()), GOOGLEFINANCE(""INDEXBVMF:IFIX"") ,INDEX(GOOGLEFINANCE(""INDEXBVMF:IFIX"",""price"",$I77),2,2))"),3416.25)</f>
        <v>3416.25</v>
      </c>
      <c r="W77" s="32" t="e">
        <f t="shared" ca="1" si="7"/>
        <v>#VALUE!</v>
      </c>
      <c r="X77" s="33" t="s">
        <v>66</v>
      </c>
      <c r="Y77" s="34">
        <v>0</v>
      </c>
    </row>
    <row r="78" spans="1:25" ht="15.75" customHeight="1" x14ac:dyDescent="0.2">
      <c r="A78" s="48"/>
      <c r="B78" s="45"/>
      <c r="C78" s="46"/>
      <c r="D78" s="48"/>
      <c r="E78" s="135"/>
      <c r="F78" s="49">
        <f t="shared" si="0"/>
        <v>0</v>
      </c>
      <c r="G78" s="49">
        <f t="shared" si="1"/>
        <v>0</v>
      </c>
      <c r="H78" s="34" t="s">
        <v>66</v>
      </c>
      <c r="I78" s="45"/>
      <c r="J78" s="46"/>
      <c r="K78" s="25"/>
      <c r="L78" s="22"/>
      <c r="M78" s="47" t="str">
        <f t="shared" si="2"/>
        <v/>
      </c>
      <c r="N78" s="27" t="str">
        <f t="shared" si="3"/>
        <v/>
      </c>
      <c r="O78" s="27" t="str">
        <f t="shared" si="4"/>
        <v/>
      </c>
      <c r="P78" s="27" t="str">
        <f t="shared" si="5"/>
        <v/>
      </c>
      <c r="Q78" s="28" t="s">
        <v>66</v>
      </c>
      <c r="R78" s="33" t="s">
        <v>66</v>
      </c>
      <c r="S78" s="30">
        <f ca="1">SUMIFS(Dividendos!E:E,Dividendos!B:B,A78,Dividendos!A:A,"&gt;="&amp;B78,Dividendos!A:A,"&lt;="&amp; IF(I78="",TODAY(),I78 ))*D78</f>
        <v>0</v>
      </c>
      <c r="T78" s="30">
        <f t="shared" ca="1" si="6"/>
        <v>0</v>
      </c>
      <c r="U78" s="31" t="str">
        <f ca="1">IFERROR(__xludf.DUMMYFUNCTION("IFERROR(IF(B78=TODAY(),GOOGLEFINANCE(""INDEXBVMF:IFIX""),INDEX(GOOGLEFINANCE(""INDEXBVMF:IFIX"",""price"",$B78),2,2)))"),"")</f>
        <v/>
      </c>
      <c r="V78" s="31">
        <f ca="1">IFERROR(__xludf.DUMMYFUNCTION("IF(OR(ISBLANK($I78),I78=TODAY()), GOOGLEFINANCE(""INDEXBVMF:IFIX"") ,INDEX(GOOGLEFINANCE(""INDEXBVMF:IFIX"",""price"",$I78),2,2))"),3416.25)</f>
        <v>3416.25</v>
      </c>
      <c r="W78" s="32" t="e">
        <f t="shared" ca="1" si="7"/>
        <v>#VALUE!</v>
      </c>
      <c r="X78" s="33" t="s">
        <v>66</v>
      </c>
      <c r="Y78" s="34">
        <v>0</v>
      </c>
    </row>
    <row r="79" spans="1:25" ht="15.75" customHeight="1" x14ac:dyDescent="0.2">
      <c r="A79" s="48"/>
      <c r="B79" s="45"/>
      <c r="C79" s="46"/>
      <c r="D79" s="48"/>
      <c r="E79" s="135"/>
      <c r="F79" s="49">
        <f t="shared" si="0"/>
        <v>0</v>
      </c>
      <c r="G79" s="49">
        <f t="shared" si="1"/>
        <v>0</v>
      </c>
      <c r="H79" s="34" t="s">
        <v>66</v>
      </c>
      <c r="I79" s="45"/>
      <c r="J79" s="46"/>
      <c r="K79" s="25"/>
      <c r="L79" s="22"/>
      <c r="M79" s="47" t="str">
        <f t="shared" si="2"/>
        <v/>
      </c>
      <c r="N79" s="27" t="str">
        <f t="shared" si="3"/>
        <v/>
      </c>
      <c r="O79" s="27" t="str">
        <f t="shared" si="4"/>
        <v/>
      </c>
      <c r="P79" s="27" t="str">
        <f t="shared" si="5"/>
        <v/>
      </c>
      <c r="Q79" s="28" t="s">
        <v>66</v>
      </c>
      <c r="R79" s="33" t="s">
        <v>66</v>
      </c>
      <c r="S79" s="30">
        <f ca="1">SUMIFS(Dividendos!E:E,Dividendos!B:B,A79,Dividendos!A:A,"&gt;="&amp;B79,Dividendos!A:A,"&lt;="&amp; IF(I79="",TODAY(),I79 ))*D79</f>
        <v>0</v>
      </c>
      <c r="T79" s="30">
        <f t="shared" ca="1" si="6"/>
        <v>0</v>
      </c>
      <c r="U79" s="31" t="str">
        <f ca="1">IFERROR(__xludf.DUMMYFUNCTION("IFERROR(IF(B79=TODAY(),GOOGLEFINANCE(""INDEXBVMF:IFIX""),INDEX(GOOGLEFINANCE(""INDEXBVMF:IFIX"",""price"",$B79),2,2)))"),"")</f>
        <v/>
      </c>
      <c r="V79" s="31">
        <f ca="1">IFERROR(__xludf.DUMMYFUNCTION("IF(OR(ISBLANK($I79),I79=TODAY()), GOOGLEFINANCE(""INDEXBVMF:IFIX"") ,INDEX(GOOGLEFINANCE(""INDEXBVMF:IFIX"",""price"",$I79),2,2))"),3416.25)</f>
        <v>3416.25</v>
      </c>
      <c r="W79" s="32" t="e">
        <f t="shared" ca="1" si="7"/>
        <v>#VALUE!</v>
      </c>
      <c r="X79" s="33" t="s">
        <v>66</v>
      </c>
      <c r="Y79" s="34">
        <v>0</v>
      </c>
    </row>
    <row r="80" spans="1:25" ht="15.75" customHeight="1" x14ac:dyDescent="0.2">
      <c r="A80" s="48"/>
      <c r="B80" s="45"/>
      <c r="C80" s="46"/>
      <c r="D80" s="48"/>
      <c r="E80" s="135"/>
      <c r="F80" s="49">
        <f t="shared" si="0"/>
        <v>0</v>
      </c>
      <c r="G80" s="49">
        <f t="shared" si="1"/>
        <v>0</v>
      </c>
      <c r="H80" s="34" t="s">
        <v>66</v>
      </c>
      <c r="I80" s="45"/>
      <c r="J80" s="46"/>
      <c r="K80" s="25"/>
      <c r="L80" s="22"/>
      <c r="M80" s="47" t="str">
        <f t="shared" si="2"/>
        <v/>
      </c>
      <c r="N80" s="27" t="str">
        <f t="shared" si="3"/>
        <v/>
      </c>
      <c r="O80" s="27" t="str">
        <f t="shared" si="4"/>
        <v/>
      </c>
      <c r="P80" s="27" t="str">
        <f t="shared" si="5"/>
        <v/>
      </c>
      <c r="Q80" s="28" t="s">
        <v>66</v>
      </c>
      <c r="R80" s="33" t="s">
        <v>66</v>
      </c>
      <c r="S80" s="30">
        <f ca="1">SUMIFS(Dividendos!E:E,Dividendos!B:B,A80,Dividendos!A:A,"&gt;="&amp;B80,Dividendos!A:A,"&lt;="&amp; IF(I80="",TODAY(),I80 ))*D80</f>
        <v>0</v>
      </c>
      <c r="T80" s="30">
        <f t="shared" ca="1" si="6"/>
        <v>0</v>
      </c>
      <c r="U80" s="31" t="str">
        <f ca="1">IFERROR(__xludf.DUMMYFUNCTION("IFERROR(IF(B80=TODAY(),GOOGLEFINANCE(""INDEXBVMF:IFIX""),INDEX(GOOGLEFINANCE(""INDEXBVMF:IFIX"",""price"",$B80),2,2)))"),"")</f>
        <v/>
      </c>
      <c r="V80" s="31">
        <f ca="1">IFERROR(__xludf.DUMMYFUNCTION("IF(OR(ISBLANK($I80),I80=TODAY()), GOOGLEFINANCE(""INDEXBVMF:IFIX"") ,INDEX(GOOGLEFINANCE(""INDEXBVMF:IFIX"",""price"",$I80),2,2))"),3416.25)</f>
        <v>3416.25</v>
      </c>
      <c r="W80" s="32" t="e">
        <f t="shared" ca="1" si="7"/>
        <v>#VALUE!</v>
      </c>
      <c r="X80" s="33" t="s">
        <v>66</v>
      </c>
      <c r="Y80" s="34">
        <v>0</v>
      </c>
    </row>
    <row r="81" spans="1:25" ht="15.75" customHeight="1" x14ac:dyDescent="0.2">
      <c r="A81" s="48"/>
      <c r="B81" s="45"/>
      <c r="C81" s="46"/>
      <c r="D81" s="48"/>
      <c r="E81" s="135"/>
      <c r="F81" s="49">
        <f t="shared" si="0"/>
        <v>0</v>
      </c>
      <c r="G81" s="49">
        <f t="shared" si="1"/>
        <v>0</v>
      </c>
      <c r="H81" s="34" t="s">
        <v>66</v>
      </c>
      <c r="I81" s="45"/>
      <c r="J81" s="46"/>
      <c r="K81" s="25"/>
      <c r="L81" s="22"/>
      <c r="M81" s="47" t="str">
        <f t="shared" si="2"/>
        <v/>
      </c>
      <c r="N81" s="27" t="str">
        <f t="shared" si="3"/>
        <v/>
      </c>
      <c r="O81" s="27" t="str">
        <f t="shared" si="4"/>
        <v/>
      </c>
      <c r="P81" s="27" t="str">
        <f t="shared" si="5"/>
        <v/>
      </c>
      <c r="Q81" s="28" t="s">
        <v>66</v>
      </c>
      <c r="R81" s="33" t="s">
        <v>66</v>
      </c>
      <c r="S81" s="30">
        <f ca="1">SUMIFS(Dividendos!E:E,Dividendos!B:B,A81,Dividendos!A:A,"&gt;="&amp;B81,Dividendos!A:A,"&lt;="&amp; IF(I81="",TODAY(),I81 ))*D81</f>
        <v>0</v>
      </c>
      <c r="T81" s="30">
        <f t="shared" ca="1" si="6"/>
        <v>0</v>
      </c>
      <c r="U81" s="31" t="str">
        <f ca="1">IFERROR(__xludf.DUMMYFUNCTION("IFERROR(IF(B81=TODAY(),GOOGLEFINANCE(""INDEXBVMF:IFIX""),INDEX(GOOGLEFINANCE(""INDEXBVMF:IFIX"",""price"",$B81),2,2)))"),"")</f>
        <v/>
      </c>
      <c r="V81" s="31">
        <f ca="1">IFERROR(__xludf.DUMMYFUNCTION("IF(OR(ISBLANK($I81),I81=TODAY()), GOOGLEFINANCE(""INDEXBVMF:IFIX"") ,INDEX(GOOGLEFINANCE(""INDEXBVMF:IFIX"",""price"",$I81),2,2))"),3416.25)</f>
        <v>3416.25</v>
      </c>
      <c r="W81" s="32" t="e">
        <f t="shared" ca="1" si="7"/>
        <v>#VALUE!</v>
      </c>
      <c r="X81" s="33" t="s">
        <v>66</v>
      </c>
      <c r="Y81" s="34">
        <v>0</v>
      </c>
    </row>
    <row r="82" spans="1:25" ht="15.75" customHeight="1" x14ac:dyDescent="0.2">
      <c r="A82" s="48"/>
      <c r="B82" s="45"/>
      <c r="C82" s="46"/>
      <c r="D82" s="48"/>
      <c r="E82" s="135"/>
      <c r="F82" s="49">
        <f t="shared" si="0"/>
        <v>0</v>
      </c>
      <c r="G82" s="49">
        <f t="shared" si="1"/>
        <v>0</v>
      </c>
      <c r="H82" s="34" t="s">
        <v>66</v>
      </c>
      <c r="I82" s="45"/>
      <c r="J82" s="46"/>
      <c r="K82" s="25"/>
      <c r="L82" s="22"/>
      <c r="M82" s="47" t="str">
        <f t="shared" si="2"/>
        <v/>
      </c>
      <c r="N82" s="27" t="str">
        <f t="shared" si="3"/>
        <v/>
      </c>
      <c r="O82" s="27" t="str">
        <f t="shared" si="4"/>
        <v/>
      </c>
      <c r="P82" s="27" t="str">
        <f t="shared" si="5"/>
        <v/>
      </c>
      <c r="Q82" s="28" t="s">
        <v>66</v>
      </c>
      <c r="R82" s="33" t="s">
        <v>66</v>
      </c>
      <c r="S82" s="30">
        <f ca="1">SUMIFS(Dividendos!E:E,Dividendos!B:B,A82,Dividendos!A:A,"&gt;="&amp;B82,Dividendos!A:A,"&lt;="&amp; IF(I82="",TODAY(),I82 ))*D82</f>
        <v>0</v>
      </c>
      <c r="T82" s="30">
        <f t="shared" ca="1" si="6"/>
        <v>0</v>
      </c>
      <c r="U82" s="31" t="str">
        <f ca="1">IFERROR(__xludf.DUMMYFUNCTION("IFERROR(IF(B82=TODAY(),GOOGLEFINANCE(""INDEXBVMF:IFIX""),INDEX(GOOGLEFINANCE(""INDEXBVMF:IFIX"",""price"",$B82),2,2)))"),"")</f>
        <v/>
      </c>
      <c r="V82" s="31">
        <f ca="1">IFERROR(__xludf.DUMMYFUNCTION("IF(OR(ISBLANK($I82),I82=TODAY()), GOOGLEFINANCE(""INDEXBVMF:IFIX"") ,INDEX(GOOGLEFINANCE(""INDEXBVMF:IFIX"",""price"",$I82),2,2))"),3416.25)</f>
        <v>3416.25</v>
      </c>
      <c r="W82" s="32" t="e">
        <f t="shared" ca="1" si="7"/>
        <v>#VALUE!</v>
      </c>
      <c r="X82" s="33" t="s">
        <v>66</v>
      </c>
      <c r="Y82" s="34">
        <v>0</v>
      </c>
    </row>
    <row r="83" spans="1:25" ht="15.75" customHeight="1" x14ac:dyDescent="0.2">
      <c r="A83" s="48"/>
      <c r="B83" s="45"/>
      <c r="C83" s="46"/>
      <c r="D83" s="48"/>
      <c r="E83" s="135"/>
      <c r="F83" s="49">
        <f t="shared" si="0"/>
        <v>0</v>
      </c>
      <c r="G83" s="49">
        <f t="shared" si="1"/>
        <v>0</v>
      </c>
      <c r="H83" s="34" t="s">
        <v>66</v>
      </c>
      <c r="I83" s="45"/>
      <c r="J83" s="46"/>
      <c r="K83" s="25"/>
      <c r="L83" s="22"/>
      <c r="M83" s="47" t="str">
        <f t="shared" si="2"/>
        <v/>
      </c>
      <c r="N83" s="27" t="str">
        <f t="shared" si="3"/>
        <v/>
      </c>
      <c r="O83" s="27" t="str">
        <f t="shared" si="4"/>
        <v/>
      </c>
      <c r="P83" s="27" t="str">
        <f t="shared" si="5"/>
        <v/>
      </c>
      <c r="Q83" s="28" t="s">
        <v>66</v>
      </c>
      <c r="R83" s="33" t="s">
        <v>66</v>
      </c>
      <c r="S83" s="30">
        <f ca="1">SUMIFS(Dividendos!E:E,Dividendos!B:B,A83,Dividendos!A:A,"&gt;="&amp;B83,Dividendos!A:A,"&lt;="&amp; IF(I83="",TODAY(),I83 ))*D83</f>
        <v>0</v>
      </c>
      <c r="T83" s="30">
        <f t="shared" ca="1" si="6"/>
        <v>0</v>
      </c>
      <c r="U83" s="31" t="str">
        <f ca="1">IFERROR(__xludf.DUMMYFUNCTION("IFERROR(IF(B83=TODAY(),GOOGLEFINANCE(""INDEXBVMF:IFIX""),INDEX(GOOGLEFINANCE(""INDEXBVMF:IFIX"",""price"",$B83),2,2)))"),"")</f>
        <v/>
      </c>
      <c r="V83" s="31">
        <f ca="1">IFERROR(__xludf.DUMMYFUNCTION("IF(OR(ISBLANK($I83),I83=TODAY()), GOOGLEFINANCE(""INDEXBVMF:IFIX"") ,INDEX(GOOGLEFINANCE(""INDEXBVMF:IFIX"",""price"",$I83),2,2))"),3416.25)</f>
        <v>3416.25</v>
      </c>
      <c r="W83" s="32" t="e">
        <f t="shared" ca="1" si="7"/>
        <v>#VALUE!</v>
      </c>
      <c r="X83" s="33" t="s">
        <v>66</v>
      </c>
      <c r="Y83" s="34">
        <v>0</v>
      </c>
    </row>
    <row r="84" spans="1:25" ht="15.75" customHeight="1" x14ac:dyDescent="0.2">
      <c r="A84" s="48"/>
      <c r="B84" s="45"/>
      <c r="C84" s="46"/>
      <c r="D84" s="48"/>
      <c r="E84" s="135"/>
      <c r="F84" s="49">
        <f t="shared" si="0"/>
        <v>0</v>
      </c>
      <c r="G84" s="49">
        <f t="shared" si="1"/>
        <v>0</v>
      </c>
      <c r="H84" s="34" t="s">
        <v>66</v>
      </c>
      <c r="I84" s="45"/>
      <c r="J84" s="46"/>
      <c r="K84" s="25"/>
      <c r="L84" s="22"/>
      <c r="M84" s="47" t="str">
        <f t="shared" si="2"/>
        <v/>
      </c>
      <c r="N84" s="27" t="str">
        <f t="shared" si="3"/>
        <v/>
      </c>
      <c r="O84" s="27" t="str">
        <f t="shared" si="4"/>
        <v/>
      </c>
      <c r="P84" s="27" t="str">
        <f t="shared" si="5"/>
        <v/>
      </c>
      <c r="Q84" s="28" t="s">
        <v>66</v>
      </c>
      <c r="R84" s="33" t="s">
        <v>66</v>
      </c>
      <c r="S84" s="30">
        <f ca="1">SUMIFS(Dividendos!E:E,Dividendos!B:B,A84,Dividendos!A:A,"&gt;="&amp;B84,Dividendos!A:A,"&lt;="&amp; IF(I84="",TODAY(),I84 ))*D84</f>
        <v>0</v>
      </c>
      <c r="T84" s="30">
        <f t="shared" ca="1" si="6"/>
        <v>0</v>
      </c>
      <c r="U84" s="31" t="str">
        <f ca="1">IFERROR(__xludf.DUMMYFUNCTION("IFERROR(IF(B84=TODAY(),GOOGLEFINANCE(""INDEXBVMF:IFIX""),INDEX(GOOGLEFINANCE(""INDEXBVMF:IFIX"",""price"",$B84),2,2)))"),"")</f>
        <v/>
      </c>
      <c r="V84" s="31">
        <f ca="1">IFERROR(__xludf.DUMMYFUNCTION("IF(OR(ISBLANK($I84),I84=TODAY()), GOOGLEFINANCE(""INDEXBVMF:IFIX"") ,INDEX(GOOGLEFINANCE(""INDEXBVMF:IFIX"",""price"",$I84),2,2))"),3416.25)</f>
        <v>3416.25</v>
      </c>
      <c r="W84" s="32" t="e">
        <f t="shared" ca="1" si="7"/>
        <v>#VALUE!</v>
      </c>
      <c r="X84" s="33" t="s">
        <v>66</v>
      </c>
      <c r="Y84" s="34">
        <v>0</v>
      </c>
    </row>
    <row r="85" spans="1:25" ht="15.75" customHeight="1" x14ac:dyDescent="0.2">
      <c r="A85" s="48"/>
      <c r="B85" s="45"/>
      <c r="C85" s="46"/>
      <c r="D85" s="48"/>
      <c r="E85" s="135"/>
      <c r="F85" s="49">
        <f t="shared" si="0"/>
        <v>0</v>
      </c>
      <c r="G85" s="49">
        <f t="shared" si="1"/>
        <v>0</v>
      </c>
      <c r="H85" s="34" t="s">
        <v>66</v>
      </c>
      <c r="I85" s="45"/>
      <c r="J85" s="46"/>
      <c r="K85" s="25"/>
      <c r="L85" s="22"/>
      <c r="M85" s="47" t="str">
        <f t="shared" si="2"/>
        <v/>
      </c>
      <c r="N85" s="27" t="str">
        <f t="shared" si="3"/>
        <v/>
      </c>
      <c r="O85" s="27" t="str">
        <f t="shared" si="4"/>
        <v/>
      </c>
      <c r="P85" s="27" t="str">
        <f t="shared" si="5"/>
        <v/>
      </c>
      <c r="Q85" s="28" t="s">
        <v>66</v>
      </c>
      <c r="R85" s="33" t="s">
        <v>66</v>
      </c>
      <c r="S85" s="30">
        <f ca="1">SUMIFS(Dividendos!E:E,Dividendos!B:B,A85,Dividendos!A:A,"&gt;="&amp;B85,Dividendos!A:A,"&lt;="&amp; IF(I85="",TODAY(),I85 ))*D85</f>
        <v>0</v>
      </c>
      <c r="T85" s="30">
        <f t="shared" ca="1" si="6"/>
        <v>0</v>
      </c>
      <c r="U85" s="31" t="str">
        <f ca="1">IFERROR(__xludf.DUMMYFUNCTION("IFERROR(IF(B85=TODAY(),GOOGLEFINANCE(""INDEXBVMF:IFIX""),INDEX(GOOGLEFINANCE(""INDEXBVMF:IFIX"",""price"",$B85),2,2)))"),"")</f>
        <v/>
      </c>
      <c r="V85" s="31">
        <f ca="1">IFERROR(__xludf.DUMMYFUNCTION("IF(OR(ISBLANK($I85),I85=TODAY()), GOOGLEFINANCE(""INDEXBVMF:IFIX"") ,INDEX(GOOGLEFINANCE(""INDEXBVMF:IFIX"",""price"",$I85),2,2))"),3416.25)</f>
        <v>3416.25</v>
      </c>
      <c r="W85" s="32" t="e">
        <f t="shared" ca="1" si="7"/>
        <v>#VALUE!</v>
      </c>
      <c r="X85" s="33" t="s">
        <v>66</v>
      </c>
      <c r="Y85" s="34">
        <v>0</v>
      </c>
    </row>
    <row r="86" spans="1:25" ht="15.75" customHeight="1" x14ac:dyDescent="0.2">
      <c r="A86" s="48"/>
      <c r="B86" s="45"/>
      <c r="C86" s="46"/>
      <c r="D86" s="48"/>
      <c r="E86" s="135"/>
      <c r="F86" s="49">
        <f t="shared" si="0"/>
        <v>0</v>
      </c>
      <c r="G86" s="49">
        <f t="shared" si="1"/>
        <v>0</v>
      </c>
      <c r="H86" s="34" t="s">
        <v>66</v>
      </c>
      <c r="I86" s="45"/>
      <c r="J86" s="46"/>
      <c r="K86" s="25"/>
      <c r="L86" s="22"/>
      <c r="M86" s="47" t="str">
        <f t="shared" si="2"/>
        <v/>
      </c>
      <c r="N86" s="27" t="str">
        <f t="shared" si="3"/>
        <v/>
      </c>
      <c r="O86" s="27" t="str">
        <f t="shared" si="4"/>
        <v/>
      </c>
      <c r="P86" s="27" t="str">
        <f t="shared" si="5"/>
        <v/>
      </c>
      <c r="Q86" s="28" t="s">
        <v>66</v>
      </c>
      <c r="R86" s="33" t="s">
        <v>66</v>
      </c>
      <c r="S86" s="30">
        <f ca="1">SUMIFS(Dividendos!E:E,Dividendos!B:B,A86,Dividendos!A:A,"&gt;="&amp;B86,Dividendos!A:A,"&lt;="&amp; IF(I86="",TODAY(),I86 ))*D86</f>
        <v>0</v>
      </c>
      <c r="T86" s="30">
        <f t="shared" ca="1" si="6"/>
        <v>0</v>
      </c>
      <c r="U86" s="31" t="str">
        <f ca="1">IFERROR(__xludf.DUMMYFUNCTION("IFERROR(IF(B86=TODAY(),GOOGLEFINANCE(""INDEXBVMF:IFIX""),INDEX(GOOGLEFINANCE(""INDEXBVMF:IFIX"",""price"",$B86),2,2)))"),"")</f>
        <v/>
      </c>
      <c r="V86" s="31">
        <f ca="1">IFERROR(__xludf.DUMMYFUNCTION("IF(OR(ISBLANK($I86),I86=TODAY()), GOOGLEFINANCE(""INDEXBVMF:IFIX"") ,INDEX(GOOGLEFINANCE(""INDEXBVMF:IFIX"",""price"",$I86),2,2))"),3416.25)</f>
        <v>3416.25</v>
      </c>
      <c r="W86" s="32" t="e">
        <f t="shared" ca="1" si="7"/>
        <v>#VALUE!</v>
      </c>
      <c r="X86" s="33" t="s">
        <v>66</v>
      </c>
      <c r="Y86" s="34">
        <v>0</v>
      </c>
    </row>
    <row r="87" spans="1:25" ht="15.75" customHeight="1" x14ac:dyDescent="0.2">
      <c r="A87" s="48"/>
      <c r="B87" s="45"/>
      <c r="C87" s="46"/>
      <c r="D87" s="48"/>
      <c r="E87" s="135"/>
      <c r="F87" s="49">
        <f t="shared" si="0"/>
        <v>0</v>
      </c>
      <c r="G87" s="49">
        <f t="shared" si="1"/>
        <v>0</v>
      </c>
      <c r="H87" s="34" t="s">
        <v>66</v>
      </c>
      <c r="I87" s="45"/>
      <c r="J87" s="46"/>
      <c r="K87" s="25"/>
      <c r="L87" s="22"/>
      <c r="M87" s="47" t="str">
        <f t="shared" si="2"/>
        <v/>
      </c>
      <c r="N87" s="27" t="str">
        <f t="shared" si="3"/>
        <v/>
      </c>
      <c r="O87" s="27" t="str">
        <f t="shared" si="4"/>
        <v/>
      </c>
      <c r="P87" s="27" t="str">
        <f t="shared" si="5"/>
        <v/>
      </c>
      <c r="Q87" s="28" t="s">
        <v>66</v>
      </c>
      <c r="R87" s="33" t="s">
        <v>66</v>
      </c>
      <c r="S87" s="30">
        <f ca="1">SUMIFS(Dividendos!E:E,Dividendos!B:B,A87,Dividendos!A:A,"&gt;="&amp;B87,Dividendos!A:A,"&lt;="&amp; IF(I87="",TODAY(),I87 ))*D87</f>
        <v>0</v>
      </c>
      <c r="T87" s="30">
        <f t="shared" ca="1" si="6"/>
        <v>0</v>
      </c>
      <c r="U87" s="31" t="str">
        <f ca="1">IFERROR(__xludf.DUMMYFUNCTION("IFERROR(IF(B87=TODAY(),GOOGLEFINANCE(""INDEXBVMF:IFIX""),INDEX(GOOGLEFINANCE(""INDEXBVMF:IFIX"",""price"",$B87),2,2)))"),"")</f>
        <v/>
      </c>
      <c r="V87" s="31">
        <f ca="1">IFERROR(__xludf.DUMMYFUNCTION("IF(OR(ISBLANK($I87),I87=TODAY()), GOOGLEFINANCE(""INDEXBVMF:IFIX"") ,INDEX(GOOGLEFINANCE(""INDEXBVMF:IFIX"",""price"",$I87),2,2))"),3416.25)</f>
        <v>3416.25</v>
      </c>
      <c r="W87" s="32" t="e">
        <f t="shared" ca="1" si="7"/>
        <v>#VALUE!</v>
      </c>
      <c r="X87" s="33" t="s">
        <v>66</v>
      </c>
      <c r="Y87" s="34">
        <v>0</v>
      </c>
    </row>
    <row r="88" spans="1:25" ht="15.75" customHeight="1" x14ac:dyDescent="0.2">
      <c r="A88" s="48"/>
      <c r="B88" s="45"/>
      <c r="C88" s="46"/>
      <c r="D88" s="48"/>
      <c r="E88" s="135"/>
      <c r="F88" s="49">
        <f t="shared" si="0"/>
        <v>0</v>
      </c>
      <c r="G88" s="49">
        <f t="shared" si="1"/>
        <v>0</v>
      </c>
      <c r="H88" s="34" t="s">
        <v>66</v>
      </c>
      <c r="I88" s="45"/>
      <c r="J88" s="46"/>
      <c r="K88" s="25"/>
      <c r="L88" s="22"/>
      <c r="M88" s="47" t="str">
        <f t="shared" si="2"/>
        <v/>
      </c>
      <c r="N88" s="27" t="str">
        <f t="shared" si="3"/>
        <v/>
      </c>
      <c r="O88" s="27" t="str">
        <f t="shared" si="4"/>
        <v/>
      </c>
      <c r="P88" s="27" t="str">
        <f t="shared" si="5"/>
        <v/>
      </c>
      <c r="Q88" s="28" t="s">
        <v>66</v>
      </c>
      <c r="R88" s="33" t="s">
        <v>66</v>
      </c>
      <c r="S88" s="30">
        <f ca="1">SUMIFS(Dividendos!E:E,Dividendos!B:B,A88,Dividendos!A:A,"&gt;="&amp;B88,Dividendos!A:A,"&lt;="&amp; IF(I88="",TODAY(),I88 ))*D88</f>
        <v>0</v>
      </c>
      <c r="T88" s="30">
        <f t="shared" ca="1" si="6"/>
        <v>0</v>
      </c>
      <c r="U88" s="31" t="str">
        <f ca="1">IFERROR(__xludf.DUMMYFUNCTION("IFERROR(IF(B88=TODAY(),GOOGLEFINANCE(""INDEXBVMF:IFIX""),INDEX(GOOGLEFINANCE(""INDEXBVMF:IFIX"",""price"",$B88),2,2)))"),"")</f>
        <v/>
      </c>
      <c r="V88" s="31">
        <f ca="1">IFERROR(__xludf.DUMMYFUNCTION("IF(OR(ISBLANK($I88),I88=TODAY()), GOOGLEFINANCE(""INDEXBVMF:IFIX"") ,INDEX(GOOGLEFINANCE(""INDEXBVMF:IFIX"",""price"",$I88),2,2))"),3416.25)</f>
        <v>3416.25</v>
      </c>
      <c r="W88" s="32" t="e">
        <f t="shared" ca="1" si="7"/>
        <v>#VALUE!</v>
      </c>
      <c r="X88" s="33" t="s">
        <v>66</v>
      </c>
      <c r="Y88" s="34">
        <v>0</v>
      </c>
    </row>
    <row r="89" spans="1:25" ht="15.75" customHeight="1" x14ac:dyDescent="0.2">
      <c r="A89" s="48"/>
      <c r="B89" s="45"/>
      <c r="C89" s="46"/>
      <c r="D89" s="48"/>
      <c r="E89" s="135"/>
      <c r="F89" s="49">
        <f t="shared" si="0"/>
        <v>0</v>
      </c>
      <c r="G89" s="49">
        <f t="shared" si="1"/>
        <v>0</v>
      </c>
      <c r="H89" s="34" t="s">
        <v>66</v>
      </c>
      <c r="I89" s="45"/>
      <c r="J89" s="46"/>
      <c r="K89" s="25"/>
      <c r="L89" s="22"/>
      <c r="M89" s="47" t="str">
        <f t="shared" si="2"/>
        <v/>
      </c>
      <c r="N89" s="27" t="str">
        <f t="shared" si="3"/>
        <v/>
      </c>
      <c r="O89" s="27" t="str">
        <f t="shared" si="4"/>
        <v/>
      </c>
      <c r="P89" s="27" t="str">
        <f t="shared" si="5"/>
        <v/>
      </c>
      <c r="Q89" s="28" t="s">
        <v>66</v>
      </c>
      <c r="R89" s="33" t="s">
        <v>66</v>
      </c>
      <c r="S89" s="30">
        <f ca="1">SUMIFS(Dividendos!E:E,Dividendos!B:B,A89,Dividendos!A:A,"&gt;="&amp;B89,Dividendos!A:A,"&lt;="&amp; IF(I89="",TODAY(),I89 ))*D89</f>
        <v>0</v>
      </c>
      <c r="T89" s="30">
        <f t="shared" ca="1" si="6"/>
        <v>0</v>
      </c>
      <c r="U89" s="31" t="str">
        <f ca="1">IFERROR(__xludf.DUMMYFUNCTION("IFERROR(IF(B89=TODAY(),GOOGLEFINANCE(""INDEXBVMF:IFIX""),INDEX(GOOGLEFINANCE(""INDEXBVMF:IFIX"",""price"",$B89),2,2)))"),"")</f>
        <v/>
      </c>
      <c r="V89" s="31">
        <f ca="1">IFERROR(__xludf.DUMMYFUNCTION("IF(OR(ISBLANK($I89),I89=TODAY()), GOOGLEFINANCE(""INDEXBVMF:IFIX"") ,INDEX(GOOGLEFINANCE(""INDEXBVMF:IFIX"",""price"",$I89),2,2))"),3416.25)</f>
        <v>3416.25</v>
      </c>
      <c r="W89" s="32" t="e">
        <f t="shared" ca="1" si="7"/>
        <v>#VALUE!</v>
      </c>
      <c r="X89" s="33" t="s">
        <v>66</v>
      </c>
      <c r="Y89" s="34">
        <v>0</v>
      </c>
    </row>
    <row r="90" spans="1:25" ht="15.75" customHeight="1" x14ac:dyDescent="0.2">
      <c r="A90" s="48"/>
      <c r="B90" s="45"/>
      <c r="C90" s="46"/>
      <c r="D90" s="48"/>
      <c r="E90" s="135"/>
      <c r="F90" s="49">
        <f t="shared" si="0"/>
        <v>0</v>
      </c>
      <c r="G90" s="49">
        <f t="shared" si="1"/>
        <v>0</v>
      </c>
      <c r="H90" s="34" t="s">
        <v>66</v>
      </c>
      <c r="I90" s="45"/>
      <c r="J90" s="46"/>
      <c r="K90" s="25"/>
      <c r="L90" s="22"/>
      <c r="M90" s="47" t="str">
        <f t="shared" si="2"/>
        <v/>
      </c>
      <c r="N90" s="27" t="str">
        <f t="shared" si="3"/>
        <v/>
      </c>
      <c r="O90" s="27" t="str">
        <f t="shared" si="4"/>
        <v/>
      </c>
      <c r="P90" s="27" t="str">
        <f t="shared" si="5"/>
        <v/>
      </c>
      <c r="Q90" s="28" t="s">
        <v>66</v>
      </c>
      <c r="R90" s="33" t="s">
        <v>66</v>
      </c>
      <c r="S90" s="30">
        <f ca="1">SUMIFS(Dividendos!E:E,Dividendos!B:B,A90,Dividendos!A:A,"&gt;="&amp;B90,Dividendos!A:A,"&lt;="&amp; IF(I90="",TODAY(),I90 ))*D90</f>
        <v>0</v>
      </c>
      <c r="T90" s="30">
        <f t="shared" ca="1" si="6"/>
        <v>0</v>
      </c>
      <c r="U90" s="31" t="str">
        <f ca="1">IFERROR(__xludf.DUMMYFUNCTION("IFERROR(IF(B90=TODAY(),GOOGLEFINANCE(""INDEXBVMF:IFIX""),INDEX(GOOGLEFINANCE(""INDEXBVMF:IFIX"",""price"",$B90),2,2)))"),"")</f>
        <v/>
      </c>
      <c r="V90" s="31">
        <f ca="1">IFERROR(__xludf.DUMMYFUNCTION("IF(OR(ISBLANK($I90),I90=TODAY()), GOOGLEFINANCE(""INDEXBVMF:IFIX"") ,INDEX(GOOGLEFINANCE(""INDEXBVMF:IFIX"",""price"",$I90),2,2))"),3416.25)</f>
        <v>3416.25</v>
      </c>
      <c r="W90" s="32" t="e">
        <f t="shared" ca="1" si="7"/>
        <v>#VALUE!</v>
      </c>
      <c r="X90" s="33" t="s">
        <v>66</v>
      </c>
      <c r="Y90" s="34">
        <v>0</v>
      </c>
    </row>
    <row r="91" spans="1:25" ht="15.75" customHeight="1" x14ac:dyDescent="0.2">
      <c r="A91" s="48"/>
      <c r="B91" s="45"/>
      <c r="C91" s="46"/>
      <c r="D91" s="48"/>
      <c r="E91" s="135"/>
      <c r="F91" s="49">
        <f t="shared" si="0"/>
        <v>0</v>
      </c>
      <c r="G91" s="49">
        <f t="shared" si="1"/>
        <v>0</v>
      </c>
      <c r="H91" s="34" t="s">
        <v>66</v>
      </c>
      <c r="I91" s="45"/>
      <c r="J91" s="46"/>
      <c r="K91" s="25"/>
      <c r="L91" s="22"/>
      <c r="M91" s="47" t="str">
        <f t="shared" si="2"/>
        <v/>
      </c>
      <c r="N91" s="27" t="str">
        <f t="shared" si="3"/>
        <v/>
      </c>
      <c r="O91" s="27" t="str">
        <f t="shared" si="4"/>
        <v/>
      </c>
      <c r="P91" s="27" t="str">
        <f t="shared" si="5"/>
        <v/>
      </c>
      <c r="Q91" s="28" t="s">
        <v>66</v>
      </c>
      <c r="R91" s="33" t="s">
        <v>66</v>
      </c>
      <c r="S91" s="30">
        <f ca="1">SUMIFS(Dividendos!E:E,Dividendos!B:B,A91,Dividendos!A:A,"&gt;="&amp;B91,Dividendos!A:A,"&lt;="&amp; IF(I91="",TODAY(),I91 ))*D91</f>
        <v>0</v>
      </c>
      <c r="T91" s="30">
        <f t="shared" ca="1" si="6"/>
        <v>0</v>
      </c>
      <c r="U91" s="31" t="str">
        <f ca="1">IFERROR(__xludf.DUMMYFUNCTION("IFERROR(IF(B91=TODAY(),GOOGLEFINANCE(""INDEXBVMF:IFIX""),INDEX(GOOGLEFINANCE(""INDEXBVMF:IFIX"",""price"",$B91),2,2)))"),"")</f>
        <v/>
      </c>
      <c r="V91" s="31">
        <f ca="1">IFERROR(__xludf.DUMMYFUNCTION("IF(OR(ISBLANK($I91),I91=TODAY()), GOOGLEFINANCE(""INDEXBVMF:IFIX"") ,INDEX(GOOGLEFINANCE(""INDEXBVMF:IFIX"",""price"",$I91),2,2))"),3416.25)</f>
        <v>3416.25</v>
      </c>
      <c r="W91" s="32" t="e">
        <f t="shared" ca="1" si="7"/>
        <v>#VALUE!</v>
      </c>
      <c r="X91" s="33" t="s">
        <v>66</v>
      </c>
      <c r="Y91" s="34">
        <v>0</v>
      </c>
    </row>
    <row r="92" spans="1:25" ht="15.75" customHeight="1" x14ac:dyDescent="0.2">
      <c r="A92" s="48"/>
      <c r="B92" s="45"/>
      <c r="C92" s="46"/>
      <c r="D92" s="48"/>
      <c r="E92" s="135"/>
      <c r="F92" s="49">
        <f t="shared" si="0"/>
        <v>0</v>
      </c>
      <c r="G92" s="49">
        <f t="shared" si="1"/>
        <v>0</v>
      </c>
      <c r="H92" s="34" t="s">
        <v>66</v>
      </c>
      <c r="I92" s="45"/>
      <c r="J92" s="46"/>
      <c r="K92" s="25"/>
      <c r="L92" s="22"/>
      <c r="M92" s="47" t="str">
        <f t="shared" si="2"/>
        <v/>
      </c>
      <c r="N92" s="27" t="str">
        <f t="shared" si="3"/>
        <v/>
      </c>
      <c r="O92" s="27" t="str">
        <f t="shared" si="4"/>
        <v/>
      </c>
      <c r="P92" s="27" t="str">
        <f t="shared" si="5"/>
        <v/>
      </c>
      <c r="Q92" s="28" t="s">
        <v>66</v>
      </c>
      <c r="R92" s="33" t="s">
        <v>66</v>
      </c>
      <c r="S92" s="30">
        <f ca="1">SUMIFS(Dividendos!E:E,Dividendos!B:B,A92,Dividendos!A:A,"&gt;="&amp;B92,Dividendos!A:A,"&lt;="&amp; IF(I92="",TODAY(),I92 ))*D92</f>
        <v>0</v>
      </c>
      <c r="T92" s="30">
        <f t="shared" ca="1" si="6"/>
        <v>0</v>
      </c>
      <c r="U92" s="31" t="str">
        <f ca="1">IFERROR(__xludf.DUMMYFUNCTION("IFERROR(IF(B92=TODAY(),GOOGLEFINANCE(""INDEXBVMF:IFIX""),INDEX(GOOGLEFINANCE(""INDEXBVMF:IFIX"",""price"",$B92),2,2)))"),"")</f>
        <v/>
      </c>
      <c r="V92" s="31">
        <f ca="1">IFERROR(__xludf.DUMMYFUNCTION("IF(OR(ISBLANK($I92),I92=TODAY()), GOOGLEFINANCE(""INDEXBVMF:IFIX"") ,INDEX(GOOGLEFINANCE(""INDEXBVMF:IFIX"",""price"",$I92),2,2))"),3416.25)</f>
        <v>3416.25</v>
      </c>
      <c r="W92" s="32" t="e">
        <f t="shared" ca="1" si="7"/>
        <v>#VALUE!</v>
      </c>
      <c r="X92" s="33" t="s">
        <v>66</v>
      </c>
      <c r="Y92" s="34">
        <v>0</v>
      </c>
    </row>
    <row r="93" spans="1:25" ht="15.75" customHeight="1" x14ac:dyDescent="0.2">
      <c r="A93" s="48"/>
      <c r="B93" s="45"/>
      <c r="C93" s="46"/>
      <c r="D93" s="48"/>
      <c r="E93" s="135"/>
      <c r="F93" s="49">
        <f t="shared" si="0"/>
        <v>0</v>
      </c>
      <c r="G93" s="49">
        <f t="shared" si="1"/>
        <v>0</v>
      </c>
      <c r="H93" s="34" t="s">
        <v>66</v>
      </c>
      <c r="I93" s="45"/>
      <c r="J93" s="46"/>
      <c r="K93" s="25"/>
      <c r="L93" s="22"/>
      <c r="M93" s="47" t="str">
        <f t="shared" si="2"/>
        <v/>
      </c>
      <c r="N93" s="27" t="str">
        <f t="shared" si="3"/>
        <v/>
      </c>
      <c r="O93" s="27" t="str">
        <f t="shared" si="4"/>
        <v/>
      </c>
      <c r="P93" s="27" t="str">
        <f t="shared" si="5"/>
        <v/>
      </c>
      <c r="Q93" s="28" t="s">
        <v>66</v>
      </c>
      <c r="R93" s="33" t="s">
        <v>66</v>
      </c>
      <c r="S93" s="30">
        <f ca="1">SUMIFS(Dividendos!E:E,Dividendos!B:B,A93,Dividendos!A:A,"&gt;="&amp;B93,Dividendos!A:A,"&lt;="&amp; IF(I93="",TODAY(),I93 ))*D93</f>
        <v>0</v>
      </c>
      <c r="T93" s="30">
        <f t="shared" ca="1" si="6"/>
        <v>0</v>
      </c>
      <c r="U93" s="31" t="str">
        <f ca="1">IFERROR(__xludf.DUMMYFUNCTION("IFERROR(IF(B93=TODAY(),GOOGLEFINANCE(""INDEXBVMF:IFIX""),INDEX(GOOGLEFINANCE(""INDEXBVMF:IFIX"",""price"",$B93),2,2)))"),"")</f>
        <v/>
      </c>
      <c r="V93" s="31">
        <f ca="1">IFERROR(__xludf.DUMMYFUNCTION("IF(OR(ISBLANK($I93),I93=TODAY()), GOOGLEFINANCE(""INDEXBVMF:IFIX"") ,INDEX(GOOGLEFINANCE(""INDEXBVMF:IFIX"",""price"",$I93),2,2))"),3416.25)</f>
        <v>3416.25</v>
      </c>
      <c r="W93" s="32" t="e">
        <f t="shared" ca="1" si="7"/>
        <v>#VALUE!</v>
      </c>
      <c r="X93" s="33" t="s">
        <v>66</v>
      </c>
      <c r="Y93" s="34">
        <v>0</v>
      </c>
    </row>
    <row r="94" spans="1:25" ht="15.75" customHeight="1" x14ac:dyDescent="0.2">
      <c r="A94" s="48"/>
      <c r="B94" s="45"/>
      <c r="C94" s="46"/>
      <c r="D94" s="48"/>
      <c r="E94" s="135"/>
      <c r="F94" s="49">
        <f t="shared" si="0"/>
        <v>0</v>
      </c>
      <c r="G94" s="49">
        <f t="shared" si="1"/>
        <v>0</v>
      </c>
      <c r="H94" s="34" t="s">
        <v>66</v>
      </c>
      <c r="I94" s="45"/>
      <c r="J94" s="46"/>
      <c r="K94" s="25"/>
      <c r="L94" s="22"/>
      <c r="M94" s="47" t="str">
        <f t="shared" si="2"/>
        <v/>
      </c>
      <c r="N94" s="27" t="str">
        <f t="shared" si="3"/>
        <v/>
      </c>
      <c r="O94" s="27" t="str">
        <f t="shared" si="4"/>
        <v/>
      </c>
      <c r="P94" s="27" t="str">
        <f t="shared" si="5"/>
        <v/>
      </c>
      <c r="Q94" s="28" t="s">
        <v>66</v>
      </c>
      <c r="R94" s="33" t="s">
        <v>66</v>
      </c>
      <c r="S94" s="30">
        <f ca="1">SUMIFS(Dividendos!E:E,Dividendos!B:B,A94,Dividendos!A:A,"&gt;="&amp;B94,Dividendos!A:A,"&lt;="&amp; IF(I94="",TODAY(),I94 ))*D94</f>
        <v>0</v>
      </c>
      <c r="T94" s="30">
        <f t="shared" ca="1" si="6"/>
        <v>0</v>
      </c>
      <c r="U94" s="31" t="str">
        <f ca="1">IFERROR(__xludf.DUMMYFUNCTION("IFERROR(IF(B94=TODAY(),GOOGLEFINANCE(""INDEXBVMF:IFIX""),INDEX(GOOGLEFINANCE(""INDEXBVMF:IFIX"",""price"",$B94),2,2)))"),"")</f>
        <v/>
      </c>
      <c r="V94" s="31">
        <f ca="1">IFERROR(__xludf.DUMMYFUNCTION("IF(OR(ISBLANK($I94),I94=TODAY()), GOOGLEFINANCE(""INDEXBVMF:IFIX"") ,INDEX(GOOGLEFINANCE(""INDEXBVMF:IFIX"",""price"",$I94),2,2))"),3416.25)</f>
        <v>3416.25</v>
      </c>
      <c r="W94" s="32" t="e">
        <f t="shared" ca="1" si="7"/>
        <v>#VALUE!</v>
      </c>
      <c r="X94" s="33" t="s">
        <v>66</v>
      </c>
      <c r="Y94" s="34">
        <v>0</v>
      </c>
    </row>
    <row r="95" spans="1:25" ht="15.75" customHeight="1" x14ac:dyDescent="0.2">
      <c r="A95" s="48"/>
      <c r="B95" s="45"/>
      <c r="C95" s="46"/>
      <c r="D95" s="48"/>
      <c r="E95" s="135"/>
      <c r="F95" s="49">
        <f t="shared" si="0"/>
        <v>0</v>
      </c>
      <c r="G95" s="49">
        <f t="shared" si="1"/>
        <v>0</v>
      </c>
      <c r="H95" s="34" t="s">
        <v>66</v>
      </c>
      <c r="I95" s="45"/>
      <c r="J95" s="46"/>
      <c r="K95" s="25"/>
      <c r="L95" s="22"/>
      <c r="M95" s="47" t="str">
        <f t="shared" si="2"/>
        <v/>
      </c>
      <c r="N95" s="27" t="str">
        <f t="shared" si="3"/>
        <v/>
      </c>
      <c r="O95" s="27" t="str">
        <f t="shared" si="4"/>
        <v/>
      </c>
      <c r="P95" s="27" t="str">
        <f t="shared" si="5"/>
        <v/>
      </c>
      <c r="Q95" s="28" t="s">
        <v>66</v>
      </c>
      <c r="R95" s="33" t="s">
        <v>66</v>
      </c>
      <c r="S95" s="30">
        <f ca="1">SUMIFS(Dividendos!E:E,Dividendos!B:B,A95,Dividendos!A:A,"&gt;="&amp;B95,Dividendos!A:A,"&lt;="&amp; IF(I95="",TODAY(),I95 ))*D95</f>
        <v>0</v>
      </c>
      <c r="T95" s="30">
        <f t="shared" ca="1" si="6"/>
        <v>0</v>
      </c>
      <c r="U95" s="31" t="str">
        <f ca="1">IFERROR(__xludf.DUMMYFUNCTION("IFERROR(IF(B95=TODAY(),GOOGLEFINANCE(""INDEXBVMF:IFIX""),INDEX(GOOGLEFINANCE(""INDEXBVMF:IFIX"",""price"",$B95),2,2)))"),"")</f>
        <v/>
      </c>
      <c r="V95" s="31">
        <f ca="1">IFERROR(__xludf.DUMMYFUNCTION("IF(OR(ISBLANK($I95),I95=TODAY()), GOOGLEFINANCE(""INDEXBVMF:IFIX"") ,INDEX(GOOGLEFINANCE(""INDEXBVMF:IFIX"",""price"",$I95),2,2))"),3416.25)</f>
        <v>3416.25</v>
      </c>
      <c r="W95" s="32" t="e">
        <f t="shared" ca="1" si="7"/>
        <v>#VALUE!</v>
      </c>
      <c r="X95" s="33" t="s">
        <v>66</v>
      </c>
      <c r="Y95" s="34">
        <v>0</v>
      </c>
    </row>
    <row r="96" spans="1:25" ht="15.75" customHeight="1" x14ac:dyDescent="0.2">
      <c r="A96" s="48"/>
      <c r="B96" s="45"/>
      <c r="C96" s="46"/>
      <c r="D96" s="48"/>
      <c r="E96" s="135"/>
      <c r="F96" s="49">
        <f t="shared" si="0"/>
        <v>0</v>
      </c>
      <c r="G96" s="49">
        <f t="shared" si="1"/>
        <v>0</v>
      </c>
      <c r="H96" s="34" t="s">
        <v>66</v>
      </c>
      <c r="I96" s="45"/>
      <c r="J96" s="46"/>
      <c r="K96" s="25"/>
      <c r="L96" s="22"/>
      <c r="M96" s="47" t="str">
        <f t="shared" si="2"/>
        <v/>
      </c>
      <c r="N96" s="27" t="str">
        <f t="shared" si="3"/>
        <v/>
      </c>
      <c r="O96" s="27" t="str">
        <f t="shared" si="4"/>
        <v/>
      </c>
      <c r="P96" s="27" t="str">
        <f t="shared" si="5"/>
        <v/>
      </c>
      <c r="Q96" s="28" t="s">
        <v>66</v>
      </c>
      <c r="R96" s="33" t="s">
        <v>66</v>
      </c>
      <c r="S96" s="30">
        <f ca="1">SUMIFS(Dividendos!E:E,Dividendos!B:B,A96,Dividendos!A:A,"&gt;="&amp;B96,Dividendos!A:A,"&lt;="&amp; IF(I96="",TODAY(),I96 ))*D96</f>
        <v>0</v>
      </c>
      <c r="T96" s="30">
        <f t="shared" ca="1" si="6"/>
        <v>0</v>
      </c>
      <c r="U96" s="31" t="str">
        <f ca="1">IFERROR(__xludf.DUMMYFUNCTION("IFERROR(IF(B96=TODAY(),GOOGLEFINANCE(""INDEXBVMF:IFIX""),INDEX(GOOGLEFINANCE(""INDEXBVMF:IFIX"",""price"",$B96),2,2)))"),"")</f>
        <v/>
      </c>
      <c r="V96" s="31">
        <f ca="1">IFERROR(__xludf.DUMMYFUNCTION("IF(OR(ISBLANK($I96),I96=TODAY()), GOOGLEFINANCE(""INDEXBVMF:IFIX"") ,INDEX(GOOGLEFINANCE(""INDEXBVMF:IFIX"",""price"",$I96),2,2))"),3416.25)</f>
        <v>3416.25</v>
      </c>
      <c r="W96" s="32" t="e">
        <f t="shared" ca="1" si="7"/>
        <v>#VALUE!</v>
      </c>
      <c r="X96" s="33" t="s">
        <v>66</v>
      </c>
      <c r="Y96" s="34">
        <v>0</v>
      </c>
    </row>
    <row r="97" spans="1:25" ht="15.75" customHeight="1" x14ac:dyDescent="0.2">
      <c r="A97" s="48"/>
      <c r="B97" s="45"/>
      <c r="C97" s="46"/>
      <c r="D97" s="48"/>
      <c r="E97" s="135"/>
      <c r="F97" s="49">
        <f t="shared" si="0"/>
        <v>0</v>
      </c>
      <c r="G97" s="49">
        <f t="shared" si="1"/>
        <v>0</v>
      </c>
      <c r="H97" s="34" t="s">
        <v>66</v>
      </c>
      <c r="I97" s="45"/>
      <c r="J97" s="46"/>
      <c r="K97" s="25"/>
      <c r="L97" s="22"/>
      <c r="M97" s="47" t="str">
        <f t="shared" si="2"/>
        <v/>
      </c>
      <c r="N97" s="27" t="str">
        <f t="shared" si="3"/>
        <v/>
      </c>
      <c r="O97" s="27" t="str">
        <f t="shared" si="4"/>
        <v/>
      </c>
      <c r="P97" s="27" t="str">
        <f t="shared" si="5"/>
        <v/>
      </c>
      <c r="Q97" s="28" t="s">
        <v>66</v>
      </c>
      <c r="R97" s="33" t="s">
        <v>66</v>
      </c>
      <c r="S97" s="30">
        <f ca="1">SUMIFS(Dividendos!E:E,Dividendos!B:B,A97,Dividendos!A:A,"&gt;="&amp;B97,Dividendos!A:A,"&lt;="&amp; IF(I97="",TODAY(),I97 ))*D97</f>
        <v>0</v>
      </c>
      <c r="T97" s="30">
        <f t="shared" ca="1" si="6"/>
        <v>0</v>
      </c>
      <c r="U97" s="31" t="str">
        <f ca="1">IFERROR(__xludf.DUMMYFUNCTION("IFERROR(IF(B97=TODAY(),GOOGLEFINANCE(""INDEXBVMF:IFIX""),INDEX(GOOGLEFINANCE(""INDEXBVMF:IFIX"",""price"",$B97),2,2)))"),"")</f>
        <v/>
      </c>
      <c r="V97" s="31">
        <f ca="1">IFERROR(__xludf.DUMMYFUNCTION("IF(OR(ISBLANK($I97),I97=TODAY()), GOOGLEFINANCE(""INDEXBVMF:IFIX"") ,INDEX(GOOGLEFINANCE(""INDEXBVMF:IFIX"",""price"",$I97),2,2))"),3416.25)</f>
        <v>3416.25</v>
      </c>
      <c r="W97" s="32" t="e">
        <f t="shared" ca="1" si="7"/>
        <v>#VALUE!</v>
      </c>
      <c r="X97" s="33" t="s">
        <v>66</v>
      </c>
      <c r="Y97" s="34">
        <v>0</v>
      </c>
    </row>
    <row r="98" spans="1:25" ht="15.75" customHeight="1" x14ac:dyDescent="0.2">
      <c r="A98" s="48"/>
      <c r="B98" s="45"/>
      <c r="C98" s="46"/>
      <c r="D98" s="48"/>
      <c r="E98" s="135"/>
      <c r="F98" s="49">
        <f t="shared" si="0"/>
        <v>0</v>
      </c>
      <c r="G98" s="49">
        <f t="shared" si="1"/>
        <v>0</v>
      </c>
      <c r="H98" s="34" t="s">
        <v>66</v>
      </c>
      <c r="I98" s="45"/>
      <c r="J98" s="46"/>
      <c r="K98" s="25"/>
      <c r="L98" s="22"/>
      <c r="M98" s="47" t="str">
        <f t="shared" si="2"/>
        <v/>
      </c>
      <c r="N98" s="27" t="str">
        <f t="shared" si="3"/>
        <v/>
      </c>
      <c r="O98" s="27" t="str">
        <f t="shared" si="4"/>
        <v/>
      </c>
      <c r="P98" s="27" t="str">
        <f t="shared" si="5"/>
        <v/>
      </c>
      <c r="Q98" s="28" t="s">
        <v>66</v>
      </c>
      <c r="R98" s="33" t="s">
        <v>66</v>
      </c>
      <c r="S98" s="30">
        <f ca="1">SUMIFS(Dividendos!E:E,Dividendos!B:B,A98,Dividendos!A:A,"&gt;="&amp;B98,Dividendos!A:A,"&lt;="&amp; IF(I98="",TODAY(),I98 ))*D98</f>
        <v>0</v>
      </c>
      <c r="T98" s="30">
        <f t="shared" ca="1" si="6"/>
        <v>0</v>
      </c>
      <c r="U98" s="31" t="str">
        <f ca="1">IFERROR(__xludf.DUMMYFUNCTION("IFERROR(IF(B98=TODAY(),GOOGLEFINANCE(""INDEXBVMF:IFIX""),INDEX(GOOGLEFINANCE(""INDEXBVMF:IFIX"",""price"",$B98),2,2)))"),"")</f>
        <v/>
      </c>
      <c r="V98" s="31">
        <f ca="1">IFERROR(__xludf.DUMMYFUNCTION("IF(OR(ISBLANK($I98),I98=TODAY()), GOOGLEFINANCE(""INDEXBVMF:IFIX"") ,INDEX(GOOGLEFINANCE(""INDEXBVMF:IFIX"",""price"",$I98),2,2))"),3416.25)</f>
        <v>3416.25</v>
      </c>
      <c r="W98" s="32" t="e">
        <f t="shared" ca="1" si="7"/>
        <v>#VALUE!</v>
      </c>
      <c r="X98" s="33" t="s">
        <v>66</v>
      </c>
      <c r="Y98" s="34">
        <v>0</v>
      </c>
    </row>
    <row r="99" spans="1:25" ht="15.75" customHeight="1" x14ac:dyDescent="0.2">
      <c r="A99" s="48"/>
      <c r="B99" s="45"/>
      <c r="C99" s="46"/>
      <c r="D99" s="48"/>
      <c r="E99" s="135"/>
      <c r="F99" s="49">
        <f t="shared" si="0"/>
        <v>0</v>
      </c>
      <c r="G99" s="49">
        <f t="shared" si="1"/>
        <v>0</v>
      </c>
      <c r="H99" s="34" t="s">
        <v>66</v>
      </c>
      <c r="I99" s="45"/>
      <c r="J99" s="46"/>
      <c r="K99" s="25"/>
      <c r="L99" s="22"/>
      <c r="M99" s="47" t="str">
        <f t="shared" si="2"/>
        <v/>
      </c>
      <c r="N99" s="27" t="str">
        <f t="shared" si="3"/>
        <v/>
      </c>
      <c r="O99" s="27" t="str">
        <f t="shared" si="4"/>
        <v/>
      </c>
      <c r="P99" s="27" t="str">
        <f t="shared" si="5"/>
        <v/>
      </c>
      <c r="Q99" s="28" t="s">
        <v>66</v>
      </c>
      <c r="R99" s="33" t="s">
        <v>66</v>
      </c>
      <c r="S99" s="30">
        <f ca="1">SUMIFS(Dividendos!E:E,Dividendos!B:B,A99,Dividendos!A:A,"&gt;="&amp;B99,Dividendos!A:A,"&lt;="&amp; IF(I99="",TODAY(),I99 ))*D99</f>
        <v>0</v>
      </c>
      <c r="T99" s="30">
        <f t="shared" ca="1" si="6"/>
        <v>0</v>
      </c>
      <c r="U99" s="31" t="str">
        <f ca="1">IFERROR(__xludf.DUMMYFUNCTION("IFERROR(IF(B99=TODAY(),GOOGLEFINANCE(""INDEXBVMF:IFIX""),INDEX(GOOGLEFINANCE(""INDEXBVMF:IFIX"",""price"",$B99),2,2)))"),"")</f>
        <v/>
      </c>
      <c r="V99" s="31">
        <f ca="1">IFERROR(__xludf.DUMMYFUNCTION("IF(OR(ISBLANK($I99),I99=TODAY()), GOOGLEFINANCE(""INDEXBVMF:IFIX"") ,INDEX(GOOGLEFINANCE(""INDEXBVMF:IFIX"",""price"",$I99),2,2))"),3416.25)</f>
        <v>3416.25</v>
      </c>
      <c r="W99" s="32" t="e">
        <f t="shared" ca="1" si="7"/>
        <v>#VALUE!</v>
      </c>
      <c r="X99" s="33" t="s">
        <v>66</v>
      </c>
      <c r="Y99" s="34">
        <v>0</v>
      </c>
    </row>
    <row r="100" spans="1:25" ht="15.75" customHeight="1" x14ac:dyDescent="0.2">
      <c r="A100" s="48"/>
      <c r="B100" s="45"/>
      <c r="C100" s="46"/>
      <c r="D100" s="48"/>
      <c r="E100" s="135"/>
      <c r="F100" s="49">
        <f t="shared" si="0"/>
        <v>0</v>
      </c>
      <c r="G100" s="49">
        <f t="shared" si="1"/>
        <v>0</v>
      </c>
      <c r="H100" s="34" t="s">
        <v>66</v>
      </c>
      <c r="I100" s="45"/>
      <c r="J100" s="46"/>
      <c r="K100" s="25"/>
      <c r="L100" s="22"/>
      <c r="M100" s="47" t="str">
        <f t="shared" si="2"/>
        <v/>
      </c>
      <c r="N100" s="27" t="str">
        <f t="shared" si="3"/>
        <v/>
      </c>
      <c r="O100" s="27" t="str">
        <f t="shared" si="4"/>
        <v/>
      </c>
      <c r="P100" s="27" t="str">
        <f t="shared" si="5"/>
        <v/>
      </c>
      <c r="Q100" s="28" t="s">
        <v>66</v>
      </c>
      <c r="R100" s="33" t="s">
        <v>66</v>
      </c>
      <c r="S100" s="30">
        <f ca="1">SUMIFS(Dividendos!E:E,Dividendos!B:B,A100,Dividendos!A:A,"&gt;="&amp;B100,Dividendos!A:A,"&lt;="&amp; IF(I100="",TODAY(),I100 ))*D100</f>
        <v>0</v>
      </c>
      <c r="T100" s="30">
        <f t="shared" ca="1" si="6"/>
        <v>0</v>
      </c>
      <c r="U100" s="31" t="str">
        <f ca="1">IFERROR(__xludf.DUMMYFUNCTION("IFERROR(IF(B100=TODAY(),GOOGLEFINANCE(""INDEXBVMF:IFIX""),INDEX(GOOGLEFINANCE(""INDEXBVMF:IFIX"",""price"",$B100),2,2)))"),"")</f>
        <v/>
      </c>
      <c r="V100" s="31">
        <f ca="1">IFERROR(__xludf.DUMMYFUNCTION("IF(OR(ISBLANK($I100),I100=TODAY()), GOOGLEFINANCE(""INDEXBVMF:IFIX"") ,INDEX(GOOGLEFINANCE(""INDEXBVMF:IFIX"",""price"",$I100),2,2))"),3416.25)</f>
        <v>3416.25</v>
      </c>
      <c r="W100" s="32" t="e">
        <f t="shared" ca="1" si="7"/>
        <v>#VALUE!</v>
      </c>
      <c r="X100" s="33" t="s">
        <v>66</v>
      </c>
      <c r="Y100" s="34">
        <v>0</v>
      </c>
    </row>
    <row r="101" spans="1:25" ht="15.75" customHeight="1" x14ac:dyDescent="0.2">
      <c r="A101" s="48"/>
      <c r="B101" s="45"/>
      <c r="C101" s="46"/>
      <c r="D101" s="48"/>
      <c r="E101" s="135"/>
      <c r="F101" s="49">
        <f t="shared" si="0"/>
        <v>0</v>
      </c>
      <c r="G101" s="49">
        <f t="shared" si="1"/>
        <v>0</v>
      </c>
      <c r="H101" s="34" t="s">
        <v>66</v>
      </c>
      <c r="I101" s="45"/>
      <c r="J101" s="46"/>
      <c r="K101" s="25"/>
      <c r="L101" s="22"/>
      <c r="M101" s="47" t="str">
        <f t="shared" si="2"/>
        <v/>
      </c>
      <c r="N101" s="27" t="str">
        <f t="shared" si="3"/>
        <v/>
      </c>
      <c r="O101" s="27" t="str">
        <f t="shared" si="4"/>
        <v/>
      </c>
      <c r="P101" s="27" t="str">
        <f t="shared" si="5"/>
        <v/>
      </c>
      <c r="Q101" s="28" t="s">
        <v>66</v>
      </c>
      <c r="R101" s="33" t="s">
        <v>66</v>
      </c>
      <c r="S101" s="30">
        <f ca="1">SUMIFS(Dividendos!E:E,Dividendos!B:B,A101,Dividendos!A:A,"&gt;="&amp;B101,Dividendos!A:A,"&lt;="&amp; IF(I101="",TODAY(),I101 ))*D101</f>
        <v>0</v>
      </c>
      <c r="T101" s="30">
        <f t="shared" ca="1" si="6"/>
        <v>0</v>
      </c>
      <c r="U101" s="31" t="str">
        <f ca="1">IFERROR(__xludf.DUMMYFUNCTION("IFERROR(IF(B101=TODAY(),GOOGLEFINANCE(""INDEXBVMF:IFIX""),INDEX(GOOGLEFINANCE(""INDEXBVMF:IFIX"",""price"",$B101),2,2)))"),"")</f>
        <v/>
      </c>
      <c r="V101" s="31">
        <f ca="1">IFERROR(__xludf.DUMMYFUNCTION("IF(OR(ISBLANK($I101),I101=TODAY()), GOOGLEFINANCE(""INDEXBVMF:IFIX"") ,INDEX(GOOGLEFINANCE(""INDEXBVMF:IFIX"",""price"",$I101),2,2))"),3416.25)</f>
        <v>3416.25</v>
      </c>
      <c r="W101" s="32" t="e">
        <f t="shared" ca="1" si="7"/>
        <v>#VALUE!</v>
      </c>
      <c r="X101" s="33" t="s">
        <v>66</v>
      </c>
      <c r="Y101" s="34">
        <v>0</v>
      </c>
    </row>
    <row r="102" spans="1:25" ht="15.75" customHeight="1" x14ac:dyDescent="0.2">
      <c r="A102" s="48"/>
      <c r="B102" s="45"/>
      <c r="C102" s="46"/>
      <c r="D102" s="48"/>
      <c r="E102" s="135"/>
      <c r="F102" s="49">
        <f t="shared" si="0"/>
        <v>0</v>
      </c>
      <c r="G102" s="49">
        <f t="shared" si="1"/>
        <v>0</v>
      </c>
      <c r="H102" s="34" t="s">
        <v>66</v>
      </c>
      <c r="I102" s="45"/>
      <c r="J102" s="46"/>
      <c r="K102" s="25"/>
      <c r="L102" s="22"/>
      <c r="M102" s="47" t="str">
        <f t="shared" si="2"/>
        <v/>
      </c>
      <c r="N102" s="27" t="str">
        <f t="shared" si="3"/>
        <v/>
      </c>
      <c r="O102" s="27" t="str">
        <f t="shared" si="4"/>
        <v/>
      </c>
      <c r="P102" s="27" t="str">
        <f t="shared" si="5"/>
        <v/>
      </c>
      <c r="Q102" s="28" t="s">
        <v>66</v>
      </c>
      <c r="R102" s="33" t="s">
        <v>66</v>
      </c>
      <c r="S102" s="30">
        <f ca="1">SUMIFS(Dividendos!E:E,Dividendos!B:B,A102,Dividendos!A:A,"&gt;="&amp;B102,Dividendos!A:A,"&lt;="&amp; IF(I102="",TODAY(),I102 ))*D102</f>
        <v>0</v>
      </c>
      <c r="T102" s="30">
        <f t="shared" ca="1" si="6"/>
        <v>0</v>
      </c>
      <c r="U102" s="31" t="str">
        <f ca="1">IFERROR(__xludf.DUMMYFUNCTION("IFERROR(IF(B102=TODAY(),GOOGLEFINANCE(""INDEXBVMF:IFIX""),INDEX(GOOGLEFINANCE(""INDEXBVMF:IFIX"",""price"",$B102),2,2)))"),"")</f>
        <v/>
      </c>
      <c r="V102" s="31">
        <f ca="1">IFERROR(__xludf.DUMMYFUNCTION("IF(OR(ISBLANK($I102),I102=TODAY()), GOOGLEFINANCE(""INDEXBVMF:IFIX"") ,INDEX(GOOGLEFINANCE(""INDEXBVMF:IFIX"",""price"",$I102),2,2))"),3416.25)</f>
        <v>3416.25</v>
      </c>
      <c r="W102" s="32" t="e">
        <f t="shared" ca="1" si="7"/>
        <v>#VALUE!</v>
      </c>
      <c r="X102" s="33" t="s">
        <v>66</v>
      </c>
      <c r="Y102" s="34">
        <v>0</v>
      </c>
    </row>
    <row r="103" spans="1:25" ht="15.75" customHeight="1" x14ac:dyDescent="0.2">
      <c r="A103" s="48"/>
      <c r="B103" s="45"/>
      <c r="C103" s="46"/>
      <c r="D103" s="48"/>
      <c r="E103" s="135"/>
      <c r="F103" s="49">
        <f t="shared" si="0"/>
        <v>0</v>
      </c>
      <c r="G103" s="49">
        <f t="shared" si="1"/>
        <v>0</v>
      </c>
      <c r="H103" s="34" t="s">
        <v>66</v>
      </c>
      <c r="I103" s="45"/>
      <c r="J103" s="46"/>
      <c r="K103" s="25"/>
      <c r="L103" s="22"/>
      <c r="M103" s="47" t="str">
        <f t="shared" si="2"/>
        <v/>
      </c>
      <c r="N103" s="27" t="str">
        <f t="shared" si="3"/>
        <v/>
      </c>
      <c r="O103" s="27" t="str">
        <f t="shared" si="4"/>
        <v/>
      </c>
      <c r="P103" s="27" t="str">
        <f t="shared" si="5"/>
        <v/>
      </c>
      <c r="Q103" s="28" t="s">
        <v>66</v>
      </c>
      <c r="R103" s="33" t="s">
        <v>66</v>
      </c>
      <c r="S103" s="30">
        <f ca="1">SUMIFS(Dividendos!E:E,Dividendos!B:B,A103,Dividendos!A:A,"&gt;="&amp;B103,Dividendos!A:A,"&lt;="&amp; IF(I103="",TODAY(),I103 ))*D103</f>
        <v>0</v>
      </c>
      <c r="T103" s="30">
        <f t="shared" ca="1" si="6"/>
        <v>0</v>
      </c>
      <c r="U103" s="31" t="str">
        <f ca="1">IFERROR(__xludf.DUMMYFUNCTION("IFERROR(IF(B103=TODAY(),GOOGLEFINANCE(""INDEXBVMF:IFIX""),INDEX(GOOGLEFINANCE(""INDEXBVMF:IFIX"",""price"",$B103),2,2)))"),"")</f>
        <v/>
      </c>
      <c r="V103" s="31">
        <f ca="1">IFERROR(__xludf.DUMMYFUNCTION("IF(OR(ISBLANK($I103),I103=TODAY()), GOOGLEFINANCE(""INDEXBVMF:IFIX"") ,INDEX(GOOGLEFINANCE(""INDEXBVMF:IFIX"",""price"",$I103),2,2))"),3416.25)</f>
        <v>3416.25</v>
      </c>
      <c r="W103" s="32" t="e">
        <f t="shared" ca="1" si="7"/>
        <v>#VALUE!</v>
      </c>
      <c r="X103" s="33" t="s">
        <v>66</v>
      </c>
      <c r="Y103" s="34">
        <v>0</v>
      </c>
    </row>
    <row r="104" spans="1:25" ht="15.75" customHeight="1" x14ac:dyDescent="0.2">
      <c r="A104" s="48"/>
      <c r="B104" s="45"/>
      <c r="C104" s="46"/>
      <c r="D104" s="48"/>
      <c r="E104" s="135"/>
      <c r="F104" s="49">
        <f t="shared" si="0"/>
        <v>0</v>
      </c>
      <c r="G104" s="49">
        <f t="shared" si="1"/>
        <v>0</v>
      </c>
      <c r="H104" s="34" t="s">
        <v>66</v>
      </c>
      <c r="I104" s="45"/>
      <c r="J104" s="46"/>
      <c r="K104" s="25"/>
      <c r="L104" s="22"/>
      <c r="M104" s="47" t="str">
        <f t="shared" si="2"/>
        <v/>
      </c>
      <c r="N104" s="27" t="str">
        <f t="shared" si="3"/>
        <v/>
      </c>
      <c r="O104" s="27" t="str">
        <f t="shared" si="4"/>
        <v/>
      </c>
      <c r="P104" s="27" t="str">
        <f t="shared" si="5"/>
        <v/>
      </c>
      <c r="Q104" s="28" t="s">
        <v>66</v>
      </c>
      <c r="R104" s="33" t="s">
        <v>66</v>
      </c>
      <c r="S104" s="30">
        <f ca="1">SUMIFS(Dividendos!E:E,Dividendos!B:B,A104,Dividendos!A:A,"&gt;="&amp;B104,Dividendos!A:A,"&lt;="&amp; IF(I104="",TODAY(),I104 ))*D104</f>
        <v>0</v>
      </c>
      <c r="T104" s="30">
        <f t="shared" ca="1" si="6"/>
        <v>0</v>
      </c>
      <c r="U104" s="31" t="str">
        <f ca="1">IFERROR(__xludf.DUMMYFUNCTION("IFERROR(IF(B104=TODAY(),GOOGLEFINANCE(""INDEXBVMF:IFIX""),INDEX(GOOGLEFINANCE(""INDEXBVMF:IFIX"",""price"",$B104),2,2)))"),"")</f>
        <v/>
      </c>
      <c r="V104" s="31">
        <f ca="1">IFERROR(__xludf.DUMMYFUNCTION("IF(OR(ISBLANK($I104),I104=TODAY()), GOOGLEFINANCE(""INDEXBVMF:IFIX"") ,INDEX(GOOGLEFINANCE(""INDEXBVMF:IFIX"",""price"",$I104),2,2))"),3416.25)</f>
        <v>3416.25</v>
      </c>
      <c r="W104" s="32" t="e">
        <f t="shared" ca="1" si="7"/>
        <v>#VALUE!</v>
      </c>
      <c r="X104" s="33" t="s">
        <v>66</v>
      </c>
      <c r="Y104" s="34">
        <v>0</v>
      </c>
    </row>
    <row r="105" spans="1:25" ht="15.75" customHeight="1" x14ac:dyDescent="0.2">
      <c r="A105" s="48"/>
      <c r="B105" s="45"/>
      <c r="C105" s="46"/>
      <c r="D105" s="48"/>
      <c r="E105" s="135"/>
      <c r="F105" s="49">
        <f t="shared" si="0"/>
        <v>0</v>
      </c>
      <c r="G105" s="49">
        <f t="shared" si="1"/>
        <v>0</v>
      </c>
      <c r="H105" s="34" t="s">
        <v>66</v>
      </c>
      <c r="I105" s="45"/>
      <c r="J105" s="46"/>
      <c r="K105" s="25"/>
      <c r="L105" s="22"/>
      <c r="M105" s="47" t="str">
        <f t="shared" si="2"/>
        <v/>
      </c>
      <c r="N105" s="27" t="str">
        <f t="shared" si="3"/>
        <v/>
      </c>
      <c r="O105" s="27" t="str">
        <f t="shared" si="4"/>
        <v/>
      </c>
      <c r="P105" s="27" t="str">
        <f t="shared" si="5"/>
        <v/>
      </c>
      <c r="Q105" s="28" t="s">
        <v>66</v>
      </c>
      <c r="R105" s="33" t="s">
        <v>66</v>
      </c>
      <c r="S105" s="30">
        <f ca="1">SUMIFS(Dividendos!E:E,Dividendos!B:B,A105,Dividendos!A:A,"&gt;="&amp;B105,Dividendos!A:A,"&lt;="&amp; IF(I105="",TODAY(),I105 ))*D105</f>
        <v>0</v>
      </c>
      <c r="T105" s="30">
        <f t="shared" ca="1" si="6"/>
        <v>0</v>
      </c>
      <c r="U105" s="31" t="str">
        <f ca="1">IFERROR(__xludf.DUMMYFUNCTION("IFERROR(IF(B105=TODAY(),GOOGLEFINANCE(""INDEXBVMF:IFIX""),INDEX(GOOGLEFINANCE(""INDEXBVMF:IFIX"",""price"",$B105),2,2)))"),"")</f>
        <v/>
      </c>
      <c r="V105" s="31">
        <f ca="1">IFERROR(__xludf.DUMMYFUNCTION("IF(OR(ISBLANK($I105),I105=TODAY()), GOOGLEFINANCE(""INDEXBVMF:IFIX"") ,INDEX(GOOGLEFINANCE(""INDEXBVMF:IFIX"",""price"",$I105),2,2))"),3416.25)</f>
        <v>3416.25</v>
      </c>
      <c r="W105" s="32" t="e">
        <f t="shared" ca="1" si="7"/>
        <v>#VALUE!</v>
      </c>
      <c r="X105" s="33" t="s">
        <v>66</v>
      </c>
      <c r="Y105" s="34">
        <v>0</v>
      </c>
    </row>
    <row r="106" spans="1:25" ht="15.75" customHeight="1" x14ac:dyDescent="0.2">
      <c r="A106" s="48"/>
      <c r="B106" s="45"/>
      <c r="C106" s="46"/>
      <c r="D106" s="48"/>
      <c r="E106" s="135"/>
      <c r="F106" s="49">
        <f t="shared" si="0"/>
        <v>0</v>
      </c>
      <c r="G106" s="49">
        <f t="shared" si="1"/>
        <v>0</v>
      </c>
      <c r="H106" s="34" t="s">
        <v>66</v>
      </c>
      <c r="I106" s="45"/>
      <c r="J106" s="46"/>
      <c r="K106" s="25"/>
      <c r="L106" s="22"/>
      <c r="M106" s="47" t="str">
        <f t="shared" si="2"/>
        <v/>
      </c>
      <c r="N106" s="27" t="str">
        <f t="shared" si="3"/>
        <v/>
      </c>
      <c r="O106" s="27" t="str">
        <f t="shared" si="4"/>
        <v/>
      </c>
      <c r="P106" s="27" t="str">
        <f t="shared" si="5"/>
        <v/>
      </c>
      <c r="Q106" s="28" t="s">
        <v>66</v>
      </c>
      <c r="R106" s="33" t="s">
        <v>66</v>
      </c>
      <c r="S106" s="30">
        <f ca="1">SUMIFS(Dividendos!E:E,Dividendos!B:B,A106,Dividendos!A:A,"&gt;="&amp;B106,Dividendos!A:A,"&lt;="&amp; IF(I106="",TODAY(),I106 ))*D106</f>
        <v>0</v>
      </c>
      <c r="T106" s="30">
        <f t="shared" ca="1" si="6"/>
        <v>0</v>
      </c>
      <c r="U106" s="31" t="str">
        <f ca="1">IFERROR(__xludf.DUMMYFUNCTION("IFERROR(IF(B106=TODAY(),GOOGLEFINANCE(""INDEXBVMF:IFIX""),INDEX(GOOGLEFINANCE(""INDEXBVMF:IFIX"",""price"",$B106),2,2)))"),"")</f>
        <v/>
      </c>
      <c r="V106" s="31">
        <f ca="1">IFERROR(__xludf.DUMMYFUNCTION("IF(OR(ISBLANK($I106),I106=TODAY()), GOOGLEFINANCE(""INDEXBVMF:IFIX"") ,INDEX(GOOGLEFINANCE(""INDEXBVMF:IFIX"",""price"",$I106),2,2))"),3416.25)</f>
        <v>3416.25</v>
      </c>
      <c r="W106" s="32" t="e">
        <f t="shared" ca="1" si="7"/>
        <v>#VALUE!</v>
      </c>
      <c r="X106" s="33" t="s">
        <v>66</v>
      </c>
      <c r="Y106" s="34">
        <v>0</v>
      </c>
    </row>
    <row r="107" spans="1:25" ht="15.75" customHeight="1" x14ac:dyDescent="0.2">
      <c r="A107" s="48"/>
      <c r="B107" s="45"/>
      <c r="C107" s="46"/>
      <c r="D107" s="48"/>
      <c r="E107" s="135"/>
      <c r="F107" s="49">
        <f t="shared" si="0"/>
        <v>0</v>
      </c>
      <c r="G107" s="49">
        <f t="shared" si="1"/>
        <v>0</v>
      </c>
      <c r="H107" s="34" t="s">
        <v>66</v>
      </c>
      <c r="I107" s="45"/>
      <c r="J107" s="46"/>
      <c r="K107" s="25"/>
      <c r="L107" s="22"/>
      <c r="M107" s="47" t="str">
        <f t="shared" si="2"/>
        <v/>
      </c>
      <c r="N107" s="27" t="str">
        <f t="shared" si="3"/>
        <v/>
      </c>
      <c r="O107" s="27" t="str">
        <f t="shared" si="4"/>
        <v/>
      </c>
      <c r="P107" s="27" t="str">
        <f t="shared" si="5"/>
        <v/>
      </c>
      <c r="Q107" s="28" t="s">
        <v>66</v>
      </c>
      <c r="R107" s="33" t="s">
        <v>66</v>
      </c>
      <c r="S107" s="30">
        <f ca="1">SUMIFS(Dividendos!E:E,Dividendos!B:B,A107,Dividendos!A:A,"&gt;="&amp;B107,Dividendos!A:A,"&lt;="&amp; IF(I107="",TODAY(),I107 ))*D107</f>
        <v>0</v>
      </c>
      <c r="T107" s="30">
        <f t="shared" ca="1" si="6"/>
        <v>0</v>
      </c>
      <c r="U107" s="31" t="str">
        <f ca="1">IFERROR(__xludf.DUMMYFUNCTION("IFERROR(IF(B107=TODAY(),GOOGLEFINANCE(""INDEXBVMF:IFIX""),INDEX(GOOGLEFINANCE(""INDEXBVMF:IFIX"",""price"",$B107),2,2)))"),"")</f>
        <v/>
      </c>
      <c r="V107" s="31">
        <f ca="1">IFERROR(__xludf.DUMMYFUNCTION("IF(OR(ISBLANK($I107),I107=TODAY()), GOOGLEFINANCE(""INDEXBVMF:IFIX"") ,INDEX(GOOGLEFINANCE(""INDEXBVMF:IFIX"",""price"",$I107),2,2))"),3416.25)</f>
        <v>3416.25</v>
      </c>
      <c r="W107" s="32" t="e">
        <f t="shared" ca="1" si="7"/>
        <v>#VALUE!</v>
      </c>
      <c r="X107" s="33" t="s">
        <v>66</v>
      </c>
      <c r="Y107" s="34">
        <v>0</v>
      </c>
    </row>
    <row r="108" spans="1:25" ht="15.75" customHeight="1" x14ac:dyDescent="0.2">
      <c r="A108" s="48"/>
      <c r="B108" s="45"/>
      <c r="C108" s="46"/>
      <c r="D108" s="48"/>
      <c r="E108" s="135"/>
      <c r="F108" s="49">
        <f t="shared" si="0"/>
        <v>0</v>
      </c>
      <c r="G108" s="49">
        <f t="shared" si="1"/>
        <v>0</v>
      </c>
      <c r="H108" s="34" t="s">
        <v>66</v>
      </c>
      <c r="I108" s="45"/>
      <c r="J108" s="46"/>
      <c r="K108" s="25"/>
      <c r="L108" s="22"/>
      <c r="M108" s="47" t="str">
        <f t="shared" si="2"/>
        <v/>
      </c>
      <c r="N108" s="27" t="str">
        <f t="shared" si="3"/>
        <v/>
      </c>
      <c r="O108" s="27" t="str">
        <f t="shared" si="4"/>
        <v/>
      </c>
      <c r="P108" s="27" t="str">
        <f t="shared" si="5"/>
        <v/>
      </c>
      <c r="Q108" s="28" t="s">
        <v>66</v>
      </c>
      <c r="R108" s="33" t="s">
        <v>66</v>
      </c>
      <c r="S108" s="30">
        <f ca="1">SUMIFS(Dividendos!E:E,Dividendos!B:B,A108,Dividendos!A:A,"&gt;="&amp;B108,Dividendos!A:A,"&lt;="&amp; IF(I108="",TODAY(),I108 ))*D108</f>
        <v>0</v>
      </c>
      <c r="T108" s="30">
        <f t="shared" ca="1" si="6"/>
        <v>0</v>
      </c>
      <c r="U108" s="31" t="str">
        <f ca="1">IFERROR(__xludf.DUMMYFUNCTION("IFERROR(IF(B108=TODAY(),GOOGLEFINANCE(""INDEXBVMF:IFIX""),INDEX(GOOGLEFINANCE(""INDEXBVMF:IFIX"",""price"",$B108),2,2)))"),"")</f>
        <v/>
      </c>
      <c r="V108" s="31">
        <f ca="1">IFERROR(__xludf.DUMMYFUNCTION("IF(OR(ISBLANK($I108),I108=TODAY()), GOOGLEFINANCE(""INDEXBVMF:IFIX"") ,INDEX(GOOGLEFINANCE(""INDEXBVMF:IFIX"",""price"",$I108),2,2))"),3416.25)</f>
        <v>3416.25</v>
      </c>
      <c r="W108" s="32" t="e">
        <f t="shared" ca="1" si="7"/>
        <v>#VALUE!</v>
      </c>
      <c r="X108" s="33" t="s">
        <v>66</v>
      </c>
      <c r="Y108" s="34">
        <v>0</v>
      </c>
    </row>
    <row r="109" spans="1:25" ht="15.75" customHeight="1" x14ac:dyDescent="0.2">
      <c r="A109" s="48"/>
      <c r="B109" s="45"/>
      <c r="C109" s="46"/>
      <c r="D109" s="48"/>
      <c r="E109" s="135"/>
      <c r="F109" s="49">
        <f t="shared" si="0"/>
        <v>0</v>
      </c>
      <c r="G109" s="49">
        <f t="shared" si="1"/>
        <v>0</v>
      </c>
      <c r="H109" s="34" t="s">
        <v>66</v>
      </c>
      <c r="I109" s="45"/>
      <c r="J109" s="46"/>
      <c r="K109" s="25"/>
      <c r="L109" s="22"/>
      <c r="M109" s="47" t="str">
        <f t="shared" si="2"/>
        <v/>
      </c>
      <c r="N109" s="27" t="str">
        <f t="shared" si="3"/>
        <v/>
      </c>
      <c r="O109" s="27" t="str">
        <f t="shared" si="4"/>
        <v/>
      </c>
      <c r="P109" s="27" t="str">
        <f t="shared" si="5"/>
        <v/>
      </c>
      <c r="Q109" s="28" t="s">
        <v>66</v>
      </c>
      <c r="R109" s="33" t="s">
        <v>66</v>
      </c>
      <c r="S109" s="30">
        <f ca="1">SUMIFS(Dividendos!E:E,Dividendos!B:B,A109,Dividendos!A:A,"&gt;="&amp;B109,Dividendos!A:A,"&lt;="&amp; IF(I109="",TODAY(),I109 ))*D109</f>
        <v>0</v>
      </c>
      <c r="T109" s="30">
        <f t="shared" ca="1" si="6"/>
        <v>0</v>
      </c>
      <c r="U109" s="31" t="str">
        <f ca="1">IFERROR(__xludf.DUMMYFUNCTION("IFERROR(IF(B109=TODAY(),GOOGLEFINANCE(""INDEXBVMF:IFIX""),INDEX(GOOGLEFINANCE(""INDEXBVMF:IFIX"",""price"",$B109),2,2)))"),"")</f>
        <v/>
      </c>
      <c r="V109" s="31">
        <f ca="1">IFERROR(__xludf.DUMMYFUNCTION("IF(OR(ISBLANK($I109),I109=TODAY()), GOOGLEFINANCE(""INDEXBVMF:IFIX"") ,INDEX(GOOGLEFINANCE(""INDEXBVMF:IFIX"",""price"",$I109),2,2))"),3416.25)</f>
        <v>3416.25</v>
      </c>
      <c r="W109" s="32" t="e">
        <f t="shared" ca="1" si="7"/>
        <v>#VALUE!</v>
      </c>
      <c r="X109" s="33" t="s">
        <v>66</v>
      </c>
      <c r="Y109" s="34">
        <v>0</v>
      </c>
    </row>
    <row r="110" spans="1:25" ht="15.75" customHeight="1" x14ac:dyDescent="0.2">
      <c r="A110" s="48"/>
      <c r="B110" s="45"/>
      <c r="C110" s="46"/>
      <c r="D110" s="48"/>
      <c r="E110" s="135"/>
      <c r="F110" s="49">
        <f t="shared" si="0"/>
        <v>0</v>
      </c>
      <c r="G110" s="49">
        <f t="shared" si="1"/>
        <v>0</v>
      </c>
      <c r="H110" s="34" t="s">
        <v>66</v>
      </c>
      <c r="I110" s="45"/>
      <c r="J110" s="46"/>
      <c r="K110" s="25"/>
      <c r="L110" s="22"/>
      <c r="M110" s="47" t="str">
        <f t="shared" si="2"/>
        <v/>
      </c>
      <c r="N110" s="27" t="str">
        <f t="shared" si="3"/>
        <v/>
      </c>
      <c r="O110" s="27" t="str">
        <f t="shared" si="4"/>
        <v/>
      </c>
      <c r="P110" s="27" t="str">
        <f t="shared" si="5"/>
        <v/>
      </c>
      <c r="Q110" s="28" t="s">
        <v>66</v>
      </c>
      <c r="R110" s="33" t="s">
        <v>66</v>
      </c>
      <c r="S110" s="30">
        <f ca="1">SUMIFS(Dividendos!E:E,Dividendos!B:B,A110,Dividendos!A:A,"&gt;="&amp;B110,Dividendos!A:A,"&lt;="&amp; IF(I110="",TODAY(),I110 ))*D110</f>
        <v>0</v>
      </c>
      <c r="T110" s="30">
        <f t="shared" ca="1" si="6"/>
        <v>0</v>
      </c>
      <c r="U110" s="31" t="str">
        <f ca="1">IFERROR(__xludf.DUMMYFUNCTION("IFERROR(IF(B110=TODAY(),GOOGLEFINANCE(""INDEXBVMF:IFIX""),INDEX(GOOGLEFINANCE(""INDEXBVMF:IFIX"",""price"",$B110),2,2)))"),"")</f>
        <v/>
      </c>
      <c r="V110" s="31">
        <f ca="1">IFERROR(__xludf.DUMMYFUNCTION("IF(OR(ISBLANK($I110),I110=TODAY()), GOOGLEFINANCE(""INDEXBVMF:IFIX"") ,INDEX(GOOGLEFINANCE(""INDEXBVMF:IFIX"",""price"",$I110),2,2))"),3416.25)</f>
        <v>3416.25</v>
      </c>
      <c r="W110" s="32" t="e">
        <f t="shared" ca="1" si="7"/>
        <v>#VALUE!</v>
      </c>
      <c r="X110" s="33" t="s">
        <v>66</v>
      </c>
      <c r="Y110" s="34">
        <v>0</v>
      </c>
    </row>
    <row r="111" spans="1:25" ht="15.75" customHeight="1" x14ac:dyDescent="0.2">
      <c r="A111" s="48"/>
      <c r="B111" s="45"/>
      <c r="C111" s="46"/>
      <c r="D111" s="48"/>
      <c r="E111" s="135"/>
      <c r="F111" s="49">
        <f t="shared" si="0"/>
        <v>0</v>
      </c>
      <c r="G111" s="49">
        <f t="shared" si="1"/>
        <v>0</v>
      </c>
      <c r="H111" s="34" t="s">
        <v>66</v>
      </c>
      <c r="I111" s="45"/>
      <c r="J111" s="46"/>
      <c r="K111" s="25"/>
      <c r="L111" s="22"/>
      <c r="M111" s="47" t="str">
        <f t="shared" si="2"/>
        <v/>
      </c>
      <c r="N111" s="27" t="str">
        <f t="shared" si="3"/>
        <v/>
      </c>
      <c r="O111" s="27" t="str">
        <f t="shared" si="4"/>
        <v/>
      </c>
      <c r="P111" s="27" t="str">
        <f t="shared" si="5"/>
        <v/>
      </c>
      <c r="Q111" s="28" t="s">
        <v>66</v>
      </c>
      <c r="R111" s="33" t="s">
        <v>66</v>
      </c>
      <c r="S111" s="30">
        <f ca="1">SUMIFS(Dividendos!E:E,Dividendos!B:B,A111,Dividendos!A:A,"&gt;="&amp;B111,Dividendos!A:A,"&lt;="&amp; IF(I111="",TODAY(),I111 ))*D111</f>
        <v>0</v>
      </c>
      <c r="T111" s="30">
        <f t="shared" ca="1" si="6"/>
        <v>0</v>
      </c>
      <c r="U111" s="31" t="str">
        <f ca="1">IFERROR(__xludf.DUMMYFUNCTION("IFERROR(IF(B111=TODAY(),GOOGLEFINANCE(""INDEXBVMF:IFIX""),INDEX(GOOGLEFINANCE(""INDEXBVMF:IFIX"",""price"",$B111),2,2)))"),"")</f>
        <v/>
      </c>
      <c r="V111" s="31">
        <f ca="1">IFERROR(__xludf.DUMMYFUNCTION("IF(OR(ISBLANK($I111),I111=TODAY()), GOOGLEFINANCE(""INDEXBVMF:IFIX"") ,INDEX(GOOGLEFINANCE(""INDEXBVMF:IFIX"",""price"",$I111),2,2))"),3416.25)</f>
        <v>3416.25</v>
      </c>
      <c r="W111" s="32" t="e">
        <f t="shared" ca="1" si="7"/>
        <v>#VALUE!</v>
      </c>
      <c r="X111" s="33" t="s">
        <v>66</v>
      </c>
      <c r="Y111" s="34">
        <v>0</v>
      </c>
    </row>
    <row r="112" spans="1:25" ht="15.75" customHeight="1" x14ac:dyDescent="0.2">
      <c r="A112" s="48"/>
      <c r="B112" s="45"/>
      <c r="C112" s="46"/>
      <c r="D112" s="48"/>
      <c r="E112" s="135"/>
      <c r="F112" s="49">
        <f t="shared" si="0"/>
        <v>0</v>
      </c>
      <c r="G112" s="49">
        <f t="shared" si="1"/>
        <v>0</v>
      </c>
      <c r="H112" s="34" t="s">
        <v>66</v>
      </c>
      <c r="I112" s="45"/>
      <c r="J112" s="46"/>
      <c r="K112" s="25"/>
      <c r="L112" s="22"/>
      <c r="M112" s="47" t="str">
        <f t="shared" si="2"/>
        <v/>
      </c>
      <c r="N112" s="27" t="str">
        <f t="shared" si="3"/>
        <v/>
      </c>
      <c r="O112" s="27" t="str">
        <f t="shared" si="4"/>
        <v/>
      </c>
      <c r="P112" s="27" t="str">
        <f t="shared" si="5"/>
        <v/>
      </c>
      <c r="Q112" s="28" t="s">
        <v>66</v>
      </c>
      <c r="R112" s="33" t="s">
        <v>66</v>
      </c>
      <c r="S112" s="30">
        <f ca="1">SUMIFS(Dividendos!E:E,Dividendos!B:B,A112,Dividendos!A:A,"&gt;="&amp;B112,Dividendos!A:A,"&lt;="&amp; IF(I112="",TODAY(),I112 ))*D112</f>
        <v>0</v>
      </c>
      <c r="T112" s="30">
        <f t="shared" ca="1" si="6"/>
        <v>0</v>
      </c>
      <c r="U112" s="31" t="str">
        <f ca="1">IFERROR(__xludf.DUMMYFUNCTION("IFERROR(IF(B112=TODAY(),GOOGLEFINANCE(""INDEXBVMF:IFIX""),INDEX(GOOGLEFINANCE(""INDEXBVMF:IFIX"",""price"",$B112),2,2)))"),"")</f>
        <v/>
      </c>
      <c r="V112" s="31">
        <f ca="1">IFERROR(__xludf.DUMMYFUNCTION("IF(OR(ISBLANK($I112),I112=TODAY()), GOOGLEFINANCE(""INDEXBVMF:IFIX"") ,INDEX(GOOGLEFINANCE(""INDEXBVMF:IFIX"",""price"",$I112),2,2))"),3416.25)</f>
        <v>3416.25</v>
      </c>
      <c r="W112" s="32" t="e">
        <f t="shared" ca="1" si="7"/>
        <v>#VALUE!</v>
      </c>
      <c r="X112" s="33" t="s">
        <v>66</v>
      </c>
      <c r="Y112" s="34">
        <v>0</v>
      </c>
    </row>
    <row r="113" spans="1:25" ht="15.75" customHeight="1" x14ac:dyDescent="0.2">
      <c r="A113" s="48"/>
      <c r="B113" s="45"/>
      <c r="C113" s="46"/>
      <c r="D113" s="48"/>
      <c r="E113" s="135"/>
      <c r="F113" s="49">
        <f t="shared" si="0"/>
        <v>0</v>
      </c>
      <c r="G113" s="49">
        <f t="shared" si="1"/>
        <v>0</v>
      </c>
      <c r="H113" s="34" t="s">
        <v>66</v>
      </c>
      <c r="I113" s="45"/>
      <c r="J113" s="46"/>
      <c r="K113" s="25"/>
      <c r="L113" s="22"/>
      <c r="M113" s="47" t="str">
        <f t="shared" si="2"/>
        <v/>
      </c>
      <c r="N113" s="27" t="str">
        <f t="shared" si="3"/>
        <v/>
      </c>
      <c r="O113" s="27" t="str">
        <f t="shared" si="4"/>
        <v/>
      </c>
      <c r="P113" s="27" t="str">
        <f t="shared" si="5"/>
        <v/>
      </c>
      <c r="Q113" s="28" t="s">
        <v>66</v>
      </c>
      <c r="R113" s="33" t="s">
        <v>66</v>
      </c>
      <c r="S113" s="30">
        <f ca="1">SUMIFS(Dividendos!E:E,Dividendos!B:B,A113,Dividendos!A:A,"&gt;="&amp;B113,Dividendos!A:A,"&lt;="&amp; IF(I113="",TODAY(),I113 ))*D113</f>
        <v>0</v>
      </c>
      <c r="T113" s="30">
        <f t="shared" ca="1" si="6"/>
        <v>0</v>
      </c>
      <c r="U113" s="31" t="str">
        <f ca="1">IFERROR(__xludf.DUMMYFUNCTION("IFERROR(IF(B113=TODAY(),GOOGLEFINANCE(""INDEXBVMF:IFIX""),INDEX(GOOGLEFINANCE(""INDEXBVMF:IFIX"",""price"",$B113),2,2)))"),"")</f>
        <v/>
      </c>
      <c r="V113" s="31">
        <f ca="1">IFERROR(__xludf.DUMMYFUNCTION("IF(OR(ISBLANK($I113),I113=TODAY()), GOOGLEFINANCE(""INDEXBVMF:IFIX"") ,INDEX(GOOGLEFINANCE(""INDEXBVMF:IFIX"",""price"",$I113),2,2))"),3416.25)</f>
        <v>3416.25</v>
      </c>
      <c r="W113" s="32" t="e">
        <f t="shared" ca="1" si="7"/>
        <v>#VALUE!</v>
      </c>
      <c r="X113" s="33" t="s">
        <v>66</v>
      </c>
      <c r="Y113" s="34">
        <v>0</v>
      </c>
    </row>
    <row r="114" spans="1:25" ht="15.75" customHeight="1" x14ac:dyDescent="0.2">
      <c r="A114" s="48"/>
      <c r="B114" s="45"/>
      <c r="C114" s="46"/>
      <c r="D114" s="48"/>
      <c r="E114" s="135"/>
      <c r="F114" s="49">
        <f t="shared" si="0"/>
        <v>0</v>
      </c>
      <c r="G114" s="49">
        <f t="shared" si="1"/>
        <v>0</v>
      </c>
      <c r="H114" s="34" t="s">
        <v>66</v>
      </c>
      <c r="I114" s="45"/>
      <c r="J114" s="46"/>
      <c r="K114" s="25"/>
      <c r="L114" s="22"/>
      <c r="M114" s="47" t="str">
        <f t="shared" si="2"/>
        <v/>
      </c>
      <c r="N114" s="27" t="str">
        <f t="shared" si="3"/>
        <v/>
      </c>
      <c r="O114" s="27" t="str">
        <f t="shared" si="4"/>
        <v/>
      </c>
      <c r="P114" s="27" t="str">
        <f t="shared" si="5"/>
        <v/>
      </c>
      <c r="Q114" s="28" t="s">
        <v>66</v>
      </c>
      <c r="R114" s="33" t="s">
        <v>66</v>
      </c>
      <c r="S114" s="30">
        <f ca="1">SUMIFS(Dividendos!E:E,Dividendos!B:B,A114,Dividendos!A:A,"&gt;="&amp;B114,Dividendos!A:A,"&lt;="&amp; IF(I114="",TODAY(),I114 ))*D114</f>
        <v>0</v>
      </c>
      <c r="T114" s="30">
        <f t="shared" ca="1" si="6"/>
        <v>0</v>
      </c>
      <c r="U114" s="31" t="str">
        <f ca="1">IFERROR(__xludf.DUMMYFUNCTION("IFERROR(IF(B114=TODAY(),GOOGLEFINANCE(""INDEXBVMF:IFIX""),INDEX(GOOGLEFINANCE(""INDEXBVMF:IFIX"",""price"",$B114),2,2)))"),"")</f>
        <v/>
      </c>
      <c r="V114" s="31">
        <f ca="1">IFERROR(__xludf.DUMMYFUNCTION("IF(OR(ISBLANK($I114),I114=TODAY()), GOOGLEFINANCE(""INDEXBVMF:IFIX"") ,INDEX(GOOGLEFINANCE(""INDEXBVMF:IFIX"",""price"",$I114),2,2))"),3416.25)</f>
        <v>3416.25</v>
      </c>
      <c r="W114" s="32" t="e">
        <f t="shared" ca="1" si="7"/>
        <v>#VALUE!</v>
      </c>
      <c r="X114" s="33" t="s">
        <v>66</v>
      </c>
      <c r="Y114" s="34">
        <v>0</v>
      </c>
    </row>
    <row r="115" spans="1:25" ht="15.75" customHeight="1" x14ac:dyDescent="0.2">
      <c r="A115" s="48"/>
      <c r="B115" s="45"/>
      <c r="C115" s="46"/>
      <c r="D115" s="48"/>
      <c r="E115" s="135"/>
      <c r="F115" s="49">
        <f t="shared" si="0"/>
        <v>0</v>
      </c>
      <c r="G115" s="49">
        <f t="shared" si="1"/>
        <v>0</v>
      </c>
      <c r="H115" s="34" t="s">
        <v>66</v>
      </c>
      <c r="I115" s="45"/>
      <c r="J115" s="46"/>
      <c r="K115" s="25"/>
      <c r="L115" s="22"/>
      <c r="M115" s="47" t="str">
        <f t="shared" si="2"/>
        <v/>
      </c>
      <c r="N115" s="27" t="str">
        <f t="shared" si="3"/>
        <v/>
      </c>
      <c r="O115" s="27" t="str">
        <f t="shared" si="4"/>
        <v/>
      </c>
      <c r="P115" s="27" t="str">
        <f t="shared" si="5"/>
        <v/>
      </c>
      <c r="Q115" s="28" t="s">
        <v>66</v>
      </c>
      <c r="R115" s="33" t="s">
        <v>66</v>
      </c>
      <c r="S115" s="30">
        <f ca="1">SUMIFS(Dividendos!E:E,Dividendos!B:B,A115,Dividendos!A:A,"&gt;="&amp;B115,Dividendos!A:A,"&lt;="&amp; IF(I115="",TODAY(),I115 ))*D115</f>
        <v>0</v>
      </c>
      <c r="T115" s="30">
        <f t="shared" ca="1" si="6"/>
        <v>0</v>
      </c>
      <c r="U115" s="31" t="str">
        <f ca="1">IFERROR(__xludf.DUMMYFUNCTION("IFERROR(IF(B115=TODAY(),GOOGLEFINANCE(""INDEXBVMF:IFIX""),INDEX(GOOGLEFINANCE(""INDEXBVMF:IFIX"",""price"",$B115),2,2)))"),"")</f>
        <v/>
      </c>
      <c r="V115" s="31">
        <f ca="1">IFERROR(__xludf.DUMMYFUNCTION("IF(OR(ISBLANK($I115),I115=TODAY()), GOOGLEFINANCE(""INDEXBVMF:IFIX"") ,INDEX(GOOGLEFINANCE(""INDEXBVMF:IFIX"",""price"",$I115),2,2))"),3416.25)</f>
        <v>3416.25</v>
      </c>
      <c r="W115" s="32" t="e">
        <f t="shared" ca="1" si="7"/>
        <v>#VALUE!</v>
      </c>
      <c r="X115" s="33" t="s">
        <v>66</v>
      </c>
      <c r="Y115" s="34">
        <v>0</v>
      </c>
    </row>
    <row r="116" spans="1:25" ht="15.75" customHeight="1" x14ac:dyDescent="0.2">
      <c r="A116" s="48"/>
      <c r="B116" s="45"/>
      <c r="C116" s="46"/>
      <c r="D116" s="48"/>
      <c r="E116" s="135"/>
      <c r="F116" s="49">
        <f t="shared" si="0"/>
        <v>0</v>
      </c>
      <c r="G116" s="49">
        <f t="shared" si="1"/>
        <v>0</v>
      </c>
      <c r="H116" s="34" t="s">
        <v>66</v>
      </c>
      <c r="I116" s="45"/>
      <c r="J116" s="46"/>
      <c r="K116" s="25"/>
      <c r="L116" s="22"/>
      <c r="M116" s="47" t="str">
        <f t="shared" si="2"/>
        <v/>
      </c>
      <c r="N116" s="27" t="str">
        <f t="shared" si="3"/>
        <v/>
      </c>
      <c r="O116" s="27" t="str">
        <f t="shared" si="4"/>
        <v/>
      </c>
      <c r="P116" s="27" t="str">
        <f t="shared" si="5"/>
        <v/>
      </c>
      <c r="Q116" s="28" t="s">
        <v>66</v>
      </c>
      <c r="R116" s="33" t="s">
        <v>66</v>
      </c>
      <c r="S116" s="30">
        <f ca="1">SUMIFS(Dividendos!E:E,Dividendos!B:B,A116,Dividendos!A:A,"&gt;="&amp;B116,Dividendos!A:A,"&lt;="&amp; IF(I116="",TODAY(),I116 ))*D116</f>
        <v>0</v>
      </c>
      <c r="T116" s="30">
        <f t="shared" ca="1" si="6"/>
        <v>0</v>
      </c>
      <c r="U116" s="31" t="str">
        <f ca="1">IFERROR(__xludf.DUMMYFUNCTION("IFERROR(IF(B116=TODAY(),GOOGLEFINANCE(""INDEXBVMF:IFIX""),INDEX(GOOGLEFINANCE(""INDEXBVMF:IFIX"",""price"",$B116),2,2)))"),"")</f>
        <v/>
      </c>
      <c r="V116" s="31">
        <f ca="1">IFERROR(__xludf.DUMMYFUNCTION("IF(OR(ISBLANK($I116),I116=TODAY()), GOOGLEFINANCE(""INDEXBVMF:IFIX"") ,INDEX(GOOGLEFINANCE(""INDEXBVMF:IFIX"",""price"",$I116),2,2))"),3416.25)</f>
        <v>3416.25</v>
      </c>
      <c r="W116" s="32" t="e">
        <f t="shared" ca="1" si="7"/>
        <v>#VALUE!</v>
      </c>
      <c r="X116" s="33" t="s">
        <v>66</v>
      </c>
      <c r="Y116" s="34">
        <v>0</v>
      </c>
    </row>
    <row r="117" spans="1:25" ht="15.75" customHeight="1" x14ac:dyDescent="0.2">
      <c r="A117" s="48"/>
      <c r="B117" s="45"/>
      <c r="C117" s="46"/>
      <c r="D117" s="48"/>
      <c r="E117" s="135"/>
      <c r="F117" s="49">
        <f t="shared" si="0"/>
        <v>0</v>
      </c>
      <c r="G117" s="49">
        <f t="shared" si="1"/>
        <v>0</v>
      </c>
      <c r="H117" s="34" t="s">
        <v>66</v>
      </c>
      <c r="I117" s="45"/>
      <c r="J117" s="46"/>
      <c r="K117" s="25"/>
      <c r="L117" s="22"/>
      <c r="M117" s="47" t="str">
        <f t="shared" si="2"/>
        <v/>
      </c>
      <c r="N117" s="27" t="str">
        <f t="shared" si="3"/>
        <v/>
      </c>
      <c r="O117" s="27" t="str">
        <f t="shared" si="4"/>
        <v/>
      </c>
      <c r="P117" s="27" t="str">
        <f t="shared" si="5"/>
        <v/>
      </c>
      <c r="Q117" s="28" t="s">
        <v>66</v>
      </c>
      <c r="R117" s="33" t="s">
        <v>66</v>
      </c>
      <c r="S117" s="30">
        <f ca="1">SUMIFS(Dividendos!E:E,Dividendos!B:B,A117,Dividendos!A:A,"&gt;="&amp;B117,Dividendos!A:A,"&lt;="&amp; IF(I117="",TODAY(),I117 ))*D117</f>
        <v>0</v>
      </c>
      <c r="T117" s="30">
        <f t="shared" ca="1" si="6"/>
        <v>0</v>
      </c>
      <c r="U117" s="31" t="str">
        <f ca="1">IFERROR(__xludf.DUMMYFUNCTION("IFERROR(IF(B117=TODAY(),GOOGLEFINANCE(""INDEXBVMF:IFIX""),INDEX(GOOGLEFINANCE(""INDEXBVMF:IFIX"",""price"",$B117),2,2)))"),"")</f>
        <v/>
      </c>
      <c r="V117" s="31">
        <f ca="1">IFERROR(__xludf.DUMMYFUNCTION("IF(OR(ISBLANK($I117),I117=TODAY()), GOOGLEFINANCE(""INDEXBVMF:IFIX"") ,INDEX(GOOGLEFINANCE(""INDEXBVMF:IFIX"",""price"",$I117),2,2))"),3416.25)</f>
        <v>3416.25</v>
      </c>
      <c r="W117" s="32" t="e">
        <f t="shared" ca="1" si="7"/>
        <v>#VALUE!</v>
      </c>
      <c r="X117" s="33" t="s">
        <v>66</v>
      </c>
      <c r="Y117" s="34">
        <v>0</v>
      </c>
    </row>
    <row r="118" spans="1:25" ht="15.75" customHeight="1" x14ac:dyDescent="0.2">
      <c r="A118" s="48"/>
      <c r="B118" s="45"/>
      <c r="C118" s="46"/>
      <c r="D118" s="48"/>
      <c r="E118" s="135"/>
      <c r="F118" s="49">
        <f t="shared" si="0"/>
        <v>0</v>
      </c>
      <c r="G118" s="49">
        <f t="shared" si="1"/>
        <v>0</v>
      </c>
      <c r="H118" s="34" t="s">
        <v>66</v>
      </c>
      <c r="I118" s="45"/>
      <c r="J118" s="46"/>
      <c r="K118" s="25"/>
      <c r="L118" s="22"/>
      <c r="M118" s="47" t="str">
        <f t="shared" si="2"/>
        <v/>
      </c>
      <c r="N118" s="27" t="str">
        <f t="shared" si="3"/>
        <v/>
      </c>
      <c r="O118" s="27" t="str">
        <f t="shared" si="4"/>
        <v/>
      </c>
      <c r="P118" s="27" t="str">
        <f t="shared" si="5"/>
        <v/>
      </c>
      <c r="Q118" s="28" t="s">
        <v>66</v>
      </c>
      <c r="R118" s="33" t="s">
        <v>66</v>
      </c>
      <c r="S118" s="30">
        <f ca="1">SUMIFS(Dividendos!E:E,Dividendos!B:B,A118,Dividendos!A:A,"&gt;="&amp;B118,Dividendos!A:A,"&lt;="&amp; IF(I118="",TODAY(),I118 ))*D118</f>
        <v>0</v>
      </c>
      <c r="T118" s="30">
        <f t="shared" ca="1" si="6"/>
        <v>0</v>
      </c>
      <c r="U118" s="31" t="str">
        <f ca="1">IFERROR(__xludf.DUMMYFUNCTION("IFERROR(IF(B118=TODAY(),GOOGLEFINANCE(""INDEXBVMF:IFIX""),INDEX(GOOGLEFINANCE(""INDEXBVMF:IFIX"",""price"",$B118),2,2)))"),"")</f>
        <v/>
      </c>
      <c r="V118" s="31">
        <f ca="1">IFERROR(__xludf.DUMMYFUNCTION("IF(OR(ISBLANK($I118),I118=TODAY()), GOOGLEFINANCE(""INDEXBVMF:IFIX"") ,INDEX(GOOGLEFINANCE(""INDEXBVMF:IFIX"",""price"",$I118),2,2))"),3416.25)</f>
        <v>3416.25</v>
      </c>
      <c r="W118" s="32" t="e">
        <f t="shared" ca="1" si="7"/>
        <v>#VALUE!</v>
      </c>
      <c r="X118" s="33" t="s">
        <v>66</v>
      </c>
      <c r="Y118" s="34">
        <v>0</v>
      </c>
    </row>
    <row r="119" spans="1:25" ht="15.75" customHeight="1" x14ac:dyDescent="0.2">
      <c r="A119" s="48"/>
      <c r="B119" s="45"/>
      <c r="C119" s="46"/>
      <c r="D119" s="48"/>
      <c r="E119" s="135"/>
      <c r="F119" s="49">
        <f t="shared" si="0"/>
        <v>0</v>
      </c>
      <c r="G119" s="49">
        <f t="shared" si="1"/>
        <v>0</v>
      </c>
      <c r="H119" s="34" t="s">
        <v>66</v>
      </c>
      <c r="I119" s="45"/>
      <c r="J119" s="46"/>
      <c r="K119" s="25"/>
      <c r="L119" s="22"/>
      <c r="M119" s="47" t="str">
        <f t="shared" si="2"/>
        <v/>
      </c>
      <c r="N119" s="27" t="str">
        <f t="shared" si="3"/>
        <v/>
      </c>
      <c r="O119" s="27" t="str">
        <f t="shared" si="4"/>
        <v/>
      </c>
      <c r="P119" s="27" t="str">
        <f t="shared" si="5"/>
        <v/>
      </c>
      <c r="Q119" s="28" t="s">
        <v>66</v>
      </c>
      <c r="R119" s="33" t="s">
        <v>66</v>
      </c>
      <c r="S119" s="30">
        <f ca="1">SUMIFS(Dividendos!E:E,Dividendos!B:B,A119,Dividendos!A:A,"&gt;="&amp;B119,Dividendos!A:A,"&lt;="&amp; IF(I119="",TODAY(),I119 ))*D119</f>
        <v>0</v>
      </c>
      <c r="T119" s="30">
        <f t="shared" ca="1" si="6"/>
        <v>0</v>
      </c>
      <c r="U119" s="31" t="str">
        <f ca="1">IFERROR(__xludf.DUMMYFUNCTION("IFERROR(IF(B119=TODAY(),GOOGLEFINANCE(""INDEXBVMF:IFIX""),INDEX(GOOGLEFINANCE(""INDEXBVMF:IFIX"",""price"",$B119),2,2)))"),"")</f>
        <v/>
      </c>
      <c r="V119" s="31">
        <f ca="1">IFERROR(__xludf.DUMMYFUNCTION("IF(OR(ISBLANK($I119),I119=TODAY()), GOOGLEFINANCE(""INDEXBVMF:IFIX"") ,INDEX(GOOGLEFINANCE(""INDEXBVMF:IFIX"",""price"",$I119),2,2))"),3416.25)</f>
        <v>3416.25</v>
      </c>
      <c r="W119" s="32" t="e">
        <f t="shared" ca="1" si="7"/>
        <v>#VALUE!</v>
      </c>
      <c r="X119" s="33" t="s">
        <v>66</v>
      </c>
      <c r="Y119" s="34">
        <v>0</v>
      </c>
    </row>
    <row r="120" spans="1:25" ht="15.75" customHeight="1" x14ac:dyDescent="0.2">
      <c r="A120" s="48"/>
      <c r="B120" s="45"/>
      <c r="C120" s="46"/>
      <c r="D120" s="48"/>
      <c r="E120" s="135"/>
      <c r="F120" s="49">
        <f t="shared" si="0"/>
        <v>0</v>
      </c>
      <c r="G120" s="49">
        <f t="shared" si="1"/>
        <v>0</v>
      </c>
      <c r="H120" s="34" t="s">
        <v>66</v>
      </c>
      <c r="I120" s="45"/>
      <c r="J120" s="46"/>
      <c r="K120" s="25"/>
      <c r="L120" s="22"/>
      <c r="M120" s="47" t="str">
        <f t="shared" si="2"/>
        <v/>
      </c>
      <c r="N120" s="27" t="str">
        <f t="shared" si="3"/>
        <v/>
      </c>
      <c r="O120" s="27" t="str">
        <f t="shared" si="4"/>
        <v/>
      </c>
      <c r="P120" s="27" t="str">
        <f t="shared" si="5"/>
        <v/>
      </c>
      <c r="Q120" s="28" t="s">
        <v>66</v>
      </c>
      <c r="R120" s="33" t="s">
        <v>66</v>
      </c>
      <c r="S120" s="30">
        <f ca="1">SUMIFS(Dividendos!E:E,Dividendos!B:B,A120,Dividendos!A:A,"&gt;="&amp;B120,Dividendos!A:A,"&lt;="&amp; IF(I120="",TODAY(),I120 ))*D120</f>
        <v>0</v>
      </c>
      <c r="T120" s="30">
        <f t="shared" ca="1" si="6"/>
        <v>0</v>
      </c>
      <c r="U120" s="31" t="str">
        <f ca="1">IFERROR(__xludf.DUMMYFUNCTION("IFERROR(IF(B120=TODAY(),GOOGLEFINANCE(""INDEXBVMF:IFIX""),INDEX(GOOGLEFINANCE(""INDEXBVMF:IFIX"",""price"",$B120),2,2)))"),"")</f>
        <v/>
      </c>
      <c r="V120" s="31">
        <f ca="1">IFERROR(__xludf.DUMMYFUNCTION("IF(OR(ISBLANK($I120),I120=TODAY()), GOOGLEFINANCE(""INDEXBVMF:IFIX"") ,INDEX(GOOGLEFINANCE(""INDEXBVMF:IFIX"",""price"",$I120),2,2))"),3416.25)</f>
        <v>3416.25</v>
      </c>
      <c r="W120" s="32" t="e">
        <f t="shared" ca="1" si="7"/>
        <v>#VALUE!</v>
      </c>
      <c r="X120" s="33" t="s">
        <v>66</v>
      </c>
      <c r="Y120" s="34">
        <v>0</v>
      </c>
    </row>
    <row r="121" spans="1:25" ht="15.75" customHeight="1" x14ac:dyDescent="0.2">
      <c r="A121" s="48"/>
      <c r="B121" s="45"/>
      <c r="C121" s="46"/>
      <c r="D121" s="48"/>
      <c r="E121" s="135"/>
      <c r="F121" s="49">
        <f t="shared" si="0"/>
        <v>0</v>
      </c>
      <c r="G121" s="49">
        <f t="shared" si="1"/>
        <v>0</v>
      </c>
      <c r="H121" s="34" t="s">
        <v>66</v>
      </c>
      <c r="I121" s="45"/>
      <c r="J121" s="46"/>
      <c r="K121" s="25"/>
      <c r="L121" s="22"/>
      <c r="M121" s="47" t="str">
        <f t="shared" si="2"/>
        <v/>
      </c>
      <c r="N121" s="27" t="str">
        <f t="shared" si="3"/>
        <v/>
      </c>
      <c r="O121" s="27" t="str">
        <f t="shared" si="4"/>
        <v/>
      </c>
      <c r="P121" s="27" t="str">
        <f t="shared" si="5"/>
        <v/>
      </c>
      <c r="Q121" s="28" t="s">
        <v>66</v>
      </c>
      <c r="R121" s="33" t="s">
        <v>66</v>
      </c>
      <c r="S121" s="30">
        <f ca="1">SUMIFS(Dividendos!E:E,Dividendos!B:B,A121,Dividendos!A:A,"&gt;="&amp;B121,Dividendos!A:A,"&lt;="&amp; IF(I121="",TODAY(),I121 ))*D121</f>
        <v>0</v>
      </c>
      <c r="T121" s="30">
        <f t="shared" ca="1" si="6"/>
        <v>0</v>
      </c>
      <c r="U121" s="31" t="str">
        <f ca="1">IFERROR(__xludf.DUMMYFUNCTION("IFERROR(IF(B121=TODAY(),GOOGLEFINANCE(""INDEXBVMF:IFIX""),INDEX(GOOGLEFINANCE(""INDEXBVMF:IFIX"",""price"",$B121),2,2)))"),"")</f>
        <v/>
      </c>
      <c r="V121" s="31">
        <f ca="1">IFERROR(__xludf.DUMMYFUNCTION("IF(OR(ISBLANK($I121),I121=TODAY()), GOOGLEFINANCE(""INDEXBVMF:IFIX"") ,INDEX(GOOGLEFINANCE(""INDEXBVMF:IFIX"",""price"",$I121),2,2))"),3416.25)</f>
        <v>3416.25</v>
      </c>
      <c r="W121" s="32" t="e">
        <f t="shared" ca="1" si="7"/>
        <v>#VALUE!</v>
      </c>
      <c r="X121" s="33" t="s">
        <v>66</v>
      </c>
      <c r="Y121" s="34">
        <v>0</v>
      </c>
    </row>
    <row r="122" spans="1:25" ht="15.75" customHeight="1" x14ac:dyDescent="0.2">
      <c r="A122" s="48"/>
      <c r="B122" s="45"/>
      <c r="C122" s="46"/>
      <c r="D122" s="48"/>
      <c r="E122" s="135"/>
      <c r="F122" s="49">
        <f t="shared" si="0"/>
        <v>0</v>
      </c>
      <c r="G122" s="49">
        <f t="shared" si="1"/>
        <v>0</v>
      </c>
      <c r="H122" s="34" t="s">
        <v>66</v>
      </c>
      <c r="I122" s="45"/>
      <c r="J122" s="46"/>
      <c r="K122" s="25"/>
      <c r="L122" s="22"/>
      <c r="M122" s="47" t="str">
        <f t="shared" si="2"/>
        <v/>
      </c>
      <c r="N122" s="27" t="str">
        <f t="shared" si="3"/>
        <v/>
      </c>
      <c r="O122" s="27" t="str">
        <f t="shared" si="4"/>
        <v/>
      </c>
      <c r="P122" s="27" t="str">
        <f t="shared" si="5"/>
        <v/>
      </c>
      <c r="Q122" s="28" t="s">
        <v>66</v>
      </c>
      <c r="R122" s="33" t="s">
        <v>66</v>
      </c>
      <c r="S122" s="30">
        <f ca="1">SUMIFS(Dividendos!E:E,Dividendos!B:B,A122,Dividendos!A:A,"&gt;="&amp;B122,Dividendos!A:A,"&lt;="&amp; IF(I122="",TODAY(),I122 ))*D122</f>
        <v>0</v>
      </c>
      <c r="T122" s="30">
        <f t="shared" ca="1" si="6"/>
        <v>0</v>
      </c>
      <c r="U122" s="31" t="str">
        <f ca="1">IFERROR(__xludf.DUMMYFUNCTION("IFERROR(IF(B122=TODAY(),GOOGLEFINANCE(""INDEXBVMF:IFIX""),INDEX(GOOGLEFINANCE(""INDEXBVMF:IFIX"",""price"",$B122),2,2)))"),"")</f>
        <v/>
      </c>
      <c r="V122" s="31">
        <f ca="1">IFERROR(__xludf.DUMMYFUNCTION("IF(OR(ISBLANK($I122),I122=TODAY()), GOOGLEFINANCE(""INDEXBVMF:IFIX"") ,INDEX(GOOGLEFINANCE(""INDEXBVMF:IFIX"",""price"",$I122),2,2))"),3416.25)</f>
        <v>3416.25</v>
      </c>
      <c r="W122" s="32" t="e">
        <f t="shared" ca="1" si="7"/>
        <v>#VALUE!</v>
      </c>
      <c r="X122" s="33" t="s">
        <v>66</v>
      </c>
      <c r="Y122" s="34">
        <v>0</v>
      </c>
    </row>
    <row r="123" spans="1:25" ht="15.75" customHeight="1" x14ac:dyDescent="0.2">
      <c r="A123" s="48"/>
      <c r="B123" s="45"/>
      <c r="C123" s="46"/>
      <c r="D123" s="48"/>
      <c r="E123" s="135"/>
      <c r="F123" s="49">
        <f t="shared" si="0"/>
        <v>0</v>
      </c>
      <c r="G123" s="49">
        <f t="shared" si="1"/>
        <v>0</v>
      </c>
      <c r="H123" s="34" t="s">
        <v>66</v>
      </c>
      <c r="I123" s="45"/>
      <c r="J123" s="46"/>
      <c r="K123" s="25"/>
      <c r="L123" s="22"/>
      <c r="M123" s="47" t="str">
        <f t="shared" si="2"/>
        <v/>
      </c>
      <c r="N123" s="27" t="str">
        <f t="shared" si="3"/>
        <v/>
      </c>
      <c r="O123" s="27" t="str">
        <f t="shared" si="4"/>
        <v/>
      </c>
      <c r="P123" s="27" t="str">
        <f t="shared" si="5"/>
        <v/>
      </c>
      <c r="Q123" s="28" t="s">
        <v>66</v>
      </c>
      <c r="R123" s="33" t="s">
        <v>66</v>
      </c>
      <c r="S123" s="30">
        <f ca="1">SUMIFS(Dividendos!E:E,Dividendos!B:B,A123,Dividendos!A:A,"&gt;="&amp;B123,Dividendos!A:A,"&lt;="&amp; IF(I123="",TODAY(),I123 ))*D123</f>
        <v>0</v>
      </c>
      <c r="T123" s="30">
        <f t="shared" ca="1" si="6"/>
        <v>0</v>
      </c>
      <c r="U123" s="31" t="str">
        <f ca="1">IFERROR(__xludf.DUMMYFUNCTION("IFERROR(IF(B123=TODAY(),GOOGLEFINANCE(""INDEXBVMF:IFIX""),INDEX(GOOGLEFINANCE(""INDEXBVMF:IFIX"",""price"",$B123),2,2)))"),"")</f>
        <v/>
      </c>
      <c r="V123" s="31">
        <f ca="1">IFERROR(__xludf.DUMMYFUNCTION("IF(OR(ISBLANK($I123),I123=TODAY()), GOOGLEFINANCE(""INDEXBVMF:IFIX"") ,INDEX(GOOGLEFINANCE(""INDEXBVMF:IFIX"",""price"",$I123),2,2))"),3416.25)</f>
        <v>3416.25</v>
      </c>
      <c r="W123" s="32" t="e">
        <f t="shared" ca="1" si="7"/>
        <v>#VALUE!</v>
      </c>
      <c r="X123" s="33" t="s">
        <v>66</v>
      </c>
      <c r="Y123" s="34">
        <v>0</v>
      </c>
    </row>
    <row r="124" spans="1:25" ht="15.75" customHeight="1" x14ac:dyDescent="0.2">
      <c r="A124" s="48"/>
      <c r="B124" s="45"/>
      <c r="C124" s="46"/>
      <c r="D124" s="48"/>
      <c r="E124" s="135"/>
      <c r="F124" s="49">
        <f t="shared" si="0"/>
        <v>0</v>
      </c>
      <c r="G124" s="49">
        <f t="shared" si="1"/>
        <v>0</v>
      </c>
      <c r="H124" s="34" t="s">
        <v>66</v>
      </c>
      <c r="I124" s="45"/>
      <c r="J124" s="46"/>
      <c r="K124" s="25"/>
      <c r="L124" s="22"/>
      <c r="M124" s="47" t="str">
        <f t="shared" si="2"/>
        <v/>
      </c>
      <c r="N124" s="27" t="str">
        <f t="shared" si="3"/>
        <v/>
      </c>
      <c r="O124" s="27" t="str">
        <f t="shared" si="4"/>
        <v/>
      </c>
      <c r="P124" s="27" t="str">
        <f t="shared" si="5"/>
        <v/>
      </c>
      <c r="Q124" s="28" t="s">
        <v>66</v>
      </c>
      <c r="R124" s="33" t="s">
        <v>66</v>
      </c>
      <c r="S124" s="30">
        <f ca="1">SUMIFS(Dividendos!E:E,Dividendos!B:B,A124,Dividendos!A:A,"&gt;="&amp;B124,Dividendos!A:A,"&lt;="&amp; IF(I124="",TODAY(),I124 ))*D124</f>
        <v>0</v>
      </c>
      <c r="T124" s="30">
        <f t="shared" ca="1" si="6"/>
        <v>0</v>
      </c>
      <c r="U124" s="31" t="str">
        <f ca="1">IFERROR(__xludf.DUMMYFUNCTION("IFERROR(IF(B124=TODAY(),GOOGLEFINANCE(""INDEXBVMF:IFIX""),INDEX(GOOGLEFINANCE(""INDEXBVMF:IFIX"",""price"",$B124),2,2)))"),"")</f>
        <v/>
      </c>
      <c r="V124" s="31">
        <f ca="1">IFERROR(__xludf.DUMMYFUNCTION("IF(OR(ISBLANK($I124),I124=TODAY()), GOOGLEFINANCE(""INDEXBVMF:IFIX"") ,INDEX(GOOGLEFINANCE(""INDEXBVMF:IFIX"",""price"",$I124),2,2))"),3416.25)</f>
        <v>3416.25</v>
      </c>
      <c r="W124" s="32" t="e">
        <f t="shared" ca="1" si="7"/>
        <v>#VALUE!</v>
      </c>
      <c r="X124" s="33" t="s">
        <v>66</v>
      </c>
      <c r="Y124" s="34">
        <v>0</v>
      </c>
    </row>
    <row r="125" spans="1:25" ht="15.75" customHeight="1" x14ac:dyDescent="0.2">
      <c r="A125" s="48"/>
      <c r="B125" s="45"/>
      <c r="C125" s="46"/>
      <c r="D125" s="48"/>
      <c r="E125" s="135"/>
      <c r="F125" s="49">
        <f t="shared" si="0"/>
        <v>0</v>
      </c>
      <c r="G125" s="49">
        <f t="shared" si="1"/>
        <v>0</v>
      </c>
      <c r="H125" s="34" t="s">
        <v>66</v>
      </c>
      <c r="I125" s="45"/>
      <c r="J125" s="46"/>
      <c r="K125" s="25"/>
      <c r="L125" s="22"/>
      <c r="M125" s="47" t="str">
        <f t="shared" si="2"/>
        <v/>
      </c>
      <c r="N125" s="27" t="str">
        <f t="shared" si="3"/>
        <v/>
      </c>
      <c r="O125" s="27" t="str">
        <f t="shared" si="4"/>
        <v/>
      </c>
      <c r="P125" s="27" t="str">
        <f t="shared" si="5"/>
        <v/>
      </c>
      <c r="Q125" s="28" t="s">
        <v>66</v>
      </c>
      <c r="R125" s="33" t="s">
        <v>66</v>
      </c>
      <c r="S125" s="30">
        <f ca="1">SUMIFS(Dividendos!E:E,Dividendos!B:B,A125,Dividendos!A:A,"&gt;="&amp;B125,Dividendos!A:A,"&lt;="&amp; IF(I125="",TODAY(),I125 ))*D125</f>
        <v>0</v>
      </c>
      <c r="T125" s="30">
        <f t="shared" ca="1" si="6"/>
        <v>0</v>
      </c>
      <c r="U125" s="31" t="str">
        <f ca="1">IFERROR(__xludf.DUMMYFUNCTION("IFERROR(IF(B125=TODAY(),GOOGLEFINANCE(""INDEXBVMF:IFIX""),INDEX(GOOGLEFINANCE(""INDEXBVMF:IFIX"",""price"",$B125),2,2)))"),"")</f>
        <v/>
      </c>
      <c r="V125" s="31">
        <f ca="1">IFERROR(__xludf.DUMMYFUNCTION("IF(OR(ISBLANK($I125),I125=TODAY()), GOOGLEFINANCE(""INDEXBVMF:IFIX"") ,INDEX(GOOGLEFINANCE(""INDEXBVMF:IFIX"",""price"",$I125),2,2))"),3416.25)</f>
        <v>3416.25</v>
      </c>
      <c r="W125" s="32" t="e">
        <f t="shared" ca="1" si="7"/>
        <v>#VALUE!</v>
      </c>
      <c r="X125" s="33" t="s">
        <v>66</v>
      </c>
      <c r="Y125" s="34">
        <v>0</v>
      </c>
    </row>
    <row r="126" spans="1:25" ht="15.75" customHeight="1" x14ac:dyDescent="0.2">
      <c r="A126" s="48"/>
      <c r="B126" s="45"/>
      <c r="C126" s="46"/>
      <c r="D126" s="48"/>
      <c r="E126" s="135"/>
      <c r="F126" s="49">
        <f t="shared" si="0"/>
        <v>0</v>
      </c>
      <c r="G126" s="49">
        <f t="shared" si="1"/>
        <v>0</v>
      </c>
      <c r="H126" s="34" t="s">
        <v>66</v>
      </c>
      <c r="I126" s="45"/>
      <c r="J126" s="46"/>
      <c r="K126" s="25"/>
      <c r="L126" s="22"/>
      <c r="M126" s="47" t="str">
        <f t="shared" si="2"/>
        <v/>
      </c>
      <c r="N126" s="27" t="str">
        <f t="shared" si="3"/>
        <v/>
      </c>
      <c r="O126" s="27" t="str">
        <f t="shared" si="4"/>
        <v/>
      </c>
      <c r="P126" s="27" t="str">
        <f t="shared" si="5"/>
        <v/>
      </c>
      <c r="Q126" s="28" t="s">
        <v>66</v>
      </c>
      <c r="R126" s="33" t="s">
        <v>66</v>
      </c>
      <c r="S126" s="30">
        <f ca="1">SUMIFS(Dividendos!E:E,Dividendos!B:B,A126,Dividendos!A:A,"&gt;="&amp;B126,Dividendos!A:A,"&lt;="&amp; IF(I126="",TODAY(),I126 ))*D126</f>
        <v>0</v>
      </c>
      <c r="T126" s="30">
        <f t="shared" ca="1" si="6"/>
        <v>0</v>
      </c>
      <c r="U126" s="31" t="str">
        <f ca="1">IFERROR(__xludf.DUMMYFUNCTION("IFERROR(IF(B126=TODAY(),GOOGLEFINANCE(""INDEXBVMF:IFIX""),INDEX(GOOGLEFINANCE(""INDEXBVMF:IFIX"",""price"",$B126),2,2)))"),"")</f>
        <v/>
      </c>
      <c r="V126" s="31">
        <f ca="1">IFERROR(__xludf.DUMMYFUNCTION("IF(OR(ISBLANK($I126),I126=TODAY()), GOOGLEFINANCE(""INDEXBVMF:IFIX"") ,INDEX(GOOGLEFINANCE(""INDEXBVMF:IFIX"",""price"",$I126),2,2))"),3416.25)</f>
        <v>3416.25</v>
      </c>
      <c r="W126" s="32" t="e">
        <f t="shared" ca="1" si="7"/>
        <v>#VALUE!</v>
      </c>
      <c r="X126" s="33" t="s">
        <v>66</v>
      </c>
      <c r="Y126" s="34">
        <v>0</v>
      </c>
    </row>
    <row r="127" spans="1:25" ht="15.75" customHeight="1" x14ac:dyDescent="0.2">
      <c r="A127" s="48"/>
      <c r="B127" s="45"/>
      <c r="C127" s="46"/>
      <c r="D127" s="48"/>
      <c r="E127" s="135"/>
      <c r="F127" s="49">
        <f t="shared" si="0"/>
        <v>0</v>
      </c>
      <c r="G127" s="49">
        <f t="shared" si="1"/>
        <v>0</v>
      </c>
      <c r="H127" s="34" t="s">
        <v>66</v>
      </c>
      <c r="I127" s="45"/>
      <c r="J127" s="46"/>
      <c r="K127" s="25"/>
      <c r="L127" s="22"/>
      <c r="M127" s="47" t="str">
        <f t="shared" si="2"/>
        <v/>
      </c>
      <c r="N127" s="27" t="str">
        <f t="shared" si="3"/>
        <v/>
      </c>
      <c r="O127" s="27" t="str">
        <f t="shared" si="4"/>
        <v/>
      </c>
      <c r="P127" s="27" t="str">
        <f t="shared" si="5"/>
        <v/>
      </c>
      <c r="Q127" s="28" t="s">
        <v>66</v>
      </c>
      <c r="R127" s="33" t="s">
        <v>66</v>
      </c>
      <c r="S127" s="30">
        <f ca="1">SUMIFS(Dividendos!E:E,Dividendos!B:B,A127,Dividendos!A:A,"&gt;="&amp;B127,Dividendos!A:A,"&lt;="&amp; IF(I127="",TODAY(),I127 ))*D127</f>
        <v>0</v>
      </c>
      <c r="T127" s="30">
        <f t="shared" ca="1" si="6"/>
        <v>0</v>
      </c>
      <c r="U127" s="31" t="str">
        <f ca="1">IFERROR(__xludf.DUMMYFUNCTION("IFERROR(IF(B127=TODAY(),GOOGLEFINANCE(""INDEXBVMF:IFIX""),INDEX(GOOGLEFINANCE(""INDEXBVMF:IFIX"",""price"",$B127),2,2)))"),"")</f>
        <v/>
      </c>
      <c r="V127" s="31">
        <f ca="1">IFERROR(__xludf.DUMMYFUNCTION("IF(OR(ISBLANK($I127),I127=TODAY()), GOOGLEFINANCE(""INDEXBVMF:IFIX"") ,INDEX(GOOGLEFINANCE(""INDEXBVMF:IFIX"",""price"",$I127),2,2))"),3416.25)</f>
        <v>3416.25</v>
      </c>
      <c r="W127" s="32" t="e">
        <f t="shared" ca="1" si="7"/>
        <v>#VALUE!</v>
      </c>
      <c r="X127" s="33" t="s">
        <v>66</v>
      </c>
      <c r="Y127" s="34">
        <v>0</v>
      </c>
    </row>
    <row r="128" spans="1:25" ht="15.75" customHeight="1" x14ac:dyDescent="0.2">
      <c r="A128" s="48"/>
      <c r="B128" s="45"/>
      <c r="C128" s="46"/>
      <c r="D128" s="48"/>
      <c r="E128" s="135"/>
      <c r="F128" s="49">
        <f t="shared" si="0"/>
        <v>0</v>
      </c>
      <c r="G128" s="49">
        <f t="shared" si="1"/>
        <v>0</v>
      </c>
      <c r="H128" s="34" t="s">
        <v>66</v>
      </c>
      <c r="I128" s="45"/>
      <c r="J128" s="46"/>
      <c r="K128" s="25"/>
      <c r="L128" s="22"/>
      <c r="M128" s="47" t="str">
        <f t="shared" si="2"/>
        <v/>
      </c>
      <c r="N128" s="27" t="str">
        <f t="shared" si="3"/>
        <v/>
      </c>
      <c r="O128" s="27" t="str">
        <f t="shared" si="4"/>
        <v/>
      </c>
      <c r="P128" s="27" t="str">
        <f t="shared" si="5"/>
        <v/>
      </c>
      <c r="Q128" s="28" t="s">
        <v>66</v>
      </c>
      <c r="R128" s="33" t="s">
        <v>66</v>
      </c>
      <c r="S128" s="30">
        <f ca="1">SUMIFS(Dividendos!E:E,Dividendos!B:B,A128,Dividendos!A:A,"&gt;="&amp;B128,Dividendos!A:A,"&lt;="&amp; IF(I128="",TODAY(),I128 ))*D128</f>
        <v>0</v>
      </c>
      <c r="T128" s="30">
        <f t="shared" ca="1" si="6"/>
        <v>0</v>
      </c>
      <c r="U128" s="31" t="str">
        <f ca="1">IFERROR(__xludf.DUMMYFUNCTION("IFERROR(IF(B128=TODAY(),GOOGLEFINANCE(""INDEXBVMF:IFIX""),INDEX(GOOGLEFINANCE(""INDEXBVMF:IFIX"",""price"",$B128),2,2)))"),"")</f>
        <v/>
      </c>
      <c r="V128" s="31">
        <f ca="1">IFERROR(__xludf.DUMMYFUNCTION("IF(OR(ISBLANK($I128),I128=TODAY()), GOOGLEFINANCE(""INDEXBVMF:IFIX"") ,INDEX(GOOGLEFINANCE(""INDEXBVMF:IFIX"",""price"",$I128),2,2))"),3416.25)</f>
        <v>3416.25</v>
      </c>
      <c r="W128" s="32" t="e">
        <f t="shared" ca="1" si="7"/>
        <v>#VALUE!</v>
      </c>
      <c r="X128" s="33" t="s">
        <v>66</v>
      </c>
      <c r="Y128" s="34">
        <v>0</v>
      </c>
    </row>
    <row r="129" spans="1:25" ht="15.75" customHeight="1" x14ac:dyDescent="0.2">
      <c r="A129" s="48"/>
      <c r="B129" s="45"/>
      <c r="C129" s="46"/>
      <c r="D129" s="48"/>
      <c r="E129" s="135"/>
      <c r="F129" s="49">
        <f t="shared" si="0"/>
        <v>0</v>
      </c>
      <c r="G129" s="49">
        <f t="shared" si="1"/>
        <v>0</v>
      </c>
      <c r="H129" s="34" t="s">
        <v>66</v>
      </c>
      <c r="I129" s="45"/>
      <c r="J129" s="46"/>
      <c r="K129" s="25"/>
      <c r="L129" s="22"/>
      <c r="M129" s="47" t="str">
        <f t="shared" si="2"/>
        <v/>
      </c>
      <c r="N129" s="27" t="str">
        <f t="shared" si="3"/>
        <v/>
      </c>
      <c r="O129" s="27" t="str">
        <f t="shared" si="4"/>
        <v/>
      </c>
      <c r="P129" s="27" t="str">
        <f t="shared" si="5"/>
        <v/>
      </c>
      <c r="Q129" s="28" t="s">
        <v>66</v>
      </c>
      <c r="R129" s="33" t="s">
        <v>66</v>
      </c>
      <c r="S129" s="30">
        <f ca="1">SUMIFS(Dividendos!E:E,Dividendos!B:B,A129,Dividendos!A:A,"&gt;="&amp;B129,Dividendos!A:A,"&lt;="&amp; IF(I129="",TODAY(),I129 ))*D129</f>
        <v>0</v>
      </c>
      <c r="T129" s="30">
        <f t="shared" ca="1" si="6"/>
        <v>0</v>
      </c>
      <c r="U129" s="31" t="str">
        <f ca="1">IFERROR(__xludf.DUMMYFUNCTION("IFERROR(IF(B129=TODAY(),GOOGLEFINANCE(""INDEXBVMF:IFIX""),INDEX(GOOGLEFINANCE(""INDEXBVMF:IFIX"",""price"",$B129),2,2)))"),"")</f>
        <v/>
      </c>
      <c r="V129" s="31">
        <f ca="1">IFERROR(__xludf.DUMMYFUNCTION("IF(OR(ISBLANK($I129),I129=TODAY()), GOOGLEFINANCE(""INDEXBVMF:IFIX"") ,INDEX(GOOGLEFINANCE(""INDEXBVMF:IFIX"",""price"",$I129),2,2))"),3416.25)</f>
        <v>3416.25</v>
      </c>
      <c r="W129" s="32" t="e">
        <f t="shared" ca="1" si="7"/>
        <v>#VALUE!</v>
      </c>
      <c r="X129" s="33" t="s">
        <v>66</v>
      </c>
      <c r="Y129" s="34">
        <v>0</v>
      </c>
    </row>
    <row r="130" spans="1:25" ht="15.75" customHeight="1" x14ac:dyDescent="0.2">
      <c r="A130" s="48"/>
      <c r="B130" s="45"/>
      <c r="C130" s="46"/>
      <c r="D130" s="48"/>
      <c r="E130" s="135"/>
      <c r="F130" s="49">
        <f t="shared" si="0"/>
        <v>0</v>
      </c>
      <c r="G130" s="49">
        <f t="shared" si="1"/>
        <v>0</v>
      </c>
      <c r="H130" s="34" t="s">
        <v>66</v>
      </c>
      <c r="I130" s="45"/>
      <c r="J130" s="46"/>
      <c r="K130" s="25"/>
      <c r="L130" s="22"/>
      <c r="M130" s="47" t="str">
        <f t="shared" si="2"/>
        <v/>
      </c>
      <c r="N130" s="27" t="str">
        <f t="shared" si="3"/>
        <v/>
      </c>
      <c r="O130" s="27" t="str">
        <f t="shared" si="4"/>
        <v/>
      </c>
      <c r="P130" s="27" t="str">
        <f t="shared" si="5"/>
        <v/>
      </c>
      <c r="Q130" s="28" t="s">
        <v>66</v>
      </c>
      <c r="R130" s="33" t="s">
        <v>66</v>
      </c>
      <c r="S130" s="30">
        <f ca="1">SUMIFS(Dividendos!E:E,Dividendos!B:B,A130,Dividendos!A:A,"&gt;="&amp;B130,Dividendos!A:A,"&lt;="&amp; IF(I130="",TODAY(),I130 ))*D130</f>
        <v>0</v>
      </c>
      <c r="T130" s="30">
        <f t="shared" ca="1" si="6"/>
        <v>0</v>
      </c>
      <c r="U130" s="31" t="str">
        <f ca="1">IFERROR(__xludf.DUMMYFUNCTION("IFERROR(IF(B130=TODAY(),GOOGLEFINANCE(""INDEXBVMF:IFIX""),INDEX(GOOGLEFINANCE(""INDEXBVMF:IFIX"",""price"",$B130),2,2)))"),"")</f>
        <v/>
      </c>
      <c r="V130" s="31">
        <f ca="1">IFERROR(__xludf.DUMMYFUNCTION("IF(OR(ISBLANK($I130),I130=TODAY()), GOOGLEFINANCE(""INDEXBVMF:IFIX"") ,INDEX(GOOGLEFINANCE(""INDEXBVMF:IFIX"",""price"",$I130),2,2))"),3416.25)</f>
        <v>3416.25</v>
      </c>
      <c r="W130" s="32" t="e">
        <f t="shared" ca="1" si="7"/>
        <v>#VALUE!</v>
      </c>
      <c r="X130" s="33" t="s">
        <v>66</v>
      </c>
      <c r="Y130" s="34">
        <v>0</v>
      </c>
    </row>
    <row r="131" spans="1:25" ht="15.75" customHeight="1" x14ac:dyDescent="0.2">
      <c r="A131" s="48"/>
      <c r="B131" s="45"/>
      <c r="C131" s="46"/>
      <c r="D131" s="48"/>
      <c r="E131" s="135"/>
      <c r="F131" s="49">
        <f t="shared" si="0"/>
        <v>0</v>
      </c>
      <c r="G131" s="49">
        <f t="shared" si="1"/>
        <v>0</v>
      </c>
      <c r="H131" s="34" t="s">
        <v>66</v>
      </c>
      <c r="I131" s="45"/>
      <c r="J131" s="46"/>
      <c r="K131" s="25"/>
      <c r="L131" s="22"/>
      <c r="M131" s="47" t="str">
        <f t="shared" si="2"/>
        <v/>
      </c>
      <c r="N131" s="27" t="str">
        <f t="shared" si="3"/>
        <v/>
      </c>
      <c r="O131" s="27" t="str">
        <f t="shared" si="4"/>
        <v/>
      </c>
      <c r="P131" s="27" t="str">
        <f t="shared" si="5"/>
        <v/>
      </c>
      <c r="Q131" s="28" t="s">
        <v>66</v>
      </c>
      <c r="R131" s="33" t="s">
        <v>66</v>
      </c>
      <c r="S131" s="30">
        <f ca="1">SUMIFS(Dividendos!E:E,Dividendos!B:B,A131,Dividendos!A:A,"&gt;="&amp;B131,Dividendos!A:A,"&lt;="&amp; IF(I131="",TODAY(),I131 ))*D131</f>
        <v>0</v>
      </c>
      <c r="T131" s="30">
        <f t="shared" ca="1" si="6"/>
        <v>0</v>
      </c>
      <c r="U131" s="31" t="str">
        <f ca="1">IFERROR(__xludf.DUMMYFUNCTION("IFERROR(IF(B131=TODAY(),GOOGLEFINANCE(""INDEXBVMF:IFIX""),INDEX(GOOGLEFINANCE(""INDEXBVMF:IFIX"",""price"",$B131),2,2)))"),"")</f>
        <v/>
      </c>
      <c r="V131" s="31">
        <f ca="1">IFERROR(__xludf.DUMMYFUNCTION("IF(OR(ISBLANK($I131),I131=TODAY()), GOOGLEFINANCE(""INDEXBVMF:IFIX"") ,INDEX(GOOGLEFINANCE(""INDEXBVMF:IFIX"",""price"",$I131),2,2))"),3416.25)</f>
        <v>3416.25</v>
      </c>
      <c r="W131" s="32" t="e">
        <f t="shared" ca="1" si="7"/>
        <v>#VALUE!</v>
      </c>
      <c r="X131" s="33" t="s">
        <v>66</v>
      </c>
      <c r="Y131" s="34">
        <v>0</v>
      </c>
    </row>
    <row r="132" spans="1:25" ht="15.75" customHeight="1" x14ac:dyDescent="0.2">
      <c r="A132" s="48"/>
      <c r="B132" s="45"/>
      <c r="C132" s="46"/>
      <c r="D132" s="48"/>
      <c r="E132" s="135"/>
      <c r="F132" s="49">
        <f t="shared" si="0"/>
        <v>0</v>
      </c>
      <c r="G132" s="49">
        <f t="shared" si="1"/>
        <v>0</v>
      </c>
      <c r="H132" s="34" t="s">
        <v>66</v>
      </c>
      <c r="I132" s="45"/>
      <c r="J132" s="46"/>
      <c r="K132" s="25"/>
      <c r="L132" s="22"/>
      <c r="M132" s="47" t="str">
        <f t="shared" si="2"/>
        <v/>
      </c>
      <c r="N132" s="27" t="str">
        <f t="shared" si="3"/>
        <v/>
      </c>
      <c r="O132" s="27" t="str">
        <f t="shared" si="4"/>
        <v/>
      </c>
      <c r="P132" s="27" t="str">
        <f t="shared" si="5"/>
        <v/>
      </c>
      <c r="Q132" s="28" t="s">
        <v>66</v>
      </c>
      <c r="R132" s="33" t="s">
        <v>66</v>
      </c>
      <c r="S132" s="30">
        <f ca="1">SUMIFS(Dividendos!E:E,Dividendos!B:B,A132,Dividendos!A:A,"&gt;="&amp;B132,Dividendos!A:A,"&lt;="&amp; IF(I132="",TODAY(),I132 ))*D132</f>
        <v>0</v>
      </c>
      <c r="T132" s="30">
        <f t="shared" ca="1" si="6"/>
        <v>0</v>
      </c>
      <c r="U132" s="31" t="str">
        <f ca="1">IFERROR(__xludf.DUMMYFUNCTION("IFERROR(IF(B132=TODAY(),GOOGLEFINANCE(""INDEXBVMF:IFIX""),INDEX(GOOGLEFINANCE(""INDEXBVMF:IFIX"",""price"",$B132),2,2)))"),"")</f>
        <v/>
      </c>
      <c r="V132" s="31">
        <f ca="1">IFERROR(__xludf.DUMMYFUNCTION("IF(OR(ISBLANK($I132),I132=TODAY()), GOOGLEFINANCE(""INDEXBVMF:IFIX"") ,INDEX(GOOGLEFINANCE(""INDEXBVMF:IFIX"",""price"",$I132),2,2))"),3416.25)</f>
        <v>3416.25</v>
      </c>
      <c r="W132" s="32" t="e">
        <f t="shared" ca="1" si="7"/>
        <v>#VALUE!</v>
      </c>
      <c r="X132" s="33" t="s">
        <v>66</v>
      </c>
      <c r="Y132" s="34">
        <v>0</v>
      </c>
    </row>
    <row r="133" spans="1:25" ht="15.75" customHeight="1" x14ac:dyDescent="0.2">
      <c r="A133" s="48"/>
      <c r="B133" s="45"/>
      <c r="C133" s="46"/>
      <c r="D133" s="48"/>
      <c r="E133" s="135"/>
      <c r="F133" s="49">
        <f t="shared" si="0"/>
        <v>0</v>
      </c>
      <c r="G133" s="49">
        <f t="shared" si="1"/>
        <v>0</v>
      </c>
      <c r="H133" s="34" t="s">
        <v>66</v>
      </c>
      <c r="I133" s="45"/>
      <c r="J133" s="46"/>
      <c r="K133" s="25"/>
      <c r="L133" s="22"/>
      <c r="M133" s="47" t="str">
        <f t="shared" si="2"/>
        <v/>
      </c>
      <c r="N133" s="27" t="str">
        <f t="shared" si="3"/>
        <v/>
      </c>
      <c r="O133" s="27" t="str">
        <f t="shared" si="4"/>
        <v/>
      </c>
      <c r="P133" s="27" t="str">
        <f t="shared" si="5"/>
        <v/>
      </c>
      <c r="Q133" s="28" t="s">
        <v>66</v>
      </c>
      <c r="R133" s="33" t="s">
        <v>66</v>
      </c>
      <c r="S133" s="30">
        <f ca="1">SUMIFS(Dividendos!E:E,Dividendos!B:B,A133,Dividendos!A:A,"&gt;="&amp;B133,Dividendos!A:A,"&lt;="&amp; IF(I133="",TODAY(),I133 ))*D133</f>
        <v>0</v>
      </c>
      <c r="T133" s="30">
        <f t="shared" ca="1" si="6"/>
        <v>0</v>
      </c>
      <c r="U133" s="31" t="str">
        <f ca="1">IFERROR(__xludf.DUMMYFUNCTION("IFERROR(IF(B133=TODAY(),GOOGLEFINANCE(""INDEXBVMF:IFIX""),INDEX(GOOGLEFINANCE(""INDEXBVMF:IFIX"",""price"",$B133),2,2)))"),"")</f>
        <v/>
      </c>
      <c r="V133" s="31">
        <f ca="1">IFERROR(__xludf.DUMMYFUNCTION("IF(OR(ISBLANK($I133),I133=TODAY()), GOOGLEFINANCE(""INDEXBVMF:IFIX"") ,INDEX(GOOGLEFINANCE(""INDEXBVMF:IFIX"",""price"",$I133),2,2))"),3416.25)</f>
        <v>3416.25</v>
      </c>
      <c r="W133" s="32" t="e">
        <f t="shared" ca="1" si="7"/>
        <v>#VALUE!</v>
      </c>
      <c r="X133" s="33" t="s">
        <v>66</v>
      </c>
      <c r="Y133" s="34">
        <v>0</v>
      </c>
    </row>
    <row r="134" spans="1:25" ht="15.75" customHeight="1" x14ac:dyDescent="0.2">
      <c r="A134" s="48"/>
      <c r="B134" s="45"/>
      <c r="C134" s="46"/>
      <c r="D134" s="48"/>
      <c r="E134" s="135"/>
      <c r="F134" s="49">
        <f t="shared" si="0"/>
        <v>0</v>
      </c>
      <c r="G134" s="49">
        <f t="shared" si="1"/>
        <v>0</v>
      </c>
      <c r="H134" s="34" t="s">
        <v>66</v>
      </c>
      <c r="I134" s="45"/>
      <c r="J134" s="46"/>
      <c r="K134" s="25"/>
      <c r="L134" s="22"/>
      <c r="M134" s="47" t="str">
        <f t="shared" si="2"/>
        <v/>
      </c>
      <c r="N134" s="27" t="str">
        <f t="shared" si="3"/>
        <v/>
      </c>
      <c r="O134" s="27" t="str">
        <f t="shared" si="4"/>
        <v/>
      </c>
      <c r="P134" s="27" t="str">
        <f t="shared" si="5"/>
        <v/>
      </c>
      <c r="Q134" s="28" t="s">
        <v>66</v>
      </c>
      <c r="R134" s="33" t="s">
        <v>66</v>
      </c>
      <c r="S134" s="30">
        <f ca="1">SUMIFS(Dividendos!E:E,Dividendos!B:B,A134,Dividendos!A:A,"&gt;="&amp;B134,Dividendos!A:A,"&lt;="&amp; IF(I134="",TODAY(),I134 ))*D134</f>
        <v>0</v>
      </c>
      <c r="T134" s="30">
        <f t="shared" ca="1" si="6"/>
        <v>0</v>
      </c>
      <c r="U134" s="31" t="str">
        <f ca="1">IFERROR(__xludf.DUMMYFUNCTION("IFERROR(IF(B134=TODAY(),GOOGLEFINANCE(""INDEXBVMF:IFIX""),INDEX(GOOGLEFINANCE(""INDEXBVMF:IFIX"",""price"",$B134),2,2)))"),"")</f>
        <v/>
      </c>
      <c r="V134" s="31">
        <f ca="1">IFERROR(__xludf.DUMMYFUNCTION("IF(OR(ISBLANK($I134),I134=TODAY()), GOOGLEFINANCE(""INDEXBVMF:IFIX"") ,INDEX(GOOGLEFINANCE(""INDEXBVMF:IFIX"",""price"",$I134),2,2))"),3416.25)</f>
        <v>3416.25</v>
      </c>
      <c r="W134" s="32" t="e">
        <f t="shared" ca="1" si="7"/>
        <v>#VALUE!</v>
      </c>
      <c r="X134" s="33" t="s">
        <v>66</v>
      </c>
      <c r="Y134" s="34">
        <v>0</v>
      </c>
    </row>
    <row r="135" spans="1:25" ht="15.75" customHeight="1" x14ac:dyDescent="0.2">
      <c r="A135" s="48"/>
      <c r="B135" s="45"/>
      <c r="C135" s="46"/>
      <c r="D135" s="48"/>
      <c r="E135" s="135"/>
      <c r="F135" s="49">
        <f t="shared" si="0"/>
        <v>0</v>
      </c>
      <c r="G135" s="49">
        <f t="shared" si="1"/>
        <v>0</v>
      </c>
      <c r="H135" s="34" t="s">
        <v>66</v>
      </c>
      <c r="I135" s="45"/>
      <c r="J135" s="46"/>
      <c r="K135" s="25"/>
      <c r="L135" s="22"/>
      <c r="M135" s="47" t="str">
        <f t="shared" si="2"/>
        <v/>
      </c>
      <c r="N135" s="27" t="str">
        <f t="shared" si="3"/>
        <v/>
      </c>
      <c r="O135" s="27" t="str">
        <f t="shared" si="4"/>
        <v/>
      </c>
      <c r="P135" s="27" t="str">
        <f t="shared" si="5"/>
        <v/>
      </c>
      <c r="Q135" s="28" t="s">
        <v>66</v>
      </c>
      <c r="R135" s="33" t="s">
        <v>66</v>
      </c>
      <c r="S135" s="30">
        <f ca="1">SUMIFS(Dividendos!E:E,Dividendos!B:B,A135,Dividendos!A:A,"&gt;="&amp;B135,Dividendos!A:A,"&lt;="&amp; IF(I135="",TODAY(),I135 ))*D135</f>
        <v>0</v>
      </c>
      <c r="T135" s="30">
        <f t="shared" ca="1" si="6"/>
        <v>0</v>
      </c>
      <c r="U135" s="31" t="str">
        <f ca="1">IFERROR(__xludf.DUMMYFUNCTION("IFERROR(IF(B135=TODAY(),GOOGLEFINANCE(""INDEXBVMF:IFIX""),INDEX(GOOGLEFINANCE(""INDEXBVMF:IFIX"",""price"",$B135),2,2)))"),"")</f>
        <v/>
      </c>
      <c r="V135" s="31">
        <f ca="1">IFERROR(__xludf.DUMMYFUNCTION("IF(OR(ISBLANK($I135),I135=TODAY()), GOOGLEFINANCE(""INDEXBVMF:IFIX"") ,INDEX(GOOGLEFINANCE(""INDEXBVMF:IFIX"",""price"",$I135),2,2))"),3416.25)</f>
        <v>3416.25</v>
      </c>
      <c r="W135" s="32" t="e">
        <f t="shared" ca="1" si="7"/>
        <v>#VALUE!</v>
      </c>
      <c r="X135" s="33" t="s">
        <v>66</v>
      </c>
      <c r="Y135" s="34">
        <v>0</v>
      </c>
    </row>
    <row r="136" spans="1:25" ht="15.75" customHeight="1" x14ac:dyDescent="0.2">
      <c r="A136" s="48"/>
      <c r="B136" s="45"/>
      <c r="C136" s="46"/>
      <c r="D136" s="48"/>
      <c r="E136" s="135"/>
      <c r="F136" s="49">
        <f t="shared" si="0"/>
        <v>0</v>
      </c>
      <c r="G136" s="49">
        <f t="shared" si="1"/>
        <v>0</v>
      </c>
      <c r="H136" s="34" t="s">
        <v>66</v>
      </c>
      <c r="I136" s="45"/>
      <c r="J136" s="46"/>
      <c r="K136" s="25"/>
      <c r="L136" s="22"/>
      <c r="M136" s="47" t="str">
        <f t="shared" si="2"/>
        <v/>
      </c>
      <c r="N136" s="27" t="str">
        <f t="shared" si="3"/>
        <v/>
      </c>
      <c r="O136" s="27" t="str">
        <f t="shared" si="4"/>
        <v/>
      </c>
      <c r="P136" s="27" t="str">
        <f t="shared" si="5"/>
        <v/>
      </c>
      <c r="Q136" s="28" t="s">
        <v>66</v>
      </c>
      <c r="R136" s="33" t="s">
        <v>66</v>
      </c>
      <c r="S136" s="30">
        <f ca="1">SUMIFS(Dividendos!E:E,Dividendos!B:B,A136,Dividendos!A:A,"&gt;="&amp;B136,Dividendos!A:A,"&lt;="&amp; IF(I136="",TODAY(),I136 ))*D136</f>
        <v>0</v>
      </c>
      <c r="T136" s="30">
        <f t="shared" ca="1" si="6"/>
        <v>0</v>
      </c>
      <c r="U136" s="31" t="str">
        <f ca="1">IFERROR(__xludf.DUMMYFUNCTION("IFERROR(IF(B136=TODAY(),GOOGLEFINANCE(""INDEXBVMF:IFIX""),INDEX(GOOGLEFINANCE(""INDEXBVMF:IFIX"",""price"",$B136),2,2)))"),"")</f>
        <v/>
      </c>
      <c r="V136" s="31">
        <f ca="1">IFERROR(__xludf.DUMMYFUNCTION("IF(OR(ISBLANK($I136),I136=TODAY()), GOOGLEFINANCE(""INDEXBVMF:IFIX"") ,INDEX(GOOGLEFINANCE(""INDEXBVMF:IFIX"",""price"",$I136),2,2))"),3416.25)</f>
        <v>3416.25</v>
      </c>
      <c r="W136" s="32" t="e">
        <f t="shared" ca="1" si="7"/>
        <v>#VALUE!</v>
      </c>
      <c r="X136" s="33" t="s">
        <v>66</v>
      </c>
      <c r="Y136" s="34">
        <v>0</v>
      </c>
    </row>
    <row r="137" spans="1:25" ht="15.75" customHeight="1" x14ac:dyDescent="0.2">
      <c r="A137" s="48"/>
      <c r="B137" s="45"/>
      <c r="C137" s="46"/>
      <c r="D137" s="48"/>
      <c r="E137" s="135"/>
      <c r="F137" s="49">
        <f t="shared" si="0"/>
        <v>0</v>
      </c>
      <c r="G137" s="49">
        <f t="shared" si="1"/>
        <v>0</v>
      </c>
      <c r="H137" s="34" t="s">
        <v>66</v>
      </c>
      <c r="I137" s="45"/>
      <c r="J137" s="46"/>
      <c r="K137" s="25"/>
      <c r="L137" s="22"/>
      <c r="M137" s="47" t="str">
        <f t="shared" si="2"/>
        <v/>
      </c>
      <c r="N137" s="27" t="str">
        <f t="shared" si="3"/>
        <v/>
      </c>
      <c r="O137" s="27" t="str">
        <f t="shared" si="4"/>
        <v/>
      </c>
      <c r="P137" s="27" t="str">
        <f t="shared" si="5"/>
        <v/>
      </c>
      <c r="Q137" s="28" t="s">
        <v>66</v>
      </c>
      <c r="R137" s="33" t="s">
        <v>66</v>
      </c>
      <c r="S137" s="30">
        <f ca="1">SUMIFS(Dividendos!E:E,Dividendos!B:B,A137,Dividendos!A:A,"&gt;="&amp;B137,Dividendos!A:A,"&lt;="&amp; IF(I137="",TODAY(),I137 ))*D137</f>
        <v>0</v>
      </c>
      <c r="T137" s="30">
        <f t="shared" ca="1" si="6"/>
        <v>0</v>
      </c>
      <c r="U137" s="31" t="str">
        <f ca="1">IFERROR(__xludf.DUMMYFUNCTION("IFERROR(IF(B137=TODAY(),GOOGLEFINANCE(""INDEXBVMF:IFIX""),INDEX(GOOGLEFINANCE(""INDEXBVMF:IFIX"",""price"",$B137),2,2)))"),"")</f>
        <v/>
      </c>
      <c r="V137" s="31">
        <f ca="1">IFERROR(__xludf.DUMMYFUNCTION("IF(OR(ISBLANK($I137),I137=TODAY()), GOOGLEFINANCE(""INDEXBVMF:IFIX"") ,INDEX(GOOGLEFINANCE(""INDEXBVMF:IFIX"",""price"",$I137),2,2))"),3416.25)</f>
        <v>3416.25</v>
      </c>
      <c r="W137" s="32" t="e">
        <f t="shared" ca="1" si="7"/>
        <v>#VALUE!</v>
      </c>
      <c r="X137" s="33" t="s">
        <v>66</v>
      </c>
      <c r="Y137" s="34">
        <v>0</v>
      </c>
    </row>
    <row r="138" spans="1:25" ht="15.75" customHeight="1" x14ac:dyDescent="0.2">
      <c r="A138" s="48"/>
      <c r="B138" s="45"/>
      <c r="C138" s="46"/>
      <c r="D138" s="48"/>
      <c r="E138" s="135"/>
      <c r="F138" s="49">
        <f t="shared" si="0"/>
        <v>0</v>
      </c>
      <c r="G138" s="49">
        <f t="shared" si="1"/>
        <v>0</v>
      </c>
      <c r="H138" s="34" t="s">
        <v>66</v>
      </c>
      <c r="I138" s="45"/>
      <c r="J138" s="46"/>
      <c r="K138" s="25"/>
      <c r="L138" s="22"/>
      <c r="M138" s="47" t="str">
        <f t="shared" si="2"/>
        <v/>
      </c>
      <c r="N138" s="27" t="str">
        <f t="shared" si="3"/>
        <v/>
      </c>
      <c r="O138" s="27" t="str">
        <f t="shared" si="4"/>
        <v/>
      </c>
      <c r="P138" s="27" t="str">
        <f t="shared" si="5"/>
        <v/>
      </c>
      <c r="Q138" s="28" t="s">
        <v>66</v>
      </c>
      <c r="R138" s="33" t="s">
        <v>66</v>
      </c>
      <c r="S138" s="30">
        <f ca="1">SUMIFS(Dividendos!E:E,Dividendos!B:B,A138,Dividendos!A:A,"&gt;="&amp;B138,Dividendos!A:A,"&lt;="&amp; IF(I138="",TODAY(),I138 ))*D138</f>
        <v>0</v>
      </c>
      <c r="T138" s="30">
        <f t="shared" ca="1" si="6"/>
        <v>0</v>
      </c>
      <c r="U138" s="31" t="str">
        <f ca="1">IFERROR(__xludf.DUMMYFUNCTION("IFERROR(IF(B138=TODAY(),GOOGLEFINANCE(""INDEXBVMF:IFIX""),INDEX(GOOGLEFINANCE(""INDEXBVMF:IFIX"",""price"",$B138),2,2)))"),"")</f>
        <v/>
      </c>
      <c r="V138" s="31">
        <f ca="1">IFERROR(__xludf.DUMMYFUNCTION("IF(OR(ISBLANK($I138),I138=TODAY()), GOOGLEFINANCE(""INDEXBVMF:IFIX"") ,INDEX(GOOGLEFINANCE(""INDEXBVMF:IFIX"",""price"",$I138),2,2))"),3416.25)</f>
        <v>3416.25</v>
      </c>
      <c r="W138" s="32" t="e">
        <f t="shared" ca="1" si="7"/>
        <v>#VALUE!</v>
      </c>
      <c r="X138" s="33" t="s">
        <v>66</v>
      </c>
      <c r="Y138" s="34">
        <v>0</v>
      </c>
    </row>
    <row r="139" spans="1:25" ht="15.75" customHeight="1" x14ac:dyDescent="0.2">
      <c r="A139" s="48"/>
      <c r="B139" s="45"/>
      <c r="C139" s="46"/>
      <c r="D139" s="48"/>
      <c r="E139" s="135"/>
      <c r="F139" s="49">
        <f t="shared" si="0"/>
        <v>0</v>
      </c>
      <c r="G139" s="49">
        <f t="shared" si="1"/>
        <v>0</v>
      </c>
      <c r="H139" s="34" t="s">
        <v>66</v>
      </c>
      <c r="I139" s="45"/>
      <c r="J139" s="46"/>
      <c r="K139" s="25"/>
      <c r="L139" s="22"/>
      <c r="M139" s="47" t="str">
        <f t="shared" si="2"/>
        <v/>
      </c>
      <c r="N139" s="27" t="str">
        <f t="shared" si="3"/>
        <v/>
      </c>
      <c r="O139" s="27" t="str">
        <f t="shared" si="4"/>
        <v/>
      </c>
      <c r="P139" s="27" t="str">
        <f t="shared" si="5"/>
        <v/>
      </c>
      <c r="Q139" s="28" t="s">
        <v>66</v>
      </c>
      <c r="R139" s="33" t="s">
        <v>66</v>
      </c>
      <c r="S139" s="30">
        <f ca="1">SUMIFS(Dividendos!E:E,Dividendos!B:B,A139,Dividendos!A:A,"&gt;="&amp;B139,Dividendos!A:A,"&lt;="&amp; IF(I139="",TODAY(),I139 ))*D139</f>
        <v>0</v>
      </c>
      <c r="T139" s="30">
        <f t="shared" ca="1" si="6"/>
        <v>0</v>
      </c>
      <c r="U139" s="31" t="str">
        <f ca="1">IFERROR(__xludf.DUMMYFUNCTION("IFERROR(IF(B139=TODAY(),GOOGLEFINANCE(""INDEXBVMF:IFIX""),INDEX(GOOGLEFINANCE(""INDEXBVMF:IFIX"",""price"",$B139),2,2)))"),"")</f>
        <v/>
      </c>
      <c r="V139" s="31">
        <f ca="1">IFERROR(__xludf.DUMMYFUNCTION("IF(OR(ISBLANK($I139),I139=TODAY()), GOOGLEFINANCE(""INDEXBVMF:IFIX"") ,INDEX(GOOGLEFINANCE(""INDEXBVMF:IFIX"",""price"",$I139),2,2))"),3416.25)</f>
        <v>3416.25</v>
      </c>
      <c r="W139" s="32" t="e">
        <f t="shared" ca="1" si="7"/>
        <v>#VALUE!</v>
      </c>
      <c r="X139" s="33" t="s">
        <v>66</v>
      </c>
      <c r="Y139" s="34">
        <v>0</v>
      </c>
    </row>
    <row r="140" spans="1:25" ht="15.75" customHeight="1" x14ac:dyDescent="0.2">
      <c r="A140" s="48"/>
      <c r="B140" s="45"/>
      <c r="C140" s="46"/>
      <c r="D140" s="48"/>
      <c r="E140" s="135"/>
      <c r="F140" s="49">
        <f t="shared" si="0"/>
        <v>0</v>
      </c>
      <c r="G140" s="49">
        <f t="shared" si="1"/>
        <v>0</v>
      </c>
      <c r="H140" s="34" t="s">
        <v>66</v>
      </c>
      <c r="I140" s="45"/>
      <c r="J140" s="46"/>
      <c r="K140" s="25"/>
      <c r="L140" s="22"/>
      <c r="M140" s="47" t="str">
        <f t="shared" si="2"/>
        <v/>
      </c>
      <c r="N140" s="27" t="str">
        <f t="shared" si="3"/>
        <v/>
      </c>
      <c r="O140" s="27" t="str">
        <f t="shared" si="4"/>
        <v/>
      </c>
      <c r="P140" s="27" t="str">
        <f t="shared" si="5"/>
        <v/>
      </c>
      <c r="Q140" s="28" t="s">
        <v>66</v>
      </c>
      <c r="R140" s="33" t="s">
        <v>66</v>
      </c>
      <c r="S140" s="30">
        <f ca="1">SUMIFS(Dividendos!E:E,Dividendos!B:B,A140,Dividendos!A:A,"&gt;="&amp;B140,Dividendos!A:A,"&lt;="&amp; IF(I140="",TODAY(),I140 ))*D140</f>
        <v>0</v>
      </c>
      <c r="T140" s="30">
        <f t="shared" ca="1" si="6"/>
        <v>0</v>
      </c>
      <c r="U140" s="31" t="str">
        <f ca="1">IFERROR(__xludf.DUMMYFUNCTION("IFERROR(IF(B140=TODAY(),GOOGLEFINANCE(""INDEXBVMF:IFIX""),INDEX(GOOGLEFINANCE(""INDEXBVMF:IFIX"",""price"",$B140),2,2)))"),"")</f>
        <v/>
      </c>
      <c r="V140" s="31">
        <f ca="1">IFERROR(__xludf.DUMMYFUNCTION("IF(OR(ISBLANK($I140),I140=TODAY()), GOOGLEFINANCE(""INDEXBVMF:IFIX"") ,INDEX(GOOGLEFINANCE(""INDEXBVMF:IFIX"",""price"",$I140),2,2))"),3416.25)</f>
        <v>3416.25</v>
      </c>
      <c r="W140" s="32" t="e">
        <f t="shared" ca="1" si="7"/>
        <v>#VALUE!</v>
      </c>
      <c r="X140" s="33" t="s">
        <v>66</v>
      </c>
      <c r="Y140" s="34">
        <v>0</v>
      </c>
    </row>
    <row r="141" spans="1:25" ht="15.75" customHeight="1" x14ac:dyDescent="0.2">
      <c r="A141" s="48"/>
      <c r="B141" s="45"/>
      <c r="C141" s="46"/>
      <c r="D141" s="48"/>
      <c r="E141" s="135"/>
      <c r="F141" s="49">
        <f t="shared" si="0"/>
        <v>0</v>
      </c>
      <c r="G141" s="49">
        <f t="shared" si="1"/>
        <v>0</v>
      </c>
      <c r="H141" s="34" t="s">
        <v>66</v>
      </c>
      <c r="I141" s="45"/>
      <c r="J141" s="46"/>
      <c r="K141" s="25"/>
      <c r="L141" s="22"/>
      <c r="M141" s="47" t="str">
        <f t="shared" si="2"/>
        <v/>
      </c>
      <c r="N141" s="27" t="str">
        <f t="shared" si="3"/>
        <v/>
      </c>
      <c r="O141" s="27" t="str">
        <f t="shared" si="4"/>
        <v/>
      </c>
      <c r="P141" s="27" t="str">
        <f t="shared" si="5"/>
        <v/>
      </c>
      <c r="Q141" s="28" t="s">
        <v>66</v>
      </c>
      <c r="R141" s="33" t="s">
        <v>66</v>
      </c>
      <c r="S141" s="30">
        <f ca="1">SUMIFS(Dividendos!E:E,Dividendos!B:B,A141,Dividendos!A:A,"&gt;="&amp;B141,Dividendos!A:A,"&lt;="&amp; IF(I141="",TODAY(),I141 ))*D141</f>
        <v>0</v>
      </c>
      <c r="T141" s="30">
        <f t="shared" ca="1" si="6"/>
        <v>0</v>
      </c>
      <c r="U141" s="31" t="str">
        <f ca="1">IFERROR(__xludf.DUMMYFUNCTION("IFERROR(IF(B141=TODAY(),GOOGLEFINANCE(""INDEXBVMF:IFIX""),INDEX(GOOGLEFINANCE(""INDEXBVMF:IFIX"",""price"",$B141),2,2)))"),"")</f>
        <v/>
      </c>
      <c r="V141" s="31">
        <f ca="1">IFERROR(__xludf.DUMMYFUNCTION("IF(OR(ISBLANK($I141),I141=TODAY()), GOOGLEFINANCE(""INDEXBVMF:IFIX"") ,INDEX(GOOGLEFINANCE(""INDEXBVMF:IFIX"",""price"",$I141),2,2))"),3416.25)</f>
        <v>3416.25</v>
      </c>
      <c r="W141" s="32" t="e">
        <f t="shared" ca="1" si="7"/>
        <v>#VALUE!</v>
      </c>
      <c r="X141" s="33" t="s">
        <v>66</v>
      </c>
      <c r="Y141" s="34">
        <v>0</v>
      </c>
    </row>
    <row r="142" spans="1:25" ht="15.75" customHeight="1" x14ac:dyDescent="0.2">
      <c r="A142" s="48"/>
      <c r="B142" s="45"/>
      <c r="C142" s="46"/>
      <c r="D142" s="48"/>
      <c r="E142" s="135"/>
      <c r="F142" s="49">
        <f t="shared" si="0"/>
        <v>0</v>
      </c>
      <c r="G142" s="49">
        <f t="shared" si="1"/>
        <v>0</v>
      </c>
      <c r="H142" s="34" t="s">
        <v>66</v>
      </c>
      <c r="I142" s="45"/>
      <c r="J142" s="46"/>
      <c r="K142" s="25"/>
      <c r="L142" s="22"/>
      <c r="M142" s="47" t="str">
        <f t="shared" si="2"/>
        <v/>
      </c>
      <c r="N142" s="27" t="str">
        <f t="shared" si="3"/>
        <v/>
      </c>
      <c r="O142" s="27" t="str">
        <f t="shared" si="4"/>
        <v/>
      </c>
      <c r="P142" s="27" t="str">
        <f t="shared" si="5"/>
        <v/>
      </c>
      <c r="Q142" s="28" t="s">
        <v>66</v>
      </c>
      <c r="R142" s="33" t="s">
        <v>66</v>
      </c>
      <c r="S142" s="30">
        <f ca="1">SUMIFS(Dividendos!E:E,Dividendos!B:B,A142,Dividendos!A:A,"&gt;="&amp;B142,Dividendos!A:A,"&lt;="&amp; IF(I142="",TODAY(),I142 ))*D142</f>
        <v>0</v>
      </c>
      <c r="T142" s="30">
        <f t="shared" ca="1" si="6"/>
        <v>0</v>
      </c>
      <c r="U142" s="31" t="str">
        <f ca="1">IFERROR(__xludf.DUMMYFUNCTION("IFERROR(IF(B142=TODAY(),GOOGLEFINANCE(""INDEXBVMF:IFIX""),INDEX(GOOGLEFINANCE(""INDEXBVMF:IFIX"",""price"",$B142),2,2)))"),"")</f>
        <v/>
      </c>
      <c r="V142" s="31">
        <f ca="1">IFERROR(__xludf.DUMMYFUNCTION("IF(OR(ISBLANK($I142),I142=TODAY()), GOOGLEFINANCE(""INDEXBVMF:IFIX"") ,INDEX(GOOGLEFINANCE(""INDEXBVMF:IFIX"",""price"",$I142),2,2))"),3416.25)</f>
        <v>3416.25</v>
      </c>
      <c r="W142" s="32" t="e">
        <f t="shared" ca="1" si="7"/>
        <v>#VALUE!</v>
      </c>
      <c r="X142" s="33" t="s">
        <v>66</v>
      </c>
      <c r="Y142" s="34">
        <v>0</v>
      </c>
    </row>
    <row r="143" spans="1:25" ht="15.75" customHeight="1" x14ac:dyDescent="0.2">
      <c r="A143" s="48"/>
      <c r="B143" s="45"/>
      <c r="C143" s="46"/>
      <c r="D143" s="48"/>
      <c r="E143" s="135"/>
      <c r="F143" s="49">
        <f t="shared" si="0"/>
        <v>0</v>
      </c>
      <c r="G143" s="49">
        <f t="shared" si="1"/>
        <v>0</v>
      </c>
      <c r="H143" s="34" t="s">
        <v>66</v>
      </c>
      <c r="I143" s="45"/>
      <c r="J143" s="46"/>
      <c r="K143" s="25"/>
      <c r="L143" s="22"/>
      <c r="M143" s="47" t="str">
        <f t="shared" si="2"/>
        <v/>
      </c>
      <c r="N143" s="27" t="str">
        <f t="shared" si="3"/>
        <v/>
      </c>
      <c r="O143" s="27" t="str">
        <f t="shared" si="4"/>
        <v/>
      </c>
      <c r="P143" s="27" t="str">
        <f t="shared" si="5"/>
        <v/>
      </c>
      <c r="Q143" s="28" t="s">
        <v>66</v>
      </c>
      <c r="R143" s="33" t="s">
        <v>66</v>
      </c>
      <c r="S143" s="30">
        <f ca="1">SUMIFS(Dividendos!E:E,Dividendos!B:B,A143,Dividendos!A:A,"&gt;="&amp;B143,Dividendos!A:A,"&lt;="&amp; IF(I143="",TODAY(),I143 ))*D143</f>
        <v>0</v>
      </c>
      <c r="T143" s="30">
        <f t="shared" ca="1" si="6"/>
        <v>0</v>
      </c>
      <c r="U143" s="31" t="str">
        <f ca="1">IFERROR(__xludf.DUMMYFUNCTION("IFERROR(IF(B143=TODAY(),GOOGLEFINANCE(""INDEXBVMF:IFIX""),INDEX(GOOGLEFINANCE(""INDEXBVMF:IFIX"",""price"",$B143),2,2)))"),"")</f>
        <v/>
      </c>
      <c r="V143" s="31">
        <f ca="1">IFERROR(__xludf.DUMMYFUNCTION("IF(OR(ISBLANK($I143),I143=TODAY()), GOOGLEFINANCE(""INDEXBVMF:IFIX"") ,INDEX(GOOGLEFINANCE(""INDEXBVMF:IFIX"",""price"",$I143),2,2))"),3416.25)</f>
        <v>3416.25</v>
      </c>
      <c r="W143" s="32" t="e">
        <f t="shared" ca="1" si="7"/>
        <v>#VALUE!</v>
      </c>
      <c r="X143" s="33" t="s">
        <v>66</v>
      </c>
      <c r="Y143" s="34">
        <v>0</v>
      </c>
    </row>
    <row r="144" spans="1:25" ht="15.75" customHeight="1" x14ac:dyDescent="0.2">
      <c r="A144" s="48"/>
      <c r="B144" s="45"/>
      <c r="C144" s="46"/>
      <c r="D144" s="48"/>
      <c r="E144" s="135"/>
      <c r="F144" s="49">
        <f t="shared" si="0"/>
        <v>0</v>
      </c>
      <c r="G144" s="49">
        <f t="shared" si="1"/>
        <v>0</v>
      </c>
      <c r="H144" s="34" t="s">
        <v>66</v>
      </c>
      <c r="I144" s="45"/>
      <c r="J144" s="46"/>
      <c r="K144" s="25"/>
      <c r="L144" s="22"/>
      <c r="M144" s="47" t="str">
        <f t="shared" si="2"/>
        <v/>
      </c>
      <c r="N144" s="27" t="str">
        <f t="shared" si="3"/>
        <v/>
      </c>
      <c r="O144" s="27" t="str">
        <f t="shared" si="4"/>
        <v/>
      </c>
      <c r="P144" s="27" t="str">
        <f t="shared" si="5"/>
        <v/>
      </c>
      <c r="Q144" s="28" t="s">
        <v>66</v>
      </c>
      <c r="R144" s="33" t="s">
        <v>66</v>
      </c>
      <c r="S144" s="30">
        <f ca="1">SUMIFS(Dividendos!E:E,Dividendos!B:B,A144,Dividendos!A:A,"&gt;="&amp;B144,Dividendos!A:A,"&lt;="&amp; IF(I144="",TODAY(),I144 ))*D144</f>
        <v>0</v>
      </c>
      <c r="T144" s="30">
        <f t="shared" ca="1" si="6"/>
        <v>0</v>
      </c>
      <c r="U144" s="31" t="str">
        <f ca="1">IFERROR(__xludf.DUMMYFUNCTION("IFERROR(IF(B144=TODAY(),GOOGLEFINANCE(""INDEXBVMF:IFIX""),INDEX(GOOGLEFINANCE(""INDEXBVMF:IFIX"",""price"",$B144),2,2)))"),"")</f>
        <v/>
      </c>
      <c r="V144" s="31">
        <f ca="1">IFERROR(__xludf.DUMMYFUNCTION("IF(OR(ISBLANK($I144),I144=TODAY()), GOOGLEFINANCE(""INDEXBVMF:IFIX"") ,INDEX(GOOGLEFINANCE(""INDEXBVMF:IFIX"",""price"",$I144),2,2))"),3416.25)</f>
        <v>3416.25</v>
      </c>
      <c r="W144" s="32" t="e">
        <f t="shared" ca="1" si="7"/>
        <v>#VALUE!</v>
      </c>
      <c r="X144" s="33" t="s">
        <v>66</v>
      </c>
      <c r="Y144" s="34">
        <v>0</v>
      </c>
    </row>
    <row r="145" spans="1:25" ht="15.75" customHeight="1" x14ac:dyDescent="0.2">
      <c r="A145" s="48"/>
      <c r="B145" s="45"/>
      <c r="C145" s="46"/>
      <c r="D145" s="48"/>
      <c r="E145" s="135"/>
      <c r="F145" s="49">
        <f t="shared" si="0"/>
        <v>0</v>
      </c>
      <c r="G145" s="49">
        <f t="shared" si="1"/>
        <v>0</v>
      </c>
      <c r="H145" s="34" t="s">
        <v>66</v>
      </c>
      <c r="I145" s="45"/>
      <c r="J145" s="46"/>
      <c r="K145" s="25"/>
      <c r="L145" s="22"/>
      <c r="M145" s="47" t="str">
        <f t="shared" si="2"/>
        <v/>
      </c>
      <c r="N145" s="27" t="str">
        <f t="shared" si="3"/>
        <v/>
      </c>
      <c r="O145" s="27" t="str">
        <f t="shared" si="4"/>
        <v/>
      </c>
      <c r="P145" s="27" t="str">
        <f t="shared" si="5"/>
        <v/>
      </c>
      <c r="Q145" s="28" t="s">
        <v>66</v>
      </c>
      <c r="R145" s="33" t="s">
        <v>66</v>
      </c>
      <c r="S145" s="30">
        <f ca="1">SUMIFS(Dividendos!E:E,Dividendos!B:B,A145,Dividendos!A:A,"&gt;="&amp;B145,Dividendos!A:A,"&lt;="&amp; IF(I145="",TODAY(),I145 ))*D145</f>
        <v>0</v>
      </c>
      <c r="T145" s="30">
        <f t="shared" ca="1" si="6"/>
        <v>0</v>
      </c>
      <c r="U145" s="31" t="str">
        <f ca="1">IFERROR(__xludf.DUMMYFUNCTION("IFERROR(IF(B145=TODAY(),GOOGLEFINANCE(""INDEXBVMF:IFIX""),INDEX(GOOGLEFINANCE(""INDEXBVMF:IFIX"",""price"",$B145),2,2)))"),"")</f>
        <v/>
      </c>
      <c r="V145" s="31">
        <f ca="1">IFERROR(__xludf.DUMMYFUNCTION("IF(OR(ISBLANK($I145),I145=TODAY()), GOOGLEFINANCE(""INDEXBVMF:IFIX"") ,INDEX(GOOGLEFINANCE(""INDEXBVMF:IFIX"",""price"",$I145),2,2))"),3416.25)</f>
        <v>3416.25</v>
      </c>
      <c r="W145" s="32" t="e">
        <f t="shared" ca="1" si="7"/>
        <v>#VALUE!</v>
      </c>
      <c r="X145" s="33" t="s">
        <v>66</v>
      </c>
      <c r="Y145" s="34">
        <v>0</v>
      </c>
    </row>
    <row r="146" spans="1:25" ht="15.75" customHeight="1" x14ac:dyDescent="0.2">
      <c r="A146" s="48"/>
      <c r="B146" s="45"/>
      <c r="C146" s="46"/>
      <c r="D146" s="48"/>
      <c r="E146" s="135"/>
      <c r="F146" s="49">
        <f t="shared" si="0"/>
        <v>0</v>
      </c>
      <c r="G146" s="49">
        <f t="shared" si="1"/>
        <v>0</v>
      </c>
      <c r="H146" s="34" t="s">
        <v>66</v>
      </c>
      <c r="I146" s="45"/>
      <c r="J146" s="46"/>
      <c r="K146" s="25"/>
      <c r="L146" s="22"/>
      <c r="M146" s="47" t="str">
        <f t="shared" si="2"/>
        <v/>
      </c>
      <c r="N146" s="27" t="str">
        <f t="shared" si="3"/>
        <v/>
      </c>
      <c r="O146" s="27" t="str">
        <f t="shared" si="4"/>
        <v/>
      </c>
      <c r="P146" s="27" t="str">
        <f t="shared" si="5"/>
        <v/>
      </c>
      <c r="Q146" s="28" t="s">
        <v>66</v>
      </c>
      <c r="R146" s="33" t="s">
        <v>66</v>
      </c>
      <c r="S146" s="30">
        <f ca="1">SUMIFS(Dividendos!E:E,Dividendos!B:B,A146,Dividendos!A:A,"&gt;="&amp;B146,Dividendos!A:A,"&lt;="&amp; IF(I146="",TODAY(),I146 ))*D146</f>
        <v>0</v>
      </c>
      <c r="T146" s="30">
        <f t="shared" ca="1" si="6"/>
        <v>0</v>
      </c>
      <c r="U146" s="31" t="str">
        <f ca="1">IFERROR(__xludf.DUMMYFUNCTION("IFERROR(IF(B146=TODAY(),GOOGLEFINANCE(""INDEXBVMF:IFIX""),INDEX(GOOGLEFINANCE(""INDEXBVMF:IFIX"",""price"",$B146),2,2)))"),"")</f>
        <v/>
      </c>
      <c r="V146" s="31">
        <f ca="1">IFERROR(__xludf.DUMMYFUNCTION("IF(OR(ISBLANK($I146),I146=TODAY()), GOOGLEFINANCE(""INDEXBVMF:IFIX"") ,INDEX(GOOGLEFINANCE(""INDEXBVMF:IFIX"",""price"",$I146),2,2))"),3416.25)</f>
        <v>3416.25</v>
      </c>
      <c r="W146" s="32" t="e">
        <f t="shared" ca="1" si="7"/>
        <v>#VALUE!</v>
      </c>
      <c r="X146" s="33" t="s">
        <v>66</v>
      </c>
      <c r="Y146" s="34">
        <v>0</v>
      </c>
    </row>
    <row r="147" spans="1:25" ht="15.75" customHeight="1" x14ac:dyDescent="0.2">
      <c r="A147" s="48"/>
      <c r="B147" s="45"/>
      <c r="C147" s="46"/>
      <c r="D147" s="48"/>
      <c r="E147" s="135"/>
      <c r="F147" s="49">
        <f t="shared" si="0"/>
        <v>0</v>
      </c>
      <c r="G147" s="49">
        <f t="shared" si="1"/>
        <v>0</v>
      </c>
      <c r="H147" s="34" t="s">
        <v>66</v>
      </c>
      <c r="I147" s="45"/>
      <c r="J147" s="46"/>
      <c r="K147" s="25"/>
      <c r="L147" s="22"/>
      <c r="M147" s="47" t="str">
        <f t="shared" si="2"/>
        <v/>
      </c>
      <c r="N147" s="27" t="str">
        <f t="shared" si="3"/>
        <v/>
      </c>
      <c r="O147" s="27" t="str">
        <f t="shared" si="4"/>
        <v/>
      </c>
      <c r="P147" s="27" t="str">
        <f t="shared" si="5"/>
        <v/>
      </c>
      <c r="Q147" s="28" t="s">
        <v>66</v>
      </c>
      <c r="R147" s="33" t="s">
        <v>66</v>
      </c>
      <c r="S147" s="30">
        <f ca="1">SUMIFS(Dividendos!E:E,Dividendos!B:B,A147,Dividendos!A:A,"&gt;="&amp;B147,Dividendos!A:A,"&lt;="&amp; IF(I147="",TODAY(),I147 ))*D147</f>
        <v>0</v>
      </c>
      <c r="T147" s="30">
        <f t="shared" ca="1" si="6"/>
        <v>0</v>
      </c>
      <c r="U147" s="31" t="str">
        <f ca="1">IFERROR(__xludf.DUMMYFUNCTION("IFERROR(IF(B147=TODAY(),GOOGLEFINANCE(""INDEXBVMF:IFIX""),INDEX(GOOGLEFINANCE(""INDEXBVMF:IFIX"",""price"",$B147),2,2)))"),"")</f>
        <v/>
      </c>
      <c r="V147" s="31">
        <f ca="1">IFERROR(__xludf.DUMMYFUNCTION("IF(OR(ISBLANK($I147),I147=TODAY()), GOOGLEFINANCE(""INDEXBVMF:IFIX"") ,INDEX(GOOGLEFINANCE(""INDEXBVMF:IFIX"",""price"",$I147),2,2))"),3416.25)</f>
        <v>3416.25</v>
      </c>
      <c r="W147" s="32" t="e">
        <f t="shared" ca="1" si="7"/>
        <v>#VALUE!</v>
      </c>
      <c r="X147" s="33" t="s">
        <v>66</v>
      </c>
      <c r="Y147" s="34">
        <v>0</v>
      </c>
    </row>
    <row r="148" spans="1:25" ht="15.75" customHeight="1" x14ac:dyDescent="0.2">
      <c r="A148" s="48"/>
      <c r="B148" s="45"/>
      <c r="C148" s="46"/>
      <c r="D148" s="48"/>
      <c r="E148" s="135"/>
      <c r="F148" s="49">
        <f t="shared" si="0"/>
        <v>0</v>
      </c>
      <c r="G148" s="49">
        <f t="shared" si="1"/>
        <v>0</v>
      </c>
      <c r="H148" s="34" t="s">
        <v>66</v>
      </c>
      <c r="I148" s="45"/>
      <c r="J148" s="46"/>
      <c r="K148" s="25"/>
      <c r="L148" s="22"/>
      <c r="M148" s="47" t="str">
        <f t="shared" si="2"/>
        <v/>
      </c>
      <c r="N148" s="27" t="str">
        <f t="shared" si="3"/>
        <v/>
      </c>
      <c r="O148" s="27" t="str">
        <f t="shared" si="4"/>
        <v/>
      </c>
      <c r="P148" s="27" t="str">
        <f t="shared" si="5"/>
        <v/>
      </c>
      <c r="Q148" s="28" t="s">
        <v>66</v>
      </c>
      <c r="R148" s="33" t="s">
        <v>66</v>
      </c>
      <c r="S148" s="30">
        <f ca="1">SUMIFS(Dividendos!E:E,Dividendos!B:B,A148,Dividendos!A:A,"&gt;="&amp;B148,Dividendos!A:A,"&lt;="&amp; IF(I148="",TODAY(),I148 ))*D148</f>
        <v>0</v>
      </c>
      <c r="T148" s="30">
        <f t="shared" ca="1" si="6"/>
        <v>0</v>
      </c>
      <c r="U148" s="31" t="str">
        <f ca="1">IFERROR(__xludf.DUMMYFUNCTION("IFERROR(IF(B148=TODAY(),GOOGLEFINANCE(""INDEXBVMF:IFIX""),INDEX(GOOGLEFINANCE(""INDEXBVMF:IFIX"",""price"",$B148),2,2)))"),"")</f>
        <v/>
      </c>
      <c r="V148" s="31">
        <f ca="1">IFERROR(__xludf.DUMMYFUNCTION("IF(OR(ISBLANK($I148),I148=TODAY()), GOOGLEFINANCE(""INDEXBVMF:IFIX"") ,INDEX(GOOGLEFINANCE(""INDEXBVMF:IFIX"",""price"",$I148),2,2))"),3416.25)</f>
        <v>3416.25</v>
      </c>
      <c r="W148" s="32" t="e">
        <f t="shared" ca="1" si="7"/>
        <v>#VALUE!</v>
      </c>
      <c r="X148" s="33" t="s">
        <v>66</v>
      </c>
      <c r="Y148" s="34">
        <v>0</v>
      </c>
    </row>
    <row r="149" spans="1:25" ht="15.75" customHeight="1" x14ac:dyDescent="0.2">
      <c r="A149" s="48"/>
      <c r="B149" s="45"/>
      <c r="C149" s="46"/>
      <c r="D149" s="48"/>
      <c r="E149" s="135"/>
      <c r="F149" s="49">
        <f t="shared" si="0"/>
        <v>0</v>
      </c>
      <c r="G149" s="49">
        <f t="shared" si="1"/>
        <v>0</v>
      </c>
      <c r="H149" s="34" t="s">
        <v>66</v>
      </c>
      <c r="I149" s="45"/>
      <c r="J149" s="46"/>
      <c r="K149" s="25"/>
      <c r="L149" s="22"/>
      <c r="M149" s="47" t="str">
        <f t="shared" si="2"/>
        <v/>
      </c>
      <c r="N149" s="27" t="str">
        <f t="shared" si="3"/>
        <v/>
      </c>
      <c r="O149" s="27" t="str">
        <f t="shared" si="4"/>
        <v/>
      </c>
      <c r="P149" s="27" t="str">
        <f t="shared" si="5"/>
        <v/>
      </c>
      <c r="Q149" s="28" t="s">
        <v>66</v>
      </c>
      <c r="R149" s="33" t="s">
        <v>66</v>
      </c>
      <c r="S149" s="30">
        <f ca="1">SUMIFS(Dividendos!E:E,Dividendos!B:B,A149,Dividendos!A:A,"&gt;="&amp;B149,Dividendos!A:A,"&lt;="&amp; IF(I149="",TODAY(),I149 ))*D149</f>
        <v>0</v>
      </c>
      <c r="T149" s="30">
        <f t="shared" ca="1" si="6"/>
        <v>0</v>
      </c>
      <c r="U149" s="31" t="str">
        <f ca="1">IFERROR(__xludf.DUMMYFUNCTION("IFERROR(IF(B149=TODAY(),GOOGLEFINANCE(""INDEXBVMF:IFIX""),INDEX(GOOGLEFINANCE(""INDEXBVMF:IFIX"",""price"",$B149),2,2)))"),"")</f>
        <v/>
      </c>
      <c r="V149" s="31">
        <f ca="1">IFERROR(__xludf.DUMMYFUNCTION("IF(OR(ISBLANK($I149),I149=TODAY()), GOOGLEFINANCE(""INDEXBVMF:IFIX"") ,INDEX(GOOGLEFINANCE(""INDEXBVMF:IFIX"",""price"",$I149),2,2))"),3416.25)</f>
        <v>3416.25</v>
      </c>
      <c r="W149" s="32" t="e">
        <f t="shared" ca="1" si="7"/>
        <v>#VALUE!</v>
      </c>
      <c r="X149" s="33" t="s">
        <v>66</v>
      </c>
      <c r="Y149" s="34">
        <v>0</v>
      </c>
    </row>
    <row r="150" spans="1:25" ht="15.75" customHeight="1" x14ac:dyDescent="0.2">
      <c r="A150" s="48"/>
      <c r="B150" s="45"/>
      <c r="C150" s="46"/>
      <c r="D150" s="48"/>
      <c r="E150" s="135"/>
      <c r="F150" s="49">
        <f t="shared" si="0"/>
        <v>0</v>
      </c>
      <c r="G150" s="49">
        <f t="shared" si="1"/>
        <v>0</v>
      </c>
      <c r="H150" s="34" t="s">
        <v>66</v>
      </c>
      <c r="I150" s="45"/>
      <c r="J150" s="46"/>
      <c r="K150" s="25"/>
      <c r="L150" s="22"/>
      <c r="M150" s="47" t="str">
        <f t="shared" si="2"/>
        <v/>
      </c>
      <c r="N150" s="27" t="str">
        <f t="shared" si="3"/>
        <v/>
      </c>
      <c r="O150" s="27" t="str">
        <f t="shared" si="4"/>
        <v/>
      </c>
      <c r="P150" s="27" t="str">
        <f t="shared" si="5"/>
        <v/>
      </c>
      <c r="Q150" s="28" t="s">
        <v>66</v>
      </c>
      <c r="R150" s="33" t="s">
        <v>66</v>
      </c>
      <c r="S150" s="30">
        <f ca="1">SUMIFS(Dividendos!E:E,Dividendos!B:B,A150,Dividendos!A:A,"&gt;="&amp;B150,Dividendos!A:A,"&lt;="&amp; IF(I150="",TODAY(),I150 ))*D150</f>
        <v>0</v>
      </c>
      <c r="T150" s="30">
        <f t="shared" ca="1" si="6"/>
        <v>0</v>
      </c>
      <c r="U150" s="31" t="str">
        <f ca="1">IFERROR(__xludf.DUMMYFUNCTION("IFERROR(IF(B150=TODAY(),GOOGLEFINANCE(""INDEXBVMF:IFIX""),INDEX(GOOGLEFINANCE(""INDEXBVMF:IFIX"",""price"",$B150),2,2)))"),"")</f>
        <v/>
      </c>
      <c r="V150" s="31">
        <f ca="1">IFERROR(__xludf.DUMMYFUNCTION("IF(OR(ISBLANK($I150),I150=TODAY()), GOOGLEFINANCE(""INDEXBVMF:IFIX"") ,INDEX(GOOGLEFINANCE(""INDEXBVMF:IFIX"",""price"",$I150),2,2))"),3416.25)</f>
        <v>3416.25</v>
      </c>
      <c r="W150" s="32" t="e">
        <f t="shared" ca="1" si="7"/>
        <v>#VALUE!</v>
      </c>
      <c r="X150" s="33" t="s">
        <v>66</v>
      </c>
      <c r="Y150" s="34">
        <v>0</v>
      </c>
    </row>
    <row r="151" spans="1:25" ht="15.75" customHeight="1" x14ac:dyDescent="0.2">
      <c r="A151" s="48"/>
      <c r="B151" s="45"/>
      <c r="C151" s="46"/>
      <c r="D151" s="48"/>
      <c r="E151" s="135"/>
      <c r="F151" s="49">
        <f t="shared" si="0"/>
        <v>0</v>
      </c>
      <c r="G151" s="49">
        <f t="shared" si="1"/>
        <v>0</v>
      </c>
      <c r="H151" s="34" t="s">
        <v>66</v>
      </c>
      <c r="I151" s="45"/>
      <c r="J151" s="46"/>
      <c r="K151" s="25"/>
      <c r="L151" s="22"/>
      <c r="M151" s="47" t="str">
        <f t="shared" si="2"/>
        <v/>
      </c>
      <c r="N151" s="27" t="str">
        <f t="shared" si="3"/>
        <v/>
      </c>
      <c r="O151" s="27" t="str">
        <f t="shared" si="4"/>
        <v/>
      </c>
      <c r="P151" s="27" t="str">
        <f t="shared" si="5"/>
        <v/>
      </c>
      <c r="Q151" s="28" t="s">
        <v>66</v>
      </c>
      <c r="R151" s="33" t="s">
        <v>66</v>
      </c>
      <c r="S151" s="30">
        <f ca="1">SUMIFS(Dividendos!E:E,Dividendos!B:B,A151,Dividendos!A:A,"&gt;="&amp;B151,Dividendos!A:A,"&lt;="&amp; IF(I151="",TODAY(),I151 ))*D151</f>
        <v>0</v>
      </c>
      <c r="T151" s="30">
        <f t="shared" ca="1" si="6"/>
        <v>0</v>
      </c>
      <c r="U151" s="31" t="str">
        <f ca="1">IFERROR(__xludf.DUMMYFUNCTION("IFERROR(IF(B151=TODAY(),GOOGLEFINANCE(""INDEXBVMF:IFIX""),INDEX(GOOGLEFINANCE(""INDEXBVMF:IFIX"",""price"",$B151),2,2)))"),"")</f>
        <v/>
      </c>
      <c r="V151" s="31">
        <f ca="1">IFERROR(__xludf.DUMMYFUNCTION("IF(OR(ISBLANK($I151),I151=TODAY()), GOOGLEFINANCE(""INDEXBVMF:IFIX"") ,INDEX(GOOGLEFINANCE(""INDEXBVMF:IFIX"",""price"",$I151),2,2))"),3416.25)</f>
        <v>3416.25</v>
      </c>
      <c r="W151" s="32" t="e">
        <f t="shared" ca="1" si="7"/>
        <v>#VALUE!</v>
      </c>
      <c r="X151" s="33" t="s">
        <v>66</v>
      </c>
      <c r="Y151" s="34">
        <v>0</v>
      </c>
    </row>
    <row r="152" spans="1:25" ht="15.75" customHeight="1" x14ac:dyDescent="0.2">
      <c r="A152" s="48"/>
      <c r="B152" s="45"/>
      <c r="C152" s="46"/>
      <c r="D152" s="48"/>
      <c r="E152" s="135"/>
      <c r="F152" s="49">
        <f t="shared" si="0"/>
        <v>0</v>
      </c>
      <c r="G152" s="49">
        <f t="shared" si="1"/>
        <v>0</v>
      </c>
      <c r="H152" s="34" t="s">
        <v>66</v>
      </c>
      <c r="I152" s="45"/>
      <c r="J152" s="46"/>
      <c r="K152" s="25"/>
      <c r="L152" s="22"/>
      <c r="M152" s="47" t="str">
        <f t="shared" si="2"/>
        <v/>
      </c>
      <c r="N152" s="27" t="str">
        <f t="shared" si="3"/>
        <v/>
      </c>
      <c r="O152" s="27" t="str">
        <f t="shared" si="4"/>
        <v/>
      </c>
      <c r="P152" s="27" t="str">
        <f t="shared" si="5"/>
        <v/>
      </c>
      <c r="Q152" s="28" t="s">
        <v>66</v>
      </c>
      <c r="R152" s="33" t="s">
        <v>66</v>
      </c>
      <c r="S152" s="30">
        <f ca="1">SUMIFS(Dividendos!E:E,Dividendos!B:B,A152,Dividendos!A:A,"&gt;="&amp;B152,Dividendos!A:A,"&lt;="&amp; IF(I152="",TODAY(),I152 ))*D152</f>
        <v>0</v>
      </c>
      <c r="T152" s="30">
        <f t="shared" ca="1" si="6"/>
        <v>0</v>
      </c>
      <c r="U152" s="31" t="str">
        <f ca="1">IFERROR(__xludf.DUMMYFUNCTION("IFERROR(IF(B152=TODAY(),GOOGLEFINANCE(""INDEXBVMF:IFIX""),INDEX(GOOGLEFINANCE(""INDEXBVMF:IFIX"",""price"",$B152),2,2)))"),"")</f>
        <v/>
      </c>
      <c r="V152" s="31">
        <f ca="1">IFERROR(__xludf.DUMMYFUNCTION("IF(OR(ISBLANK($I152),I152=TODAY()), GOOGLEFINANCE(""INDEXBVMF:IFIX"") ,INDEX(GOOGLEFINANCE(""INDEXBVMF:IFIX"",""price"",$I152),2,2))"),3416.25)</f>
        <v>3416.25</v>
      </c>
      <c r="W152" s="32" t="e">
        <f t="shared" ca="1" si="7"/>
        <v>#VALUE!</v>
      </c>
      <c r="X152" s="33" t="s">
        <v>66</v>
      </c>
      <c r="Y152" s="34">
        <v>0</v>
      </c>
    </row>
    <row r="153" spans="1:25" ht="15.75" customHeight="1" x14ac:dyDescent="0.2">
      <c r="A153" s="48"/>
      <c r="B153" s="45"/>
      <c r="C153" s="46"/>
      <c r="D153" s="48"/>
      <c r="E153" s="135"/>
      <c r="F153" s="49">
        <f t="shared" si="0"/>
        <v>0</v>
      </c>
      <c r="G153" s="49">
        <f t="shared" si="1"/>
        <v>0</v>
      </c>
      <c r="H153" s="34" t="s">
        <v>66</v>
      </c>
      <c r="I153" s="45"/>
      <c r="J153" s="46"/>
      <c r="K153" s="25"/>
      <c r="L153" s="22"/>
      <c r="M153" s="47" t="str">
        <f t="shared" si="2"/>
        <v/>
      </c>
      <c r="N153" s="27" t="str">
        <f t="shared" si="3"/>
        <v/>
      </c>
      <c r="O153" s="27" t="str">
        <f t="shared" si="4"/>
        <v/>
      </c>
      <c r="P153" s="27" t="str">
        <f t="shared" si="5"/>
        <v/>
      </c>
      <c r="Q153" s="28" t="s">
        <v>66</v>
      </c>
      <c r="R153" s="33" t="s">
        <v>66</v>
      </c>
      <c r="S153" s="30">
        <f ca="1">SUMIFS(Dividendos!E:E,Dividendos!B:B,A153,Dividendos!A:A,"&gt;="&amp;B153,Dividendos!A:A,"&lt;="&amp; IF(I153="",TODAY(),I153 ))*D153</f>
        <v>0</v>
      </c>
      <c r="T153" s="30">
        <f t="shared" ca="1" si="6"/>
        <v>0</v>
      </c>
      <c r="U153" s="31" t="str">
        <f ca="1">IFERROR(__xludf.DUMMYFUNCTION("IFERROR(IF(B153=TODAY(),GOOGLEFINANCE(""INDEXBVMF:IFIX""),INDEX(GOOGLEFINANCE(""INDEXBVMF:IFIX"",""price"",$B153),2,2)))"),"")</f>
        <v/>
      </c>
      <c r="V153" s="31">
        <f ca="1">IFERROR(__xludf.DUMMYFUNCTION("IF(OR(ISBLANK($I153),I153=TODAY()), GOOGLEFINANCE(""INDEXBVMF:IFIX"") ,INDEX(GOOGLEFINANCE(""INDEXBVMF:IFIX"",""price"",$I153),2,2))"),3416.25)</f>
        <v>3416.25</v>
      </c>
      <c r="W153" s="32" t="e">
        <f t="shared" ca="1" si="7"/>
        <v>#VALUE!</v>
      </c>
      <c r="X153" s="33" t="s">
        <v>66</v>
      </c>
      <c r="Y153" s="34">
        <v>0</v>
      </c>
    </row>
    <row r="154" spans="1:25" ht="15.75" customHeight="1" x14ac:dyDescent="0.2">
      <c r="A154" s="48"/>
      <c r="B154" s="45"/>
      <c r="C154" s="46"/>
      <c r="D154" s="48"/>
      <c r="E154" s="135"/>
      <c r="F154" s="49">
        <f t="shared" si="0"/>
        <v>0</v>
      </c>
      <c r="G154" s="49">
        <f t="shared" si="1"/>
        <v>0</v>
      </c>
      <c r="H154" s="34" t="s">
        <v>66</v>
      </c>
      <c r="I154" s="45"/>
      <c r="J154" s="46"/>
      <c r="K154" s="25"/>
      <c r="L154" s="22"/>
      <c r="M154" s="47" t="str">
        <f t="shared" si="2"/>
        <v/>
      </c>
      <c r="N154" s="27" t="str">
        <f t="shared" si="3"/>
        <v/>
      </c>
      <c r="O154" s="27" t="str">
        <f t="shared" si="4"/>
        <v/>
      </c>
      <c r="P154" s="27" t="str">
        <f t="shared" si="5"/>
        <v/>
      </c>
      <c r="Q154" s="28" t="s">
        <v>66</v>
      </c>
      <c r="R154" s="33" t="s">
        <v>66</v>
      </c>
      <c r="S154" s="30">
        <f ca="1">SUMIFS(Dividendos!E:E,Dividendos!B:B,A154,Dividendos!A:A,"&gt;="&amp;B154,Dividendos!A:A,"&lt;="&amp; IF(I154="",TODAY(),I154 ))*D154</f>
        <v>0</v>
      </c>
      <c r="T154" s="30">
        <f t="shared" ca="1" si="6"/>
        <v>0</v>
      </c>
      <c r="U154" s="31" t="str">
        <f ca="1">IFERROR(__xludf.DUMMYFUNCTION("IFERROR(IF(B154=TODAY(),GOOGLEFINANCE(""INDEXBVMF:IFIX""),INDEX(GOOGLEFINANCE(""INDEXBVMF:IFIX"",""price"",$B154),2,2)))"),"")</f>
        <v/>
      </c>
      <c r="V154" s="31">
        <f ca="1">IFERROR(__xludf.DUMMYFUNCTION("IF(OR(ISBLANK($I154),I154=TODAY()), GOOGLEFINANCE(""INDEXBVMF:IFIX"") ,INDEX(GOOGLEFINANCE(""INDEXBVMF:IFIX"",""price"",$I154),2,2))"),3416.25)</f>
        <v>3416.25</v>
      </c>
      <c r="W154" s="32" t="e">
        <f t="shared" ca="1" si="7"/>
        <v>#VALUE!</v>
      </c>
      <c r="X154" s="33" t="s">
        <v>66</v>
      </c>
      <c r="Y154" s="34">
        <v>0</v>
      </c>
    </row>
    <row r="155" spans="1:25" ht="15.75" customHeight="1" x14ac:dyDescent="0.2">
      <c r="A155" s="48"/>
      <c r="B155" s="45"/>
      <c r="C155" s="46"/>
      <c r="D155" s="48"/>
      <c r="E155" s="135"/>
      <c r="F155" s="49">
        <f t="shared" si="0"/>
        <v>0</v>
      </c>
      <c r="G155" s="49">
        <f t="shared" si="1"/>
        <v>0</v>
      </c>
      <c r="H155" s="34" t="s">
        <v>66</v>
      </c>
      <c r="I155" s="45"/>
      <c r="J155" s="46"/>
      <c r="K155" s="25"/>
      <c r="L155" s="22"/>
      <c r="M155" s="47" t="str">
        <f t="shared" si="2"/>
        <v/>
      </c>
      <c r="N155" s="27" t="str">
        <f t="shared" si="3"/>
        <v/>
      </c>
      <c r="O155" s="27" t="str">
        <f t="shared" si="4"/>
        <v/>
      </c>
      <c r="P155" s="27" t="str">
        <f t="shared" si="5"/>
        <v/>
      </c>
      <c r="Q155" s="28" t="s">
        <v>66</v>
      </c>
      <c r="R155" s="33" t="s">
        <v>66</v>
      </c>
      <c r="S155" s="30">
        <f ca="1">SUMIFS(Dividendos!E:E,Dividendos!B:B,A155,Dividendos!A:A,"&gt;="&amp;B155,Dividendos!A:A,"&lt;="&amp; IF(I155="",TODAY(),I155 ))*D155</f>
        <v>0</v>
      </c>
      <c r="T155" s="30">
        <f t="shared" ca="1" si="6"/>
        <v>0</v>
      </c>
      <c r="U155" s="31" t="str">
        <f ca="1">IFERROR(__xludf.DUMMYFUNCTION("IFERROR(IF(B155=TODAY(),GOOGLEFINANCE(""INDEXBVMF:IFIX""),INDEX(GOOGLEFINANCE(""INDEXBVMF:IFIX"",""price"",$B155),2,2)))"),"")</f>
        <v/>
      </c>
      <c r="V155" s="31">
        <f ca="1">IFERROR(__xludf.DUMMYFUNCTION("IF(OR(ISBLANK($I155),I155=TODAY()), GOOGLEFINANCE(""INDEXBVMF:IFIX"") ,INDEX(GOOGLEFINANCE(""INDEXBVMF:IFIX"",""price"",$I155),2,2))"),3416.25)</f>
        <v>3416.25</v>
      </c>
      <c r="W155" s="32" t="e">
        <f t="shared" ca="1" si="7"/>
        <v>#VALUE!</v>
      </c>
      <c r="X155" s="33" t="s">
        <v>66</v>
      </c>
      <c r="Y155" s="34">
        <v>0</v>
      </c>
    </row>
    <row r="156" spans="1:25" ht="15.75" customHeight="1" x14ac:dyDescent="0.2">
      <c r="A156" s="48"/>
      <c r="B156" s="45"/>
      <c r="C156" s="46"/>
      <c r="D156" s="48"/>
      <c r="E156" s="135"/>
      <c r="F156" s="49">
        <f t="shared" si="0"/>
        <v>0</v>
      </c>
      <c r="G156" s="49">
        <f t="shared" si="1"/>
        <v>0</v>
      </c>
      <c r="H156" s="34" t="s">
        <v>66</v>
      </c>
      <c r="I156" s="45"/>
      <c r="J156" s="46"/>
      <c r="K156" s="25"/>
      <c r="L156" s="22"/>
      <c r="M156" s="47" t="str">
        <f t="shared" si="2"/>
        <v/>
      </c>
      <c r="N156" s="27" t="str">
        <f t="shared" si="3"/>
        <v/>
      </c>
      <c r="O156" s="27" t="str">
        <f t="shared" si="4"/>
        <v/>
      </c>
      <c r="P156" s="27" t="str">
        <f t="shared" si="5"/>
        <v/>
      </c>
      <c r="Q156" s="28" t="s">
        <v>66</v>
      </c>
      <c r="R156" s="33" t="s">
        <v>66</v>
      </c>
      <c r="S156" s="30">
        <f ca="1">SUMIFS(Dividendos!E:E,Dividendos!B:B,A156,Dividendos!A:A,"&gt;="&amp;B156,Dividendos!A:A,"&lt;="&amp; IF(I156="",TODAY(),I156 ))*D156</f>
        <v>0</v>
      </c>
      <c r="T156" s="30">
        <f t="shared" ca="1" si="6"/>
        <v>0</v>
      </c>
      <c r="U156" s="31" t="str">
        <f ca="1">IFERROR(__xludf.DUMMYFUNCTION("IFERROR(IF(B156=TODAY(),GOOGLEFINANCE(""INDEXBVMF:IFIX""),INDEX(GOOGLEFINANCE(""INDEXBVMF:IFIX"",""price"",$B156),2,2)))"),"")</f>
        <v/>
      </c>
      <c r="V156" s="31">
        <f ca="1">IFERROR(__xludf.DUMMYFUNCTION("IF(OR(ISBLANK($I156),I156=TODAY()), GOOGLEFINANCE(""INDEXBVMF:IFIX"") ,INDEX(GOOGLEFINANCE(""INDEXBVMF:IFIX"",""price"",$I156),2,2))"),3416.25)</f>
        <v>3416.25</v>
      </c>
      <c r="W156" s="32" t="e">
        <f t="shared" ca="1" si="7"/>
        <v>#VALUE!</v>
      </c>
      <c r="X156" s="33" t="s">
        <v>66</v>
      </c>
      <c r="Y156" s="34">
        <v>0</v>
      </c>
    </row>
    <row r="157" spans="1:25" ht="15.75" customHeight="1" x14ac:dyDescent="0.2">
      <c r="A157" s="48"/>
      <c r="B157" s="45"/>
      <c r="C157" s="46"/>
      <c r="D157" s="48"/>
      <c r="E157" s="135"/>
      <c r="F157" s="49">
        <f t="shared" si="0"/>
        <v>0</v>
      </c>
      <c r="G157" s="49">
        <f t="shared" si="1"/>
        <v>0</v>
      </c>
      <c r="H157" s="34" t="s">
        <v>66</v>
      </c>
      <c r="I157" s="45"/>
      <c r="J157" s="46"/>
      <c r="K157" s="25"/>
      <c r="L157" s="22"/>
      <c r="M157" s="47" t="str">
        <f t="shared" si="2"/>
        <v/>
      </c>
      <c r="N157" s="27" t="str">
        <f t="shared" si="3"/>
        <v/>
      </c>
      <c r="O157" s="27" t="str">
        <f t="shared" si="4"/>
        <v/>
      </c>
      <c r="P157" s="27" t="str">
        <f t="shared" si="5"/>
        <v/>
      </c>
      <c r="Q157" s="28" t="s">
        <v>66</v>
      </c>
      <c r="R157" s="33" t="s">
        <v>66</v>
      </c>
      <c r="S157" s="30">
        <f ca="1">SUMIFS(Dividendos!E:E,Dividendos!B:B,A157,Dividendos!A:A,"&gt;="&amp;B157,Dividendos!A:A,"&lt;="&amp; IF(I157="",TODAY(),I157 ))*D157</f>
        <v>0</v>
      </c>
      <c r="T157" s="30">
        <f t="shared" ca="1" si="6"/>
        <v>0</v>
      </c>
      <c r="U157" s="31" t="str">
        <f ca="1">IFERROR(__xludf.DUMMYFUNCTION("IFERROR(IF(B157=TODAY(),GOOGLEFINANCE(""INDEXBVMF:IFIX""),INDEX(GOOGLEFINANCE(""INDEXBVMF:IFIX"",""price"",$B157),2,2)))"),"")</f>
        <v/>
      </c>
      <c r="V157" s="31">
        <f ca="1">IFERROR(__xludf.DUMMYFUNCTION("IF(OR(ISBLANK($I157),I157=TODAY()), GOOGLEFINANCE(""INDEXBVMF:IFIX"") ,INDEX(GOOGLEFINANCE(""INDEXBVMF:IFIX"",""price"",$I157),2,2))"),3416.25)</f>
        <v>3416.25</v>
      </c>
      <c r="W157" s="32" t="e">
        <f t="shared" ca="1" si="7"/>
        <v>#VALUE!</v>
      </c>
      <c r="X157" s="33" t="s">
        <v>66</v>
      </c>
      <c r="Y157" s="34">
        <v>0</v>
      </c>
    </row>
    <row r="158" spans="1:25" ht="15.75" customHeight="1" x14ac:dyDescent="0.2">
      <c r="A158" s="48"/>
      <c r="B158" s="45"/>
      <c r="C158" s="46"/>
      <c r="D158" s="48"/>
      <c r="E158" s="135"/>
      <c r="F158" s="49">
        <f t="shared" si="0"/>
        <v>0</v>
      </c>
      <c r="G158" s="49">
        <f t="shared" si="1"/>
        <v>0</v>
      </c>
      <c r="H158" s="34" t="s">
        <v>66</v>
      </c>
      <c r="I158" s="45"/>
      <c r="J158" s="46"/>
      <c r="K158" s="25"/>
      <c r="L158" s="22"/>
      <c r="M158" s="47" t="str">
        <f t="shared" si="2"/>
        <v/>
      </c>
      <c r="N158" s="27" t="str">
        <f t="shared" si="3"/>
        <v/>
      </c>
      <c r="O158" s="27" t="str">
        <f t="shared" si="4"/>
        <v/>
      </c>
      <c r="P158" s="27" t="str">
        <f t="shared" si="5"/>
        <v/>
      </c>
      <c r="Q158" s="28" t="s">
        <v>66</v>
      </c>
      <c r="R158" s="33" t="s">
        <v>66</v>
      </c>
      <c r="S158" s="30">
        <f ca="1">SUMIFS(Dividendos!E:E,Dividendos!B:B,A158,Dividendos!A:A,"&gt;="&amp;B158,Dividendos!A:A,"&lt;="&amp; IF(I158="",TODAY(),I158 ))*D158</f>
        <v>0</v>
      </c>
      <c r="T158" s="30">
        <f t="shared" ca="1" si="6"/>
        <v>0</v>
      </c>
      <c r="U158" s="31" t="str">
        <f ca="1">IFERROR(__xludf.DUMMYFUNCTION("IFERROR(IF(B158=TODAY(),GOOGLEFINANCE(""INDEXBVMF:IFIX""),INDEX(GOOGLEFINANCE(""INDEXBVMF:IFIX"",""price"",$B158),2,2)))"),"")</f>
        <v/>
      </c>
      <c r="V158" s="31">
        <f ca="1">IFERROR(__xludf.DUMMYFUNCTION("IF(OR(ISBLANK($I158),I158=TODAY()), GOOGLEFINANCE(""INDEXBVMF:IFIX"") ,INDEX(GOOGLEFINANCE(""INDEXBVMF:IFIX"",""price"",$I158),2,2))"),3416.25)</f>
        <v>3416.25</v>
      </c>
      <c r="W158" s="32" t="e">
        <f t="shared" ca="1" si="7"/>
        <v>#VALUE!</v>
      </c>
      <c r="X158" s="33" t="s">
        <v>66</v>
      </c>
      <c r="Y158" s="34">
        <v>0</v>
      </c>
    </row>
    <row r="159" spans="1:25" ht="15.75" customHeight="1" x14ac:dyDescent="0.2">
      <c r="A159" s="48"/>
      <c r="B159" s="45"/>
      <c r="C159" s="46"/>
      <c r="D159" s="48"/>
      <c r="E159" s="135"/>
      <c r="F159" s="49">
        <f t="shared" si="0"/>
        <v>0</v>
      </c>
      <c r="G159" s="49">
        <f t="shared" si="1"/>
        <v>0</v>
      </c>
      <c r="H159" s="34" t="s">
        <v>66</v>
      </c>
      <c r="I159" s="45"/>
      <c r="J159" s="46"/>
      <c r="K159" s="25"/>
      <c r="L159" s="22"/>
      <c r="M159" s="47" t="str">
        <f t="shared" si="2"/>
        <v/>
      </c>
      <c r="N159" s="27" t="str">
        <f t="shared" si="3"/>
        <v/>
      </c>
      <c r="O159" s="27" t="str">
        <f t="shared" si="4"/>
        <v/>
      </c>
      <c r="P159" s="27" t="str">
        <f t="shared" si="5"/>
        <v/>
      </c>
      <c r="Q159" s="28" t="s">
        <v>66</v>
      </c>
      <c r="R159" s="33" t="s">
        <v>66</v>
      </c>
      <c r="S159" s="30">
        <f ca="1">SUMIFS(Dividendos!E:E,Dividendos!B:B,A159,Dividendos!A:A,"&gt;="&amp;B159,Dividendos!A:A,"&lt;="&amp; IF(I159="",TODAY(),I159 ))*D159</f>
        <v>0</v>
      </c>
      <c r="T159" s="30">
        <f t="shared" ca="1" si="6"/>
        <v>0</v>
      </c>
      <c r="U159" s="31" t="str">
        <f ca="1">IFERROR(__xludf.DUMMYFUNCTION("IFERROR(IF(B159=TODAY(),GOOGLEFINANCE(""INDEXBVMF:IFIX""),INDEX(GOOGLEFINANCE(""INDEXBVMF:IFIX"",""price"",$B159),2,2)))"),"")</f>
        <v/>
      </c>
      <c r="V159" s="31">
        <f ca="1">IFERROR(__xludf.DUMMYFUNCTION("IF(OR(ISBLANK($I159),I159=TODAY()), GOOGLEFINANCE(""INDEXBVMF:IFIX"") ,INDEX(GOOGLEFINANCE(""INDEXBVMF:IFIX"",""price"",$I159),2,2))"),3416.25)</f>
        <v>3416.25</v>
      </c>
      <c r="W159" s="32" t="e">
        <f t="shared" ca="1" si="7"/>
        <v>#VALUE!</v>
      </c>
      <c r="X159" s="33" t="s">
        <v>66</v>
      </c>
      <c r="Y159" s="34">
        <v>0</v>
      </c>
    </row>
    <row r="160" spans="1:25" ht="15.75" customHeight="1" x14ac:dyDescent="0.2">
      <c r="A160" s="48"/>
      <c r="B160" s="45"/>
      <c r="C160" s="46"/>
      <c r="D160" s="48"/>
      <c r="E160" s="135"/>
      <c r="F160" s="49">
        <f t="shared" si="0"/>
        <v>0</v>
      </c>
      <c r="G160" s="49">
        <f t="shared" si="1"/>
        <v>0</v>
      </c>
      <c r="H160" s="34" t="s">
        <v>66</v>
      </c>
      <c r="I160" s="45"/>
      <c r="J160" s="46"/>
      <c r="K160" s="25"/>
      <c r="L160" s="22"/>
      <c r="M160" s="47" t="str">
        <f t="shared" si="2"/>
        <v/>
      </c>
      <c r="N160" s="27" t="str">
        <f t="shared" si="3"/>
        <v/>
      </c>
      <c r="O160" s="27" t="str">
        <f t="shared" si="4"/>
        <v/>
      </c>
      <c r="P160" s="27" t="str">
        <f t="shared" si="5"/>
        <v/>
      </c>
      <c r="Q160" s="28" t="s">
        <v>66</v>
      </c>
      <c r="R160" s="33" t="s">
        <v>66</v>
      </c>
      <c r="S160" s="30">
        <f ca="1">SUMIFS(Dividendos!E:E,Dividendos!B:B,A160,Dividendos!A:A,"&gt;="&amp;B160,Dividendos!A:A,"&lt;="&amp; IF(I160="",TODAY(),I160 ))*D160</f>
        <v>0</v>
      </c>
      <c r="T160" s="30">
        <f t="shared" ca="1" si="6"/>
        <v>0</v>
      </c>
      <c r="U160" s="31" t="str">
        <f ca="1">IFERROR(__xludf.DUMMYFUNCTION("IFERROR(IF(B160=TODAY(),GOOGLEFINANCE(""INDEXBVMF:IFIX""),INDEX(GOOGLEFINANCE(""INDEXBVMF:IFIX"",""price"",$B160),2,2)))"),"")</f>
        <v/>
      </c>
      <c r="V160" s="31">
        <f ca="1">IFERROR(__xludf.DUMMYFUNCTION("IF(OR(ISBLANK($I160),I160=TODAY()), GOOGLEFINANCE(""INDEXBVMF:IFIX"") ,INDEX(GOOGLEFINANCE(""INDEXBVMF:IFIX"",""price"",$I160),2,2))"),3416.25)</f>
        <v>3416.25</v>
      </c>
      <c r="W160" s="32" t="e">
        <f t="shared" ca="1" si="7"/>
        <v>#VALUE!</v>
      </c>
      <c r="X160" s="33" t="s">
        <v>66</v>
      </c>
      <c r="Y160" s="34">
        <v>0</v>
      </c>
    </row>
    <row r="161" spans="1:25" ht="15.75" customHeight="1" x14ac:dyDescent="0.2">
      <c r="A161" s="48"/>
      <c r="B161" s="45"/>
      <c r="C161" s="46"/>
      <c r="D161" s="48"/>
      <c r="E161" s="135"/>
      <c r="F161" s="49">
        <f t="shared" si="0"/>
        <v>0</v>
      </c>
      <c r="G161" s="49">
        <f t="shared" si="1"/>
        <v>0</v>
      </c>
      <c r="H161" s="34" t="s">
        <v>66</v>
      </c>
      <c r="I161" s="45"/>
      <c r="J161" s="46"/>
      <c r="K161" s="25"/>
      <c r="L161" s="22"/>
      <c r="M161" s="47" t="str">
        <f t="shared" si="2"/>
        <v/>
      </c>
      <c r="N161" s="27" t="str">
        <f t="shared" si="3"/>
        <v/>
      </c>
      <c r="O161" s="27" t="str">
        <f t="shared" si="4"/>
        <v/>
      </c>
      <c r="P161" s="27" t="str">
        <f t="shared" si="5"/>
        <v/>
      </c>
      <c r="Q161" s="28" t="s">
        <v>66</v>
      </c>
      <c r="R161" s="33" t="s">
        <v>66</v>
      </c>
      <c r="S161" s="30">
        <f ca="1">SUMIFS(Dividendos!E:E,Dividendos!B:B,A161,Dividendos!A:A,"&gt;="&amp;B161,Dividendos!A:A,"&lt;="&amp; IF(I161="",TODAY(),I161 ))*D161</f>
        <v>0</v>
      </c>
      <c r="T161" s="30">
        <f t="shared" ca="1" si="6"/>
        <v>0</v>
      </c>
      <c r="U161" s="31" t="str">
        <f ca="1">IFERROR(__xludf.DUMMYFUNCTION("IFERROR(IF(B161=TODAY(),GOOGLEFINANCE(""INDEXBVMF:IFIX""),INDEX(GOOGLEFINANCE(""INDEXBVMF:IFIX"",""price"",$B161),2,2)))"),"")</f>
        <v/>
      </c>
      <c r="V161" s="31">
        <f ca="1">IFERROR(__xludf.DUMMYFUNCTION("IF(OR(ISBLANK($I161),I161=TODAY()), GOOGLEFINANCE(""INDEXBVMF:IFIX"") ,INDEX(GOOGLEFINANCE(""INDEXBVMF:IFIX"",""price"",$I161),2,2))"),3416.25)</f>
        <v>3416.25</v>
      </c>
      <c r="W161" s="32" t="e">
        <f t="shared" ca="1" si="7"/>
        <v>#VALUE!</v>
      </c>
      <c r="X161" s="33" t="s">
        <v>66</v>
      </c>
      <c r="Y161" s="34">
        <v>0</v>
      </c>
    </row>
    <row r="162" spans="1:25" ht="15.75" customHeight="1" x14ac:dyDescent="0.2">
      <c r="A162" s="48"/>
      <c r="B162" s="45"/>
      <c r="C162" s="46"/>
      <c r="D162" s="48"/>
      <c r="E162" s="135"/>
      <c r="F162" s="49">
        <f t="shared" si="0"/>
        <v>0</v>
      </c>
      <c r="G162" s="49">
        <f t="shared" si="1"/>
        <v>0</v>
      </c>
      <c r="H162" s="34" t="s">
        <v>66</v>
      </c>
      <c r="I162" s="45"/>
      <c r="J162" s="46"/>
      <c r="K162" s="25"/>
      <c r="L162" s="22"/>
      <c r="M162" s="47" t="str">
        <f t="shared" si="2"/>
        <v/>
      </c>
      <c r="N162" s="27" t="str">
        <f t="shared" si="3"/>
        <v/>
      </c>
      <c r="O162" s="27" t="str">
        <f t="shared" si="4"/>
        <v/>
      </c>
      <c r="P162" s="27" t="str">
        <f t="shared" si="5"/>
        <v/>
      </c>
      <c r="Q162" s="28" t="s">
        <v>66</v>
      </c>
      <c r="R162" s="33" t="s">
        <v>66</v>
      </c>
      <c r="S162" s="30">
        <f ca="1">SUMIFS(Dividendos!E:E,Dividendos!B:B,A162,Dividendos!A:A,"&gt;="&amp;B162,Dividendos!A:A,"&lt;="&amp; IF(I162="",TODAY(),I162 ))*D162</f>
        <v>0</v>
      </c>
      <c r="T162" s="30">
        <f t="shared" ca="1" si="6"/>
        <v>0</v>
      </c>
      <c r="U162" s="31" t="str">
        <f ca="1">IFERROR(__xludf.DUMMYFUNCTION("IFERROR(IF(B162=TODAY(),GOOGLEFINANCE(""INDEXBVMF:IFIX""),INDEX(GOOGLEFINANCE(""INDEXBVMF:IFIX"",""price"",$B162),2,2)))"),"")</f>
        <v/>
      </c>
      <c r="V162" s="31">
        <f ca="1">IFERROR(__xludf.DUMMYFUNCTION("IF(OR(ISBLANK($I162),I162=TODAY()), GOOGLEFINANCE(""INDEXBVMF:IFIX"") ,INDEX(GOOGLEFINANCE(""INDEXBVMF:IFIX"",""price"",$I162),2,2))"),3416.25)</f>
        <v>3416.25</v>
      </c>
      <c r="W162" s="32" t="e">
        <f t="shared" ca="1" si="7"/>
        <v>#VALUE!</v>
      </c>
      <c r="X162" s="33" t="s">
        <v>66</v>
      </c>
      <c r="Y162" s="34">
        <v>0</v>
      </c>
    </row>
    <row r="163" spans="1:25" ht="15.75" customHeight="1" x14ac:dyDescent="0.2">
      <c r="A163" s="48"/>
      <c r="B163" s="45"/>
      <c r="C163" s="46"/>
      <c r="D163" s="48"/>
      <c r="E163" s="135"/>
      <c r="F163" s="49">
        <f t="shared" si="0"/>
        <v>0</v>
      </c>
      <c r="G163" s="49">
        <f t="shared" si="1"/>
        <v>0</v>
      </c>
      <c r="H163" s="34" t="s">
        <v>66</v>
      </c>
      <c r="I163" s="45"/>
      <c r="J163" s="46"/>
      <c r="K163" s="25"/>
      <c r="L163" s="22"/>
      <c r="M163" s="47" t="str">
        <f t="shared" si="2"/>
        <v/>
      </c>
      <c r="N163" s="27" t="str">
        <f t="shared" si="3"/>
        <v/>
      </c>
      <c r="O163" s="27" t="str">
        <f t="shared" si="4"/>
        <v/>
      </c>
      <c r="P163" s="27" t="str">
        <f t="shared" si="5"/>
        <v/>
      </c>
      <c r="Q163" s="28" t="s">
        <v>66</v>
      </c>
      <c r="R163" s="33" t="s">
        <v>66</v>
      </c>
      <c r="S163" s="30">
        <f ca="1">SUMIFS(Dividendos!E:E,Dividendos!B:B,A163,Dividendos!A:A,"&gt;="&amp;B163,Dividendos!A:A,"&lt;="&amp; IF(I163="",TODAY(),I163 ))*D163</f>
        <v>0</v>
      </c>
      <c r="T163" s="30">
        <f t="shared" ca="1" si="6"/>
        <v>0</v>
      </c>
      <c r="U163" s="31" t="str">
        <f ca="1">IFERROR(__xludf.DUMMYFUNCTION("IFERROR(IF(B163=TODAY(),GOOGLEFINANCE(""INDEXBVMF:IFIX""),INDEX(GOOGLEFINANCE(""INDEXBVMF:IFIX"",""price"",$B163),2,2)))"),"")</f>
        <v/>
      </c>
      <c r="V163" s="31">
        <f ca="1">IFERROR(__xludf.DUMMYFUNCTION("IF(OR(ISBLANK($I163),I163=TODAY()), GOOGLEFINANCE(""INDEXBVMF:IFIX"") ,INDEX(GOOGLEFINANCE(""INDEXBVMF:IFIX"",""price"",$I163),2,2))"),3416.25)</f>
        <v>3416.25</v>
      </c>
      <c r="W163" s="32" t="e">
        <f t="shared" ca="1" si="7"/>
        <v>#VALUE!</v>
      </c>
      <c r="X163" s="33" t="s">
        <v>66</v>
      </c>
      <c r="Y163" s="34">
        <v>0</v>
      </c>
    </row>
    <row r="164" spans="1:25" ht="15.75" customHeight="1" x14ac:dyDescent="0.2">
      <c r="A164" s="48"/>
      <c r="B164" s="45"/>
      <c r="C164" s="46"/>
      <c r="D164" s="48"/>
      <c r="E164" s="135"/>
      <c r="F164" s="49">
        <f t="shared" si="0"/>
        <v>0</v>
      </c>
      <c r="G164" s="49">
        <f t="shared" si="1"/>
        <v>0</v>
      </c>
      <c r="H164" s="34" t="s">
        <v>66</v>
      </c>
      <c r="I164" s="45"/>
      <c r="J164" s="46"/>
      <c r="K164" s="25"/>
      <c r="L164" s="22"/>
      <c r="M164" s="47" t="str">
        <f t="shared" si="2"/>
        <v/>
      </c>
      <c r="N164" s="27" t="str">
        <f t="shared" si="3"/>
        <v/>
      </c>
      <c r="O164" s="27" t="str">
        <f t="shared" si="4"/>
        <v/>
      </c>
      <c r="P164" s="27" t="str">
        <f t="shared" si="5"/>
        <v/>
      </c>
      <c r="Q164" s="28" t="s">
        <v>66</v>
      </c>
      <c r="R164" s="33" t="s">
        <v>66</v>
      </c>
      <c r="S164" s="30">
        <f ca="1">SUMIFS(Dividendos!E:E,Dividendos!B:B,A164,Dividendos!A:A,"&gt;="&amp;B164,Dividendos!A:A,"&lt;="&amp; IF(I164="",TODAY(),I164 ))*D164</f>
        <v>0</v>
      </c>
      <c r="T164" s="30">
        <f t="shared" ca="1" si="6"/>
        <v>0</v>
      </c>
      <c r="U164" s="31" t="str">
        <f ca="1">IFERROR(__xludf.DUMMYFUNCTION("IFERROR(IF(B164=TODAY(),GOOGLEFINANCE(""INDEXBVMF:IFIX""),INDEX(GOOGLEFINANCE(""INDEXBVMF:IFIX"",""price"",$B164),2,2)))"),"")</f>
        <v/>
      </c>
      <c r="V164" s="31">
        <f ca="1">IFERROR(__xludf.DUMMYFUNCTION("IF(OR(ISBLANK($I164),I164=TODAY()), GOOGLEFINANCE(""INDEXBVMF:IFIX"") ,INDEX(GOOGLEFINANCE(""INDEXBVMF:IFIX"",""price"",$I164),2,2))"),3416.25)</f>
        <v>3416.25</v>
      </c>
      <c r="W164" s="32" t="e">
        <f t="shared" ca="1" si="7"/>
        <v>#VALUE!</v>
      </c>
      <c r="X164" s="33" t="s">
        <v>66</v>
      </c>
      <c r="Y164" s="34">
        <v>0</v>
      </c>
    </row>
    <row r="165" spans="1:25" ht="15.75" customHeight="1" x14ac:dyDescent="0.2">
      <c r="A165" s="48"/>
      <c r="B165" s="45"/>
      <c r="C165" s="46"/>
      <c r="D165" s="48"/>
      <c r="E165" s="135"/>
      <c r="F165" s="49">
        <f t="shared" si="0"/>
        <v>0</v>
      </c>
      <c r="G165" s="49">
        <f t="shared" si="1"/>
        <v>0</v>
      </c>
      <c r="H165" s="34" t="s">
        <v>66</v>
      </c>
      <c r="I165" s="45"/>
      <c r="J165" s="46"/>
      <c r="K165" s="25"/>
      <c r="L165" s="22"/>
      <c r="M165" s="47" t="str">
        <f t="shared" si="2"/>
        <v/>
      </c>
      <c r="N165" s="27" t="str">
        <f t="shared" si="3"/>
        <v/>
      </c>
      <c r="O165" s="27" t="str">
        <f t="shared" si="4"/>
        <v/>
      </c>
      <c r="P165" s="27" t="str">
        <f t="shared" si="5"/>
        <v/>
      </c>
      <c r="Q165" s="28" t="s">
        <v>66</v>
      </c>
      <c r="R165" s="33" t="s">
        <v>66</v>
      </c>
      <c r="S165" s="30">
        <f ca="1">SUMIFS(Dividendos!E:E,Dividendos!B:B,A165,Dividendos!A:A,"&gt;="&amp;B165,Dividendos!A:A,"&lt;="&amp; IF(I165="",TODAY(),I165 ))*D165</f>
        <v>0</v>
      </c>
      <c r="T165" s="30">
        <f t="shared" ca="1" si="6"/>
        <v>0</v>
      </c>
      <c r="U165" s="31" t="str">
        <f ca="1">IFERROR(__xludf.DUMMYFUNCTION("IFERROR(IF(B165=TODAY(),GOOGLEFINANCE(""INDEXBVMF:IFIX""),INDEX(GOOGLEFINANCE(""INDEXBVMF:IFIX"",""price"",$B165),2,2)))"),"")</f>
        <v/>
      </c>
      <c r="V165" s="31">
        <f ca="1">IFERROR(__xludf.DUMMYFUNCTION("IF(OR(ISBLANK($I165),I165=TODAY()), GOOGLEFINANCE(""INDEXBVMF:IFIX"") ,INDEX(GOOGLEFINANCE(""INDEXBVMF:IFIX"",""price"",$I165),2,2))"),3416.25)</f>
        <v>3416.25</v>
      </c>
      <c r="W165" s="32" t="e">
        <f t="shared" ca="1" si="7"/>
        <v>#VALUE!</v>
      </c>
      <c r="X165" s="33" t="s">
        <v>66</v>
      </c>
      <c r="Y165" s="34">
        <v>0</v>
      </c>
    </row>
    <row r="166" spans="1:25" ht="15.75" customHeight="1" x14ac:dyDescent="0.2">
      <c r="A166" s="48"/>
      <c r="B166" s="45"/>
      <c r="C166" s="46"/>
      <c r="D166" s="48"/>
      <c r="E166" s="135"/>
      <c r="F166" s="49">
        <f t="shared" si="0"/>
        <v>0</v>
      </c>
      <c r="G166" s="49">
        <f t="shared" si="1"/>
        <v>0</v>
      </c>
      <c r="H166" s="34" t="s">
        <v>66</v>
      </c>
      <c r="I166" s="45"/>
      <c r="J166" s="46"/>
      <c r="K166" s="25"/>
      <c r="L166" s="22"/>
      <c r="M166" s="47" t="str">
        <f t="shared" si="2"/>
        <v/>
      </c>
      <c r="N166" s="27" t="str">
        <f t="shared" si="3"/>
        <v/>
      </c>
      <c r="O166" s="27" t="str">
        <f t="shared" si="4"/>
        <v/>
      </c>
      <c r="P166" s="27" t="str">
        <f t="shared" si="5"/>
        <v/>
      </c>
      <c r="Q166" s="28" t="s">
        <v>66</v>
      </c>
      <c r="R166" s="33" t="s">
        <v>66</v>
      </c>
      <c r="S166" s="30">
        <f ca="1">SUMIFS(Dividendos!E:E,Dividendos!B:B,A166,Dividendos!A:A,"&gt;="&amp;B166,Dividendos!A:A,"&lt;="&amp; IF(I166="",TODAY(),I166 ))*D166</f>
        <v>0</v>
      </c>
      <c r="T166" s="30">
        <f t="shared" ca="1" si="6"/>
        <v>0</v>
      </c>
      <c r="U166" s="31" t="str">
        <f ca="1">IFERROR(__xludf.DUMMYFUNCTION("IFERROR(IF(B166=TODAY(),GOOGLEFINANCE(""INDEXBVMF:IFIX""),INDEX(GOOGLEFINANCE(""INDEXBVMF:IFIX"",""price"",$B166),2,2)))"),"")</f>
        <v/>
      </c>
      <c r="V166" s="31">
        <f ca="1">IFERROR(__xludf.DUMMYFUNCTION("IF(OR(ISBLANK($I166),I166=TODAY()), GOOGLEFINANCE(""INDEXBVMF:IFIX"") ,INDEX(GOOGLEFINANCE(""INDEXBVMF:IFIX"",""price"",$I166),2,2))"),3416.25)</f>
        <v>3416.25</v>
      </c>
      <c r="W166" s="32" t="e">
        <f t="shared" ca="1" si="7"/>
        <v>#VALUE!</v>
      </c>
      <c r="X166" s="33" t="s">
        <v>66</v>
      </c>
      <c r="Y166" s="34">
        <v>0</v>
      </c>
    </row>
    <row r="167" spans="1:25" ht="15.75" customHeight="1" x14ac:dyDescent="0.2">
      <c r="A167" s="48"/>
      <c r="B167" s="45"/>
      <c r="C167" s="46"/>
      <c r="D167" s="48"/>
      <c r="E167" s="135"/>
      <c r="F167" s="49">
        <f t="shared" si="0"/>
        <v>0</v>
      </c>
      <c r="G167" s="49">
        <f t="shared" si="1"/>
        <v>0</v>
      </c>
      <c r="H167" s="34" t="s">
        <v>66</v>
      </c>
      <c r="I167" s="45"/>
      <c r="J167" s="46"/>
      <c r="K167" s="25"/>
      <c r="L167" s="22"/>
      <c r="M167" s="47" t="str">
        <f t="shared" si="2"/>
        <v/>
      </c>
      <c r="N167" s="27" t="str">
        <f t="shared" si="3"/>
        <v/>
      </c>
      <c r="O167" s="27" t="str">
        <f t="shared" si="4"/>
        <v/>
      </c>
      <c r="P167" s="27" t="str">
        <f t="shared" si="5"/>
        <v/>
      </c>
      <c r="Q167" s="28" t="s">
        <v>66</v>
      </c>
      <c r="R167" s="33" t="s">
        <v>66</v>
      </c>
      <c r="S167" s="30">
        <f ca="1">SUMIFS(Dividendos!E:E,Dividendos!B:B,A167,Dividendos!A:A,"&gt;="&amp;B167,Dividendos!A:A,"&lt;="&amp; IF(I167="",TODAY(),I167 ))*D167</f>
        <v>0</v>
      </c>
      <c r="T167" s="30">
        <f t="shared" ca="1" si="6"/>
        <v>0</v>
      </c>
      <c r="U167" s="31" t="str">
        <f ca="1">IFERROR(__xludf.DUMMYFUNCTION("IFERROR(IF(B167=TODAY(),GOOGLEFINANCE(""INDEXBVMF:IFIX""),INDEX(GOOGLEFINANCE(""INDEXBVMF:IFIX"",""price"",$B167),2,2)))"),"")</f>
        <v/>
      </c>
      <c r="V167" s="31">
        <f ca="1">IFERROR(__xludf.DUMMYFUNCTION("IF(OR(ISBLANK($I167),I167=TODAY()), GOOGLEFINANCE(""INDEXBVMF:IFIX"") ,INDEX(GOOGLEFINANCE(""INDEXBVMF:IFIX"",""price"",$I167),2,2))"),3416.25)</f>
        <v>3416.25</v>
      </c>
      <c r="W167" s="32" t="e">
        <f t="shared" ca="1" si="7"/>
        <v>#VALUE!</v>
      </c>
      <c r="X167" s="33" t="s">
        <v>66</v>
      </c>
      <c r="Y167" s="34">
        <v>0</v>
      </c>
    </row>
    <row r="168" spans="1:25" ht="15.75" customHeight="1" x14ac:dyDescent="0.2">
      <c r="A168" s="48"/>
      <c r="B168" s="45"/>
      <c r="C168" s="46"/>
      <c r="D168" s="48"/>
      <c r="E168" s="135"/>
      <c r="F168" s="49">
        <f t="shared" si="0"/>
        <v>0</v>
      </c>
      <c r="G168" s="49">
        <f t="shared" si="1"/>
        <v>0</v>
      </c>
      <c r="H168" s="34" t="s">
        <v>66</v>
      </c>
      <c r="I168" s="45"/>
      <c r="J168" s="46"/>
      <c r="K168" s="25"/>
      <c r="L168" s="22"/>
      <c r="M168" s="47" t="str">
        <f t="shared" si="2"/>
        <v/>
      </c>
      <c r="N168" s="27" t="str">
        <f t="shared" si="3"/>
        <v/>
      </c>
      <c r="O168" s="27" t="str">
        <f t="shared" si="4"/>
        <v/>
      </c>
      <c r="P168" s="27" t="str">
        <f t="shared" si="5"/>
        <v/>
      </c>
      <c r="Q168" s="28" t="s">
        <v>66</v>
      </c>
      <c r="R168" s="33" t="s">
        <v>66</v>
      </c>
      <c r="S168" s="30">
        <f ca="1">SUMIFS(Dividendos!E:E,Dividendos!B:B,A168,Dividendos!A:A,"&gt;="&amp;B168,Dividendos!A:A,"&lt;="&amp; IF(I168="",TODAY(),I168 ))*D168</f>
        <v>0</v>
      </c>
      <c r="T168" s="30">
        <f t="shared" ca="1" si="6"/>
        <v>0</v>
      </c>
      <c r="U168" s="31" t="str">
        <f ca="1">IFERROR(__xludf.DUMMYFUNCTION("IFERROR(IF(B168=TODAY(),GOOGLEFINANCE(""INDEXBVMF:IFIX""),INDEX(GOOGLEFINANCE(""INDEXBVMF:IFIX"",""price"",$B168),2,2)))"),"")</f>
        <v/>
      </c>
      <c r="V168" s="31">
        <f ca="1">IFERROR(__xludf.DUMMYFUNCTION("IF(OR(ISBLANK($I168),I168=TODAY()), GOOGLEFINANCE(""INDEXBVMF:IFIX"") ,INDEX(GOOGLEFINANCE(""INDEXBVMF:IFIX"",""price"",$I168),2,2))"),3416.25)</f>
        <v>3416.25</v>
      </c>
      <c r="W168" s="32" t="e">
        <f t="shared" ca="1" si="7"/>
        <v>#VALUE!</v>
      </c>
      <c r="X168" s="33" t="s">
        <v>66</v>
      </c>
      <c r="Y168" s="34">
        <v>0</v>
      </c>
    </row>
    <row r="169" spans="1:25" ht="15.75" customHeight="1" x14ac:dyDescent="0.2">
      <c r="A169" s="48"/>
      <c r="B169" s="45"/>
      <c r="C169" s="46"/>
      <c r="D169" s="48"/>
      <c r="E169" s="135"/>
      <c r="F169" s="49">
        <f t="shared" si="0"/>
        <v>0</v>
      </c>
      <c r="G169" s="49">
        <f t="shared" si="1"/>
        <v>0</v>
      </c>
      <c r="H169" s="34" t="s">
        <v>66</v>
      </c>
      <c r="I169" s="45"/>
      <c r="J169" s="46"/>
      <c r="K169" s="25"/>
      <c r="L169" s="22"/>
      <c r="M169" s="47" t="str">
        <f t="shared" si="2"/>
        <v/>
      </c>
      <c r="N169" s="27" t="str">
        <f t="shared" si="3"/>
        <v/>
      </c>
      <c r="O169" s="27" t="str">
        <f t="shared" si="4"/>
        <v/>
      </c>
      <c r="P169" s="27" t="str">
        <f t="shared" si="5"/>
        <v/>
      </c>
      <c r="Q169" s="28" t="s">
        <v>66</v>
      </c>
      <c r="R169" s="33" t="s">
        <v>66</v>
      </c>
      <c r="S169" s="30">
        <f ca="1">SUMIFS(Dividendos!E:E,Dividendos!B:B,A169,Dividendos!A:A,"&gt;="&amp;B169,Dividendos!A:A,"&lt;="&amp; IF(I169="",TODAY(),I169 ))*D169</f>
        <v>0</v>
      </c>
      <c r="T169" s="30">
        <f t="shared" ca="1" si="6"/>
        <v>0</v>
      </c>
      <c r="U169" s="31" t="str">
        <f ca="1">IFERROR(__xludf.DUMMYFUNCTION("IFERROR(IF(B169=TODAY(),GOOGLEFINANCE(""INDEXBVMF:IFIX""),INDEX(GOOGLEFINANCE(""INDEXBVMF:IFIX"",""price"",$B169),2,2)))"),"")</f>
        <v/>
      </c>
      <c r="V169" s="31">
        <f ca="1">IFERROR(__xludf.DUMMYFUNCTION("IF(OR(ISBLANK($I169),I169=TODAY()), GOOGLEFINANCE(""INDEXBVMF:IFIX"") ,INDEX(GOOGLEFINANCE(""INDEXBVMF:IFIX"",""price"",$I169),2,2))"),3416.25)</f>
        <v>3416.25</v>
      </c>
      <c r="W169" s="32" t="e">
        <f t="shared" ca="1" si="7"/>
        <v>#VALUE!</v>
      </c>
      <c r="X169" s="33" t="s">
        <v>66</v>
      </c>
      <c r="Y169" s="34">
        <v>0</v>
      </c>
    </row>
    <row r="170" spans="1:25" ht="15.75" customHeight="1" x14ac:dyDescent="0.2">
      <c r="A170" s="48"/>
      <c r="B170" s="45"/>
      <c r="C170" s="46"/>
      <c r="D170" s="48"/>
      <c r="E170" s="135"/>
      <c r="F170" s="49">
        <f t="shared" si="0"/>
        <v>0</v>
      </c>
      <c r="G170" s="49">
        <f t="shared" si="1"/>
        <v>0</v>
      </c>
      <c r="H170" s="34" t="s">
        <v>66</v>
      </c>
      <c r="I170" s="45"/>
      <c r="J170" s="46"/>
      <c r="K170" s="25"/>
      <c r="L170" s="22"/>
      <c r="M170" s="47" t="str">
        <f t="shared" si="2"/>
        <v/>
      </c>
      <c r="N170" s="27" t="str">
        <f t="shared" si="3"/>
        <v/>
      </c>
      <c r="O170" s="27" t="str">
        <f t="shared" si="4"/>
        <v/>
      </c>
      <c r="P170" s="27" t="str">
        <f t="shared" si="5"/>
        <v/>
      </c>
      <c r="Q170" s="28" t="s">
        <v>66</v>
      </c>
      <c r="R170" s="33" t="s">
        <v>66</v>
      </c>
      <c r="S170" s="30">
        <f ca="1">SUMIFS(Dividendos!E:E,Dividendos!B:B,A170,Dividendos!A:A,"&gt;="&amp;B170,Dividendos!A:A,"&lt;="&amp; IF(I170="",TODAY(),I170 ))*D170</f>
        <v>0</v>
      </c>
      <c r="T170" s="30">
        <f t="shared" ca="1" si="6"/>
        <v>0</v>
      </c>
      <c r="U170" s="31" t="str">
        <f ca="1">IFERROR(__xludf.DUMMYFUNCTION("IFERROR(IF(B170=TODAY(),GOOGLEFINANCE(""INDEXBVMF:IFIX""),INDEX(GOOGLEFINANCE(""INDEXBVMF:IFIX"",""price"",$B170),2,2)))"),"")</f>
        <v/>
      </c>
      <c r="V170" s="31">
        <f ca="1">IFERROR(__xludf.DUMMYFUNCTION("IF(OR(ISBLANK($I170),I170=TODAY()), GOOGLEFINANCE(""INDEXBVMF:IFIX"") ,INDEX(GOOGLEFINANCE(""INDEXBVMF:IFIX"",""price"",$I170),2,2))"),3416.25)</f>
        <v>3416.25</v>
      </c>
      <c r="W170" s="32" t="e">
        <f t="shared" ca="1" si="7"/>
        <v>#VALUE!</v>
      </c>
      <c r="X170" s="33" t="s">
        <v>66</v>
      </c>
      <c r="Y170" s="34">
        <v>0</v>
      </c>
    </row>
    <row r="171" spans="1:25" ht="15.75" customHeight="1" x14ac:dyDescent="0.2">
      <c r="A171" s="48"/>
      <c r="B171" s="45"/>
      <c r="C171" s="46"/>
      <c r="D171" s="48"/>
      <c r="E171" s="135"/>
      <c r="F171" s="49">
        <f t="shared" si="0"/>
        <v>0</v>
      </c>
      <c r="G171" s="49">
        <f t="shared" si="1"/>
        <v>0</v>
      </c>
      <c r="H171" s="34" t="s">
        <v>66</v>
      </c>
      <c r="I171" s="45"/>
      <c r="J171" s="46"/>
      <c r="K171" s="25"/>
      <c r="L171" s="22"/>
      <c r="M171" s="47" t="str">
        <f t="shared" si="2"/>
        <v/>
      </c>
      <c r="N171" s="27" t="str">
        <f t="shared" si="3"/>
        <v/>
      </c>
      <c r="O171" s="27" t="str">
        <f t="shared" si="4"/>
        <v/>
      </c>
      <c r="P171" s="27" t="str">
        <f t="shared" si="5"/>
        <v/>
      </c>
      <c r="Q171" s="28" t="s">
        <v>66</v>
      </c>
      <c r="R171" s="33" t="s">
        <v>66</v>
      </c>
      <c r="S171" s="30">
        <f ca="1">SUMIFS(Dividendos!E:E,Dividendos!B:B,A171,Dividendos!A:A,"&gt;="&amp;B171,Dividendos!A:A,"&lt;="&amp; IF(I171="",TODAY(),I171 ))*D171</f>
        <v>0</v>
      </c>
      <c r="T171" s="30">
        <f t="shared" ca="1" si="6"/>
        <v>0</v>
      </c>
      <c r="U171" s="31" t="str">
        <f ca="1">IFERROR(__xludf.DUMMYFUNCTION("IFERROR(IF(B171=TODAY(),GOOGLEFINANCE(""INDEXBVMF:IFIX""),INDEX(GOOGLEFINANCE(""INDEXBVMF:IFIX"",""price"",$B171),2,2)))"),"")</f>
        <v/>
      </c>
      <c r="V171" s="31">
        <f ca="1">IFERROR(__xludf.DUMMYFUNCTION("IF(OR(ISBLANK($I171),I171=TODAY()), GOOGLEFINANCE(""INDEXBVMF:IFIX"") ,INDEX(GOOGLEFINANCE(""INDEXBVMF:IFIX"",""price"",$I171),2,2))"),3416.25)</f>
        <v>3416.25</v>
      </c>
      <c r="W171" s="32" t="e">
        <f t="shared" ca="1" si="7"/>
        <v>#VALUE!</v>
      </c>
      <c r="X171" s="33" t="s">
        <v>66</v>
      </c>
      <c r="Y171" s="34">
        <v>0</v>
      </c>
    </row>
    <row r="172" spans="1:25" ht="15.75" customHeight="1" x14ac:dyDescent="0.2">
      <c r="A172" s="48"/>
      <c r="B172" s="45"/>
      <c r="C172" s="46"/>
      <c r="D172" s="48"/>
      <c r="E172" s="135"/>
      <c r="F172" s="49">
        <f t="shared" si="0"/>
        <v>0</v>
      </c>
      <c r="G172" s="49">
        <f t="shared" si="1"/>
        <v>0</v>
      </c>
      <c r="H172" s="34" t="s">
        <v>66</v>
      </c>
      <c r="I172" s="45"/>
      <c r="J172" s="46"/>
      <c r="K172" s="25"/>
      <c r="L172" s="22"/>
      <c r="M172" s="47" t="str">
        <f t="shared" si="2"/>
        <v/>
      </c>
      <c r="N172" s="27" t="str">
        <f t="shared" si="3"/>
        <v/>
      </c>
      <c r="O172" s="27" t="str">
        <f t="shared" si="4"/>
        <v/>
      </c>
      <c r="P172" s="27" t="str">
        <f t="shared" si="5"/>
        <v/>
      </c>
      <c r="Q172" s="28" t="s">
        <v>66</v>
      </c>
      <c r="R172" s="33" t="s">
        <v>66</v>
      </c>
      <c r="S172" s="30">
        <f ca="1">SUMIFS(Dividendos!E:E,Dividendos!B:B,A172,Dividendos!A:A,"&gt;="&amp;B172,Dividendos!A:A,"&lt;="&amp; IF(I172="",TODAY(),I172 ))*D172</f>
        <v>0</v>
      </c>
      <c r="T172" s="30">
        <f t="shared" ca="1" si="6"/>
        <v>0</v>
      </c>
      <c r="U172" s="31" t="str">
        <f ca="1">IFERROR(__xludf.DUMMYFUNCTION("IFERROR(IF(B172=TODAY(),GOOGLEFINANCE(""INDEXBVMF:IFIX""),INDEX(GOOGLEFINANCE(""INDEXBVMF:IFIX"",""price"",$B172),2,2)))"),"")</f>
        <v/>
      </c>
      <c r="V172" s="31">
        <f ca="1">IFERROR(__xludf.DUMMYFUNCTION("IF(OR(ISBLANK($I172),I172=TODAY()), GOOGLEFINANCE(""INDEXBVMF:IFIX"") ,INDEX(GOOGLEFINANCE(""INDEXBVMF:IFIX"",""price"",$I172),2,2))"),3416.25)</f>
        <v>3416.25</v>
      </c>
      <c r="W172" s="32" t="e">
        <f t="shared" ca="1" si="7"/>
        <v>#VALUE!</v>
      </c>
      <c r="X172" s="33" t="s">
        <v>66</v>
      </c>
      <c r="Y172" s="34">
        <v>0</v>
      </c>
    </row>
    <row r="173" spans="1:25" ht="15.75" customHeight="1" x14ac:dyDescent="0.2">
      <c r="A173" s="48"/>
      <c r="B173" s="45"/>
      <c r="C173" s="46"/>
      <c r="D173" s="48"/>
      <c r="E173" s="135"/>
      <c r="F173" s="49">
        <f t="shared" si="0"/>
        <v>0</v>
      </c>
      <c r="G173" s="49">
        <f t="shared" si="1"/>
        <v>0</v>
      </c>
      <c r="H173" s="34" t="s">
        <v>66</v>
      </c>
      <c r="I173" s="45"/>
      <c r="J173" s="46"/>
      <c r="K173" s="25"/>
      <c r="L173" s="22"/>
      <c r="M173" s="47" t="str">
        <f t="shared" si="2"/>
        <v/>
      </c>
      <c r="N173" s="27" t="str">
        <f t="shared" si="3"/>
        <v/>
      </c>
      <c r="O173" s="27" t="str">
        <f t="shared" si="4"/>
        <v/>
      </c>
      <c r="P173" s="27" t="str">
        <f t="shared" si="5"/>
        <v/>
      </c>
      <c r="Q173" s="28" t="s">
        <v>66</v>
      </c>
      <c r="R173" s="33" t="s">
        <v>66</v>
      </c>
      <c r="S173" s="30">
        <f ca="1">SUMIFS(Dividendos!E:E,Dividendos!B:B,A173,Dividendos!A:A,"&gt;="&amp;B173,Dividendos!A:A,"&lt;="&amp; IF(I173="",TODAY(),I173 ))*D173</f>
        <v>0</v>
      </c>
      <c r="T173" s="30">
        <f t="shared" ca="1" si="6"/>
        <v>0</v>
      </c>
      <c r="U173" s="31" t="str">
        <f ca="1">IFERROR(__xludf.DUMMYFUNCTION("IFERROR(IF(B173=TODAY(),GOOGLEFINANCE(""INDEXBVMF:IFIX""),INDEX(GOOGLEFINANCE(""INDEXBVMF:IFIX"",""price"",$B173),2,2)))"),"")</f>
        <v/>
      </c>
      <c r="V173" s="31">
        <f ca="1">IFERROR(__xludf.DUMMYFUNCTION("IF(OR(ISBLANK($I173),I173=TODAY()), GOOGLEFINANCE(""INDEXBVMF:IFIX"") ,INDEX(GOOGLEFINANCE(""INDEXBVMF:IFIX"",""price"",$I173),2,2))"),3416.25)</f>
        <v>3416.25</v>
      </c>
      <c r="W173" s="32" t="e">
        <f t="shared" ca="1" si="7"/>
        <v>#VALUE!</v>
      </c>
      <c r="X173" s="33" t="s">
        <v>66</v>
      </c>
      <c r="Y173" s="34">
        <v>0</v>
      </c>
    </row>
    <row r="174" spans="1:25" ht="15.75" customHeight="1" x14ac:dyDescent="0.2">
      <c r="A174" s="48"/>
      <c r="B174" s="45"/>
      <c r="C174" s="46"/>
      <c r="D174" s="48"/>
      <c r="E174" s="135"/>
      <c r="F174" s="49">
        <f t="shared" si="0"/>
        <v>0</v>
      </c>
      <c r="G174" s="49">
        <f t="shared" si="1"/>
        <v>0</v>
      </c>
      <c r="H174" s="34" t="s">
        <v>66</v>
      </c>
      <c r="I174" s="45"/>
      <c r="J174" s="46"/>
      <c r="K174" s="25"/>
      <c r="L174" s="22"/>
      <c r="M174" s="47" t="str">
        <f t="shared" si="2"/>
        <v/>
      </c>
      <c r="N174" s="27" t="str">
        <f t="shared" si="3"/>
        <v/>
      </c>
      <c r="O174" s="27" t="str">
        <f t="shared" si="4"/>
        <v/>
      </c>
      <c r="P174" s="27" t="str">
        <f t="shared" si="5"/>
        <v/>
      </c>
      <c r="Q174" s="28" t="s">
        <v>66</v>
      </c>
      <c r="R174" s="33" t="s">
        <v>66</v>
      </c>
      <c r="S174" s="30">
        <f ca="1">SUMIFS(Dividendos!E:E,Dividendos!B:B,A174,Dividendos!A:A,"&gt;="&amp;B174,Dividendos!A:A,"&lt;="&amp; IF(I174="",TODAY(),I174 ))*D174</f>
        <v>0</v>
      </c>
      <c r="T174" s="30">
        <f t="shared" ca="1" si="6"/>
        <v>0</v>
      </c>
      <c r="U174" s="31" t="str">
        <f ca="1">IFERROR(__xludf.DUMMYFUNCTION("IFERROR(IF(B174=TODAY(),GOOGLEFINANCE(""INDEXBVMF:IFIX""),INDEX(GOOGLEFINANCE(""INDEXBVMF:IFIX"",""price"",$B174),2,2)))"),"")</f>
        <v/>
      </c>
      <c r="V174" s="31">
        <f ca="1">IFERROR(__xludf.DUMMYFUNCTION("IF(OR(ISBLANK($I174),I174=TODAY()), GOOGLEFINANCE(""INDEXBVMF:IFIX"") ,INDEX(GOOGLEFINANCE(""INDEXBVMF:IFIX"",""price"",$I174),2,2))"),3416.25)</f>
        <v>3416.25</v>
      </c>
      <c r="W174" s="32" t="e">
        <f t="shared" ca="1" si="7"/>
        <v>#VALUE!</v>
      </c>
      <c r="X174" s="33" t="s">
        <v>66</v>
      </c>
      <c r="Y174" s="34">
        <v>0</v>
      </c>
    </row>
    <row r="175" spans="1:25" ht="15.75" customHeight="1" x14ac:dyDescent="0.2">
      <c r="A175" s="48"/>
      <c r="B175" s="45"/>
      <c r="C175" s="46"/>
      <c r="D175" s="48"/>
      <c r="E175" s="135"/>
      <c r="F175" s="49">
        <f t="shared" si="0"/>
        <v>0</v>
      </c>
      <c r="G175" s="49">
        <f t="shared" si="1"/>
        <v>0</v>
      </c>
      <c r="H175" s="34" t="s">
        <v>66</v>
      </c>
      <c r="I175" s="45"/>
      <c r="J175" s="46"/>
      <c r="K175" s="25"/>
      <c r="L175" s="22"/>
      <c r="M175" s="47" t="str">
        <f t="shared" si="2"/>
        <v/>
      </c>
      <c r="N175" s="27" t="str">
        <f t="shared" si="3"/>
        <v/>
      </c>
      <c r="O175" s="27" t="str">
        <f t="shared" si="4"/>
        <v/>
      </c>
      <c r="P175" s="27" t="str">
        <f t="shared" si="5"/>
        <v/>
      </c>
      <c r="Q175" s="28" t="s">
        <v>66</v>
      </c>
      <c r="R175" s="33" t="s">
        <v>66</v>
      </c>
      <c r="S175" s="30">
        <f ca="1">SUMIFS(Dividendos!E:E,Dividendos!B:B,A175,Dividendos!A:A,"&gt;="&amp;B175,Dividendos!A:A,"&lt;="&amp; IF(I175="",TODAY(),I175 ))*D175</f>
        <v>0</v>
      </c>
      <c r="T175" s="30">
        <f t="shared" ca="1" si="6"/>
        <v>0</v>
      </c>
      <c r="U175" s="31" t="str">
        <f ca="1">IFERROR(__xludf.DUMMYFUNCTION("IFERROR(IF(B175=TODAY(),GOOGLEFINANCE(""INDEXBVMF:IFIX""),INDEX(GOOGLEFINANCE(""INDEXBVMF:IFIX"",""price"",$B175),2,2)))"),"")</f>
        <v/>
      </c>
      <c r="V175" s="31">
        <f ca="1">IFERROR(__xludf.DUMMYFUNCTION("IF(OR(ISBLANK($I175),I175=TODAY()), GOOGLEFINANCE(""INDEXBVMF:IFIX"") ,INDEX(GOOGLEFINANCE(""INDEXBVMF:IFIX"",""price"",$I175),2,2))"),3416.25)</f>
        <v>3416.25</v>
      </c>
      <c r="W175" s="32" t="e">
        <f t="shared" ca="1" si="7"/>
        <v>#VALUE!</v>
      </c>
      <c r="X175" s="33" t="s">
        <v>66</v>
      </c>
      <c r="Y175" s="34">
        <v>0</v>
      </c>
    </row>
    <row r="176" spans="1:25" ht="15.75" customHeight="1" x14ac:dyDescent="0.2">
      <c r="A176" s="48"/>
      <c r="B176" s="45"/>
      <c r="C176" s="46"/>
      <c r="D176" s="48"/>
      <c r="E176" s="135"/>
      <c r="F176" s="49">
        <f t="shared" si="0"/>
        <v>0</v>
      </c>
      <c r="G176" s="49">
        <f t="shared" si="1"/>
        <v>0</v>
      </c>
      <c r="H176" s="34" t="s">
        <v>66</v>
      </c>
      <c r="I176" s="45"/>
      <c r="J176" s="46"/>
      <c r="K176" s="25"/>
      <c r="L176" s="22"/>
      <c r="M176" s="47" t="str">
        <f t="shared" si="2"/>
        <v/>
      </c>
      <c r="N176" s="27" t="str">
        <f t="shared" si="3"/>
        <v/>
      </c>
      <c r="O176" s="27" t="str">
        <f t="shared" si="4"/>
        <v/>
      </c>
      <c r="P176" s="27" t="str">
        <f t="shared" si="5"/>
        <v/>
      </c>
      <c r="Q176" s="28" t="s">
        <v>66</v>
      </c>
      <c r="R176" s="33" t="s">
        <v>66</v>
      </c>
      <c r="S176" s="30">
        <f ca="1">SUMIFS(Dividendos!E:E,Dividendos!B:B,A176,Dividendos!A:A,"&gt;="&amp;B176,Dividendos!A:A,"&lt;="&amp; IF(I176="",TODAY(),I176 ))*D176</f>
        <v>0</v>
      </c>
      <c r="T176" s="30">
        <f t="shared" ca="1" si="6"/>
        <v>0</v>
      </c>
      <c r="U176" s="31" t="str">
        <f ca="1">IFERROR(__xludf.DUMMYFUNCTION("IFERROR(IF(B176=TODAY(),GOOGLEFINANCE(""INDEXBVMF:IFIX""),INDEX(GOOGLEFINANCE(""INDEXBVMF:IFIX"",""price"",$B176),2,2)))"),"")</f>
        <v/>
      </c>
      <c r="V176" s="31">
        <f ca="1">IFERROR(__xludf.DUMMYFUNCTION("IF(OR(ISBLANK($I176),I176=TODAY()), GOOGLEFINANCE(""INDEXBVMF:IFIX"") ,INDEX(GOOGLEFINANCE(""INDEXBVMF:IFIX"",""price"",$I176),2,2))"),3416.25)</f>
        <v>3416.25</v>
      </c>
      <c r="W176" s="32" t="e">
        <f t="shared" ca="1" si="7"/>
        <v>#VALUE!</v>
      </c>
      <c r="X176" s="33" t="s">
        <v>66</v>
      </c>
      <c r="Y176" s="34">
        <v>0</v>
      </c>
    </row>
    <row r="177" spans="1:25" ht="15.75" customHeight="1" x14ac:dyDescent="0.2">
      <c r="A177" s="48"/>
      <c r="B177" s="45"/>
      <c r="C177" s="46"/>
      <c r="D177" s="48"/>
      <c r="E177" s="135"/>
      <c r="F177" s="49">
        <f t="shared" si="0"/>
        <v>0</v>
      </c>
      <c r="G177" s="49">
        <f t="shared" si="1"/>
        <v>0</v>
      </c>
      <c r="H177" s="34" t="s">
        <v>66</v>
      </c>
      <c r="I177" s="45"/>
      <c r="J177" s="46"/>
      <c r="K177" s="25"/>
      <c r="L177" s="22"/>
      <c r="M177" s="47" t="str">
        <f t="shared" si="2"/>
        <v/>
      </c>
      <c r="N177" s="27" t="str">
        <f t="shared" si="3"/>
        <v/>
      </c>
      <c r="O177" s="27" t="str">
        <f t="shared" si="4"/>
        <v/>
      </c>
      <c r="P177" s="27" t="str">
        <f t="shared" si="5"/>
        <v/>
      </c>
      <c r="Q177" s="28" t="s">
        <v>66</v>
      </c>
      <c r="R177" s="33" t="s">
        <v>66</v>
      </c>
      <c r="S177" s="30">
        <f ca="1">SUMIFS(Dividendos!E:E,Dividendos!B:B,A177,Dividendos!A:A,"&gt;="&amp;B177,Dividendos!A:A,"&lt;="&amp; IF(I177="",TODAY(),I177 ))*D177</f>
        <v>0</v>
      </c>
      <c r="T177" s="30">
        <f t="shared" ca="1" si="6"/>
        <v>0</v>
      </c>
      <c r="U177" s="31" t="str">
        <f ca="1">IFERROR(__xludf.DUMMYFUNCTION("IFERROR(IF(B177=TODAY(),GOOGLEFINANCE(""INDEXBVMF:IFIX""),INDEX(GOOGLEFINANCE(""INDEXBVMF:IFIX"",""price"",$B177),2,2)))"),"")</f>
        <v/>
      </c>
      <c r="V177" s="31">
        <f ca="1">IFERROR(__xludf.DUMMYFUNCTION("IF(OR(ISBLANK($I177),I177=TODAY()), GOOGLEFINANCE(""INDEXBVMF:IFIX"") ,INDEX(GOOGLEFINANCE(""INDEXBVMF:IFIX"",""price"",$I177),2,2))"),3416.25)</f>
        <v>3416.25</v>
      </c>
      <c r="W177" s="32" t="e">
        <f t="shared" ca="1" si="7"/>
        <v>#VALUE!</v>
      </c>
      <c r="X177" s="33" t="s">
        <v>66</v>
      </c>
      <c r="Y177" s="34">
        <v>0</v>
      </c>
    </row>
    <row r="178" spans="1:25" ht="15.75" customHeight="1" x14ac:dyDescent="0.2">
      <c r="A178" s="48"/>
      <c r="B178" s="45"/>
      <c r="C178" s="46"/>
      <c r="D178" s="48"/>
      <c r="E178" s="135"/>
      <c r="F178" s="49">
        <f t="shared" si="0"/>
        <v>0</v>
      </c>
      <c r="G178" s="49">
        <f t="shared" si="1"/>
        <v>0</v>
      </c>
      <c r="H178" s="34" t="s">
        <v>66</v>
      </c>
      <c r="I178" s="45"/>
      <c r="J178" s="46"/>
      <c r="K178" s="25"/>
      <c r="L178" s="22"/>
      <c r="M178" s="47" t="str">
        <f t="shared" si="2"/>
        <v/>
      </c>
      <c r="N178" s="27" t="str">
        <f t="shared" si="3"/>
        <v/>
      </c>
      <c r="O178" s="27" t="str">
        <f t="shared" si="4"/>
        <v/>
      </c>
      <c r="P178" s="27" t="str">
        <f t="shared" si="5"/>
        <v/>
      </c>
      <c r="Q178" s="28" t="s">
        <v>66</v>
      </c>
      <c r="R178" s="33" t="s">
        <v>66</v>
      </c>
      <c r="S178" s="30">
        <f ca="1">SUMIFS(Dividendos!E:E,Dividendos!B:B,A178,Dividendos!A:A,"&gt;="&amp;B178,Dividendos!A:A,"&lt;="&amp; IF(I178="",TODAY(),I178 ))*D178</f>
        <v>0</v>
      </c>
      <c r="T178" s="30">
        <f t="shared" ca="1" si="6"/>
        <v>0</v>
      </c>
      <c r="U178" s="31" t="str">
        <f ca="1">IFERROR(__xludf.DUMMYFUNCTION("IFERROR(IF(B178=TODAY(),GOOGLEFINANCE(""INDEXBVMF:IFIX""),INDEX(GOOGLEFINANCE(""INDEXBVMF:IFIX"",""price"",$B178),2,2)))"),"")</f>
        <v/>
      </c>
      <c r="V178" s="31">
        <f ca="1">IFERROR(__xludf.DUMMYFUNCTION("IF(OR(ISBLANK($I178),I178=TODAY()), GOOGLEFINANCE(""INDEXBVMF:IFIX"") ,INDEX(GOOGLEFINANCE(""INDEXBVMF:IFIX"",""price"",$I178),2,2))"),3416.25)</f>
        <v>3416.25</v>
      </c>
      <c r="W178" s="32" t="e">
        <f t="shared" ca="1" si="7"/>
        <v>#VALUE!</v>
      </c>
      <c r="X178" s="33" t="s">
        <v>66</v>
      </c>
      <c r="Y178" s="34">
        <v>0</v>
      </c>
    </row>
    <row r="179" spans="1:25" ht="15.75" customHeight="1" x14ac:dyDescent="0.2">
      <c r="A179" s="48"/>
      <c r="B179" s="45"/>
      <c r="C179" s="46"/>
      <c r="D179" s="48"/>
      <c r="E179" s="135"/>
      <c r="F179" s="49">
        <f t="shared" si="0"/>
        <v>0</v>
      </c>
      <c r="G179" s="49">
        <f t="shared" si="1"/>
        <v>0</v>
      </c>
      <c r="H179" s="34" t="s">
        <v>66</v>
      </c>
      <c r="I179" s="45"/>
      <c r="J179" s="46"/>
      <c r="K179" s="25"/>
      <c r="L179" s="22"/>
      <c r="M179" s="47" t="str">
        <f t="shared" si="2"/>
        <v/>
      </c>
      <c r="N179" s="27" t="str">
        <f t="shared" si="3"/>
        <v/>
      </c>
      <c r="O179" s="27" t="str">
        <f t="shared" si="4"/>
        <v/>
      </c>
      <c r="P179" s="27" t="str">
        <f t="shared" si="5"/>
        <v/>
      </c>
      <c r="Q179" s="28" t="s">
        <v>66</v>
      </c>
      <c r="R179" s="33" t="s">
        <v>66</v>
      </c>
      <c r="S179" s="30">
        <f ca="1">SUMIFS(Dividendos!E:E,Dividendos!B:B,A179,Dividendos!A:A,"&gt;="&amp;B179,Dividendos!A:A,"&lt;="&amp; IF(I179="",TODAY(),I179 ))*D179</f>
        <v>0</v>
      </c>
      <c r="T179" s="30">
        <f t="shared" ca="1" si="6"/>
        <v>0</v>
      </c>
      <c r="U179" s="31" t="str">
        <f ca="1">IFERROR(__xludf.DUMMYFUNCTION("IFERROR(IF(B179=TODAY(),GOOGLEFINANCE(""INDEXBVMF:IFIX""),INDEX(GOOGLEFINANCE(""INDEXBVMF:IFIX"",""price"",$B179),2,2)))"),"")</f>
        <v/>
      </c>
      <c r="V179" s="31">
        <f ca="1">IFERROR(__xludf.DUMMYFUNCTION("IF(OR(ISBLANK($I179),I179=TODAY()), GOOGLEFINANCE(""INDEXBVMF:IFIX"") ,INDEX(GOOGLEFINANCE(""INDEXBVMF:IFIX"",""price"",$I179),2,2))"),3416.25)</f>
        <v>3416.25</v>
      </c>
      <c r="W179" s="32" t="e">
        <f t="shared" ca="1" si="7"/>
        <v>#VALUE!</v>
      </c>
      <c r="X179" s="33" t="s">
        <v>66</v>
      </c>
      <c r="Y179" s="34">
        <v>0</v>
      </c>
    </row>
    <row r="180" spans="1:25" ht="15.75" customHeight="1" x14ac:dyDescent="0.2">
      <c r="A180" s="48"/>
      <c r="B180" s="45"/>
      <c r="C180" s="46"/>
      <c r="D180" s="48"/>
      <c r="E180" s="135"/>
      <c r="F180" s="49">
        <f t="shared" si="0"/>
        <v>0</v>
      </c>
      <c r="G180" s="49">
        <f t="shared" si="1"/>
        <v>0</v>
      </c>
      <c r="H180" s="34" t="s">
        <v>66</v>
      </c>
      <c r="I180" s="45"/>
      <c r="J180" s="46"/>
      <c r="K180" s="25"/>
      <c r="L180" s="22"/>
      <c r="M180" s="47" t="str">
        <f t="shared" si="2"/>
        <v/>
      </c>
      <c r="N180" s="27" t="str">
        <f t="shared" si="3"/>
        <v/>
      </c>
      <c r="O180" s="27" t="str">
        <f t="shared" si="4"/>
        <v/>
      </c>
      <c r="P180" s="27" t="str">
        <f t="shared" si="5"/>
        <v/>
      </c>
      <c r="Q180" s="28" t="s">
        <v>66</v>
      </c>
      <c r="R180" s="33" t="s">
        <v>66</v>
      </c>
      <c r="S180" s="30">
        <f ca="1">SUMIFS(Dividendos!E:E,Dividendos!B:B,A180,Dividendos!A:A,"&gt;="&amp;B180,Dividendos!A:A,"&lt;="&amp; IF(I180="",TODAY(),I180 ))*D180</f>
        <v>0</v>
      </c>
      <c r="T180" s="30">
        <f t="shared" ca="1" si="6"/>
        <v>0</v>
      </c>
      <c r="U180" s="31" t="str">
        <f ca="1">IFERROR(__xludf.DUMMYFUNCTION("IFERROR(IF(B180=TODAY(),GOOGLEFINANCE(""INDEXBVMF:IFIX""),INDEX(GOOGLEFINANCE(""INDEXBVMF:IFIX"",""price"",$B180),2,2)))"),"")</f>
        <v/>
      </c>
      <c r="V180" s="31">
        <f ca="1">IFERROR(__xludf.DUMMYFUNCTION("IF(OR(ISBLANK($I180),I180=TODAY()), GOOGLEFINANCE(""INDEXBVMF:IFIX"") ,INDEX(GOOGLEFINANCE(""INDEXBVMF:IFIX"",""price"",$I180),2,2))"),3416.25)</f>
        <v>3416.25</v>
      </c>
      <c r="W180" s="32" t="e">
        <f t="shared" ca="1" si="7"/>
        <v>#VALUE!</v>
      </c>
      <c r="X180" s="33" t="s">
        <v>66</v>
      </c>
      <c r="Y180" s="34">
        <v>0</v>
      </c>
    </row>
    <row r="181" spans="1:25" ht="15.75" customHeight="1" x14ac:dyDescent="0.2">
      <c r="A181" s="48"/>
      <c r="B181" s="45"/>
      <c r="C181" s="46"/>
      <c r="D181" s="48"/>
      <c r="E181" s="135"/>
      <c r="F181" s="49">
        <f t="shared" si="0"/>
        <v>0</v>
      </c>
      <c r="G181" s="49">
        <f t="shared" si="1"/>
        <v>0</v>
      </c>
      <c r="H181" s="34" t="s">
        <v>66</v>
      </c>
      <c r="I181" s="45"/>
      <c r="J181" s="46"/>
      <c r="K181" s="25"/>
      <c r="L181" s="22"/>
      <c r="M181" s="47" t="str">
        <f t="shared" si="2"/>
        <v/>
      </c>
      <c r="N181" s="27" t="str">
        <f t="shared" si="3"/>
        <v/>
      </c>
      <c r="O181" s="27" t="str">
        <f t="shared" si="4"/>
        <v/>
      </c>
      <c r="P181" s="27" t="str">
        <f t="shared" si="5"/>
        <v/>
      </c>
      <c r="Q181" s="28" t="s">
        <v>66</v>
      </c>
      <c r="R181" s="33" t="s">
        <v>66</v>
      </c>
      <c r="S181" s="30">
        <f ca="1">SUMIFS(Dividendos!E:E,Dividendos!B:B,A181,Dividendos!A:A,"&gt;="&amp;B181,Dividendos!A:A,"&lt;="&amp; IF(I181="",TODAY(),I181 ))*D181</f>
        <v>0</v>
      </c>
      <c r="T181" s="30">
        <f t="shared" ca="1" si="6"/>
        <v>0</v>
      </c>
      <c r="U181" s="31" t="str">
        <f ca="1">IFERROR(__xludf.DUMMYFUNCTION("IFERROR(IF(B181=TODAY(),GOOGLEFINANCE(""INDEXBVMF:IFIX""),INDEX(GOOGLEFINANCE(""INDEXBVMF:IFIX"",""price"",$B181),2,2)))"),"")</f>
        <v/>
      </c>
      <c r="V181" s="31">
        <f ca="1">IFERROR(__xludf.DUMMYFUNCTION("IF(OR(ISBLANK($I181),I181=TODAY()), GOOGLEFINANCE(""INDEXBVMF:IFIX"") ,INDEX(GOOGLEFINANCE(""INDEXBVMF:IFIX"",""price"",$I181),2,2))"),3416.25)</f>
        <v>3416.25</v>
      </c>
      <c r="W181" s="32" t="e">
        <f t="shared" ca="1" si="7"/>
        <v>#VALUE!</v>
      </c>
      <c r="X181" s="33" t="s">
        <v>66</v>
      </c>
      <c r="Y181" s="34">
        <v>0</v>
      </c>
    </row>
    <row r="182" spans="1:25" ht="15.75" customHeight="1" x14ac:dyDescent="0.2">
      <c r="A182" s="48"/>
      <c r="B182" s="45"/>
      <c r="C182" s="46"/>
      <c r="D182" s="48"/>
      <c r="E182" s="135"/>
      <c r="F182" s="49">
        <f t="shared" si="0"/>
        <v>0</v>
      </c>
      <c r="G182" s="49">
        <f t="shared" si="1"/>
        <v>0</v>
      </c>
      <c r="H182" s="34" t="s">
        <v>66</v>
      </c>
      <c r="I182" s="45"/>
      <c r="J182" s="46"/>
      <c r="K182" s="25"/>
      <c r="L182" s="22"/>
      <c r="M182" s="47" t="str">
        <f t="shared" si="2"/>
        <v/>
      </c>
      <c r="N182" s="27" t="str">
        <f t="shared" si="3"/>
        <v/>
      </c>
      <c r="O182" s="27" t="str">
        <f t="shared" si="4"/>
        <v/>
      </c>
      <c r="P182" s="27" t="str">
        <f t="shared" si="5"/>
        <v/>
      </c>
      <c r="Q182" s="28" t="s">
        <v>66</v>
      </c>
      <c r="R182" s="33" t="s">
        <v>66</v>
      </c>
      <c r="S182" s="30">
        <f ca="1">SUMIFS(Dividendos!E:E,Dividendos!B:B,A182,Dividendos!A:A,"&gt;="&amp;B182,Dividendos!A:A,"&lt;="&amp; IF(I182="",TODAY(),I182 ))*D182</f>
        <v>0</v>
      </c>
      <c r="T182" s="30">
        <f t="shared" ca="1" si="6"/>
        <v>0</v>
      </c>
      <c r="U182" s="31" t="str">
        <f ca="1">IFERROR(__xludf.DUMMYFUNCTION("IFERROR(IF(B182=TODAY(),GOOGLEFINANCE(""INDEXBVMF:IFIX""),INDEX(GOOGLEFINANCE(""INDEXBVMF:IFIX"",""price"",$B182),2,2)))"),"")</f>
        <v/>
      </c>
      <c r="V182" s="31">
        <f ca="1">IFERROR(__xludf.DUMMYFUNCTION("IF(OR(ISBLANK($I182),I182=TODAY()), GOOGLEFINANCE(""INDEXBVMF:IFIX"") ,INDEX(GOOGLEFINANCE(""INDEXBVMF:IFIX"",""price"",$I182),2,2))"),3416.25)</f>
        <v>3416.25</v>
      </c>
      <c r="W182" s="32" t="e">
        <f t="shared" ca="1" si="7"/>
        <v>#VALUE!</v>
      </c>
      <c r="X182" s="33" t="s">
        <v>66</v>
      </c>
      <c r="Y182" s="34">
        <v>0</v>
      </c>
    </row>
    <row r="183" spans="1:25" ht="15.75" customHeight="1" x14ac:dyDescent="0.2">
      <c r="A183" s="48"/>
      <c r="B183" s="45"/>
      <c r="C183" s="46"/>
      <c r="D183" s="48"/>
      <c r="E183" s="135"/>
      <c r="F183" s="49">
        <f t="shared" si="0"/>
        <v>0</v>
      </c>
      <c r="G183" s="49">
        <f t="shared" si="1"/>
        <v>0</v>
      </c>
      <c r="H183" s="34" t="s">
        <v>66</v>
      </c>
      <c r="I183" s="45"/>
      <c r="J183" s="46"/>
      <c r="K183" s="25"/>
      <c r="L183" s="22"/>
      <c r="M183" s="47" t="str">
        <f t="shared" si="2"/>
        <v/>
      </c>
      <c r="N183" s="27" t="str">
        <f t="shared" si="3"/>
        <v/>
      </c>
      <c r="O183" s="27" t="str">
        <f t="shared" si="4"/>
        <v/>
      </c>
      <c r="P183" s="27" t="str">
        <f t="shared" si="5"/>
        <v/>
      </c>
      <c r="Q183" s="28" t="s">
        <v>66</v>
      </c>
      <c r="R183" s="33" t="s">
        <v>66</v>
      </c>
      <c r="S183" s="30">
        <f ca="1">SUMIFS(Dividendos!E:E,Dividendos!B:B,A183,Dividendos!A:A,"&gt;="&amp;B183,Dividendos!A:A,"&lt;="&amp; IF(I183="",TODAY(),I183 ))*D183</f>
        <v>0</v>
      </c>
      <c r="T183" s="30">
        <f t="shared" ca="1" si="6"/>
        <v>0</v>
      </c>
      <c r="U183" s="31" t="str">
        <f ca="1">IFERROR(__xludf.DUMMYFUNCTION("IFERROR(IF(B183=TODAY(),GOOGLEFINANCE(""INDEXBVMF:IFIX""),INDEX(GOOGLEFINANCE(""INDEXBVMF:IFIX"",""price"",$B183),2,2)))"),"")</f>
        <v/>
      </c>
      <c r="V183" s="31">
        <f ca="1">IFERROR(__xludf.DUMMYFUNCTION("IF(OR(ISBLANK($I183),I183=TODAY()), GOOGLEFINANCE(""INDEXBVMF:IFIX"") ,INDEX(GOOGLEFINANCE(""INDEXBVMF:IFIX"",""price"",$I183),2,2))"),3416.25)</f>
        <v>3416.25</v>
      </c>
      <c r="W183" s="32" t="e">
        <f t="shared" ca="1" si="7"/>
        <v>#VALUE!</v>
      </c>
      <c r="X183" s="33" t="s">
        <v>66</v>
      </c>
      <c r="Y183" s="34">
        <v>0</v>
      </c>
    </row>
    <row r="184" spans="1:25" ht="15.75" customHeight="1" x14ac:dyDescent="0.2">
      <c r="A184" s="48"/>
      <c r="B184" s="45"/>
      <c r="C184" s="46"/>
      <c r="D184" s="48"/>
      <c r="E184" s="135"/>
      <c r="F184" s="49">
        <f t="shared" si="0"/>
        <v>0</v>
      </c>
      <c r="G184" s="49">
        <f t="shared" si="1"/>
        <v>0</v>
      </c>
      <c r="H184" s="34" t="s">
        <v>66</v>
      </c>
      <c r="I184" s="45"/>
      <c r="J184" s="46"/>
      <c r="K184" s="25"/>
      <c r="L184" s="22"/>
      <c r="M184" s="47" t="str">
        <f t="shared" si="2"/>
        <v/>
      </c>
      <c r="N184" s="27" t="str">
        <f t="shared" si="3"/>
        <v/>
      </c>
      <c r="O184" s="27" t="str">
        <f t="shared" si="4"/>
        <v/>
      </c>
      <c r="P184" s="27" t="str">
        <f t="shared" si="5"/>
        <v/>
      </c>
      <c r="Q184" s="28" t="s">
        <v>66</v>
      </c>
      <c r="R184" s="33" t="s">
        <v>66</v>
      </c>
      <c r="S184" s="30">
        <f ca="1">SUMIFS(Dividendos!E:E,Dividendos!B:B,A184,Dividendos!A:A,"&gt;="&amp;B184,Dividendos!A:A,"&lt;="&amp; IF(I184="",TODAY(),I184 ))*D184</f>
        <v>0</v>
      </c>
      <c r="T184" s="30">
        <f t="shared" ca="1" si="6"/>
        <v>0</v>
      </c>
      <c r="U184" s="31" t="str">
        <f ca="1">IFERROR(__xludf.DUMMYFUNCTION("IFERROR(IF(B184=TODAY(),GOOGLEFINANCE(""INDEXBVMF:IFIX""),INDEX(GOOGLEFINANCE(""INDEXBVMF:IFIX"",""price"",$B184),2,2)))"),"")</f>
        <v/>
      </c>
      <c r="V184" s="31">
        <f ca="1">IFERROR(__xludf.DUMMYFUNCTION("IF(OR(ISBLANK($I184),I184=TODAY()), GOOGLEFINANCE(""INDEXBVMF:IFIX"") ,INDEX(GOOGLEFINANCE(""INDEXBVMF:IFIX"",""price"",$I184),2,2))"),3416.25)</f>
        <v>3416.25</v>
      </c>
      <c r="W184" s="32" t="e">
        <f t="shared" ca="1" si="7"/>
        <v>#VALUE!</v>
      </c>
      <c r="X184" s="33" t="s">
        <v>66</v>
      </c>
      <c r="Y184" s="34">
        <v>0</v>
      </c>
    </row>
    <row r="185" spans="1:25" ht="15.75" customHeight="1" x14ac:dyDescent="0.2">
      <c r="A185" s="48"/>
      <c r="B185" s="45"/>
      <c r="C185" s="46"/>
      <c r="D185" s="48"/>
      <c r="E185" s="135"/>
      <c r="F185" s="49">
        <f t="shared" si="0"/>
        <v>0</v>
      </c>
      <c r="G185" s="49">
        <f t="shared" si="1"/>
        <v>0</v>
      </c>
      <c r="H185" s="34" t="s">
        <v>66</v>
      </c>
      <c r="I185" s="45"/>
      <c r="J185" s="46"/>
      <c r="K185" s="25"/>
      <c r="L185" s="22"/>
      <c r="M185" s="47" t="str">
        <f t="shared" si="2"/>
        <v/>
      </c>
      <c r="N185" s="27" t="str">
        <f t="shared" si="3"/>
        <v/>
      </c>
      <c r="O185" s="27" t="str">
        <f t="shared" si="4"/>
        <v/>
      </c>
      <c r="P185" s="27" t="str">
        <f t="shared" si="5"/>
        <v/>
      </c>
      <c r="Q185" s="28" t="s">
        <v>66</v>
      </c>
      <c r="R185" s="33" t="s">
        <v>66</v>
      </c>
      <c r="S185" s="30">
        <f ca="1">SUMIFS(Dividendos!E:E,Dividendos!B:B,A185,Dividendos!A:A,"&gt;="&amp;B185,Dividendos!A:A,"&lt;="&amp; IF(I185="",TODAY(),I185 ))*D185</f>
        <v>0</v>
      </c>
      <c r="T185" s="30">
        <f t="shared" ca="1" si="6"/>
        <v>0</v>
      </c>
      <c r="U185" s="31" t="str">
        <f ca="1">IFERROR(__xludf.DUMMYFUNCTION("IFERROR(IF(B185=TODAY(),GOOGLEFINANCE(""INDEXBVMF:IFIX""),INDEX(GOOGLEFINANCE(""INDEXBVMF:IFIX"",""price"",$B185),2,2)))"),"")</f>
        <v/>
      </c>
      <c r="V185" s="31">
        <f ca="1">IFERROR(__xludf.DUMMYFUNCTION("IF(OR(ISBLANK($I185),I185=TODAY()), GOOGLEFINANCE(""INDEXBVMF:IFIX"") ,INDEX(GOOGLEFINANCE(""INDEXBVMF:IFIX"",""price"",$I185),2,2))"),3416.25)</f>
        <v>3416.25</v>
      </c>
      <c r="W185" s="32" t="e">
        <f t="shared" ca="1" si="7"/>
        <v>#VALUE!</v>
      </c>
      <c r="X185" s="33" t="s">
        <v>66</v>
      </c>
      <c r="Y185" s="34">
        <v>0</v>
      </c>
    </row>
    <row r="186" spans="1:25" ht="15.75" customHeight="1" x14ac:dyDescent="0.2">
      <c r="A186" s="48"/>
      <c r="B186" s="45"/>
      <c r="C186" s="46"/>
      <c r="D186" s="48"/>
      <c r="E186" s="135"/>
      <c r="F186" s="49">
        <f t="shared" si="0"/>
        <v>0</v>
      </c>
      <c r="G186" s="49">
        <f t="shared" si="1"/>
        <v>0</v>
      </c>
      <c r="H186" s="34" t="s">
        <v>66</v>
      </c>
      <c r="I186" s="45"/>
      <c r="J186" s="46"/>
      <c r="K186" s="25"/>
      <c r="L186" s="22"/>
      <c r="M186" s="47" t="str">
        <f t="shared" si="2"/>
        <v/>
      </c>
      <c r="N186" s="27" t="str">
        <f t="shared" si="3"/>
        <v/>
      </c>
      <c r="O186" s="27" t="str">
        <f t="shared" si="4"/>
        <v/>
      </c>
      <c r="P186" s="27" t="str">
        <f t="shared" si="5"/>
        <v/>
      </c>
      <c r="Q186" s="28" t="s">
        <v>66</v>
      </c>
      <c r="R186" s="33" t="s">
        <v>66</v>
      </c>
      <c r="S186" s="30">
        <f ca="1">SUMIFS(Dividendos!E:E,Dividendos!B:B,A186,Dividendos!A:A,"&gt;="&amp;B186,Dividendos!A:A,"&lt;="&amp; IF(I186="",TODAY(),I186 ))*D186</f>
        <v>0</v>
      </c>
      <c r="T186" s="30">
        <f t="shared" ca="1" si="6"/>
        <v>0</v>
      </c>
      <c r="U186" s="31" t="str">
        <f ca="1">IFERROR(__xludf.DUMMYFUNCTION("IFERROR(IF(B186=TODAY(),GOOGLEFINANCE(""INDEXBVMF:IFIX""),INDEX(GOOGLEFINANCE(""INDEXBVMF:IFIX"",""price"",$B186),2,2)))"),"")</f>
        <v/>
      </c>
      <c r="V186" s="31">
        <f ca="1">IFERROR(__xludf.DUMMYFUNCTION("IF(OR(ISBLANK($I186),I186=TODAY()), GOOGLEFINANCE(""INDEXBVMF:IFIX"") ,INDEX(GOOGLEFINANCE(""INDEXBVMF:IFIX"",""price"",$I186),2,2))"),3416.25)</f>
        <v>3416.25</v>
      </c>
      <c r="W186" s="32" t="e">
        <f t="shared" ca="1" si="7"/>
        <v>#VALUE!</v>
      </c>
      <c r="X186" s="33" t="s">
        <v>66</v>
      </c>
      <c r="Y186" s="34">
        <v>0</v>
      </c>
    </row>
    <row r="187" spans="1:25" ht="15.75" customHeight="1" x14ac:dyDescent="0.2">
      <c r="A187" s="48"/>
      <c r="B187" s="45"/>
      <c r="C187" s="46"/>
      <c r="D187" s="48"/>
      <c r="E187" s="135"/>
      <c r="F187" s="49">
        <f t="shared" si="0"/>
        <v>0</v>
      </c>
      <c r="G187" s="49">
        <f t="shared" si="1"/>
        <v>0</v>
      </c>
      <c r="H187" s="34" t="s">
        <v>66</v>
      </c>
      <c r="I187" s="45"/>
      <c r="J187" s="46"/>
      <c r="K187" s="25"/>
      <c r="L187" s="22"/>
      <c r="M187" s="47" t="str">
        <f t="shared" si="2"/>
        <v/>
      </c>
      <c r="N187" s="27" t="str">
        <f t="shared" si="3"/>
        <v/>
      </c>
      <c r="O187" s="27" t="str">
        <f t="shared" si="4"/>
        <v/>
      </c>
      <c r="P187" s="27" t="str">
        <f t="shared" si="5"/>
        <v/>
      </c>
      <c r="Q187" s="28" t="s">
        <v>66</v>
      </c>
      <c r="R187" s="33" t="s">
        <v>66</v>
      </c>
      <c r="S187" s="30">
        <f ca="1">SUMIFS(Dividendos!E:E,Dividendos!B:B,A187,Dividendos!A:A,"&gt;="&amp;B187,Dividendos!A:A,"&lt;="&amp; IF(I187="",TODAY(),I187 ))*D187</f>
        <v>0</v>
      </c>
      <c r="T187" s="30">
        <f t="shared" ca="1" si="6"/>
        <v>0</v>
      </c>
      <c r="U187" s="31" t="str">
        <f ca="1">IFERROR(__xludf.DUMMYFUNCTION("IFERROR(IF(B187=TODAY(),GOOGLEFINANCE(""INDEXBVMF:IFIX""),INDEX(GOOGLEFINANCE(""INDEXBVMF:IFIX"",""price"",$B187),2,2)))"),"")</f>
        <v/>
      </c>
      <c r="V187" s="31">
        <f ca="1">IFERROR(__xludf.DUMMYFUNCTION("IF(OR(ISBLANK($I187),I187=TODAY()), GOOGLEFINANCE(""INDEXBVMF:IFIX"") ,INDEX(GOOGLEFINANCE(""INDEXBVMF:IFIX"",""price"",$I187),2,2))"),3416.25)</f>
        <v>3416.25</v>
      </c>
      <c r="W187" s="32" t="e">
        <f t="shared" ca="1" si="7"/>
        <v>#VALUE!</v>
      </c>
      <c r="X187" s="33" t="s">
        <v>66</v>
      </c>
      <c r="Y187" s="34">
        <v>0</v>
      </c>
    </row>
    <row r="188" spans="1:25" ht="15.75" customHeight="1" x14ac:dyDescent="0.2">
      <c r="A188" s="48"/>
      <c r="B188" s="45"/>
      <c r="C188" s="46"/>
      <c r="D188" s="48"/>
      <c r="E188" s="135"/>
      <c r="F188" s="49">
        <f t="shared" si="0"/>
        <v>0</v>
      </c>
      <c r="G188" s="49">
        <f t="shared" si="1"/>
        <v>0</v>
      </c>
      <c r="H188" s="34" t="s">
        <v>66</v>
      </c>
      <c r="I188" s="45"/>
      <c r="J188" s="46"/>
      <c r="K188" s="25"/>
      <c r="L188" s="22"/>
      <c r="M188" s="47" t="str">
        <f t="shared" si="2"/>
        <v/>
      </c>
      <c r="N188" s="27" t="str">
        <f t="shared" si="3"/>
        <v/>
      </c>
      <c r="O188" s="27" t="str">
        <f t="shared" si="4"/>
        <v/>
      </c>
      <c r="P188" s="27" t="str">
        <f t="shared" si="5"/>
        <v/>
      </c>
      <c r="Q188" s="28" t="s">
        <v>66</v>
      </c>
      <c r="R188" s="33" t="s">
        <v>66</v>
      </c>
      <c r="S188" s="30">
        <f ca="1">SUMIFS(Dividendos!E:E,Dividendos!B:B,A188,Dividendos!A:A,"&gt;="&amp;B188,Dividendos!A:A,"&lt;="&amp; IF(I188="",TODAY(),I188 ))*D188</f>
        <v>0</v>
      </c>
      <c r="T188" s="30">
        <f t="shared" ca="1" si="6"/>
        <v>0</v>
      </c>
      <c r="U188" s="31" t="str">
        <f ca="1">IFERROR(__xludf.DUMMYFUNCTION("IFERROR(IF(B188=TODAY(),GOOGLEFINANCE(""INDEXBVMF:IFIX""),INDEX(GOOGLEFINANCE(""INDEXBVMF:IFIX"",""price"",$B188),2,2)))"),"")</f>
        <v/>
      </c>
      <c r="V188" s="31">
        <f ca="1">IFERROR(__xludf.DUMMYFUNCTION("IF(OR(ISBLANK($I188),I188=TODAY()), GOOGLEFINANCE(""INDEXBVMF:IFIX"") ,INDEX(GOOGLEFINANCE(""INDEXBVMF:IFIX"",""price"",$I188),2,2))"),3416.25)</f>
        <v>3416.25</v>
      </c>
      <c r="W188" s="32" t="e">
        <f t="shared" ca="1" si="7"/>
        <v>#VALUE!</v>
      </c>
      <c r="X188" s="33" t="s">
        <v>66</v>
      </c>
      <c r="Y188" s="34">
        <v>0</v>
      </c>
    </row>
    <row r="189" spans="1:25" ht="15.75" customHeight="1" x14ac:dyDescent="0.2">
      <c r="A189" s="48"/>
      <c r="B189" s="45"/>
      <c r="C189" s="46"/>
      <c r="D189" s="48"/>
      <c r="E189" s="135"/>
      <c r="F189" s="49">
        <f t="shared" si="0"/>
        <v>0</v>
      </c>
      <c r="G189" s="49">
        <f t="shared" si="1"/>
        <v>0</v>
      </c>
      <c r="H189" s="34" t="s">
        <v>66</v>
      </c>
      <c r="I189" s="45"/>
      <c r="J189" s="46"/>
      <c r="K189" s="25"/>
      <c r="L189" s="22"/>
      <c r="M189" s="47" t="str">
        <f t="shared" si="2"/>
        <v/>
      </c>
      <c r="N189" s="27" t="str">
        <f t="shared" si="3"/>
        <v/>
      </c>
      <c r="O189" s="27" t="str">
        <f t="shared" si="4"/>
        <v/>
      </c>
      <c r="P189" s="27" t="str">
        <f t="shared" si="5"/>
        <v/>
      </c>
      <c r="Q189" s="28" t="s">
        <v>66</v>
      </c>
      <c r="R189" s="33" t="s">
        <v>66</v>
      </c>
      <c r="S189" s="30">
        <f ca="1">SUMIFS(Dividendos!E:E,Dividendos!B:B,A189,Dividendos!A:A,"&gt;="&amp;B189,Dividendos!A:A,"&lt;="&amp; IF(I189="",TODAY(),I189 ))*D189</f>
        <v>0</v>
      </c>
      <c r="T189" s="30">
        <f t="shared" ca="1" si="6"/>
        <v>0</v>
      </c>
      <c r="U189" s="31" t="str">
        <f ca="1">IFERROR(__xludf.DUMMYFUNCTION("IFERROR(IF(B189=TODAY(),GOOGLEFINANCE(""INDEXBVMF:IFIX""),INDEX(GOOGLEFINANCE(""INDEXBVMF:IFIX"",""price"",$B189),2,2)))"),"")</f>
        <v/>
      </c>
      <c r="V189" s="31">
        <f ca="1">IFERROR(__xludf.DUMMYFUNCTION("IF(OR(ISBLANK($I189),I189=TODAY()), GOOGLEFINANCE(""INDEXBVMF:IFIX"") ,INDEX(GOOGLEFINANCE(""INDEXBVMF:IFIX"",""price"",$I189),2,2))"),3416.25)</f>
        <v>3416.25</v>
      </c>
      <c r="W189" s="32" t="e">
        <f t="shared" ca="1" si="7"/>
        <v>#VALUE!</v>
      </c>
      <c r="X189" s="33" t="s">
        <v>66</v>
      </c>
      <c r="Y189" s="34">
        <v>0</v>
      </c>
    </row>
    <row r="190" spans="1:25" ht="15.75" customHeight="1" x14ac:dyDescent="0.2">
      <c r="A190" s="48"/>
      <c r="B190" s="45"/>
      <c r="C190" s="46"/>
      <c r="D190" s="48"/>
      <c r="E190" s="135"/>
      <c r="F190" s="49">
        <f t="shared" si="0"/>
        <v>0</v>
      </c>
      <c r="G190" s="49">
        <f t="shared" si="1"/>
        <v>0</v>
      </c>
      <c r="H190" s="34" t="s">
        <v>66</v>
      </c>
      <c r="I190" s="45"/>
      <c r="J190" s="46"/>
      <c r="K190" s="25"/>
      <c r="L190" s="22"/>
      <c r="M190" s="47" t="str">
        <f t="shared" si="2"/>
        <v/>
      </c>
      <c r="N190" s="27" t="str">
        <f t="shared" si="3"/>
        <v/>
      </c>
      <c r="O190" s="27" t="str">
        <f t="shared" si="4"/>
        <v/>
      </c>
      <c r="P190" s="27" t="str">
        <f t="shared" si="5"/>
        <v/>
      </c>
      <c r="Q190" s="28" t="s">
        <v>66</v>
      </c>
      <c r="R190" s="33" t="s">
        <v>66</v>
      </c>
      <c r="S190" s="30">
        <f ca="1">SUMIFS(Dividendos!E:E,Dividendos!B:B,A190,Dividendos!A:A,"&gt;="&amp;B190,Dividendos!A:A,"&lt;="&amp; IF(I190="",TODAY(),I190 ))*D190</f>
        <v>0</v>
      </c>
      <c r="T190" s="30">
        <f t="shared" ca="1" si="6"/>
        <v>0</v>
      </c>
      <c r="U190" s="31" t="str">
        <f ca="1">IFERROR(__xludf.DUMMYFUNCTION("IFERROR(IF(B190=TODAY(),GOOGLEFINANCE(""INDEXBVMF:IFIX""),INDEX(GOOGLEFINANCE(""INDEXBVMF:IFIX"",""price"",$B190),2,2)))"),"")</f>
        <v/>
      </c>
      <c r="V190" s="31">
        <f ca="1">IFERROR(__xludf.DUMMYFUNCTION("IF(OR(ISBLANK($I190),I190=TODAY()), GOOGLEFINANCE(""INDEXBVMF:IFIX"") ,INDEX(GOOGLEFINANCE(""INDEXBVMF:IFIX"",""price"",$I190),2,2))"),3416.25)</f>
        <v>3416.25</v>
      </c>
      <c r="W190" s="32" t="e">
        <f t="shared" ca="1" si="7"/>
        <v>#VALUE!</v>
      </c>
      <c r="X190" s="33" t="s">
        <v>66</v>
      </c>
      <c r="Y190" s="34">
        <v>0</v>
      </c>
    </row>
    <row r="191" spans="1:25" ht="15.75" customHeight="1" x14ac:dyDescent="0.2">
      <c r="A191" s="48"/>
      <c r="B191" s="45"/>
      <c r="C191" s="46"/>
      <c r="D191" s="48"/>
      <c r="E191" s="135"/>
      <c r="F191" s="49">
        <f t="shared" si="0"/>
        <v>0</v>
      </c>
      <c r="G191" s="49">
        <f t="shared" si="1"/>
        <v>0</v>
      </c>
      <c r="H191" s="34" t="s">
        <v>66</v>
      </c>
      <c r="I191" s="45"/>
      <c r="J191" s="46"/>
      <c r="K191" s="25"/>
      <c r="L191" s="22"/>
      <c r="M191" s="47" t="str">
        <f t="shared" si="2"/>
        <v/>
      </c>
      <c r="N191" s="27" t="str">
        <f t="shared" si="3"/>
        <v/>
      </c>
      <c r="O191" s="27" t="str">
        <f t="shared" si="4"/>
        <v/>
      </c>
      <c r="P191" s="27" t="str">
        <f t="shared" si="5"/>
        <v/>
      </c>
      <c r="Q191" s="28" t="s">
        <v>66</v>
      </c>
      <c r="R191" s="33" t="s">
        <v>66</v>
      </c>
      <c r="S191" s="30">
        <f ca="1">SUMIFS(Dividendos!E:E,Dividendos!B:B,A191,Dividendos!A:A,"&gt;="&amp;B191,Dividendos!A:A,"&lt;="&amp; IF(I191="",TODAY(),I191 ))*D191</f>
        <v>0</v>
      </c>
      <c r="T191" s="30">
        <f t="shared" ca="1" si="6"/>
        <v>0</v>
      </c>
      <c r="U191" s="31" t="str">
        <f ca="1">IFERROR(__xludf.DUMMYFUNCTION("IFERROR(IF(B191=TODAY(),GOOGLEFINANCE(""INDEXBVMF:IFIX""),INDEX(GOOGLEFINANCE(""INDEXBVMF:IFIX"",""price"",$B191),2,2)))"),"")</f>
        <v/>
      </c>
      <c r="V191" s="31">
        <f ca="1">IFERROR(__xludf.DUMMYFUNCTION("IF(OR(ISBLANK($I191),I191=TODAY()), GOOGLEFINANCE(""INDEXBVMF:IFIX"") ,INDEX(GOOGLEFINANCE(""INDEXBVMF:IFIX"",""price"",$I191),2,2))"),3416.25)</f>
        <v>3416.25</v>
      </c>
      <c r="W191" s="32" t="e">
        <f t="shared" ca="1" si="7"/>
        <v>#VALUE!</v>
      </c>
      <c r="X191" s="33" t="s">
        <v>66</v>
      </c>
      <c r="Y191" s="34">
        <v>0</v>
      </c>
    </row>
    <row r="192" spans="1:25" ht="15.75" customHeight="1" x14ac:dyDescent="0.2">
      <c r="A192" s="48"/>
      <c r="B192" s="45"/>
      <c r="C192" s="46"/>
      <c r="D192" s="48"/>
      <c r="E192" s="135"/>
      <c r="F192" s="49">
        <f t="shared" si="0"/>
        <v>0</v>
      </c>
      <c r="G192" s="49">
        <f t="shared" si="1"/>
        <v>0</v>
      </c>
      <c r="H192" s="34" t="s">
        <v>66</v>
      </c>
      <c r="I192" s="45"/>
      <c r="J192" s="46"/>
      <c r="K192" s="25"/>
      <c r="L192" s="22"/>
      <c r="M192" s="47" t="str">
        <f t="shared" si="2"/>
        <v/>
      </c>
      <c r="N192" s="27" t="str">
        <f t="shared" si="3"/>
        <v/>
      </c>
      <c r="O192" s="27" t="str">
        <f t="shared" si="4"/>
        <v/>
      </c>
      <c r="P192" s="27" t="str">
        <f t="shared" si="5"/>
        <v/>
      </c>
      <c r="Q192" s="28" t="s">
        <v>66</v>
      </c>
      <c r="R192" s="33" t="s">
        <v>66</v>
      </c>
      <c r="S192" s="30">
        <f ca="1">SUMIFS(Dividendos!E:E,Dividendos!B:B,A192,Dividendos!A:A,"&gt;="&amp;B192,Dividendos!A:A,"&lt;="&amp; IF(I192="",TODAY(),I192 ))*D192</f>
        <v>0</v>
      </c>
      <c r="T192" s="30">
        <f t="shared" ca="1" si="6"/>
        <v>0</v>
      </c>
      <c r="U192" s="31" t="str">
        <f ca="1">IFERROR(__xludf.DUMMYFUNCTION("IFERROR(IF(B192=TODAY(),GOOGLEFINANCE(""INDEXBVMF:IFIX""),INDEX(GOOGLEFINANCE(""INDEXBVMF:IFIX"",""price"",$B192),2,2)))"),"")</f>
        <v/>
      </c>
      <c r="V192" s="31">
        <f ca="1">IFERROR(__xludf.DUMMYFUNCTION("IF(OR(ISBLANK($I192),I192=TODAY()), GOOGLEFINANCE(""INDEXBVMF:IFIX"") ,INDEX(GOOGLEFINANCE(""INDEXBVMF:IFIX"",""price"",$I192),2,2))"),3416.25)</f>
        <v>3416.25</v>
      </c>
      <c r="W192" s="32" t="e">
        <f t="shared" ca="1" si="7"/>
        <v>#VALUE!</v>
      </c>
      <c r="X192" s="33" t="s">
        <v>66</v>
      </c>
      <c r="Y192" s="34">
        <v>0</v>
      </c>
    </row>
    <row r="193" spans="1:25" ht="15.75" customHeight="1" x14ac:dyDescent="0.2">
      <c r="A193" s="48"/>
      <c r="B193" s="45"/>
      <c r="C193" s="46"/>
      <c r="D193" s="48"/>
      <c r="E193" s="135"/>
      <c r="F193" s="49">
        <f t="shared" si="0"/>
        <v>0</v>
      </c>
      <c r="G193" s="49">
        <f t="shared" si="1"/>
        <v>0</v>
      </c>
      <c r="H193" s="34" t="s">
        <v>66</v>
      </c>
      <c r="I193" s="45"/>
      <c r="J193" s="46"/>
      <c r="K193" s="25"/>
      <c r="L193" s="22"/>
      <c r="M193" s="47" t="str">
        <f t="shared" si="2"/>
        <v/>
      </c>
      <c r="N193" s="27" t="str">
        <f t="shared" si="3"/>
        <v/>
      </c>
      <c r="O193" s="27" t="str">
        <f t="shared" si="4"/>
        <v/>
      </c>
      <c r="P193" s="27" t="str">
        <f t="shared" si="5"/>
        <v/>
      </c>
      <c r="Q193" s="28" t="s">
        <v>66</v>
      </c>
      <c r="R193" s="33" t="s">
        <v>66</v>
      </c>
      <c r="S193" s="30">
        <f ca="1">SUMIFS(Dividendos!E:E,Dividendos!B:B,A193,Dividendos!A:A,"&gt;="&amp;B193,Dividendos!A:A,"&lt;="&amp; IF(I193="",TODAY(),I193 ))*D193</f>
        <v>0</v>
      </c>
      <c r="T193" s="30">
        <f t="shared" ca="1" si="6"/>
        <v>0</v>
      </c>
      <c r="U193" s="31" t="str">
        <f ca="1">IFERROR(__xludf.DUMMYFUNCTION("IFERROR(IF(B193=TODAY(),GOOGLEFINANCE(""INDEXBVMF:IFIX""),INDEX(GOOGLEFINANCE(""INDEXBVMF:IFIX"",""price"",$B193),2,2)))"),"")</f>
        <v/>
      </c>
      <c r="V193" s="31">
        <f ca="1">IFERROR(__xludf.DUMMYFUNCTION("IF(OR(ISBLANK($I193),I193=TODAY()), GOOGLEFINANCE(""INDEXBVMF:IFIX"") ,INDEX(GOOGLEFINANCE(""INDEXBVMF:IFIX"",""price"",$I193),2,2))"),3416.25)</f>
        <v>3416.25</v>
      </c>
      <c r="W193" s="32" t="e">
        <f t="shared" ca="1" si="7"/>
        <v>#VALUE!</v>
      </c>
      <c r="X193" s="33" t="s">
        <v>66</v>
      </c>
      <c r="Y193" s="34">
        <v>0</v>
      </c>
    </row>
    <row r="194" spans="1:25" ht="15.75" customHeight="1" x14ac:dyDescent="0.2">
      <c r="A194" s="48"/>
      <c r="B194" s="45"/>
      <c r="C194" s="46"/>
      <c r="D194" s="48"/>
      <c r="E194" s="135"/>
      <c r="F194" s="49">
        <f t="shared" si="0"/>
        <v>0</v>
      </c>
      <c r="G194" s="49">
        <f t="shared" si="1"/>
        <v>0</v>
      </c>
      <c r="H194" s="34" t="s">
        <v>66</v>
      </c>
      <c r="I194" s="45"/>
      <c r="J194" s="46"/>
      <c r="K194" s="25"/>
      <c r="L194" s="22"/>
      <c r="M194" s="47" t="str">
        <f t="shared" si="2"/>
        <v/>
      </c>
      <c r="N194" s="27" t="str">
        <f t="shared" si="3"/>
        <v/>
      </c>
      <c r="O194" s="27" t="str">
        <f t="shared" si="4"/>
        <v/>
      </c>
      <c r="P194" s="27" t="str">
        <f t="shared" si="5"/>
        <v/>
      </c>
      <c r="Q194" s="28" t="s">
        <v>66</v>
      </c>
      <c r="R194" s="33" t="s">
        <v>66</v>
      </c>
      <c r="S194" s="30">
        <f ca="1">SUMIFS(Dividendos!E:E,Dividendos!B:B,A194,Dividendos!A:A,"&gt;="&amp;B194,Dividendos!A:A,"&lt;="&amp; IF(I194="",TODAY(),I194 ))*D194</f>
        <v>0</v>
      </c>
      <c r="T194" s="30">
        <f t="shared" ca="1" si="6"/>
        <v>0</v>
      </c>
      <c r="U194" s="31" t="str">
        <f ca="1">IFERROR(__xludf.DUMMYFUNCTION("IFERROR(IF(B194=TODAY(),GOOGLEFINANCE(""INDEXBVMF:IFIX""),INDEX(GOOGLEFINANCE(""INDEXBVMF:IFIX"",""price"",$B194),2,2)))"),"")</f>
        <v/>
      </c>
      <c r="V194" s="31">
        <f ca="1">IFERROR(__xludf.DUMMYFUNCTION("IF(OR(ISBLANK($I194),I194=TODAY()), GOOGLEFINANCE(""INDEXBVMF:IFIX"") ,INDEX(GOOGLEFINANCE(""INDEXBVMF:IFIX"",""price"",$I194),2,2))"),3416.25)</f>
        <v>3416.25</v>
      </c>
      <c r="W194" s="32" t="e">
        <f t="shared" ca="1" si="7"/>
        <v>#VALUE!</v>
      </c>
      <c r="X194" s="33" t="s">
        <v>66</v>
      </c>
      <c r="Y194" s="34">
        <v>0</v>
      </c>
    </row>
    <row r="195" spans="1:25" ht="15.75" customHeight="1" x14ac:dyDescent="0.2">
      <c r="A195" s="48"/>
      <c r="B195" s="45"/>
      <c r="C195" s="46"/>
      <c r="D195" s="48"/>
      <c r="E195" s="135"/>
      <c r="F195" s="49">
        <f t="shared" si="0"/>
        <v>0</v>
      </c>
      <c r="G195" s="49">
        <f t="shared" si="1"/>
        <v>0</v>
      </c>
      <c r="H195" s="34" t="s">
        <v>66</v>
      </c>
      <c r="I195" s="45"/>
      <c r="J195" s="46"/>
      <c r="K195" s="25"/>
      <c r="L195" s="22"/>
      <c r="M195" s="47" t="str">
        <f t="shared" si="2"/>
        <v/>
      </c>
      <c r="N195" s="27" t="str">
        <f t="shared" si="3"/>
        <v/>
      </c>
      <c r="O195" s="27" t="str">
        <f t="shared" si="4"/>
        <v/>
      </c>
      <c r="P195" s="27" t="str">
        <f t="shared" si="5"/>
        <v/>
      </c>
      <c r="Q195" s="28" t="s">
        <v>66</v>
      </c>
      <c r="R195" s="33" t="s">
        <v>66</v>
      </c>
      <c r="S195" s="30">
        <f ca="1">SUMIFS(Dividendos!E:E,Dividendos!B:B,A195,Dividendos!A:A,"&gt;="&amp;B195,Dividendos!A:A,"&lt;="&amp; IF(I195="",TODAY(),I195 ))*D195</f>
        <v>0</v>
      </c>
      <c r="T195" s="30">
        <f t="shared" ca="1" si="6"/>
        <v>0</v>
      </c>
      <c r="U195" s="31" t="str">
        <f ca="1">IFERROR(__xludf.DUMMYFUNCTION("IFERROR(IF(B195=TODAY(),GOOGLEFINANCE(""INDEXBVMF:IFIX""),INDEX(GOOGLEFINANCE(""INDEXBVMF:IFIX"",""price"",$B195),2,2)))"),"")</f>
        <v/>
      </c>
      <c r="V195" s="31">
        <f ca="1">IFERROR(__xludf.DUMMYFUNCTION("IF(OR(ISBLANK($I195),I195=TODAY()), GOOGLEFINANCE(""INDEXBVMF:IFIX"") ,INDEX(GOOGLEFINANCE(""INDEXBVMF:IFIX"",""price"",$I195),2,2))"),3416.25)</f>
        <v>3416.25</v>
      </c>
      <c r="W195" s="32" t="e">
        <f t="shared" ca="1" si="7"/>
        <v>#VALUE!</v>
      </c>
      <c r="X195" s="33" t="s">
        <v>66</v>
      </c>
      <c r="Y195" s="34">
        <v>0</v>
      </c>
    </row>
    <row r="196" spans="1:25" ht="15.75" customHeight="1" x14ac:dyDescent="0.2">
      <c r="A196" s="48"/>
      <c r="B196" s="45"/>
      <c r="C196" s="46"/>
      <c r="D196" s="48"/>
      <c r="E196" s="135"/>
      <c r="F196" s="49">
        <f t="shared" si="0"/>
        <v>0</v>
      </c>
      <c r="G196" s="49">
        <f t="shared" si="1"/>
        <v>0</v>
      </c>
      <c r="H196" s="34" t="s">
        <v>66</v>
      </c>
      <c r="I196" s="45"/>
      <c r="J196" s="46"/>
      <c r="K196" s="25"/>
      <c r="L196" s="22"/>
      <c r="M196" s="47" t="str">
        <f t="shared" si="2"/>
        <v/>
      </c>
      <c r="N196" s="27" t="str">
        <f t="shared" si="3"/>
        <v/>
      </c>
      <c r="O196" s="27" t="str">
        <f t="shared" si="4"/>
        <v/>
      </c>
      <c r="P196" s="27" t="str">
        <f t="shared" si="5"/>
        <v/>
      </c>
      <c r="Q196" s="28" t="s">
        <v>66</v>
      </c>
      <c r="R196" s="33" t="s">
        <v>66</v>
      </c>
      <c r="S196" s="30">
        <f ca="1">SUMIFS(Dividendos!E:E,Dividendos!B:B,A196,Dividendos!A:A,"&gt;="&amp;B196,Dividendos!A:A,"&lt;="&amp; IF(I196="",TODAY(),I196 ))*D196</f>
        <v>0</v>
      </c>
      <c r="T196" s="30">
        <f t="shared" ca="1" si="6"/>
        <v>0</v>
      </c>
      <c r="U196" s="31" t="str">
        <f ca="1">IFERROR(__xludf.DUMMYFUNCTION("IFERROR(IF(B196=TODAY(),GOOGLEFINANCE(""INDEXBVMF:IFIX""),INDEX(GOOGLEFINANCE(""INDEXBVMF:IFIX"",""price"",$B196),2,2)))"),"")</f>
        <v/>
      </c>
      <c r="V196" s="31">
        <f ca="1">IFERROR(__xludf.DUMMYFUNCTION("IF(OR(ISBLANK($I196),I196=TODAY()), GOOGLEFINANCE(""INDEXBVMF:IFIX"") ,INDEX(GOOGLEFINANCE(""INDEXBVMF:IFIX"",""price"",$I196),2,2))"),3416.25)</f>
        <v>3416.25</v>
      </c>
      <c r="W196" s="32" t="e">
        <f t="shared" ca="1" si="7"/>
        <v>#VALUE!</v>
      </c>
      <c r="X196" s="33" t="s">
        <v>66</v>
      </c>
      <c r="Y196" s="34">
        <v>0</v>
      </c>
    </row>
    <row r="197" spans="1:25" ht="15.75" customHeight="1" x14ac:dyDescent="0.2">
      <c r="A197" s="48"/>
      <c r="B197" s="45"/>
      <c r="C197" s="46"/>
      <c r="D197" s="48"/>
      <c r="E197" s="135"/>
      <c r="F197" s="49">
        <f t="shared" si="0"/>
        <v>0</v>
      </c>
      <c r="G197" s="49">
        <f t="shared" si="1"/>
        <v>0</v>
      </c>
      <c r="H197" s="34" t="s">
        <v>66</v>
      </c>
      <c r="I197" s="45"/>
      <c r="J197" s="46"/>
      <c r="K197" s="25"/>
      <c r="L197" s="22"/>
      <c r="M197" s="47" t="str">
        <f t="shared" si="2"/>
        <v/>
      </c>
      <c r="N197" s="27" t="str">
        <f t="shared" si="3"/>
        <v/>
      </c>
      <c r="O197" s="27" t="str">
        <f t="shared" si="4"/>
        <v/>
      </c>
      <c r="P197" s="27" t="str">
        <f t="shared" si="5"/>
        <v/>
      </c>
      <c r="Q197" s="28" t="s">
        <v>66</v>
      </c>
      <c r="R197" s="33" t="s">
        <v>66</v>
      </c>
      <c r="S197" s="30">
        <f ca="1">SUMIFS(Dividendos!E:E,Dividendos!B:B,A197,Dividendos!A:A,"&gt;="&amp;B197,Dividendos!A:A,"&lt;="&amp; IF(I197="",TODAY(),I197 ))*D197</f>
        <v>0</v>
      </c>
      <c r="T197" s="30">
        <f t="shared" ca="1" si="6"/>
        <v>0</v>
      </c>
      <c r="U197" s="31" t="str">
        <f ca="1">IFERROR(__xludf.DUMMYFUNCTION("IFERROR(IF(B197=TODAY(),GOOGLEFINANCE(""INDEXBVMF:IFIX""),INDEX(GOOGLEFINANCE(""INDEXBVMF:IFIX"",""price"",$B197),2,2)))"),"")</f>
        <v/>
      </c>
      <c r="V197" s="31">
        <f ca="1">IFERROR(__xludf.DUMMYFUNCTION("IF(OR(ISBLANK($I197),I197=TODAY()), GOOGLEFINANCE(""INDEXBVMF:IFIX"") ,INDEX(GOOGLEFINANCE(""INDEXBVMF:IFIX"",""price"",$I197),2,2))"),3416.25)</f>
        <v>3416.25</v>
      </c>
      <c r="W197" s="32" t="e">
        <f t="shared" ca="1" si="7"/>
        <v>#VALUE!</v>
      </c>
      <c r="X197" s="33" t="s">
        <v>66</v>
      </c>
      <c r="Y197" s="34">
        <v>0</v>
      </c>
    </row>
    <row r="198" spans="1:25" ht="15.75" customHeight="1" x14ac:dyDescent="0.2">
      <c r="A198" s="48"/>
      <c r="B198" s="45"/>
      <c r="C198" s="46"/>
      <c r="D198" s="48"/>
      <c r="E198" s="135"/>
      <c r="F198" s="49">
        <f t="shared" si="0"/>
        <v>0</v>
      </c>
      <c r="G198" s="49">
        <f t="shared" si="1"/>
        <v>0</v>
      </c>
      <c r="H198" s="34" t="s">
        <v>66</v>
      </c>
      <c r="I198" s="45"/>
      <c r="J198" s="46"/>
      <c r="K198" s="25"/>
      <c r="L198" s="22"/>
      <c r="M198" s="47" t="str">
        <f t="shared" si="2"/>
        <v/>
      </c>
      <c r="N198" s="27" t="str">
        <f t="shared" si="3"/>
        <v/>
      </c>
      <c r="O198" s="27" t="str">
        <f t="shared" si="4"/>
        <v/>
      </c>
      <c r="P198" s="27" t="str">
        <f t="shared" si="5"/>
        <v/>
      </c>
      <c r="Q198" s="28" t="s">
        <v>66</v>
      </c>
      <c r="R198" s="33" t="s">
        <v>66</v>
      </c>
      <c r="S198" s="30">
        <f ca="1">SUMIFS(Dividendos!E:E,Dividendos!B:B,A198,Dividendos!A:A,"&gt;="&amp;B198,Dividendos!A:A,"&lt;="&amp; IF(I198="",TODAY(),I198 ))*D198</f>
        <v>0</v>
      </c>
      <c r="T198" s="30">
        <f t="shared" ca="1" si="6"/>
        <v>0</v>
      </c>
      <c r="U198" s="31" t="str">
        <f ca="1">IFERROR(__xludf.DUMMYFUNCTION("IFERROR(IF(B198=TODAY(),GOOGLEFINANCE(""INDEXBVMF:IFIX""),INDEX(GOOGLEFINANCE(""INDEXBVMF:IFIX"",""price"",$B198),2,2)))"),"")</f>
        <v/>
      </c>
      <c r="V198" s="31">
        <f ca="1">IFERROR(__xludf.DUMMYFUNCTION("IF(OR(ISBLANK($I198),I198=TODAY()), GOOGLEFINANCE(""INDEXBVMF:IFIX"") ,INDEX(GOOGLEFINANCE(""INDEXBVMF:IFIX"",""price"",$I198),2,2))"),3416.25)</f>
        <v>3416.25</v>
      </c>
      <c r="W198" s="32" t="e">
        <f t="shared" ca="1" si="7"/>
        <v>#VALUE!</v>
      </c>
      <c r="X198" s="33" t="s">
        <v>66</v>
      </c>
      <c r="Y198" s="34">
        <v>0</v>
      </c>
    </row>
    <row r="199" spans="1:25" ht="15.75" customHeight="1" x14ac:dyDescent="0.2">
      <c r="A199" s="48"/>
      <c r="B199" s="45"/>
      <c r="C199" s="46"/>
      <c r="D199" s="48"/>
      <c r="E199" s="135"/>
      <c r="F199" s="49">
        <f t="shared" si="0"/>
        <v>0</v>
      </c>
      <c r="G199" s="49">
        <f t="shared" si="1"/>
        <v>0</v>
      </c>
      <c r="H199" s="34" t="s">
        <v>66</v>
      </c>
      <c r="I199" s="45"/>
      <c r="J199" s="46"/>
      <c r="K199" s="25"/>
      <c r="L199" s="22"/>
      <c r="M199" s="47" t="str">
        <f t="shared" si="2"/>
        <v/>
      </c>
      <c r="N199" s="27" t="str">
        <f t="shared" si="3"/>
        <v/>
      </c>
      <c r="O199" s="27" t="str">
        <f t="shared" si="4"/>
        <v/>
      </c>
      <c r="P199" s="27" t="str">
        <f t="shared" si="5"/>
        <v/>
      </c>
      <c r="Q199" s="28" t="s">
        <v>66</v>
      </c>
      <c r="R199" s="33" t="s">
        <v>66</v>
      </c>
      <c r="S199" s="30">
        <f ca="1">SUMIFS(Dividendos!E:E,Dividendos!B:B,A199,Dividendos!A:A,"&gt;="&amp;B199,Dividendos!A:A,"&lt;="&amp; IF(I199="",TODAY(),I199 ))*D199</f>
        <v>0</v>
      </c>
      <c r="T199" s="30">
        <f t="shared" ca="1" si="6"/>
        <v>0</v>
      </c>
      <c r="U199" s="31" t="str">
        <f ca="1">IFERROR(__xludf.DUMMYFUNCTION("IFERROR(IF(B199=TODAY(),GOOGLEFINANCE(""INDEXBVMF:IFIX""),INDEX(GOOGLEFINANCE(""INDEXBVMF:IFIX"",""price"",$B199),2,2)))"),"")</f>
        <v/>
      </c>
      <c r="V199" s="31">
        <f ca="1">IFERROR(__xludf.DUMMYFUNCTION("IF(OR(ISBLANK($I199),I199=TODAY()), GOOGLEFINANCE(""INDEXBVMF:IFIX"") ,INDEX(GOOGLEFINANCE(""INDEXBVMF:IFIX"",""price"",$I199),2,2))"),3416.25)</f>
        <v>3416.25</v>
      </c>
      <c r="W199" s="32" t="e">
        <f t="shared" ca="1" si="7"/>
        <v>#VALUE!</v>
      </c>
      <c r="X199" s="33" t="s">
        <v>66</v>
      </c>
      <c r="Y199" s="34">
        <v>0</v>
      </c>
    </row>
    <row r="200" spans="1:25" ht="15.75" customHeight="1" x14ac:dyDescent="0.2">
      <c r="A200" s="48"/>
      <c r="B200" s="45"/>
      <c r="C200" s="46"/>
      <c r="D200" s="48"/>
      <c r="E200" s="135"/>
      <c r="F200" s="49">
        <f t="shared" si="0"/>
        <v>0</v>
      </c>
      <c r="G200" s="49">
        <f t="shared" si="1"/>
        <v>0</v>
      </c>
      <c r="H200" s="34" t="s">
        <v>66</v>
      </c>
      <c r="I200" s="45"/>
      <c r="J200" s="46"/>
      <c r="K200" s="25"/>
      <c r="L200" s="22"/>
      <c r="M200" s="47" t="str">
        <f t="shared" si="2"/>
        <v/>
      </c>
      <c r="N200" s="27" t="str">
        <f t="shared" si="3"/>
        <v/>
      </c>
      <c r="O200" s="27" t="str">
        <f t="shared" si="4"/>
        <v/>
      </c>
      <c r="P200" s="27" t="str">
        <f t="shared" si="5"/>
        <v/>
      </c>
      <c r="Q200" s="28" t="s">
        <v>66</v>
      </c>
      <c r="R200" s="33" t="s">
        <v>66</v>
      </c>
      <c r="S200" s="30">
        <f ca="1">SUMIFS(Dividendos!E:E,Dividendos!B:B,A200,Dividendos!A:A,"&gt;="&amp;B200,Dividendos!A:A,"&lt;="&amp; IF(I200="",TODAY(),I200 ))*D200</f>
        <v>0</v>
      </c>
      <c r="T200" s="30">
        <f t="shared" ca="1" si="6"/>
        <v>0</v>
      </c>
      <c r="U200" s="31" t="str">
        <f ca="1">IFERROR(__xludf.DUMMYFUNCTION("IFERROR(IF(B200=TODAY(),GOOGLEFINANCE(""INDEXBVMF:IFIX""),INDEX(GOOGLEFINANCE(""INDEXBVMF:IFIX"",""price"",$B200),2,2)))"),"")</f>
        <v/>
      </c>
      <c r="V200" s="31">
        <f ca="1">IFERROR(__xludf.DUMMYFUNCTION("IF(OR(ISBLANK($I200),I200=TODAY()), GOOGLEFINANCE(""INDEXBVMF:IFIX"") ,INDEX(GOOGLEFINANCE(""INDEXBVMF:IFIX"",""price"",$I200),2,2))"),3416.25)</f>
        <v>3416.25</v>
      </c>
      <c r="W200" s="32" t="e">
        <f t="shared" ca="1" si="7"/>
        <v>#VALUE!</v>
      </c>
      <c r="X200" s="33" t="s">
        <v>66</v>
      </c>
      <c r="Y200" s="34">
        <v>0</v>
      </c>
    </row>
    <row r="201" spans="1:25" ht="15.75" customHeight="1" x14ac:dyDescent="0.2">
      <c r="A201" s="48"/>
      <c r="B201" s="45"/>
      <c r="C201" s="46"/>
      <c r="D201" s="48"/>
      <c r="E201" s="135"/>
      <c r="F201" s="49">
        <f t="shared" si="0"/>
        <v>0</v>
      </c>
      <c r="G201" s="49">
        <f t="shared" si="1"/>
        <v>0</v>
      </c>
      <c r="H201" s="34" t="s">
        <v>66</v>
      </c>
      <c r="I201" s="45"/>
      <c r="J201" s="46"/>
      <c r="K201" s="25"/>
      <c r="L201" s="22"/>
      <c r="M201" s="47" t="str">
        <f t="shared" si="2"/>
        <v/>
      </c>
      <c r="N201" s="27" t="str">
        <f t="shared" si="3"/>
        <v/>
      </c>
      <c r="O201" s="27" t="str">
        <f t="shared" si="4"/>
        <v/>
      </c>
      <c r="P201" s="27" t="str">
        <f t="shared" si="5"/>
        <v/>
      </c>
      <c r="Q201" s="28" t="s">
        <v>66</v>
      </c>
      <c r="R201" s="33" t="s">
        <v>66</v>
      </c>
      <c r="S201" s="30">
        <f ca="1">SUMIFS(Dividendos!E:E,Dividendos!B:B,A201,Dividendos!A:A,"&gt;="&amp;B201,Dividendos!A:A,"&lt;="&amp; IF(I201="",TODAY(),I201 ))*D201</f>
        <v>0</v>
      </c>
      <c r="T201" s="30">
        <f t="shared" ca="1" si="6"/>
        <v>0</v>
      </c>
      <c r="U201" s="31" t="str">
        <f ca="1">IFERROR(__xludf.DUMMYFUNCTION("IFERROR(IF(B201=TODAY(),GOOGLEFINANCE(""INDEXBVMF:IFIX""),INDEX(GOOGLEFINANCE(""INDEXBVMF:IFIX"",""price"",$B201),2,2)))"),"")</f>
        <v/>
      </c>
      <c r="V201" s="31">
        <f ca="1">IFERROR(__xludf.DUMMYFUNCTION("IF(OR(ISBLANK($I201),I201=TODAY()), GOOGLEFINANCE(""INDEXBVMF:IFIX"") ,INDEX(GOOGLEFINANCE(""INDEXBVMF:IFIX"",""price"",$I201),2,2))"),3416.25)</f>
        <v>3416.25</v>
      </c>
      <c r="W201" s="32" t="e">
        <f t="shared" ca="1" si="7"/>
        <v>#VALUE!</v>
      </c>
      <c r="X201" s="33" t="s">
        <v>66</v>
      </c>
      <c r="Y201" s="34">
        <v>0</v>
      </c>
    </row>
    <row r="202" spans="1:25" ht="15.75" customHeight="1" x14ac:dyDescent="0.2">
      <c r="A202" s="48"/>
      <c r="B202" s="45"/>
      <c r="C202" s="46"/>
      <c r="D202" s="48"/>
      <c r="E202" s="135"/>
      <c r="F202" s="49">
        <f t="shared" si="0"/>
        <v>0</v>
      </c>
      <c r="G202" s="49">
        <f t="shared" si="1"/>
        <v>0</v>
      </c>
      <c r="H202" s="34" t="s">
        <v>66</v>
      </c>
      <c r="I202" s="45"/>
      <c r="J202" s="46"/>
      <c r="K202" s="25"/>
      <c r="L202" s="22"/>
      <c r="M202" s="47" t="str">
        <f t="shared" si="2"/>
        <v/>
      </c>
      <c r="N202" s="27" t="str">
        <f t="shared" si="3"/>
        <v/>
      </c>
      <c r="O202" s="27" t="str">
        <f t="shared" si="4"/>
        <v/>
      </c>
      <c r="P202" s="27" t="str">
        <f t="shared" si="5"/>
        <v/>
      </c>
      <c r="Q202" s="28" t="s">
        <v>66</v>
      </c>
      <c r="R202" s="33" t="s">
        <v>66</v>
      </c>
      <c r="S202" s="30">
        <f ca="1">SUMIFS(Dividendos!E:E,Dividendos!B:B,A202,Dividendos!A:A,"&gt;="&amp;B202,Dividendos!A:A,"&lt;="&amp; IF(I202="",TODAY(),I202 ))*D202</f>
        <v>0</v>
      </c>
      <c r="T202" s="30">
        <f t="shared" ca="1" si="6"/>
        <v>0</v>
      </c>
      <c r="U202" s="31" t="str">
        <f ca="1">IFERROR(__xludf.DUMMYFUNCTION("IFERROR(IF(B202=TODAY(),GOOGLEFINANCE(""INDEXBVMF:IFIX""),INDEX(GOOGLEFINANCE(""INDEXBVMF:IFIX"",""price"",$B202),2,2)))"),"")</f>
        <v/>
      </c>
      <c r="V202" s="31">
        <f ca="1">IFERROR(__xludf.DUMMYFUNCTION("IF(OR(ISBLANK($I202),I202=TODAY()), GOOGLEFINANCE(""INDEXBVMF:IFIX"") ,INDEX(GOOGLEFINANCE(""INDEXBVMF:IFIX"",""price"",$I202),2,2))"),3416.25)</f>
        <v>3416.25</v>
      </c>
      <c r="W202" s="32" t="e">
        <f t="shared" ca="1" si="7"/>
        <v>#VALUE!</v>
      </c>
      <c r="X202" s="33" t="s">
        <v>66</v>
      </c>
      <c r="Y202" s="34">
        <v>0</v>
      </c>
    </row>
    <row r="203" spans="1:25" ht="15.75" customHeight="1" x14ac:dyDescent="0.2">
      <c r="A203" s="48"/>
      <c r="B203" s="45"/>
      <c r="C203" s="46"/>
      <c r="D203" s="48"/>
      <c r="E203" s="135"/>
      <c r="F203" s="49">
        <f t="shared" si="0"/>
        <v>0</v>
      </c>
      <c r="G203" s="49">
        <f t="shared" si="1"/>
        <v>0</v>
      </c>
      <c r="H203" s="34" t="s">
        <v>66</v>
      </c>
      <c r="I203" s="45"/>
      <c r="J203" s="46"/>
      <c r="K203" s="25"/>
      <c r="L203" s="22"/>
      <c r="M203" s="47" t="str">
        <f t="shared" si="2"/>
        <v/>
      </c>
      <c r="N203" s="27" t="str">
        <f t="shared" si="3"/>
        <v/>
      </c>
      <c r="O203" s="27" t="str">
        <f t="shared" si="4"/>
        <v/>
      </c>
      <c r="P203" s="27" t="str">
        <f t="shared" si="5"/>
        <v/>
      </c>
      <c r="Q203" s="28" t="s">
        <v>66</v>
      </c>
      <c r="R203" s="33" t="s">
        <v>66</v>
      </c>
      <c r="S203" s="30">
        <f ca="1">SUMIFS(Dividendos!E:E,Dividendos!B:B,A203,Dividendos!A:A,"&gt;="&amp;B203,Dividendos!A:A,"&lt;="&amp; IF(I203="",TODAY(),I203 ))*D203</f>
        <v>0</v>
      </c>
      <c r="T203" s="30">
        <f t="shared" ca="1" si="6"/>
        <v>0</v>
      </c>
      <c r="U203" s="31" t="str">
        <f ca="1">IFERROR(__xludf.DUMMYFUNCTION("IFERROR(IF(B203=TODAY(),GOOGLEFINANCE(""INDEXBVMF:IFIX""),INDEX(GOOGLEFINANCE(""INDEXBVMF:IFIX"",""price"",$B203),2,2)))"),"")</f>
        <v/>
      </c>
      <c r="V203" s="31">
        <f ca="1">IFERROR(__xludf.DUMMYFUNCTION("IF(OR(ISBLANK($I203),I203=TODAY()), GOOGLEFINANCE(""INDEXBVMF:IFIX"") ,INDEX(GOOGLEFINANCE(""INDEXBVMF:IFIX"",""price"",$I203),2,2))"),3416.25)</f>
        <v>3416.25</v>
      </c>
      <c r="W203" s="32" t="e">
        <f t="shared" ca="1" si="7"/>
        <v>#VALUE!</v>
      </c>
      <c r="X203" s="33" t="s">
        <v>66</v>
      </c>
      <c r="Y203" s="34">
        <v>0</v>
      </c>
    </row>
    <row r="204" spans="1:25" ht="15.75" customHeight="1" x14ac:dyDescent="0.2">
      <c r="A204" s="48"/>
      <c r="B204" s="45"/>
      <c r="C204" s="46"/>
      <c r="D204" s="48"/>
      <c r="E204" s="135"/>
      <c r="F204" s="49">
        <f t="shared" si="0"/>
        <v>0</v>
      </c>
      <c r="G204" s="49">
        <f t="shared" si="1"/>
        <v>0</v>
      </c>
      <c r="H204" s="34" t="s">
        <v>66</v>
      </c>
      <c r="I204" s="45"/>
      <c r="J204" s="46"/>
      <c r="K204" s="25"/>
      <c r="L204" s="22"/>
      <c r="M204" s="47" t="str">
        <f t="shared" si="2"/>
        <v/>
      </c>
      <c r="N204" s="27" t="str">
        <f t="shared" si="3"/>
        <v/>
      </c>
      <c r="O204" s="27" t="str">
        <f t="shared" si="4"/>
        <v/>
      </c>
      <c r="P204" s="27" t="str">
        <f t="shared" si="5"/>
        <v/>
      </c>
      <c r="Q204" s="28" t="s">
        <v>66</v>
      </c>
      <c r="R204" s="33" t="s">
        <v>66</v>
      </c>
      <c r="S204" s="30">
        <f ca="1">SUMIFS(Dividendos!E:E,Dividendos!B:B,A204,Dividendos!A:A,"&gt;="&amp;B204,Dividendos!A:A,"&lt;="&amp; IF(I204="",TODAY(),I204 ))*D204</f>
        <v>0</v>
      </c>
      <c r="T204" s="30">
        <f t="shared" ca="1" si="6"/>
        <v>0</v>
      </c>
      <c r="U204" s="31" t="str">
        <f ca="1">IFERROR(__xludf.DUMMYFUNCTION("IFERROR(IF(B204=TODAY(),GOOGLEFINANCE(""INDEXBVMF:IFIX""),INDEX(GOOGLEFINANCE(""INDEXBVMF:IFIX"",""price"",$B204),2,2)))"),"")</f>
        <v/>
      </c>
      <c r="V204" s="31">
        <f ca="1">IFERROR(__xludf.DUMMYFUNCTION("IF(OR(ISBLANK($I204),I204=TODAY()), GOOGLEFINANCE(""INDEXBVMF:IFIX"") ,INDEX(GOOGLEFINANCE(""INDEXBVMF:IFIX"",""price"",$I204),2,2))"),3416.25)</f>
        <v>3416.25</v>
      </c>
      <c r="W204" s="32" t="e">
        <f t="shared" ca="1" si="7"/>
        <v>#VALUE!</v>
      </c>
      <c r="X204" s="33" t="s">
        <v>66</v>
      </c>
      <c r="Y204" s="34">
        <v>0</v>
      </c>
    </row>
    <row r="205" spans="1:25" ht="15.75" customHeight="1" x14ac:dyDescent="0.2">
      <c r="A205" s="48"/>
      <c r="B205" s="45"/>
      <c r="C205" s="46"/>
      <c r="D205" s="48"/>
      <c r="E205" s="135"/>
      <c r="F205" s="49">
        <f t="shared" si="0"/>
        <v>0</v>
      </c>
      <c r="G205" s="49">
        <f t="shared" si="1"/>
        <v>0</v>
      </c>
      <c r="H205" s="34" t="s">
        <v>66</v>
      </c>
      <c r="I205" s="45"/>
      <c r="J205" s="46"/>
      <c r="K205" s="25"/>
      <c r="L205" s="22"/>
      <c r="M205" s="47" t="str">
        <f t="shared" si="2"/>
        <v/>
      </c>
      <c r="N205" s="27" t="str">
        <f t="shared" si="3"/>
        <v/>
      </c>
      <c r="O205" s="27" t="str">
        <f t="shared" si="4"/>
        <v/>
      </c>
      <c r="P205" s="27" t="str">
        <f t="shared" si="5"/>
        <v/>
      </c>
      <c r="Q205" s="28" t="s">
        <v>66</v>
      </c>
      <c r="R205" s="33" t="s">
        <v>66</v>
      </c>
      <c r="S205" s="30">
        <f ca="1">SUMIFS(Dividendos!E:E,Dividendos!B:B,A205,Dividendos!A:A,"&gt;="&amp;B205,Dividendos!A:A,"&lt;="&amp; IF(I205="",TODAY(),I205 ))*D205</f>
        <v>0</v>
      </c>
      <c r="T205" s="30">
        <f t="shared" ca="1" si="6"/>
        <v>0</v>
      </c>
      <c r="U205" s="31" t="str">
        <f ca="1">IFERROR(__xludf.DUMMYFUNCTION("IFERROR(IF(B205=TODAY(),GOOGLEFINANCE(""INDEXBVMF:IFIX""),INDEX(GOOGLEFINANCE(""INDEXBVMF:IFIX"",""price"",$B205),2,2)))"),"")</f>
        <v/>
      </c>
      <c r="V205" s="31">
        <f ca="1">IFERROR(__xludf.DUMMYFUNCTION("IF(OR(ISBLANK($I205),I205=TODAY()), GOOGLEFINANCE(""INDEXBVMF:IFIX"") ,INDEX(GOOGLEFINANCE(""INDEXBVMF:IFIX"",""price"",$I205),2,2))"),3416.25)</f>
        <v>3416.25</v>
      </c>
      <c r="W205" s="32" t="e">
        <f t="shared" ca="1" si="7"/>
        <v>#VALUE!</v>
      </c>
      <c r="X205" s="33" t="s">
        <v>66</v>
      </c>
      <c r="Y205" s="34">
        <v>0</v>
      </c>
    </row>
    <row r="206" spans="1:25" ht="15.75" customHeight="1" x14ac:dyDescent="0.2">
      <c r="A206" s="48"/>
      <c r="B206" s="45"/>
      <c r="C206" s="46"/>
      <c r="D206" s="48"/>
      <c r="E206" s="135"/>
      <c r="F206" s="49">
        <f t="shared" si="0"/>
        <v>0</v>
      </c>
      <c r="G206" s="49">
        <f t="shared" si="1"/>
        <v>0</v>
      </c>
      <c r="H206" s="34" t="s">
        <v>66</v>
      </c>
      <c r="I206" s="45"/>
      <c r="J206" s="46"/>
      <c r="K206" s="25"/>
      <c r="L206" s="22"/>
      <c r="M206" s="47" t="str">
        <f t="shared" si="2"/>
        <v/>
      </c>
      <c r="N206" s="27" t="str">
        <f t="shared" si="3"/>
        <v/>
      </c>
      <c r="O206" s="27" t="str">
        <f t="shared" si="4"/>
        <v/>
      </c>
      <c r="P206" s="27" t="str">
        <f t="shared" si="5"/>
        <v/>
      </c>
      <c r="Q206" s="28" t="s">
        <v>66</v>
      </c>
      <c r="R206" s="33" t="s">
        <v>66</v>
      </c>
      <c r="S206" s="30">
        <f ca="1">SUMIFS(Dividendos!E:E,Dividendos!B:B,A206,Dividendos!A:A,"&gt;="&amp;B206,Dividendos!A:A,"&lt;="&amp; IF(I206="",TODAY(),I206 ))*D206</f>
        <v>0</v>
      </c>
      <c r="T206" s="30">
        <f t="shared" ca="1" si="6"/>
        <v>0</v>
      </c>
      <c r="U206" s="31" t="str">
        <f ca="1">IFERROR(__xludf.DUMMYFUNCTION("IFERROR(IF(B206=TODAY(),GOOGLEFINANCE(""INDEXBVMF:IFIX""),INDEX(GOOGLEFINANCE(""INDEXBVMF:IFIX"",""price"",$B206),2,2)))"),"")</f>
        <v/>
      </c>
      <c r="V206" s="31">
        <f ca="1">IFERROR(__xludf.DUMMYFUNCTION("IF(OR(ISBLANK($I206),I206=TODAY()), GOOGLEFINANCE(""INDEXBVMF:IFIX"") ,INDEX(GOOGLEFINANCE(""INDEXBVMF:IFIX"",""price"",$I206),2,2))"),3416.25)</f>
        <v>3416.25</v>
      </c>
      <c r="W206" s="32" t="e">
        <f t="shared" ca="1" si="7"/>
        <v>#VALUE!</v>
      </c>
      <c r="X206" s="33" t="s">
        <v>66</v>
      </c>
      <c r="Y206" s="34">
        <v>0</v>
      </c>
    </row>
    <row r="207" spans="1:25" ht="15.75" customHeight="1" x14ac:dyDescent="0.2">
      <c r="A207" s="48"/>
      <c r="B207" s="45"/>
      <c r="C207" s="46"/>
      <c r="D207" s="48"/>
      <c r="E207" s="135"/>
      <c r="F207" s="49">
        <f t="shared" si="0"/>
        <v>0</v>
      </c>
      <c r="G207" s="49">
        <f t="shared" si="1"/>
        <v>0</v>
      </c>
      <c r="H207" s="34" t="s">
        <v>66</v>
      </c>
      <c r="I207" s="45"/>
      <c r="J207" s="46"/>
      <c r="K207" s="25"/>
      <c r="L207" s="22"/>
      <c r="M207" s="47" t="str">
        <f t="shared" si="2"/>
        <v/>
      </c>
      <c r="N207" s="27" t="str">
        <f t="shared" si="3"/>
        <v/>
      </c>
      <c r="O207" s="27" t="str">
        <f t="shared" si="4"/>
        <v/>
      </c>
      <c r="P207" s="27" t="str">
        <f t="shared" si="5"/>
        <v/>
      </c>
      <c r="Q207" s="28" t="s">
        <v>66</v>
      </c>
      <c r="R207" s="33" t="s">
        <v>66</v>
      </c>
      <c r="S207" s="30">
        <f ca="1">SUMIFS(Dividendos!E:E,Dividendos!B:B,A207,Dividendos!A:A,"&gt;="&amp;B207,Dividendos!A:A,"&lt;="&amp; IF(I207="",TODAY(),I207 ))*D207</f>
        <v>0</v>
      </c>
      <c r="T207" s="30">
        <f t="shared" ca="1" si="6"/>
        <v>0</v>
      </c>
      <c r="U207" s="31" t="str">
        <f ca="1">IFERROR(__xludf.DUMMYFUNCTION("IFERROR(IF(B207=TODAY(),GOOGLEFINANCE(""INDEXBVMF:IFIX""),INDEX(GOOGLEFINANCE(""INDEXBVMF:IFIX"",""price"",$B207),2,2)))"),"")</f>
        <v/>
      </c>
      <c r="V207" s="31">
        <f ca="1">IFERROR(__xludf.DUMMYFUNCTION("IF(OR(ISBLANK($I207),I207=TODAY()), GOOGLEFINANCE(""INDEXBVMF:IFIX"") ,INDEX(GOOGLEFINANCE(""INDEXBVMF:IFIX"",""price"",$I207),2,2))"),3416.25)</f>
        <v>3416.25</v>
      </c>
      <c r="W207" s="32" t="e">
        <f t="shared" ca="1" si="7"/>
        <v>#VALUE!</v>
      </c>
      <c r="X207" s="33" t="s">
        <v>66</v>
      </c>
      <c r="Y207" s="34">
        <v>0</v>
      </c>
    </row>
    <row r="208" spans="1:25" ht="15.75" customHeight="1" x14ac:dyDescent="0.2">
      <c r="A208" s="48"/>
      <c r="B208" s="45"/>
      <c r="C208" s="46"/>
      <c r="D208" s="48"/>
      <c r="E208" s="135"/>
      <c r="F208" s="49">
        <f t="shared" si="0"/>
        <v>0</v>
      </c>
      <c r="G208" s="49">
        <f t="shared" si="1"/>
        <v>0</v>
      </c>
      <c r="H208" s="34" t="s">
        <v>66</v>
      </c>
      <c r="I208" s="45"/>
      <c r="J208" s="46"/>
      <c r="K208" s="25"/>
      <c r="L208" s="22"/>
      <c r="M208" s="47" t="str">
        <f t="shared" si="2"/>
        <v/>
      </c>
      <c r="N208" s="27" t="str">
        <f t="shared" si="3"/>
        <v/>
      </c>
      <c r="O208" s="27" t="str">
        <f t="shared" si="4"/>
        <v/>
      </c>
      <c r="P208" s="27" t="str">
        <f t="shared" si="5"/>
        <v/>
      </c>
      <c r="Q208" s="28" t="s">
        <v>66</v>
      </c>
      <c r="R208" s="33" t="s">
        <v>66</v>
      </c>
      <c r="S208" s="30">
        <f ca="1">SUMIFS(Dividendos!E:E,Dividendos!B:B,A208,Dividendos!A:A,"&gt;="&amp;B208,Dividendos!A:A,"&lt;="&amp; IF(I208="",TODAY(),I208 ))*D208</f>
        <v>0</v>
      </c>
      <c r="T208" s="30">
        <f t="shared" ca="1" si="6"/>
        <v>0</v>
      </c>
      <c r="U208" s="31" t="str">
        <f ca="1">IFERROR(__xludf.DUMMYFUNCTION("IFERROR(IF(B208=TODAY(),GOOGLEFINANCE(""INDEXBVMF:IFIX""),INDEX(GOOGLEFINANCE(""INDEXBVMF:IFIX"",""price"",$B208),2,2)))"),"")</f>
        <v/>
      </c>
      <c r="V208" s="31">
        <f ca="1">IFERROR(__xludf.DUMMYFUNCTION("IF(OR(ISBLANK($I208),I208=TODAY()), GOOGLEFINANCE(""INDEXBVMF:IFIX"") ,INDEX(GOOGLEFINANCE(""INDEXBVMF:IFIX"",""price"",$I208),2,2))"),3416.25)</f>
        <v>3416.25</v>
      </c>
      <c r="W208" s="32" t="e">
        <f t="shared" ca="1" si="7"/>
        <v>#VALUE!</v>
      </c>
      <c r="X208" s="33" t="s">
        <v>66</v>
      </c>
      <c r="Y208" s="34">
        <v>0</v>
      </c>
    </row>
    <row r="209" spans="1:25" ht="15.75" customHeight="1" x14ac:dyDescent="0.2">
      <c r="A209" s="48"/>
      <c r="B209" s="45"/>
      <c r="C209" s="46"/>
      <c r="D209" s="48"/>
      <c r="E209" s="135"/>
      <c r="F209" s="49">
        <f t="shared" si="0"/>
        <v>0</v>
      </c>
      <c r="G209" s="49">
        <f t="shared" si="1"/>
        <v>0</v>
      </c>
      <c r="H209" s="34" t="s">
        <v>66</v>
      </c>
      <c r="I209" s="45"/>
      <c r="J209" s="46"/>
      <c r="K209" s="25"/>
      <c r="L209" s="22"/>
      <c r="M209" s="47" t="str">
        <f t="shared" si="2"/>
        <v/>
      </c>
      <c r="N209" s="27" t="str">
        <f t="shared" si="3"/>
        <v/>
      </c>
      <c r="O209" s="27" t="str">
        <f t="shared" si="4"/>
        <v/>
      </c>
      <c r="P209" s="27" t="str">
        <f t="shared" si="5"/>
        <v/>
      </c>
      <c r="Q209" s="28" t="s">
        <v>66</v>
      </c>
      <c r="R209" s="33" t="s">
        <v>66</v>
      </c>
      <c r="S209" s="30">
        <f ca="1">SUMIFS(Dividendos!E:E,Dividendos!B:B,A209,Dividendos!A:A,"&gt;="&amp;B209,Dividendos!A:A,"&lt;="&amp; IF(I209="",TODAY(),I209 ))*D209</f>
        <v>0</v>
      </c>
      <c r="T209" s="30">
        <f t="shared" ca="1" si="6"/>
        <v>0</v>
      </c>
      <c r="U209" s="31" t="str">
        <f ca="1">IFERROR(__xludf.DUMMYFUNCTION("IFERROR(IF(B209=TODAY(),GOOGLEFINANCE(""INDEXBVMF:IFIX""),INDEX(GOOGLEFINANCE(""INDEXBVMF:IFIX"",""price"",$B209),2,2)))"),"")</f>
        <v/>
      </c>
      <c r="V209" s="31">
        <f ca="1">IFERROR(__xludf.DUMMYFUNCTION("IF(OR(ISBLANK($I209),I209=TODAY()), GOOGLEFINANCE(""INDEXBVMF:IFIX"") ,INDEX(GOOGLEFINANCE(""INDEXBVMF:IFIX"",""price"",$I209),2,2))"),3416.25)</f>
        <v>3416.25</v>
      </c>
      <c r="W209" s="32" t="e">
        <f t="shared" ca="1" si="7"/>
        <v>#VALUE!</v>
      </c>
      <c r="X209" s="33" t="s">
        <v>66</v>
      </c>
      <c r="Y209" s="34">
        <v>0</v>
      </c>
    </row>
    <row r="210" spans="1:25" ht="15.75" customHeight="1" x14ac:dyDescent="0.2">
      <c r="A210" s="48"/>
      <c r="B210" s="45"/>
      <c r="C210" s="46"/>
      <c r="D210" s="48"/>
      <c r="E210" s="135"/>
      <c r="F210" s="49">
        <f t="shared" si="0"/>
        <v>0</v>
      </c>
      <c r="G210" s="49">
        <f t="shared" si="1"/>
        <v>0</v>
      </c>
      <c r="H210" s="34" t="s">
        <v>66</v>
      </c>
      <c r="I210" s="45"/>
      <c r="J210" s="46"/>
      <c r="K210" s="25"/>
      <c r="L210" s="22"/>
      <c r="M210" s="47" t="str">
        <f t="shared" si="2"/>
        <v/>
      </c>
      <c r="N210" s="27" t="str">
        <f t="shared" si="3"/>
        <v/>
      </c>
      <c r="O210" s="27" t="str">
        <f t="shared" si="4"/>
        <v/>
      </c>
      <c r="P210" s="27" t="str">
        <f t="shared" si="5"/>
        <v/>
      </c>
      <c r="Q210" s="28" t="s">
        <v>66</v>
      </c>
      <c r="R210" s="33" t="s">
        <v>66</v>
      </c>
      <c r="S210" s="30">
        <f ca="1">SUMIFS(Dividendos!E:E,Dividendos!B:B,A210,Dividendos!A:A,"&gt;="&amp;B210,Dividendos!A:A,"&lt;="&amp; IF(I210="",TODAY(),I210 ))*D210</f>
        <v>0</v>
      </c>
      <c r="T210" s="30">
        <f t="shared" ca="1" si="6"/>
        <v>0</v>
      </c>
      <c r="U210" s="31" t="str">
        <f ca="1">IFERROR(__xludf.DUMMYFUNCTION("IFERROR(IF(B210=TODAY(),GOOGLEFINANCE(""INDEXBVMF:IFIX""),INDEX(GOOGLEFINANCE(""INDEXBVMF:IFIX"",""price"",$B210),2,2)))"),"")</f>
        <v/>
      </c>
      <c r="V210" s="31">
        <f ca="1">IFERROR(__xludf.DUMMYFUNCTION("IF(OR(ISBLANK($I210),I210=TODAY()), GOOGLEFINANCE(""INDEXBVMF:IFIX"") ,INDEX(GOOGLEFINANCE(""INDEXBVMF:IFIX"",""price"",$I210),2,2))"),3416.25)</f>
        <v>3416.25</v>
      </c>
      <c r="W210" s="32" t="e">
        <f t="shared" ca="1" si="7"/>
        <v>#VALUE!</v>
      </c>
      <c r="X210" s="33" t="s">
        <v>66</v>
      </c>
      <c r="Y210" s="34">
        <v>0</v>
      </c>
    </row>
    <row r="211" spans="1:25" ht="15.75" customHeight="1" x14ac:dyDescent="0.2">
      <c r="A211" s="48"/>
      <c r="B211" s="45"/>
      <c r="C211" s="46"/>
      <c r="D211" s="48"/>
      <c r="E211" s="135"/>
      <c r="F211" s="49">
        <f t="shared" si="0"/>
        <v>0</v>
      </c>
      <c r="G211" s="49">
        <f t="shared" si="1"/>
        <v>0</v>
      </c>
      <c r="H211" s="34" t="s">
        <v>66</v>
      </c>
      <c r="I211" s="45"/>
      <c r="J211" s="46"/>
      <c r="K211" s="25"/>
      <c r="L211" s="22"/>
      <c r="M211" s="47" t="str">
        <f t="shared" si="2"/>
        <v/>
      </c>
      <c r="N211" s="27" t="str">
        <f t="shared" si="3"/>
        <v/>
      </c>
      <c r="O211" s="27" t="str">
        <f t="shared" si="4"/>
        <v/>
      </c>
      <c r="P211" s="27" t="str">
        <f t="shared" si="5"/>
        <v/>
      </c>
      <c r="Q211" s="28" t="s">
        <v>66</v>
      </c>
      <c r="R211" s="33" t="s">
        <v>66</v>
      </c>
      <c r="S211" s="30">
        <f ca="1">SUMIFS(Dividendos!E:E,Dividendos!B:B,A211,Dividendos!A:A,"&gt;="&amp;B211,Dividendos!A:A,"&lt;="&amp; IF(I211="",TODAY(),I211 ))*D211</f>
        <v>0</v>
      </c>
      <c r="T211" s="30">
        <f t="shared" ca="1" si="6"/>
        <v>0</v>
      </c>
      <c r="U211" s="31" t="str">
        <f ca="1">IFERROR(__xludf.DUMMYFUNCTION("IFERROR(IF(B211=TODAY(),GOOGLEFINANCE(""INDEXBVMF:IFIX""),INDEX(GOOGLEFINANCE(""INDEXBVMF:IFIX"",""price"",$B211),2,2)))"),"")</f>
        <v/>
      </c>
      <c r="V211" s="31">
        <f ca="1">IFERROR(__xludf.DUMMYFUNCTION("IF(OR(ISBLANK($I211),I211=TODAY()), GOOGLEFINANCE(""INDEXBVMF:IFIX"") ,INDEX(GOOGLEFINANCE(""INDEXBVMF:IFIX"",""price"",$I211),2,2))"),3416.25)</f>
        <v>3416.25</v>
      </c>
      <c r="W211" s="32" t="e">
        <f t="shared" ca="1" si="7"/>
        <v>#VALUE!</v>
      </c>
      <c r="X211" s="33" t="s">
        <v>66</v>
      </c>
      <c r="Y211" s="34">
        <v>0</v>
      </c>
    </row>
    <row r="212" spans="1:25" ht="15.75" customHeight="1" x14ac:dyDescent="0.2">
      <c r="A212" s="48"/>
      <c r="B212" s="45"/>
      <c r="C212" s="46"/>
      <c r="D212" s="48"/>
      <c r="E212" s="135"/>
      <c r="F212" s="49">
        <f t="shared" si="0"/>
        <v>0</v>
      </c>
      <c r="G212" s="49">
        <f t="shared" si="1"/>
        <v>0</v>
      </c>
      <c r="H212" s="34" t="s">
        <v>66</v>
      </c>
      <c r="I212" s="45"/>
      <c r="J212" s="46"/>
      <c r="K212" s="25"/>
      <c r="L212" s="22"/>
      <c r="M212" s="47" t="str">
        <f t="shared" si="2"/>
        <v/>
      </c>
      <c r="N212" s="27" t="str">
        <f t="shared" si="3"/>
        <v/>
      </c>
      <c r="O212" s="27" t="str">
        <f t="shared" si="4"/>
        <v/>
      </c>
      <c r="P212" s="27" t="str">
        <f t="shared" si="5"/>
        <v/>
      </c>
      <c r="Q212" s="28" t="s">
        <v>66</v>
      </c>
      <c r="R212" s="33" t="s">
        <v>66</v>
      </c>
      <c r="S212" s="30">
        <f ca="1">SUMIFS(Dividendos!E:E,Dividendos!B:B,A212,Dividendos!A:A,"&gt;="&amp;B212,Dividendos!A:A,"&lt;="&amp; IF(I212="",TODAY(),I212 ))*D212</f>
        <v>0</v>
      </c>
      <c r="T212" s="30">
        <f t="shared" ca="1" si="6"/>
        <v>0</v>
      </c>
      <c r="U212" s="31" t="str">
        <f ca="1">IFERROR(__xludf.DUMMYFUNCTION("IFERROR(IF(B212=TODAY(),GOOGLEFINANCE(""INDEXBVMF:IFIX""),INDEX(GOOGLEFINANCE(""INDEXBVMF:IFIX"",""price"",$B212),2,2)))"),"")</f>
        <v/>
      </c>
      <c r="V212" s="31">
        <f ca="1">IFERROR(__xludf.DUMMYFUNCTION("IF(OR(ISBLANK($I212),I212=TODAY()), GOOGLEFINANCE(""INDEXBVMF:IFIX"") ,INDEX(GOOGLEFINANCE(""INDEXBVMF:IFIX"",""price"",$I212),2,2))"),3416.25)</f>
        <v>3416.25</v>
      </c>
      <c r="W212" s="32" t="e">
        <f t="shared" ca="1" si="7"/>
        <v>#VALUE!</v>
      </c>
      <c r="X212" s="33" t="s">
        <v>66</v>
      </c>
      <c r="Y212" s="34">
        <v>0</v>
      </c>
    </row>
    <row r="213" spans="1:25" ht="15.75" customHeight="1" x14ac:dyDescent="0.2">
      <c r="A213" s="48"/>
      <c r="B213" s="45"/>
      <c r="C213" s="46"/>
      <c r="D213" s="48"/>
      <c r="E213" s="135"/>
      <c r="F213" s="49">
        <f t="shared" si="0"/>
        <v>0</v>
      </c>
      <c r="G213" s="49">
        <f t="shared" si="1"/>
        <v>0</v>
      </c>
      <c r="H213" s="34" t="s">
        <v>66</v>
      </c>
      <c r="I213" s="45"/>
      <c r="J213" s="46"/>
      <c r="K213" s="25"/>
      <c r="L213" s="22"/>
      <c r="M213" s="47" t="str">
        <f t="shared" si="2"/>
        <v/>
      </c>
      <c r="N213" s="27" t="str">
        <f t="shared" si="3"/>
        <v/>
      </c>
      <c r="O213" s="27" t="str">
        <f t="shared" si="4"/>
        <v/>
      </c>
      <c r="P213" s="27" t="str">
        <f t="shared" si="5"/>
        <v/>
      </c>
      <c r="Q213" s="28" t="s">
        <v>66</v>
      </c>
      <c r="R213" s="33" t="s">
        <v>66</v>
      </c>
      <c r="S213" s="30">
        <f ca="1">SUMIFS(Dividendos!E:E,Dividendos!B:B,A213,Dividendos!A:A,"&gt;="&amp;B213,Dividendos!A:A,"&lt;="&amp; IF(I213="",TODAY(),I213 ))*D213</f>
        <v>0</v>
      </c>
      <c r="T213" s="30">
        <f t="shared" ca="1" si="6"/>
        <v>0</v>
      </c>
      <c r="U213" s="31" t="str">
        <f ca="1">IFERROR(__xludf.DUMMYFUNCTION("IFERROR(IF(B213=TODAY(),GOOGLEFINANCE(""INDEXBVMF:IFIX""),INDEX(GOOGLEFINANCE(""INDEXBVMF:IFIX"",""price"",$B213),2,2)))"),"")</f>
        <v/>
      </c>
      <c r="V213" s="31">
        <f ca="1">IFERROR(__xludf.DUMMYFUNCTION("IF(OR(ISBLANK($I213),I213=TODAY()), GOOGLEFINANCE(""INDEXBVMF:IFIX"") ,INDEX(GOOGLEFINANCE(""INDEXBVMF:IFIX"",""price"",$I213),2,2))"),3416.25)</f>
        <v>3416.25</v>
      </c>
      <c r="W213" s="32" t="e">
        <f t="shared" ca="1" si="7"/>
        <v>#VALUE!</v>
      </c>
      <c r="X213" s="33" t="s">
        <v>66</v>
      </c>
      <c r="Y213" s="34">
        <v>0</v>
      </c>
    </row>
    <row r="214" spans="1:25" ht="15.75" customHeight="1" x14ac:dyDescent="0.2">
      <c r="A214" s="48"/>
      <c r="B214" s="45"/>
      <c r="C214" s="46"/>
      <c r="D214" s="48"/>
      <c r="E214" s="135"/>
      <c r="F214" s="49">
        <f t="shared" si="0"/>
        <v>0</v>
      </c>
      <c r="G214" s="49">
        <f t="shared" si="1"/>
        <v>0</v>
      </c>
      <c r="H214" s="34" t="s">
        <v>66</v>
      </c>
      <c r="I214" s="45"/>
      <c r="J214" s="46"/>
      <c r="K214" s="25"/>
      <c r="L214" s="22"/>
      <c r="M214" s="47" t="str">
        <f t="shared" si="2"/>
        <v/>
      </c>
      <c r="N214" s="27" t="str">
        <f t="shared" si="3"/>
        <v/>
      </c>
      <c r="O214" s="27" t="str">
        <f t="shared" si="4"/>
        <v/>
      </c>
      <c r="P214" s="27" t="str">
        <f t="shared" si="5"/>
        <v/>
      </c>
      <c r="Q214" s="28" t="s">
        <v>66</v>
      </c>
      <c r="R214" s="33" t="s">
        <v>66</v>
      </c>
      <c r="S214" s="30">
        <f ca="1">SUMIFS(Dividendos!E:E,Dividendos!B:B,A214,Dividendos!A:A,"&gt;="&amp;B214,Dividendos!A:A,"&lt;="&amp; IF(I214="",TODAY(),I214 ))*D214</f>
        <v>0</v>
      </c>
      <c r="T214" s="30">
        <f t="shared" ca="1" si="6"/>
        <v>0</v>
      </c>
      <c r="U214" s="31" t="str">
        <f ca="1">IFERROR(__xludf.DUMMYFUNCTION("IFERROR(IF(B214=TODAY(),GOOGLEFINANCE(""INDEXBVMF:IFIX""),INDEX(GOOGLEFINANCE(""INDEXBVMF:IFIX"",""price"",$B214),2,2)))"),"")</f>
        <v/>
      </c>
      <c r="V214" s="31">
        <f ca="1">IFERROR(__xludf.DUMMYFUNCTION("IF(OR(ISBLANK($I214),I214=TODAY()), GOOGLEFINANCE(""INDEXBVMF:IFIX"") ,INDEX(GOOGLEFINANCE(""INDEXBVMF:IFIX"",""price"",$I214),2,2))"),3416.25)</f>
        <v>3416.25</v>
      </c>
      <c r="W214" s="32" t="e">
        <f t="shared" ca="1" si="7"/>
        <v>#VALUE!</v>
      </c>
      <c r="X214" s="33" t="s">
        <v>66</v>
      </c>
      <c r="Y214" s="34">
        <v>0</v>
      </c>
    </row>
    <row r="215" spans="1:25" ht="15.75" customHeight="1" x14ac:dyDescent="0.2">
      <c r="A215" s="48"/>
      <c r="B215" s="45"/>
      <c r="C215" s="46"/>
      <c r="D215" s="48"/>
      <c r="E215" s="135"/>
      <c r="F215" s="49">
        <f t="shared" si="0"/>
        <v>0</v>
      </c>
      <c r="G215" s="49">
        <f t="shared" si="1"/>
        <v>0</v>
      </c>
      <c r="H215" s="34" t="s">
        <v>66</v>
      </c>
      <c r="I215" s="45"/>
      <c r="J215" s="46"/>
      <c r="K215" s="25"/>
      <c r="L215" s="22"/>
      <c r="M215" s="47" t="str">
        <f t="shared" si="2"/>
        <v/>
      </c>
      <c r="N215" s="27" t="str">
        <f t="shared" si="3"/>
        <v/>
      </c>
      <c r="O215" s="27" t="str">
        <f t="shared" si="4"/>
        <v/>
      </c>
      <c r="P215" s="27" t="str">
        <f t="shared" si="5"/>
        <v/>
      </c>
      <c r="Q215" s="28" t="s">
        <v>66</v>
      </c>
      <c r="R215" s="33" t="s">
        <v>66</v>
      </c>
      <c r="S215" s="30">
        <f ca="1">SUMIFS(Dividendos!E:E,Dividendos!B:B,A215,Dividendos!A:A,"&gt;="&amp;B215,Dividendos!A:A,"&lt;="&amp; IF(I215="",TODAY(),I215 ))*D215</f>
        <v>0</v>
      </c>
      <c r="T215" s="30">
        <f t="shared" ca="1" si="6"/>
        <v>0</v>
      </c>
      <c r="U215" s="31" t="str">
        <f ca="1">IFERROR(__xludf.DUMMYFUNCTION("IFERROR(IF(B215=TODAY(),GOOGLEFINANCE(""INDEXBVMF:IFIX""),INDEX(GOOGLEFINANCE(""INDEXBVMF:IFIX"",""price"",$B215),2,2)))"),"")</f>
        <v/>
      </c>
      <c r="V215" s="31">
        <f ca="1">IFERROR(__xludf.DUMMYFUNCTION("IF(OR(ISBLANK($I215),I215=TODAY()), GOOGLEFINANCE(""INDEXBVMF:IFIX"") ,INDEX(GOOGLEFINANCE(""INDEXBVMF:IFIX"",""price"",$I215),2,2))"),3416.25)</f>
        <v>3416.25</v>
      </c>
      <c r="W215" s="32" t="e">
        <f t="shared" ca="1" si="7"/>
        <v>#VALUE!</v>
      </c>
      <c r="X215" s="33" t="s">
        <v>66</v>
      </c>
      <c r="Y215" s="34">
        <v>0</v>
      </c>
    </row>
    <row r="216" spans="1:25" ht="15.75" customHeight="1" x14ac:dyDescent="0.2">
      <c r="A216" s="48"/>
      <c r="B216" s="45"/>
      <c r="C216" s="46"/>
      <c r="D216" s="48"/>
      <c r="E216" s="135"/>
      <c r="F216" s="49">
        <f t="shared" si="0"/>
        <v>0</v>
      </c>
      <c r="G216" s="49">
        <f t="shared" si="1"/>
        <v>0</v>
      </c>
      <c r="H216" s="34" t="s">
        <v>66</v>
      </c>
      <c r="I216" s="45"/>
      <c r="J216" s="46"/>
      <c r="K216" s="25"/>
      <c r="L216" s="22"/>
      <c r="M216" s="47" t="str">
        <f t="shared" si="2"/>
        <v/>
      </c>
      <c r="N216" s="27" t="str">
        <f t="shared" si="3"/>
        <v/>
      </c>
      <c r="O216" s="27" t="str">
        <f t="shared" si="4"/>
        <v/>
      </c>
      <c r="P216" s="27" t="str">
        <f t="shared" si="5"/>
        <v/>
      </c>
      <c r="Q216" s="28" t="s">
        <v>66</v>
      </c>
      <c r="R216" s="33" t="s">
        <v>66</v>
      </c>
      <c r="S216" s="30">
        <f ca="1">SUMIFS(Dividendos!E:E,Dividendos!B:B,A216,Dividendos!A:A,"&gt;="&amp;B216,Dividendos!A:A,"&lt;="&amp; IF(I216="",TODAY(),I216 ))*D216</f>
        <v>0</v>
      </c>
      <c r="T216" s="30">
        <f t="shared" ca="1" si="6"/>
        <v>0</v>
      </c>
      <c r="U216" s="31" t="str">
        <f ca="1">IFERROR(__xludf.DUMMYFUNCTION("IFERROR(IF(B216=TODAY(),GOOGLEFINANCE(""INDEXBVMF:IFIX""),INDEX(GOOGLEFINANCE(""INDEXBVMF:IFIX"",""price"",$B216),2,2)))"),"")</f>
        <v/>
      </c>
      <c r="V216" s="31">
        <f ca="1">IFERROR(__xludf.DUMMYFUNCTION("IF(OR(ISBLANK($I216),I216=TODAY()), GOOGLEFINANCE(""INDEXBVMF:IFIX"") ,INDEX(GOOGLEFINANCE(""INDEXBVMF:IFIX"",""price"",$I216),2,2))"),3416.25)</f>
        <v>3416.25</v>
      </c>
      <c r="W216" s="32" t="e">
        <f t="shared" ca="1" si="7"/>
        <v>#VALUE!</v>
      </c>
      <c r="X216" s="33" t="s">
        <v>66</v>
      </c>
      <c r="Y216" s="34">
        <v>0</v>
      </c>
    </row>
    <row r="217" spans="1:25" ht="15.75" customHeight="1" x14ac:dyDescent="0.2">
      <c r="A217" s="48"/>
      <c r="B217" s="45"/>
      <c r="C217" s="46"/>
      <c r="D217" s="48"/>
      <c r="E217" s="135"/>
      <c r="F217" s="49">
        <f t="shared" si="0"/>
        <v>0</v>
      </c>
      <c r="G217" s="49">
        <f t="shared" si="1"/>
        <v>0</v>
      </c>
      <c r="H217" s="34" t="s">
        <v>66</v>
      </c>
      <c r="I217" s="45"/>
      <c r="J217" s="46"/>
      <c r="K217" s="25"/>
      <c r="L217" s="22"/>
      <c r="M217" s="47" t="str">
        <f t="shared" si="2"/>
        <v/>
      </c>
      <c r="N217" s="27" t="str">
        <f t="shared" si="3"/>
        <v/>
      </c>
      <c r="O217" s="27" t="str">
        <f t="shared" si="4"/>
        <v/>
      </c>
      <c r="P217" s="27" t="str">
        <f t="shared" si="5"/>
        <v/>
      </c>
      <c r="Q217" s="28" t="s">
        <v>66</v>
      </c>
      <c r="R217" s="33" t="s">
        <v>66</v>
      </c>
      <c r="S217" s="30">
        <f ca="1">SUMIFS(Dividendos!E:E,Dividendos!B:B,A217,Dividendos!A:A,"&gt;="&amp;B217,Dividendos!A:A,"&lt;="&amp; IF(I217="",TODAY(),I217 ))*D217</f>
        <v>0</v>
      </c>
      <c r="T217" s="30">
        <f t="shared" ca="1" si="6"/>
        <v>0</v>
      </c>
      <c r="U217" s="31" t="str">
        <f ca="1">IFERROR(__xludf.DUMMYFUNCTION("IFERROR(IF(B217=TODAY(),GOOGLEFINANCE(""INDEXBVMF:IFIX""),INDEX(GOOGLEFINANCE(""INDEXBVMF:IFIX"",""price"",$B217),2,2)))"),"")</f>
        <v/>
      </c>
      <c r="V217" s="31">
        <f ca="1">IFERROR(__xludf.DUMMYFUNCTION("IF(OR(ISBLANK($I217),I217=TODAY()), GOOGLEFINANCE(""INDEXBVMF:IFIX"") ,INDEX(GOOGLEFINANCE(""INDEXBVMF:IFIX"",""price"",$I217),2,2))"),3416.25)</f>
        <v>3416.25</v>
      </c>
      <c r="W217" s="32" t="e">
        <f t="shared" ca="1" si="7"/>
        <v>#VALUE!</v>
      </c>
      <c r="X217" s="33" t="s">
        <v>66</v>
      </c>
      <c r="Y217" s="34">
        <v>0</v>
      </c>
    </row>
    <row r="218" spans="1:25" ht="15.75" customHeight="1" x14ac:dyDescent="0.2">
      <c r="A218" s="48"/>
      <c r="B218" s="45"/>
      <c r="C218" s="46"/>
      <c r="D218" s="48"/>
      <c r="E218" s="135"/>
      <c r="F218" s="49">
        <f t="shared" si="0"/>
        <v>0</v>
      </c>
      <c r="G218" s="49">
        <f t="shared" si="1"/>
        <v>0</v>
      </c>
      <c r="H218" s="34" t="s">
        <v>66</v>
      </c>
      <c r="I218" s="45"/>
      <c r="J218" s="46"/>
      <c r="K218" s="25"/>
      <c r="L218" s="22"/>
      <c r="M218" s="47" t="str">
        <f t="shared" si="2"/>
        <v/>
      </c>
      <c r="N218" s="27" t="str">
        <f t="shared" si="3"/>
        <v/>
      </c>
      <c r="O218" s="27" t="str">
        <f t="shared" si="4"/>
        <v/>
      </c>
      <c r="P218" s="27" t="str">
        <f t="shared" si="5"/>
        <v/>
      </c>
      <c r="Q218" s="28" t="s">
        <v>66</v>
      </c>
      <c r="R218" s="33" t="s">
        <v>66</v>
      </c>
      <c r="S218" s="30">
        <f ca="1">SUMIFS(Dividendos!E:E,Dividendos!B:B,A218,Dividendos!A:A,"&gt;="&amp;B218,Dividendos!A:A,"&lt;="&amp; IF(I218="",TODAY(),I218 ))*D218</f>
        <v>0</v>
      </c>
      <c r="T218" s="30">
        <f t="shared" ca="1" si="6"/>
        <v>0</v>
      </c>
      <c r="U218" s="31" t="str">
        <f ca="1">IFERROR(__xludf.DUMMYFUNCTION("IFERROR(IF(B218=TODAY(),GOOGLEFINANCE(""INDEXBVMF:IFIX""),INDEX(GOOGLEFINANCE(""INDEXBVMF:IFIX"",""price"",$B218),2,2)))"),"")</f>
        <v/>
      </c>
      <c r="V218" s="31">
        <f ca="1">IFERROR(__xludf.DUMMYFUNCTION("IF(OR(ISBLANK($I218),I218=TODAY()), GOOGLEFINANCE(""INDEXBVMF:IFIX"") ,INDEX(GOOGLEFINANCE(""INDEXBVMF:IFIX"",""price"",$I218),2,2))"),3416.25)</f>
        <v>3416.25</v>
      </c>
      <c r="W218" s="32" t="e">
        <f t="shared" ca="1" si="7"/>
        <v>#VALUE!</v>
      </c>
      <c r="X218" s="33" t="s">
        <v>66</v>
      </c>
      <c r="Y218" s="34">
        <v>0</v>
      </c>
    </row>
    <row r="219" spans="1:25" ht="15.75" customHeight="1" x14ac:dyDescent="0.2">
      <c r="A219" s="48"/>
      <c r="B219" s="45"/>
      <c r="C219" s="46"/>
      <c r="D219" s="48"/>
      <c r="E219" s="135"/>
      <c r="F219" s="49">
        <f t="shared" si="0"/>
        <v>0</v>
      </c>
      <c r="G219" s="49">
        <f t="shared" si="1"/>
        <v>0</v>
      </c>
      <c r="H219" s="34" t="s">
        <v>66</v>
      </c>
      <c r="I219" s="45"/>
      <c r="J219" s="46"/>
      <c r="K219" s="25"/>
      <c r="L219" s="22"/>
      <c r="M219" s="47" t="str">
        <f t="shared" si="2"/>
        <v/>
      </c>
      <c r="N219" s="27" t="str">
        <f t="shared" si="3"/>
        <v/>
      </c>
      <c r="O219" s="27" t="str">
        <f t="shared" si="4"/>
        <v/>
      </c>
      <c r="P219" s="27" t="str">
        <f t="shared" si="5"/>
        <v/>
      </c>
      <c r="Q219" s="28" t="s">
        <v>66</v>
      </c>
      <c r="R219" s="33" t="s">
        <v>66</v>
      </c>
      <c r="S219" s="30">
        <f ca="1">SUMIFS(Dividendos!E:E,Dividendos!B:B,A219,Dividendos!A:A,"&gt;="&amp;B219,Dividendos!A:A,"&lt;="&amp; IF(I219="",TODAY(),I219 ))*D219</f>
        <v>0</v>
      </c>
      <c r="T219" s="30">
        <f t="shared" ca="1" si="6"/>
        <v>0</v>
      </c>
      <c r="U219" s="31" t="str">
        <f ca="1">IFERROR(__xludf.DUMMYFUNCTION("IFERROR(IF(B219=TODAY(),GOOGLEFINANCE(""INDEXBVMF:IFIX""),INDEX(GOOGLEFINANCE(""INDEXBVMF:IFIX"",""price"",$B219),2,2)))"),"")</f>
        <v/>
      </c>
      <c r="V219" s="31">
        <f ca="1">IFERROR(__xludf.DUMMYFUNCTION("IF(OR(ISBLANK($I219),I219=TODAY()), GOOGLEFINANCE(""INDEXBVMF:IFIX"") ,INDEX(GOOGLEFINANCE(""INDEXBVMF:IFIX"",""price"",$I219),2,2))"),3416.25)</f>
        <v>3416.25</v>
      </c>
      <c r="W219" s="32" t="e">
        <f t="shared" ca="1" si="7"/>
        <v>#VALUE!</v>
      </c>
      <c r="X219" s="33" t="s">
        <v>66</v>
      </c>
      <c r="Y219" s="34">
        <v>0</v>
      </c>
    </row>
    <row r="220" spans="1:25" ht="15.75" customHeight="1" x14ac:dyDescent="0.2">
      <c r="A220" s="48"/>
      <c r="B220" s="45"/>
      <c r="C220" s="46"/>
      <c r="D220" s="48"/>
      <c r="E220" s="135"/>
      <c r="F220" s="49">
        <f t="shared" si="0"/>
        <v>0</v>
      </c>
      <c r="G220" s="49">
        <f t="shared" si="1"/>
        <v>0</v>
      </c>
      <c r="H220" s="34" t="s">
        <v>66</v>
      </c>
      <c r="I220" s="45"/>
      <c r="J220" s="46"/>
      <c r="K220" s="25"/>
      <c r="L220" s="22"/>
      <c r="M220" s="47" t="str">
        <f t="shared" si="2"/>
        <v/>
      </c>
      <c r="N220" s="27" t="str">
        <f t="shared" si="3"/>
        <v/>
      </c>
      <c r="O220" s="27" t="str">
        <f t="shared" si="4"/>
        <v/>
      </c>
      <c r="P220" s="27" t="str">
        <f t="shared" si="5"/>
        <v/>
      </c>
      <c r="Q220" s="28" t="s">
        <v>66</v>
      </c>
      <c r="R220" s="33" t="s">
        <v>66</v>
      </c>
      <c r="S220" s="30">
        <f ca="1">SUMIFS(Dividendos!E:E,Dividendos!B:B,A220,Dividendos!A:A,"&gt;="&amp;B220,Dividendos!A:A,"&lt;="&amp; IF(I220="",TODAY(),I220 ))*D220</f>
        <v>0</v>
      </c>
      <c r="T220" s="30">
        <f t="shared" ca="1" si="6"/>
        <v>0</v>
      </c>
      <c r="U220" s="31" t="str">
        <f ca="1">IFERROR(__xludf.DUMMYFUNCTION("IFERROR(IF(B220=TODAY(),GOOGLEFINANCE(""INDEXBVMF:IFIX""),INDEX(GOOGLEFINANCE(""INDEXBVMF:IFIX"",""price"",$B220),2,2)))"),"")</f>
        <v/>
      </c>
      <c r="V220" s="31">
        <f ca="1">IFERROR(__xludf.DUMMYFUNCTION("IF(OR(ISBLANK($I220),I220=TODAY()), GOOGLEFINANCE(""INDEXBVMF:IFIX"") ,INDEX(GOOGLEFINANCE(""INDEXBVMF:IFIX"",""price"",$I220),2,2))"),3416.25)</f>
        <v>3416.25</v>
      </c>
      <c r="W220" s="32" t="e">
        <f t="shared" ca="1" si="7"/>
        <v>#VALUE!</v>
      </c>
      <c r="X220" s="33" t="s">
        <v>66</v>
      </c>
      <c r="Y220" s="34">
        <v>0</v>
      </c>
    </row>
    <row r="221" spans="1:25" ht="15.75" customHeight="1" x14ac:dyDescent="0.2">
      <c r="A221" s="48"/>
      <c r="B221" s="45"/>
      <c r="C221" s="46"/>
      <c r="D221" s="48"/>
      <c r="E221" s="135"/>
      <c r="F221" s="49">
        <f t="shared" si="0"/>
        <v>0</v>
      </c>
      <c r="G221" s="49">
        <f t="shared" si="1"/>
        <v>0</v>
      </c>
      <c r="H221" s="34" t="s">
        <v>66</v>
      </c>
      <c r="I221" s="45"/>
      <c r="J221" s="46"/>
      <c r="K221" s="25"/>
      <c r="L221" s="22"/>
      <c r="M221" s="47" t="str">
        <f t="shared" si="2"/>
        <v/>
      </c>
      <c r="N221" s="27" t="str">
        <f t="shared" si="3"/>
        <v/>
      </c>
      <c r="O221" s="27" t="str">
        <f t="shared" si="4"/>
        <v/>
      </c>
      <c r="P221" s="27" t="str">
        <f t="shared" si="5"/>
        <v/>
      </c>
      <c r="Q221" s="28" t="s">
        <v>66</v>
      </c>
      <c r="R221" s="33" t="s">
        <v>66</v>
      </c>
      <c r="S221" s="30">
        <f ca="1">SUMIFS(Dividendos!E:E,Dividendos!B:B,A221,Dividendos!A:A,"&gt;="&amp;B221,Dividendos!A:A,"&lt;="&amp; IF(I221="",TODAY(),I221 ))*D221</f>
        <v>0</v>
      </c>
      <c r="T221" s="30">
        <f t="shared" ca="1" si="6"/>
        <v>0</v>
      </c>
      <c r="U221" s="31" t="str">
        <f ca="1">IFERROR(__xludf.DUMMYFUNCTION("IFERROR(IF(B221=TODAY(),GOOGLEFINANCE(""INDEXBVMF:IFIX""),INDEX(GOOGLEFINANCE(""INDEXBVMF:IFIX"",""price"",$B221),2,2)))"),"")</f>
        <v/>
      </c>
      <c r="V221" s="31">
        <f ca="1">IFERROR(__xludf.DUMMYFUNCTION("IF(OR(ISBLANK($I221),I221=TODAY()), GOOGLEFINANCE(""INDEXBVMF:IFIX"") ,INDEX(GOOGLEFINANCE(""INDEXBVMF:IFIX"",""price"",$I221),2,2))"),3416.25)</f>
        <v>3416.25</v>
      </c>
      <c r="W221" s="32" t="e">
        <f t="shared" ca="1" si="7"/>
        <v>#VALUE!</v>
      </c>
      <c r="X221" s="33" t="s">
        <v>66</v>
      </c>
      <c r="Y221" s="34">
        <v>0</v>
      </c>
    </row>
    <row r="222" spans="1:25" ht="15.75" customHeight="1" x14ac:dyDescent="0.2">
      <c r="A222" s="48"/>
      <c r="B222" s="45"/>
      <c r="C222" s="46"/>
      <c r="D222" s="48"/>
      <c r="E222" s="135"/>
      <c r="F222" s="49">
        <f t="shared" si="0"/>
        <v>0</v>
      </c>
      <c r="G222" s="49">
        <f t="shared" si="1"/>
        <v>0</v>
      </c>
      <c r="H222" s="34" t="s">
        <v>66</v>
      </c>
      <c r="I222" s="45"/>
      <c r="J222" s="46"/>
      <c r="K222" s="25"/>
      <c r="L222" s="22"/>
      <c r="M222" s="47" t="str">
        <f t="shared" si="2"/>
        <v/>
      </c>
      <c r="N222" s="27" t="str">
        <f t="shared" si="3"/>
        <v/>
      </c>
      <c r="O222" s="27" t="str">
        <f t="shared" si="4"/>
        <v/>
      </c>
      <c r="P222" s="27" t="str">
        <f t="shared" si="5"/>
        <v/>
      </c>
      <c r="Q222" s="28" t="s">
        <v>66</v>
      </c>
      <c r="R222" s="33" t="s">
        <v>66</v>
      </c>
      <c r="S222" s="30">
        <f ca="1">SUMIFS(Dividendos!E:E,Dividendos!B:B,A222,Dividendos!A:A,"&gt;="&amp;B222,Dividendos!A:A,"&lt;="&amp; IF(I222="",TODAY(),I222 ))*D222</f>
        <v>0</v>
      </c>
      <c r="T222" s="30">
        <f t="shared" ca="1" si="6"/>
        <v>0</v>
      </c>
      <c r="U222" s="31" t="str">
        <f ca="1">IFERROR(__xludf.DUMMYFUNCTION("IFERROR(IF(B222=TODAY(),GOOGLEFINANCE(""INDEXBVMF:IFIX""),INDEX(GOOGLEFINANCE(""INDEXBVMF:IFIX"",""price"",$B222),2,2)))"),"")</f>
        <v/>
      </c>
      <c r="V222" s="31">
        <f ca="1">IFERROR(__xludf.DUMMYFUNCTION("IF(OR(ISBLANK($I222),I222=TODAY()), GOOGLEFINANCE(""INDEXBVMF:IFIX"") ,INDEX(GOOGLEFINANCE(""INDEXBVMF:IFIX"",""price"",$I222),2,2))"),3416.25)</f>
        <v>3416.25</v>
      </c>
      <c r="W222" s="32" t="e">
        <f t="shared" ca="1" si="7"/>
        <v>#VALUE!</v>
      </c>
      <c r="X222" s="33" t="s">
        <v>66</v>
      </c>
      <c r="Y222" s="34">
        <v>0</v>
      </c>
    </row>
    <row r="223" spans="1:25" ht="15.75" customHeight="1" x14ac:dyDescent="0.2">
      <c r="A223" s="48"/>
      <c r="B223" s="45"/>
      <c r="C223" s="46"/>
      <c r="D223" s="48"/>
      <c r="E223" s="135"/>
      <c r="F223" s="49">
        <f t="shared" si="0"/>
        <v>0</v>
      </c>
      <c r="G223" s="49">
        <f t="shared" si="1"/>
        <v>0</v>
      </c>
      <c r="H223" s="34" t="s">
        <v>66</v>
      </c>
      <c r="I223" s="45"/>
      <c r="J223" s="46"/>
      <c r="K223" s="25"/>
      <c r="L223" s="22"/>
      <c r="M223" s="47" t="str">
        <f t="shared" si="2"/>
        <v/>
      </c>
      <c r="N223" s="27" t="str">
        <f t="shared" si="3"/>
        <v/>
      </c>
      <c r="O223" s="27" t="str">
        <f t="shared" si="4"/>
        <v/>
      </c>
      <c r="P223" s="27" t="str">
        <f t="shared" si="5"/>
        <v/>
      </c>
      <c r="Q223" s="28" t="s">
        <v>66</v>
      </c>
      <c r="R223" s="33" t="s">
        <v>66</v>
      </c>
      <c r="S223" s="30">
        <f ca="1">SUMIFS(Dividendos!E:E,Dividendos!B:B,A223,Dividendos!A:A,"&gt;="&amp;B223,Dividendos!A:A,"&lt;="&amp; IF(I223="",TODAY(),I223 ))*D223</f>
        <v>0</v>
      </c>
      <c r="T223" s="30">
        <f t="shared" ca="1" si="6"/>
        <v>0</v>
      </c>
      <c r="U223" s="31" t="str">
        <f ca="1">IFERROR(__xludf.DUMMYFUNCTION("IFERROR(IF(B223=TODAY(),GOOGLEFINANCE(""INDEXBVMF:IFIX""),INDEX(GOOGLEFINANCE(""INDEXBVMF:IFIX"",""price"",$B223),2,2)))"),"")</f>
        <v/>
      </c>
      <c r="V223" s="31">
        <f ca="1">IFERROR(__xludf.DUMMYFUNCTION("IF(OR(ISBLANK($I223),I223=TODAY()), GOOGLEFINANCE(""INDEXBVMF:IFIX"") ,INDEX(GOOGLEFINANCE(""INDEXBVMF:IFIX"",""price"",$I223),2,2))"),3416.25)</f>
        <v>3416.25</v>
      </c>
      <c r="W223" s="32" t="e">
        <f t="shared" ca="1" si="7"/>
        <v>#VALUE!</v>
      </c>
      <c r="X223" s="33" t="s">
        <v>66</v>
      </c>
      <c r="Y223" s="34">
        <v>0</v>
      </c>
    </row>
    <row r="224" spans="1:25" ht="15.75" customHeight="1" x14ac:dyDescent="0.2">
      <c r="A224" s="48"/>
      <c r="B224" s="45"/>
      <c r="C224" s="46"/>
      <c r="D224" s="48"/>
      <c r="E224" s="135"/>
      <c r="F224" s="49">
        <f t="shared" si="0"/>
        <v>0</v>
      </c>
      <c r="G224" s="49">
        <f t="shared" si="1"/>
        <v>0</v>
      </c>
      <c r="H224" s="34" t="s">
        <v>66</v>
      </c>
      <c r="I224" s="45"/>
      <c r="J224" s="46"/>
      <c r="K224" s="25"/>
      <c r="L224" s="22"/>
      <c r="M224" s="47" t="str">
        <f t="shared" si="2"/>
        <v/>
      </c>
      <c r="N224" s="27" t="str">
        <f t="shared" si="3"/>
        <v/>
      </c>
      <c r="O224" s="27" t="str">
        <f t="shared" si="4"/>
        <v/>
      </c>
      <c r="P224" s="27" t="str">
        <f t="shared" si="5"/>
        <v/>
      </c>
      <c r="Q224" s="28" t="s">
        <v>66</v>
      </c>
      <c r="R224" s="33" t="s">
        <v>66</v>
      </c>
      <c r="S224" s="30">
        <f ca="1">SUMIFS(Dividendos!E:E,Dividendos!B:B,A224,Dividendos!A:A,"&gt;="&amp;B224,Dividendos!A:A,"&lt;="&amp; IF(I224="",TODAY(),I224 ))*D224</f>
        <v>0</v>
      </c>
      <c r="T224" s="30">
        <f t="shared" ca="1" si="6"/>
        <v>0</v>
      </c>
      <c r="U224" s="31" t="str">
        <f ca="1">IFERROR(__xludf.DUMMYFUNCTION("IFERROR(IF(B224=TODAY(),GOOGLEFINANCE(""INDEXBVMF:IFIX""),INDEX(GOOGLEFINANCE(""INDEXBVMF:IFIX"",""price"",$B224),2,2)))"),"")</f>
        <v/>
      </c>
      <c r="V224" s="31">
        <f ca="1">IFERROR(__xludf.DUMMYFUNCTION("IF(OR(ISBLANK($I224),I224=TODAY()), GOOGLEFINANCE(""INDEXBVMF:IFIX"") ,INDEX(GOOGLEFINANCE(""INDEXBVMF:IFIX"",""price"",$I224),2,2))"),3416.25)</f>
        <v>3416.25</v>
      </c>
      <c r="W224" s="32" t="e">
        <f t="shared" ca="1" si="7"/>
        <v>#VALUE!</v>
      </c>
      <c r="X224" s="33" t="s">
        <v>66</v>
      </c>
      <c r="Y224" s="34">
        <v>0</v>
      </c>
    </row>
    <row r="225" spans="1:25" ht="15.75" customHeight="1" x14ac:dyDescent="0.2">
      <c r="A225" s="48"/>
      <c r="B225" s="45"/>
      <c r="C225" s="46"/>
      <c r="D225" s="48"/>
      <c r="E225" s="135"/>
      <c r="F225" s="49">
        <f t="shared" si="0"/>
        <v>0</v>
      </c>
      <c r="G225" s="49">
        <f t="shared" si="1"/>
        <v>0</v>
      </c>
      <c r="H225" s="34" t="s">
        <v>66</v>
      </c>
      <c r="I225" s="45"/>
      <c r="J225" s="46"/>
      <c r="K225" s="25"/>
      <c r="L225" s="22"/>
      <c r="M225" s="47" t="str">
        <f t="shared" si="2"/>
        <v/>
      </c>
      <c r="N225" s="27" t="str">
        <f t="shared" si="3"/>
        <v/>
      </c>
      <c r="O225" s="27" t="str">
        <f t="shared" si="4"/>
        <v/>
      </c>
      <c r="P225" s="27" t="str">
        <f t="shared" si="5"/>
        <v/>
      </c>
      <c r="Q225" s="28" t="s">
        <v>66</v>
      </c>
      <c r="R225" s="33" t="s">
        <v>66</v>
      </c>
      <c r="S225" s="30">
        <f ca="1">SUMIFS(Dividendos!E:E,Dividendos!B:B,A225,Dividendos!A:A,"&gt;="&amp;B225,Dividendos!A:A,"&lt;="&amp; IF(I225="",TODAY(),I225 ))*D225</f>
        <v>0</v>
      </c>
      <c r="T225" s="30">
        <f t="shared" ca="1" si="6"/>
        <v>0</v>
      </c>
      <c r="U225" s="31" t="str">
        <f ca="1">IFERROR(__xludf.DUMMYFUNCTION("IFERROR(IF(B225=TODAY(),GOOGLEFINANCE(""INDEXBVMF:IFIX""),INDEX(GOOGLEFINANCE(""INDEXBVMF:IFIX"",""price"",$B225),2,2)))"),"")</f>
        <v/>
      </c>
      <c r="V225" s="31">
        <f ca="1">IFERROR(__xludf.DUMMYFUNCTION("IF(OR(ISBLANK($I225),I225=TODAY()), GOOGLEFINANCE(""INDEXBVMF:IFIX"") ,INDEX(GOOGLEFINANCE(""INDEXBVMF:IFIX"",""price"",$I225),2,2))"),3416.25)</f>
        <v>3416.25</v>
      </c>
      <c r="W225" s="32" t="e">
        <f t="shared" ca="1" si="7"/>
        <v>#VALUE!</v>
      </c>
      <c r="X225" s="33" t="s">
        <v>66</v>
      </c>
      <c r="Y225" s="34">
        <v>0</v>
      </c>
    </row>
    <row r="226" spans="1:25" ht="15.75" customHeight="1" x14ac:dyDescent="0.2">
      <c r="A226" s="48"/>
      <c r="B226" s="45"/>
      <c r="C226" s="46"/>
      <c r="D226" s="48"/>
      <c r="E226" s="135"/>
      <c r="F226" s="49">
        <f t="shared" si="0"/>
        <v>0</v>
      </c>
      <c r="G226" s="49">
        <f t="shared" si="1"/>
        <v>0</v>
      </c>
      <c r="H226" s="34" t="s">
        <v>66</v>
      </c>
      <c r="I226" s="45"/>
      <c r="J226" s="46"/>
      <c r="K226" s="25"/>
      <c r="L226" s="22"/>
      <c r="M226" s="47" t="str">
        <f t="shared" si="2"/>
        <v/>
      </c>
      <c r="N226" s="27" t="str">
        <f t="shared" si="3"/>
        <v/>
      </c>
      <c r="O226" s="27" t="str">
        <f t="shared" si="4"/>
        <v/>
      </c>
      <c r="P226" s="27" t="str">
        <f t="shared" si="5"/>
        <v/>
      </c>
      <c r="Q226" s="28" t="s">
        <v>66</v>
      </c>
      <c r="R226" s="33" t="s">
        <v>66</v>
      </c>
      <c r="S226" s="30">
        <f ca="1">SUMIFS(Dividendos!E:E,Dividendos!B:B,A226,Dividendos!A:A,"&gt;="&amp;B226,Dividendos!A:A,"&lt;="&amp; IF(I226="",TODAY(),I226 ))*D226</f>
        <v>0</v>
      </c>
      <c r="T226" s="30">
        <f t="shared" ca="1" si="6"/>
        <v>0</v>
      </c>
      <c r="U226" s="31" t="str">
        <f ca="1">IFERROR(__xludf.DUMMYFUNCTION("IFERROR(IF(B226=TODAY(),GOOGLEFINANCE(""INDEXBVMF:IFIX""),INDEX(GOOGLEFINANCE(""INDEXBVMF:IFIX"",""price"",$B226),2,2)))"),"")</f>
        <v/>
      </c>
      <c r="V226" s="31">
        <f ca="1">IFERROR(__xludf.DUMMYFUNCTION("IF(OR(ISBLANK($I226),I226=TODAY()), GOOGLEFINANCE(""INDEXBVMF:IFIX"") ,INDEX(GOOGLEFINANCE(""INDEXBVMF:IFIX"",""price"",$I226),2,2))"),3416.25)</f>
        <v>3416.25</v>
      </c>
      <c r="W226" s="32" t="e">
        <f t="shared" ca="1" si="7"/>
        <v>#VALUE!</v>
      </c>
      <c r="X226" s="33" t="s">
        <v>66</v>
      </c>
      <c r="Y226" s="34">
        <v>0</v>
      </c>
    </row>
    <row r="227" spans="1:25" ht="15.75" customHeight="1" x14ac:dyDescent="0.2">
      <c r="A227" s="48"/>
      <c r="B227" s="45"/>
      <c r="C227" s="46"/>
      <c r="D227" s="48"/>
      <c r="E227" s="135"/>
      <c r="F227" s="49">
        <f t="shared" si="0"/>
        <v>0</v>
      </c>
      <c r="G227" s="49">
        <f t="shared" si="1"/>
        <v>0</v>
      </c>
      <c r="H227" s="34" t="s">
        <v>66</v>
      </c>
      <c r="I227" s="45"/>
      <c r="J227" s="46"/>
      <c r="K227" s="25"/>
      <c r="L227" s="22"/>
      <c r="M227" s="47" t="str">
        <f t="shared" si="2"/>
        <v/>
      </c>
      <c r="N227" s="27" t="str">
        <f t="shared" si="3"/>
        <v/>
      </c>
      <c r="O227" s="27" t="str">
        <f t="shared" si="4"/>
        <v/>
      </c>
      <c r="P227" s="27" t="str">
        <f t="shared" si="5"/>
        <v/>
      </c>
      <c r="Q227" s="28" t="s">
        <v>66</v>
      </c>
      <c r="R227" s="33" t="s">
        <v>66</v>
      </c>
      <c r="S227" s="30">
        <f ca="1">SUMIFS(Dividendos!E:E,Dividendos!B:B,A227,Dividendos!A:A,"&gt;="&amp;B227,Dividendos!A:A,"&lt;="&amp; IF(I227="",TODAY(),I227 ))*D227</f>
        <v>0</v>
      </c>
      <c r="T227" s="30">
        <f t="shared" ca="1" si="6"/>
        <v>0</v>
      </c>
      <c r="U227" s="31" t="str">
        <f ca="1">IFERROR(__xludf.DUMMYFUNCTION("IFERROR(IF(B227=TODAY(),GOOGLEFINANCE(""INDEXBVMF:IFIX""),INDEX(GOOGLEFINANCE(""INDEXBVMF:IFIX"",""price"",$B227),2,2)))"),"")</f>
        <v/>
      </c>
      <c r="V227" s="31">
        <f ca="1">IFERROR(__xludf.DUMMYFUNCTION("IF(OR(ISBLANK($I227),I227=TODAY()), GOOGLEFINANCE(""INDEXBVMF:IFIX"") ,INDEX(GOOGLEFINANCE(""INDEXBVMF:IFIX"",""price"",$I227),2,2))"),3416.25)</f>
        <v>3416.25</v>
      </c>
      <c r="W227" s="32" t="e">
        <f t="shared" ca="1" si="7"/>
        <v>#VALUE!</v>
      </c>
      <c r="X227" s="33" t="s">
        <v>66</v>
      </c>
      <c r="Y227" s="34">
        <v>0</v>
      </c>
    </row>
    <row r="228" spans="1:25" ht="15.75" customHeight="1" x14ac:dyDescent="0.2">
      <c r="A228" s="48"/>
      <c r="B228" s="45"/>
      <c r="C228" s="46"/>
      <c r="D228" s="48"/>
      <c r="E228" s="135"/>
      <c r="F228" s="49">
        <f t="shared" si="0"/>
        <v>0</v>
      </c>
      <c r="G228" s="49">
        <f t="shared" si="1"/>
        <v>0</v>
      </c>
      <c r="H228" s="34" t="s">
        <v>66</v>
      </c>
      <c r="I228" s="45"/>
      <c r="J228" s="46"/>
      <c r="K228" s="25"/>
      <c r="L228" s="22"/>
      <c r="M228" s="47" t="str">
        <f t="shared" si="2"/>
        <v/>
      </c>
      <c r="N228" s="27" t="str">
        <f t="shared" si="3"/>
        <v/>
      </c>
      <c r="O228" s="27" t="str">
        <f t="shared" si="4"/>
        <v/>
      </c>
      <c r="P228" s="27" t="str">
        <f t="shared" si="5"/>
        <v/>
      </c>
      <c r="Q228" s="28" t="s">
        <v>66</v>
      </c>
      <c r="R228" s="33" t="s">
        <v>66</v>
      </c>
      <c r="S228" s="30">
        <f ca="1">SUMIFS(Dividendos!E:E,Dividendos!B:B,A228,Dividendos!A:A,"&gt;="&amp;B228,Dividendos!A:A,"&lt;="&amp; IF(I228="",TODAY(),I228 ))*D228</f>
        <v>0</v>
      </c>
      <c r="T228" s="30">
        <f t="shared" ca="1" si="6"/>
        <v>0</v>
      </c>
      <c r="U228" s="31" t="str">
        <f ca="1">IFERROR(__xludf.DUMMYFUNCTION("IFERROR(IF(B228=TODAY(),GOOGLEFINANCE(""INDEXBVMF:IFIX""),INDEX(GOOGLEFINANCE(""INDEXBVMF:IFIX"",""price"",$B228),2,2)))"),"")</f>
        <v/>
      </c>
      <c r="V228" s="31">
        <f ca="1">IFERROR(__xludf.DUMMYFUNCTION("IF(OR(ISBLANK($I228),I228=TODAY()), GOOGLEFINANCE(""INDEXBVMF:IFIX"") ,INDEX(GOOGLEFINANCE(""INDEXBVMF:IFIX"",""price"",$I228),2,2))"),3416.25)</f>
        <v>3416.25</v>
      </c>
      <c r="W228" s="32" t="e">
        <f t="shared" ca="1" si="7"/>
        <v>#VALUE!</v>
      </c>
      <c r="X228" s="33" t="s">
        <v>66</v>
      </c>
      <c r="Y228" s="34">
        <v>0</v>
      </c>
    </row>
    <row r="229" spans="1:25" ht="15.75" customHeight="1" x14ac:dyDescent="0.2">
      <c r="A229" s="48"/>
      <c r="B229" s="45"/>
      <c r="C229" s="46"/>
      <c r="D229" s="48"/>
      <c r="E229" s="135"/>
      <c r="F229" s="49">
        <f t="shared" si="0"/>
        <v>0</v>
      </c>
      <c r="G229" s="49">
        <f t="shared" si="1"/>
        <v>0</v>
      </c>
      <c r="H229" s="34" t="s">
        <v>66</v>
      </c>
      <c r="I229" s="45"/>
      <c r="J229" s="46"/>
      <c r="K229" s="25"/>
      <c r="L229" s="22"/>
      <c r="M229" s="47" t="str">
        <f t="shared" si="2"/>
        <v/>
      </c>
      <c r="N229" s="27" t="str">
        <f t="shared" si="3"/>
        <v/>
      </c>
      <c r="O229" s="27" t="str">
        <f t="shared" si="4"/>
        <v/>
      </c>
      <c r="P229" s="27" t="str">
        <f t="shared" si="5"/>
        <v/>
      </c>
      <c r="Q229" s="28" t="s">
        <v>66</v>
      </c>
      <c r="R229" s="33" t="s">
        <v>66</v>
      </c>
      <c r="S229" s="30">
        <f ca="1">SUMIFS(Dividendos!E:E,Dividendos!B:B,A229,Dividendos!A:A,"&gt;="&amp;B229,Dividendos!A:A,"&lt;="&amp; IF(I229="",TODAY(),I229 ))*D229</f>
        <v>0</v>
      </c>
      <c r="T229" s="30">
        <f t="shared" ca="1" si="6"/>
        <v>0</v>
      </c>
      <c r="U229" s="31" t="str">
        <f ca="1">IFERROR(__xludf.DUMMYFUNCTION("IFERROR(IF(B229=TODAY(),GOOGLEFINANCE(""INDEXBVMF:IFIX""),INDEX(GOOGLEFINANCE(""INDEXBVMF:IFIX"",""price"",$B229),2,2)))"),"")</f>
        <v/>
      </c>
      <c r="V229" s="31">
        <f ca="1">IFERROR(__xludf.DUMMYFUNCTION("IF(OR(ISBLANK($I229),I229=TODAY()), GOOGLEFINANCE(""INDEXBVMF:IFIX"") ,INDEX(GOOGLEFINANCE(""INDEXBVMF:IFIX"",""price"",$I229),2,2))"),3416.25)</f>
        <v>3416.25</v>
      </c>
      <c r="W229" s="32" t="e">
        <f t="shared" ca="1" si="7"/>
        <v>#VALUE!</v>
      </c>
      <c r="X229" s="33" t="s">
        <v>66</v>
      </c>
      <c r="Y229" s="34">
        <v>0</v>
      </c>
    </row>
    <row r="230" spans="1:25" ht="15.75" customHeight="1" x14ac:dyDescent="0.2">
      <c r="A230" s="48"/>
      <c r="B230" s="45"/>
      <c r="C230" s="46"/>
      <c r="D230" s="48"/>
      <c r="E230" s="135"/>
      <c r="F230" s="49">
        <f t="shared" si="0"/>
        <v>0</v>
      </c>
      <c r="G230" s="49">
        <f t="shared" si="1"/>
        <v>0</v>
      </c>
      <c r="H230" s="34" t="s">
        <v>66</v>
      </c>
      <c r="I230" s="45"/>
      <c r="J230" s="46"/>
      <c r="K230" s="25"/>
      <c r="L230" s="22"/>
      <c r="M230" s="47" t="str">
        <f t="shared" si="2"/>
        <v/>
      </c>
      <c r="N230" s="27" t="str">
        <f t="shared" si="3"/>
        <v/>
      </c>
      <c r="O230" s="27" t="str">
        <f t="shared" si="4"/>
        <v/>
      </c>
      <c r="P230" s="27" t="str">
        <f t="shared" si="5"/>
        <v/>
      </c>
      <c r="Q230" s="28" t="s">
        <v>66</v>
      </c>
      <c r="R230" s="33" t="s">
        <v>66</v>
      </c>
      <c r="S230" s="30">
        <f ca="1">SUMIFS(Dividendos!E:E,Dividendos!B:B,A230,Dividendos!A:A,"&gt;="&amp;B230,Dividendos!A:A,"&lt;="&amp; IF(I230="",TODAY(),I230 ))*D230</f>
        <v>0</v>
      </c>
      <c r="T230" s="30">
        <f t="shared" ca="1" si="6"/>
        <v>0</v>
      </c>
      <c r="U230" s="31" t="str">
        <f ca="1">IFERROR(__xludf.DUMMYFUNCTION("IFERROR(IF(B230=TODAY(),GOOGLEFINANCE(""INDEXBVMF:IFIX""),INDEX(GOOGLEFINANCE(""INDEXBVMF:IFIX"",""price"",$B230),2,2)))"),"")</f>
        <v/>
      </c>
      <c r="V230" s="31">
        <f ca="1">IFERROR(__xludf.DUMMYFUNCTION("IF(OR(ISBLANK($I230),I230=TODAY()), GOOGLEFINANCE(""INDEXBVMF:IFIX"") ,INDEX(GOOGLEFINANCE(""INDEXBVMF:IFIX"",""price"",$I230),2,2))"),3416.25)</f>
        <v>3416.25</v>
      </c>
      <c r="W230" s="32" t="e">
        <f t="shared" ca="1" si="7"/>
        <v>#VALUE!</v>
      </c>
      <c r="X230" s="33" t="s">
        <v>66</v>
      </c>
      <c r="Y230" s="34">
        <v>0</v>
      </c>
    </row>
    <row r="231" spans="1:25" ht="15.75" customHeight="1" x14ac:dyDescent="0.2">
      <c r="A231" s="48"/>
      <c r="B231" s="45"/>
      <c r="C231" s="46"/>
      <c r="D231" s="48"/>
      <c r="E231" s="135"/>
      <c r="F231" s="49">
        <f t="shared" si="0"/>
        <v>0</v>
      </c>
      <c r="G231" s="49">
        <f t="shared" si="1"/>
        <v>0</v>
      </c>
      <c r="H231" s="34" t="s">
        <v>66</v>
      </c>
      <c r="I231" s="45"/>
      <c r="J231" s="46"/>
      <c r="K231" s="25"/>
      <c r="L231" s="22"/>
      <c r="M231" s="47" t="str">
        <f t="shared" si="2"/>
        <v/>
      </c>
      <c r="N231" s="27" t="str">
        <f t="shared" si="3"/>
        <v/>
      </c>
      <c r="O231" s="27" t="str">
        <f t="shared" si="4"/>
        <v/>
      </c>
      <c r="P231" s="27" t="str">
        <f t="shared" si="5"/>
        <v/>
      </c>
      <c r="Q231" s="28" t="s">
        <v>66</v>
      </c>
      <c r="R231" s="33" t="s">
        <v>66</v>
      </c>
      <c r="S231" s="30">
        <f ca="1">SUMIFS(Dividendos!E:E,Dividendos!B:B,A231,Dividendos!A:A,"&gt;="&amp;B231,Dividendos!A:A,"&lt;="&amp; IF(I231="",TODAY(),I231 ))*D231</f>
        <v>0</v>
      </c>
      <c r="T231" s="30">
        <f t="shared" ca="1" si="6"/>
        <v>0</v>
      </c>
      <c r="U231" s="31" t="str">
        <f ca="1">IFERROR(__xludf.DUMMYFUNCTION("IFERROR(IF(B231=TODAY(),GOOGLEFINANCE(""INDEXBVMF:IFIX""),INDEX(GOOGLEFINANCE(""INDEXBVMF:IFIX"",""price"",$B231),2,2)))"),"")</f>
        <v/>
      </c>
      <c r="V231" s="31">
        <f ca="1">IFERROR(__xludf.DUMMYFUNCTION("IF(OR(ISBLANK($I231),I231=TODAY()), GOOGLEFINANCE(""INDEXBVMF:IFIX"") ,INDEX(GOOGLEFINANCE(""INDEXBVMF:IFIX"",""price"",$I231),2,2))"),3416.25)</f>
        <v>3416.25</v>
      </c>
      <c r="W231" s="32" t="e">
        <f t="shared" ca="1" si="7"/>
        <v>#VALUE!</v>
      </c>
      <c r="X231" s="33" t="s">
        <v>66</v>
      </c>
      <c r="Y231" s="34">
        <v>0</v>
      </c>
    </row>
    <row r="232" spans="1:25" ht="15.75" customHeight="1" x14ac:dyDescent="0.2">
      <c r="A232" s="48"/>
      <c r="B232" s="45"/>
      <c r="C232" s="46"/>
      <c r="D232" s="48"/>
      <c r="E232" s="135"/>
      <c r="F232" s="49">
        <f t="shared" si="0"/>
        <v>0</v>
      </c>
      <c r="G232" s="49">
        <f t="shared" si="1"/>
        <v>0</v>
      </c>
      <c r="H232" s="34" t="s">
        <v>66</v>
      </c>
      <c r="I232" s="45"/>
      <c r="J232" s="46"/>
      <c r="K232" s="25"/>
      <c r="L232" s="22"/>
      <c r="M232" s="47" t="str">
        <f t="shared" si="2"/>
        <v/>
      </c>
      <c r="N232" s="27" t="str">
        <f t="shared" si="3"/>
        <v/>
      </c>
      <c r="O232" s="27" t="str">
        <f t="shared" si="4"/>
        <v/>
      </c>
      <c r="P232" s="27" t="str">
        <f t="shared" si="5"/>
        <v/>
      </c>
      <c r="Q232" s="28" t="s">
        <v>66</v>
      </c>
      <c r="R232" s="33" t="s">
        <v>66</v>
      </c>
      <c r="S232" s="30">
        <f ca="1">SUMIFS(Dividendos!E:E,Dividendos!B:B,A232,Dividendos!A:A,"&gt;="&amp;B232,Dividendos!A:A,"&lt;="&amp; IF(I232="",TODAY(),I232 ))*D232</f>
        <v>0</v>
      </c>
      <c r="T232" s="30">
        <f t="shared" ca="1" si="6"/>
        <v>0</v>
      </c>
      <c r="U232" s="31" t="str">
        <f ca="1">IFERROR(__xludf.DUMMYFUNCTION("IFERROR(IF(B232=TODAY(),GOOGLEFINANCE(""INDEXBVMF:IFIX""),INDEX(GOOGLEFINANCE(""INDEXBVMF:IFIX"",""price"",$B232),2,2)))"),"")</f>
        <v/>
      </c>
      <c r="V232" s="31">
        <f ca="1">IFERROR(__xludf.DUMMYFUNCTION("IF(OR(ISBLANK($I232),I232=TODAY()), GOOGLEFINANCE(""INDEXBVMF:IFIX"") ,INDEX(GOOGLEFINANCE(""INDEXBVMF:IFIX"",""price"",$I232),2,2))"),3416.25)</f>
        <v>3416.25</v>
      </c>
      <c r="W232" s="32" t="e">
        <f t="shared" ca="1" si="7"/>
        <v>#VALUE!</v>
      </c>
      <c r="X232" s="33" t="s">
        <v>66</v>
      </c>
      <c r="Y232" s="34">
        <v>0</v>
      </c>
    </row>
    <row r="233" spans="1:25" ht="15.75" customHeight="1" x14ac:dyDescent="0.2">
      <c r="A233" s="48"/>
      <c r="B233" s="45"/>
      <c r="C233" s="46"/>
      <c r="D233" s="48"/>
      <c r="E233" s="135"/>
      <c r="F233" s="49">
        <f t="shared" si="0"/>
        <v>0</v>
      </c>
      <c r="G233" s="49">
        <f t="shared" si="1"/>
        <v>0</v>
      </c>
      <c r="H233" s="34" t="s">
        <v>66</v>
      </c>
      <c r="I233" s="45"/>
      <c r="J233" s="46"/>
      <c r="K233" s="25"/>
      <c r="L233" s="22"/>
      <c r="M233" s="47" t="str">
        <f t="shared" si="2"/>
        <v/>
      </c>
      <c r="N233" s="27" t="str">
        <f t="shared" si="3"/>
        <v/>
      </c>
      <c r="O233" s="27" t="str">
        <f t="shared" si="4"/>
        <v/>
      </c>
      <c r="P233" s="27" t="str">
        <f t="shared" si="5"/>
        <v/>
      </c>
      <c r="Q233" s="28" t="s">
        <v>66</v>
      </c>
      <c r="R233" s="33" t="s">
        <v>66</v>
      </c>
      <c r="S233" s="30">
        <f ca="1">SUMIFS(Dividendos!E:E,Dividendos!B:B,A233,Dividendos!A:A,"&gt;="&amp;B233,Dividendos!A:A,"&lt;="&amp; IF(I233="",TODAY(),I233 ))*D233</f>
        <v>0</v>
      </c>
      <c r="T233" s="30">
        <f t="shared" ca="1" si="6"/>
        <v>0</v>
      </c>
      <c r="U233" s="31" t="str">
        <f ca="1">IFERROR(__xludf.DUMMYFUNCTION("IFERROR(IF(B233=TODAY(),GOOGLEFINANCE(""INDEXBVMF:IFIX""),INDEX(GOOGLEFINANCE(""INDEXBVMF:IFIX"",""price"",$B233),2,2)))"),"")</f>
        <v/>
      </c>
      <c r="V233" s="31">
        <f ca="1">IFERROR(__xludf.DUMMYFUNCTION("IF(OR(ISBLANK($I233),I233=TODAY()), GOOGLEFINANCE(""INDEXBVMF:IFIX"") ,INDEX(GOOGLEFINANCE(""INDEXBVMF:IFIX"",""price"",$I233),2,2))"),3416.25)</f>
        <v>3416.25</v>
      </c>
      <c r="W233" s="32" t="e">
        <f t="shared" ca="1" si="7"/>
        <v>#VALUE!</v>
      </c>
      <c r="X233" s="33" t="s">
        <v>66</v>
      </c>
      <c r="Y233" s="34">
        <v>0</v>
      </c>
    </row>
    <row r="234" spans="1:25" ht="15.75" customHeight="1" x14ac:dyDescent="0.2">
      <c r="A234" s="48"/>
      <c r="B234" s="45"/>
      <c r="C234" s="46"/>
      <c r="D234" s="48"/>
      <c r="E234" s="135"/>
      <c r="F234" s="49">
        <f t="shared" si="0"/>
        <v>0</v>
      </c>
      <c r="G234" s="49">
        <f t="shared" si="1"/>
        <v>0</v>
      </c>
      <c r="H234" s="34" t="s">
        <v>66</v>
      </c>
      <c r="I234" s="45"/>
      <c r="J234" s="46"/>
      <c r="K234" s="25"/>
      <c r="L234" s="22"/>
      <c r="M234" s="47" t="str">
        <f t="shared" si="2"/>
        <v/>
      </c>
      <c r="N234" s="27" t="str">
        <f t="shared" si="3"/>
        <v/>
      </c>
      <c r="O234" s="27" t="str">
        <f t="shared" si="4"/>
        <v/>
      </c>
      <c r="P234" s="27" t="str">
        <f t="shared" si="5"/>
        <v/>
      </c>
      <c r="Q234" s="28" t="s">
        <v>66</v>
      </c>
      <c r="R234" s="33" t="s">
        <v>66</v>
      </c>
      <c r="S234" s="30">
        <f ca="1">SUMIFS(Dividendos!E:E,Dividendos!B:B,A234,Dividendos!A:A,"&gt;="&amp;B234,Dividendos!A:A,"&lt;="&amp; IF(I234="",TODAY(),I234 ))*D234</f>
        <v>0</v>
      </c>
      <c r="T234" s="30">
        <f t="shared" ca="1" si="6"/>
        <v>0</v>
      </c>
      <c r="U234" s="31" t="str">
        <f ca="1">IFERROR(__xludf.DUMMYFUNCTION("IFERROR(IF(B234=TODAY(),GOOGLEFINANCE(""INDEXBVMF:IFIX""),INDEX(GOOGLEFINANCE(""INDEXBVMF:IFIX"",""price"",$B234),2,2)))"),"")</f>
        <v/>
      </c>
      <c r="V234" s="31">
        <f ca="1">IFERROR(__xludf.DUMMYFUNCTION("IF(OR(ISBLANK($I234),I234=TODAY()), GOOGLEFINANCE(""INDEXBVMF:IFIX"") ,INDEX(GOOGLEFINANCE(""INDEXBVMF:IFIX"",""price"",$I234),2,2))"),3416.25)</f>
        <v>3416.25</v>
      </c>
      <c r="W234" s="32" t="e">
        <f t="shared" ca="1" si="7"/>
        <v>#VALUE!</v>
      </c>
      <c r="X234" s="33" t="s">
        <v>66</v>
      </c>
      <c r="Y234" s="34">
        <v>0</v>
      </c>
    </row>
    <row r="235" spans="1:25" ht="15.75" customHeight="1" x14ac:dyDescent="0.2">
      <c r="A235" s="48"/>
      <c r="B235" s="45"/>
      <c r="C235" s="46"/>
      <c r="D235" s="48"/>
      <c r="E235" s="135"/>
      <c r="F235" s="49">
        <f t="shared" si="0"/>
        <v>0</v>
      </c>
      <c r="G235" s="49">
        <f t="shared" si="1"/>
        <v>0</v>
      </c>
      <c r="H235" s="34" t="s">
        <v>66</v>
      </c>
      <c r="I235" s="45"/>
      <c r="J235" s="46"/>
      <c r="K235" s="25"/>
      <c r="L235" s="22"/>
      <c r="M235" s="47" t="str">
        <f t="shared" si="2"/>
        <v/>
      </c>
      <c r="N235" s="27" t="str">
        <f t="shared" si="3"/>
        <v/>
      </c>
      <c r="O235" s="27" t="str">
        <f t="shared" si="4"/>
        <v/>
      </c>
      <c r="P235" s="27" t="str">
        <f t="shared" si="5"/>
        <v/>
      </c>
      <c r="Q235" s="28" t="s">
        <v>66</v>
      </c>
      <c r="R235" s="33" t="s">
        <v>66</v>
      </c>
      <c r="S235" s="30">
        <f ca="1">SUMIFS(Dividendos!E:E,Dividendos!B:B,A235,Dividendos!A:A,"&gt;="&amp;B235,Dividendos!A:A,"&lt;="&amp; IF(I235="",TODAY(),I235 ))*D235</f>
        <v>0</v>
      </c>
      <c r="T235" s="30">
        <f t="shared" ca="1" si="6"/>
        <v>0</v>
      </c>
      <c r="U235" s="31" t="str">
        <f ca="1">IFERROR(__xludf.DUMMYFUNCTION("IFERROR(IF(B235=TODAY(),GOOGLEFINANCE(""INDEXBVMF:IFIX""),INDEX(GOOGLEFINANCE(""INDEXBVMF:IFIX"",""price"",$B235),2,2)))"),"")</f>
        <v/>
      </c>
      <c r="V235" s="31">
        <f ca="1">IFERROR(__xludf.DUMMYFUNCTION("IF(OR(ISBLANK($I235),I235=TODAY()), GOOGLEFINANCE(""INDEXBVMF:IFIX"") ,INDEX(GOOGLEFINANCE(""INDEXBVMF:IFIX"",""price"",$I235),2,2))"),3416.25)</f>
        <v>3416.25</v>
      </c>
      <c r="W235" s="32" t="e">
        <f t="shared" ca="1" si="7"/>
        <v>#VALUE!</v>
      </c>
      <c r="X235" s="33" t="s">
        <v>66</v>
      </c>
      <c r="Y235" s="34">
        <v>0</v>
      </c>
    </row>
    <row r="236" spans="1:25" ht="15.75" customHeight="1" x14ac:dyDescent="0.2">
      <c r="A236" s="48"/>
      <c r="B236" s="45"/>
      <c r="C236" s="46"/>
      <c r="D236" s="48"/>
      <c r="E236" s="135"/>
      <c r="F236" s="49">
        <f t="shared" si="0"/>
        <v>0</v>
      </c>
      <c r="G236" s="49">
        <f t="shared" si="1"/>
        <v>0</v>
      </c>
      <c r="H236" s="34" t="s">
        <v>66</v>
      </c>
      <c r="I236" s="45"/>
      <c r="J236" s="46"/>
      <c r="K236" s="25"/>
      <c r="L236" s="22"/>
      <c r="M236" s="47" t="str">
        <f t="shared" si="2"/>
        <v/>
      </c>
      <c r="N236" s="27" t="str">
        <f t="shared" si="3"/>
        <v/>
      </c>
      <c r="O236" s="27" t="str">
        <f t="shared" si="4"/>
        <v/>
      </c>
      <c r="P236" s="27" t="str">
        <f t="shared" si="5"/>
        <v/>
      </c>
      <c r="Q236" s="28" t="s">
        <v>66</v>
      </c>
      <c r="R236" s="33" t="s">
        <v>66</v>
      </c>
      <c r="S236" s="30">
        <f ca="1">SUMIFS(Dividendos!E:E,Dividendos!B:B,A236,Dividendos!A:A,"&gt;="&amp;B236,Dividendos!A:A,"&lt;="&amp; IF(I236="",TODAY(),I236 ))*D236</f>
        <v>0</v>
      </c>
      <c r="T236" s="30">
        <f t="shared" ca="1" si="6"/>
        <v>0</v>
      </c>
      <c r="U236" s="31" t="str">
        <f ca="1">IFERROR(__xludf.DUMMYFUNCTION("IFERROR(IF(B236=TODAY(),GOOGLEFINANCE(""INDEXBVMF:IFIX""),INDEX(GOOGLEFINANCE(""INDEXBVMF:IFIX"",""price"",$B236),2,2)))"),"")</f>
        <v/>
      </c>
      <c r="V236" s="31">
        <f ca="1">IFERROR(__xludf.DUMMYFUNCTION("IF(OR(ISBLANK($I236),I236=TODAY()), GOOGLEFINANCE(""INDEXBVMF:IFIX"") ,INDEX(GOOGLEFINANCE(""INDEXBVMF:IFIX"",""price"",$I236),2,2))"),3416.25)</f>
        <v>3416.25</v>
      </c>
      <c r="W236" s="32" t="e">
        <f t="shared" ca="1" si="7"/>
        <v>#VALUE!</v>
      </c>
      <c r="X236" s="33" t="s">
        <v>66</v>
      </c>
      <c r="Y236" s="34">
        <v>0</v>
      </c>
    </row>
    <row r="237" spans="1:25" ht="15.75" customHeight="1" x14ac:dyDescent="0.2">
      <c r="A237" s="48"/>
      <c r="B237" s="45"/>
      <c r="C237" s="46"/>
      <c r="D237" s="48"/>
      <c r="E237" s="135"/>
      <c r="F237" s="49">
        <f t="shared" si="0"/>
        <v>0</v>
      </c>
      <c r="G237" s="49">
        <f t="shared" si="1"/>
        <v>0</v>
      </c>
      <c r="H237" s="34" t="s">
        <v>66</v>
      </c>
      <c r="I237" s="45"/>
      <c r="J237" s="46"/>
      <c r="K237" s="25"/>
      <c r="L237" s="22"/>
      <c r="M237" s="47" t="str">
        <f t="shared" si="2"/>
        <v/>
      </c>
      <c r="N237" s="27" t="str">
        <f t="shared" si="3"/>
        <v/>
      </c>
      <c r="O237" s="27" t="str">
        <f t="shared" si="4"/>
        <v/>
      </c>
      <c r="P237" s="27" t="str">
        <f t="shared" si="5"/>
        <v/>
      </c>
      <c r="Q237" s="28" t="s">
        <v>66</v>
      </c>
      <c r="R237" s="33" t="s">
        <v>66</v>
      </c>
      <c r="S237" s="30">
        <f ca="1">SUMIFS(Dividendos!E:E,Dividendos!B:B,A237,Dividendos!A:A,"&gt;="&amp;B237,Dividendos!A:A,"&lt;="&amp; IF(I237="",TODAY(),I237 ))*D237</f>
        <v>0</v>
      </c>
      <c r="T237" s="30">
        <f t="shared" ca="1" si="6"/>
        <v>0</v>
      </c>
      <c r="U237" s="31" t="str">
        <f ca="1">IFERROR(__xludf.DUMMYFUNCTION("IFERROR(IF(B237=TODAY(),GOOGLEFINANCE(""INDEXBVMF:IFIX""),INDEX(GOOGLEFINANCE(""INDEXBVMF:IFIX"",""price"",$B237),2,2)))"),"")</f>
        <v/>
      </c>
      <c r="V237" s="31">
        <f ca="1">IFERROR(__xludf.DUMMYFUNCTION("IF(OR(ISBLANK($I237),I237=TODAY()), GOOGLEFINANCE(""INDEXBVMF:IFIX"") ,INDEX(GOOGLEFINANCE(""INDEXBVMF:IFIX"",""price"",$I237),2,2))"),3416.25)</f>
        <v>3416.25</v>
      </c>
      <c r="W237" s="32" t="e">
        <f t="shared" ca="1" si="7"/>
        <v>#VALUE!</v>
      </c>
      <c r="X237" s="33" t="s">
        <v>66</v>
      </c>
      <c r="Y237" s="34">
        <v>0</v>
      </c>
    </row>
    <row r="238" spans="1:25" ht="15.75" customHeight="1" x14ac:dyDescent="0.2">
      <c r="A238" s="48"/>
      <c r="B238" s="45"/>
      <c r="C238" s="46"/>
      <c r="D238" s="48"/>
      <c r="E238" s="135"/>
      <c r="F238" s="49">
        <f t="shared" si="0"/>
        <v>0</v>
      </c>
      <c r="G238" s="49">
        <f t="shared" si="1"/>
        <v>0</v>
      </c>
      <c r="H238" s="34" t="s">
        <v>66</v>
      </c>
      <c r="I238" s="45"/>
      <c r="J238" s="46"/>
      <c r="K238" s="25"/>
      <c r="L238" s="22"/>
      <c r="M238" s="47" t="str">
        <f t="shared" si="2"/>
        <v/>
      </c>
      <c r="N238" s="27" t="str">
        <f t="shared" si="3"/>
        <v/>
      </c>
      <c r="O238" s="27" t="str">
        <f t="shared" si="4"/>
        <v/>
      </c>
      <c r="P238" s="27" t="str">
        <f t="shared" si="5"/>
        <v/>
      </c>
      <c r="Q238" s="28" t="s">
        <v>66</v>
      </c>
      <c r="R238" s="33" t="s">
        <v>66</v>
      </c>
      <c r="S238" s="30">
        <f ca="1">SUMIFS(Dividendos!E:E,Dividendos!B:B,A238,Dividendos!A:A,"&gt;="&amp;B238,Dividendos!A:A,"&lt;="&amp; IF(I238="",TODAY(),I238 ))*D238</f>
        <v>0</v>
      </c>
      <c r="T238" s="30">
        <f t="shared" ca="1" si="6"/>
        <v>0</v>
      </c>
      <c r="U238" s="31" t="str">
        <f ca="1">IFERROR(__xludf.DUMMYFUNCTION("IFERROR(IF(B238=TODAY(),GOOGLEFINANCE(""INDEXBVMF:IFIX""),INDEX(GOOGLEFINANCE(""INDEXBVMF:IFIX"",""price"",$B238),2,2)))"),"")</f>
        <v/>
      </c>
      <c r="V238" s="31">
        <f ca="1">IFERROR(__xludf.DUMMYFUNCTION("IF(OR(ISBLANK($I238),I238=TODAY()), GOOGLEFINANCE(""INDEXBVMF:IFIX"") ,INDEX(GOOGLEFINANCE(""INDEXBVMF:IFIX"",""price"",$I238),2,2))"),3416.25)</f>
        <v>3416.25</v>
      </c>
      <c r="W238" s="32" t="e">
        <f t="shared" ca="1" si="7"/>
        <v>#VALUE!</v>
      </c>
      <c r="X238" s="33" t="s">
        <v>66</v>
      </c>
      <c r="Y238" s="34">
        <v>0</v>
      </c>
    </row>
    <row r="239" spans="1:25" ht="15.75" customHeight="1" x14ac:dyDescent="0.2">
      <c r="A239" s="48"/>
      <c r="B239" s="45"/>
      <c r="C239" s="46"/>
      <c r="D239" s="48"/>
      <c r="E239" s="135"/>
      <c r="F239" s="49">
        <f t="shared" si="0"/>
        <v>0</v>
      </c>
      <c r="G239" s="49">
        <f t="shared" si="1"/>
        <v>0</v>
      </c>
      <c r="H239" s="34" t="s">
        <v>66</v>
      </c>
      <c r="I239" s="45"/>
      <c r="J239" s="46"/>
      <c r="K239" s="25"/>
      <c r="L239" s="22"/>
      <c r="M239" s="47" t="str">
        <f t="shared" si="2"/>
        <v/>
      </c>
      <c r="N239" s="27" t="str">
        <f t="shared" si="3"/>
        <v/>
      </c>
      <c r="O239" s="27" t="str">
        <f t="shared" si="4"/>
        <v/>
      </c>
      <c r="P239" s="27" t="str">
        <f t="shared" si="5"/>
        <v/>
      </c>
      <c r="Q239" s="28" t="s">
        <v>66</v>
      </c>
      <c r="R239" s="33" t="s">
        <v>66</v>
      </c>
      <c r="S239" s="30">
        <f ca="1">SUMIFS(Dividendos!E:E,Dividendos!B:B,A239,Dividendos!A:A,"&gt;="&amp;B239,Dividendos!A:A,"&lt;="&amp; IF(I239="",TODAY(),I239 ))*D239</f>
        <v>0</v>
      </c>
      <c r="T239" s="30">
        <f t="shared" ca="1" si="6"/>
        <v>0</v>
      </c>
      <c r="U239" s="31" t="str">
        <f ca="1">IFERROR(__xludf.DUMMYFUNCTION("IFERROR(IF(B239=TODAY(),GOOGLEFINANCE(""INDEXBVMF:IFIX""),INDEX(GOOGLEFINANCE(""INDEXBVMF:IFIX"",""price"",$B239),2,2)))"),"")</f>
        <v/>
      </c>
      <c r="V239" s="31">
        <f ca="1">IFERROR(__xludf.DUMMYFUNCTION("IF(OR(ISBLANK($I239),I239=TODAY()), GOOGLEFINANCE(""INDEXBVMF:IFIX"") ,INDEX(GOOGLEFINANCE(""INDEXBVMF:IFIX"",""price"",$I239),2,2))"),3416.25)</f>
        <v>3416.25</v>
      </c>
      <c r="W239" s="32" t="e">
        <f t="shared" ca="1" si="7"/>
        <v>#VALUE!</v>
      </c>
      <c r="X239" s="33" t="s">
        <v>66</v>
      </c>
      <c r="Y239" s="34">
        <v>0</v>
      </c>
    </row>
    <row r="240" spans="1:25" ht="15.75" customHeight="1" x14ac:dyDescent="0.2">
      <c r="A240" s="48"/>
      <c r="B240" s="45"/>
      <c r="C240" s="46"/>
      <c r="D240" s="48"/>
      <c r="E240" s="135"/>
      <c r="F240" s="49">
        <f t="shared" si="0"/>
        <v>0</v>
      </c>
      <c r="G240" s="49">
        <f t="shared" si="1"/>
        <v>0</v>
      </c>
      <c r="H240" s="34" t="s">
        <v>66</v>
      </c>
      <c r="I240" s="45"/>
      <c r="J240" s="46"/>
      <c r="K240" s="25"/>
      <c r="L240" s="22"/>
      <c r="M240" s="47" t="str">
        <f t="shared" si="2"/>
        <v/>
      </c>
      <c r="N240" s="27" t="str">
        <f t="shared" si="3"/>
        <v/>
      </c>
      <c r="O240" s="27" t="str">
        <f t="shared" si="4"/>
        <v/>
      </c>
      <c r="P240" s="27" t="str">
        <f t="shared" si="5"/>
        <v/>
      </c>
      <c r="Q240" s="28" t="s">
        <v>66</v>
      </c>
      <c r="R240" s="33" t="s">
        <v>66</v>
      </c>
      <c r="S240" s="30">
        <f ca="1">SUMIFS(Dividendos!E:E,Dividendos!B:B,A240,Dividendos!A:A,"&gt;="&amp;B240,Dividendos!A:A,"&lt;="&amp; IF(I240="",TODAY(),I240 ))*D240</f>
        <v>0</v>
      </c>
      <c r="T240" s="30">
        <f t="shared" ca="1" si="6"/>
        <v>0</v>
      </c>
      <c r="U240" s="31" t="str">
        <f ca="1">IFERROR(__xludf.DUMMYFUNCTION("IFERROR(IF(B240=TODAY(),GOOGLEFINANCE(""INDEXBVMF:IFIX""),INDEX(GOOGLEFINANCE(""INDEXBVMF:IFIX"",""price"",$B240),2,2)))"),"")</f>
        <v/>
      </c>
      <c r="V240" s="31">
        <f ca="1">IFERROR(__xludf.DUMMYFUNCTION("IF(OR(ISBLANK($I240),I240=TODAY()), GOOGLEFINANCE(""INDEXBVMF:IFIX"") ,INDEX(GOOGLEFINANCE(""INDEXBVMF:IFIX"",""price"",$I240),2,2))"),3416.25)</f>
        <v>3416.25</v>
      </c>
      <c r="W240" s="32" t="e">
        <f t="shared" ca="1" si="7"/>
        <v>#VALUE!</v>
      </c>
      <c r="X240" s="33" t="s">
        <v>66</v>
      </c>
      <c r="Y240" s="34">
        <v>0</v>
      </c>
    </row>
    <row r="241" spans="1:25" ht="15.75" customHeight="1" x14ac:dyDescent="0.2">
      <c r="A241" s="48"/>
      <c r="B241" s="45"/>
      <c r="C241" s="46"/>
      <c r="D241" s="48"/>
      <c r="E241" s="135"/>
      <c r="F241" s="49">
        <f t="shared" si="0"/>
        <v>0</v>
      </c>
      <c r="G241" s="49">
        <f t="shared" si="1"/>
        <v>0</v>
      </c>
      <c r="H241" s="34" t="s">
        <v>66</v>
      </c>
      <c r="I241" s="45"/>
      <c r="J241" s="46"/>
      <c r="K241" s="25"/>
      <c r="L241" s="22"/>
      <c r="M241" s="47" t="str">
        <f t="shared" si="2"/>
        <v/>
      </c>
      <c r="N241" s="27" t="str">
        <f t="shared" si="3"/>
        <v/>
      </c>
      <c r="O241" s="27" t="str">
        <f t="shared" si="4"/>
        <v/>
      </c>
      <c r="P241" s="27" t="str">
        <f t="shared" si="5"/>
        <v/>
      </c>
      <c r="Q241" s="28" t="s">
        <v>66</v>
      </c>
      <c r="R241" s="33" t="s">
        <v>66</v>
      </c>
      <c r="S241" s="30">
        <f ca="1">SUMIFS(Dividendos!E:E,Dividendos!B:B,A241,Dividendos!A:A,"&gt;="&amp;B241,Dividendos!A:A,"&lt;="&amp; IF(I241="",TODAY(),I241 ))*D241</f>
        <v>0</v>
      </c>
      <c r="T241" s="30">
        <f t="shared" ca="1" si="6"/>
        <v>0</v>
      </c>
      <c r="U241" s="31" t="str">
        <f ca="1">IFERROR(__xludf.DUMMYFUNCTION("IFERROR(IF(B241=TODAY(),GOOGLEFINANCE(""INDEXBVMF:IFIX""),INDEX(GOOGLEFINANCE(""INDEXBVMF:IFIX"",""price"",$B241),2,2)))"),"")</f>
        <v/>
      </c>
      <c r="V241" s="31">
        <f ca="1">IFERROR(__xludf.DUMMYFUNCTION("IF(OR(ISBLANK($I241),I241=TODAY()), GOOGLEFINANCE(""INDEXBVMF:IFIX"") ,INDEX(GOOGLEFINANCE(""INDEXBVMF:IFIX"",""price"",$I241),2,2))"),3416.25)</f>
        <v>3416.25</v>
      </c>
      <c r="W241" s="32" t="e">
        <f t="shared" ca="1" si="7"/>
        <v>#VALUE!</v>
      </c>
      <c r="X241" s="33" t="s">
        <v>66</v>
      </c>
      <c r="Y241" s="34">
        <v>0</v>
      </c>
    </row>
    <row r="242" spans="1:25" ht="15.75" customHeight="1" x14ac:dyDescent="0.2">
      <c r="A242" s="48"/>
      <c r="B242" s="45"/>
      <c r="C242" s="46"/>
      <c r="D242" s="48"/>
      <c r="E242" s="135"/>
      <c r="F242" s="49">
        <f t="shared" si="0"/>
        <v>0</v>
      </c>
      <c r="G242" s="49">
        <f t="shared" si="1"/>
        <v>0</v>
      </c>
      <c r="H242" s="34" t="s">
        <v>66</v>
      </c>
      <c r="I242" s="45"/>
      <c r="J242" s="46"/>
      <c r="K242" s="25"/>
      <c r="L242" s="22"/>
      <c r="M242" s="47" t="str">
        <f t="shared" si="2"/>
        <v/>
      </c>
      <c r="N242" s="27" t="str">
        <f t="shared" si="3"/>
        <v/>
      </c>
      <c r="O242" s="27" t="str">
        <f t="shared" si="4"/>
        <v/>
      </c>
      <c r="P242" s="27" t="str">
        <f t="shared" si="5"/>
        <v/>
      </c>
      <c r="Q242" s="28" t="s">
        <v>66</v>
      </c>
      <c r="R242" s="33" t="s">
        <v>66</v>
      </c>
      <c r="S242" s="30">
        <f ca="1">SUMIFS(Dividendos!E:E,Dividendos!B:B,A242,Dividendos!A:A,"&gt;="&amp;B242,Dividendos!A:A,"&lt;="&amp; IF(I242="",TODAY(),I242 ))*D242</f>
        <v>0</v>
      </c>
      <c r="T242" s="30">
        <f t="shared" ca="1" si="6"/>
        <v>0</v>
      </c>
      <c r="U242" s="31" t="str">
        <f ca="1">IFERROR(__xludf.DUMMYFUNCTION("IFERROR(IF(B242=TODAY(),GOOGLEFINANCE(""INDEXBVMF:IFIX""),INDEX(GOOGLEFINANCE(""INDEXBVMF:IFIX"",""price"",$B242),2,2)))"),"")</f>
        <v/>
      </c>
      <c r="V242" s="31">
        <f ca="1">IFERROR(__xludf.DUMMYFUNCTION("IF(OR(ISBLANK($I242),I242=TODAY()), GOOGLEFINANCE(""INDEXBVMF:IFIX"") ,INDEX(GOOGLEFINANCE(""INDEXBVMF:IFIX"",""price"",$I242),2,2))"),3416.25)</f>
        <v>3416.25</v>
      </c>
      <c r="W242" s="32" t="e">
        <f t="shared" ca="1" si="7"/>
        <v>#VALUE!</v>
      </c>
      <c r="X242" s="33" t="s">
        <v>66</v>
      </c>
      <c r="Y242" s="34">
        <v>0</v>
      </c>
    </row>
    <row r="243" spans="1:25" ht="15.75" customHeight="1" x14ac:dyDescent="0.2">
      <c r="A243" s="48"/>
      <c r="B243" s="45"/>
      <c r="C243" s="46"/>
      <c r="D243" s="48"/>
      <c r="E243" s="135"/>
      <c r="F243" s="49">
        <f t="shared" si="0"/>
        <v>0</v>
      </c>
      <c r="G243" s="49">
        <f t="shared" si="1"/>
        <v>0</v>
      </c>
      <c r="H243" s="34" t="s">
        <v>66</v>
      </c>
      <c r="I243" s="45"/>
      <c r="J243" s="46"/>
      <c r="K243" s="25"/>
      <c r="L243" s="22"/>
      <c r="M243" s="47" t="str">
        <f t="shared" si="2"/>
        <v/>
      </c>
      <c r="N243" s="27" t="str">
        <f t="shared" si="3"/>
        <v/>
      </c>
      <c r="O243" s="27" t="str">
        <f t="shared" si="4"/>
        <v/>
      </c>
      <c r="P243" s="27" t="str">
        <f t="shared" si="5"/>
        <v/>
      </c>
      <c r="Q243" s="28" t="s">
        <v>66</v>
      </c>
      <c r="R243" s="33" t="s">
        <v>66</v>
      </c>
      <c r="S243" s="30">
        <f ca="1">SUMIFS(Dividendos!E:E,Dividendos!B:B,A243,Dividendos!A:A,"&gt;="&amp;B243,Dividendos!A:A,"&lt;="&amp; IF(I243="",TODAY(),I243 ))*D243</f>
        <v>0</v>
      </c>
      <c r="T243" s="30">
        <f t="shared" ca="1" si="6"/>
        <v>0</v>
      </c>
      <c r="U243" s="31" t="str">
        <f ca="1">IFERROR(__xludf.DUMMYFUNCTION("IFERROR(IF(B243=TODAY(),GOOGLEFINANCE(""INDEXBVMF:IFIX""),INDEX(GOOGLEFINANCE(""INDEXBVMF:IFIX"",""price"",$B243),2,2)))"),"")</f>
        <v/>
      </c>
      <c r="V243" s="31">
        <f ca="1">IFERROR(__xludf.DUMMYFUNCTION("IF(OR(ISBLANK($I243),I243=TODAY()), GOOGLEFINANCE(""INDEXBVMF:IFIX"") ,INDEX(GOOGLEFINANCE(""INDEXBVMF:IFIX"",""price"",$I243),2,2))"),3416.25)</f>
        <v>3416.25</v>
      </c>
      <c r="W243" s="32" t="e">
        <f t="shared" ca="1" si="7"/>
        <v>#VALUE!</v>
      </c>
      <c r="X243" s="33" t="s">
        <v>66</v>
      </c>
      <c r="Y243" s="34">
        <v>0</v>
      </c>
    </row>
    <row r="244" spans="1:25" ht="15.75" customHeight="1" x14ac:dyDescent="0.2">
      <c r="A244" s="48"/>
      <c r="B244" s="45"/>
      <c r="C244" s="46"/>
      <c r="D244" s="48"/>
      <c r="E244" s="135"/>
      <c r="F244" s="49">
        <f t="shared" si="0"/>
        <v>0</v>
      </c>
      <c r="G244" s="49">
        <f t="shared" si="1"/>
        <v>0</v>
      </c>
      <c r="H244" s="34" t="s">
        <v>66</v>
      </c>
      <c r="I244" s="45"/>
      <c r="J244" s="46"/>
      <c r="K244" s="25"/>
      <c r="L244" s="22"/>
      <c r="M244" s="47" t="str">
        <f t="shared" si="2"/>
        <v/>
      </c>
      <c r="N244" s="27" t="str">
        <f t="shared" si="3"/>
        <v/>
      </c>
      <c r="O244" s="27" t="str">
        <f t="shared" si="4"/>
        <v/>
      </c>
      <c r="P244" s="27" t="str">
        <f t="shared" si="5"/>
        <v/>
      </c>
      <c r="Q244" s="28" t="s">
        <v>66</v>
      </c>
      <c r="R244" s="33" t="s">
        <v>66</v>
      </c>
      <c r="S244" s="30">
        <f ca="1">SUMIFS(Dividendos!E:E,Dividendos!B:B,A244,Dividendos!A:A,"&gt;="&amp;B244,Dividendos!A:A,"&lt;="&amp; IF(I244="",TODAY(),I244 ))*D244</f>
        <v>0</v>
      </c>
      <c r="T244" s="30">
        <f t="shared" ca="1" si="6"/>
        <v>0</v>
      </c>
      <c r="U244" s="31" t="str">
        <f ca="1">IFERROR(__xludf.DUMMYFUNCTION("IFERROR(IF(B244=TODAY(),GOOGLEFINANCE(""INDEXBVMF:IFIX""),INDEX(GOOGLEFINANCE(""INDEXBVMF:IFIX"",""price"",$B244),2,2)))"),"")</f>
        <v/>
      </c>
      <c r="V244" s="31">
        <f ca="1">IFERROR(__xludf.DUMMYFUNCTION("IF(OR(ISBLANK($I244),I244=TODAY()), GOOGLEFINANCE(""INDEXBVMF:IFIX"") ,INDEX(GOOGLEFINANCE(""INDEXBVMF:IFIX"",""price"",$I244),2,2))"),3416.25)</f>
        <v>3416.25</v>
      </c>
      <c r="W244" s="32" t="e">
        <f t="shared" ca="1" si="7"/>
        <v>#VALUE!</v>
      </c>
      <c r="X244" s="33" t="s">
        <v>66</v>
      </c>
      <c r="Y244" s="34">
        <v>0</v>
      </c>
    </row>
    <row r="245" spans="1:25" ht="15.75" customHeight="1" x14ac:dyDescent="0.2">
      <c r="A245" s="48"/>
      <c r="B245" s="45"/>
      <c r="C245" s="46"/>
      <c r="D245" s="48"/>
      <c r="E245" s="135"/>
      <c r="F245" s="49">
        <f t="shared" si="0"/>
        <v>0</v>
      </c>
      <c r="G245" s="49">
        <f t="shared" si="1"/>
        <v>0</v>
      </c>
      <c r="H245" s="34" t="s">
        <v>66</v>
      </c>
      <c r="I245" s="45"/>
      <c r="J245" s="46"/>
      <c r="K245" s="25"/>
      <c r="L245" s="22"/>
      <c r="M245" s="47" t="str">
        <f t="shared" si="2"/>
        <v/>
      </c>
      <c r="N245" s="27" t="str">
        <f t="shared" si="3"/>
        <v/>
      </c>
      <c r="O245" s="27" t="str">
        <f t="shared" si="4"/>
        <v/>
      </c>
      <c r="P245" s="27" t="str">
        <f t="shared" si="5"/>
        <v/>
      </c>
      <c r="Q245" s="28" t="s">
        <v>66</v>
      </c>
      <c r="R245" s="33" t="s">
        <v>66</v>
      </c>
      <c r="S245" s="30">
        <f ca="1">SUMIFS(Dividendos!E:E,Dividendos!B:B,A245,Dividendos!A:A,"&gt;="&amp;B245,Dividendos!A:A,"&lt;="&amp; IF(I245="",TODAY(),I245 ))*D245</f>
        <v>0</v>
      </c>
      <c r="T245" s="30">
        <f t="shared" ca="1" si="6"/>
        <v>0</v>
      </c>
      <c r="U245" s="31" t="str">
        <f ca="1">IFERROR(__xludf.DUMMYFUNCTION("IFERROR(IF(B245=TODAY(),GOOGLEFINANCE(""INDEXBVMF:IFIX""),INDEX(GOOGLEFINANCE(""INDEXBVMF:IFIX"",""price"",$B245),2,2)))"),"")</f>
        <v/>
      </c>
      <c r="V245" s="31">
        <f ca="1">IFERROR(__xludf.DUMMYFUNCTION("IF(OR(ISBLANK($I245),I245=TODAY()), GOOGLEFINANCE(""INDEXBVMF:IFIX"") ,INDEX(GOOGLEFINANCE(""INDEXBVMF:IFIX"",""price"",$I245),2,2))"),3416.25)</f>
        <v>3416.25</v>
      </c>
      <c r="W245" s="32" t="e">
        <f t="shared" ca="1" si="7"/>
        <v>#VALUE!</v>
      </c>
      <c r="X245" s="33" t="s">
        <v>66</v>
      </c>
      <c r="Y245" s="34">
        <v>0</v>
      </c>
    </row>
    <row r="246" spans="1:25" ht="15.75" customHeight="1" x14ac:dyDescent="0.2">
      <c r="A246" s="48"/>
      <c r="B246" s="45"/>
      <c r="C246" s="46"/>
      <c r="D246" s="48"/>
      <c r="E246" s="135"/>
      <c r="F246" s="49">
        <f t="shared" si="0"/>
        <v>0</v>
      </c>
      <c r="G246" s="49">
        <f t="shared" si="1"/>
        <v>0</v>
      </c>
      <c r="H246" s="34" t="s">
        <v>66</v>
      </c>
      <c r="I246" s="45"/>
      <c r="J246" s="46"/>
      <c r="K246" s="25"/>
      <c r="L246" s="22"/>
      <c r="M246" s="47" t="str">
        <f t="shared" si="2"/>
        <v/>
      </c>
      <c r="N246" s="27" t="str">
        <f t="shared" si="3"/>
        <v/>
      </c>
      <c r="O246" s="27" t="str">
        <f t="shared" si="4"/>
        <v/>
      </c>
      <c r="P246" s="27" t="str">
        <f t="shared" si="5"/>
        <v/>
      </c>
      <c r="Q246" s="28" t="s">
        <v>66</v>
      </c>
      <c r="R246" s="33" t="s">
        <v>66</v>
      </c>
      <c r="S246" s="30">
        <f ca="1">SUMIFS(Dividendos!E:E,Dividendos!B:B,A246,Dividendos!A:A,"&gt;="&amp;B246,Dividendos!A:A,"&lt;="&amp; IF(I246="",TODAY(),I246 ))*D246</f>
        <v>0</v>
      </c>
      <c r="T246" s="30">
        <f t="shared" ca="1" si="6"/>
        <v>0</v>
      </c>
      <c r="U246" s="31" t="str">
        <f ca="1">IFERROR(__xludf.DUMMYFUNCTION("IFERROR(IF(B246=TODAY(),GOOGLEFINANCE(""INDEXBVMF:IFIX""),INDEX(GOOGLEFINANCE(""INDEXBVMF:IFIX"",""price"",$B246),2,2)))"),"")</f>
        <v/>
      </c>
      <c r="V246" s="31">
        <f ca="1">IFERROR(__xludf.DUMMYFUNCTION("IF(OR(ISBLANK($I246),I246=TODAY()), GOOGLEFINANCE(""INDEXBVMF:IFIX"") ,INDEX(GOOGLEFINANCE(""INDEXBVMF:IFIX"",""price"",$I246),2,2))"),3416.25)</f>
        <v>3416.25</v>
      </c>
      <c r="W246" s="32" t="e">
        <f t="shared" ca="1" si="7"/>
        <v>#VALUE!</v>
      </c>
      <c r="X246" s="33" t="s">
        <v>66</v>
      </c>
      <c r="Y246" s="34">
        <v>0</v>
      </c>
    </row>
    <row r="247" spans="1:25" ht="15.75" customHeight="1" x14ac:dyDescent="0.2">
      <c r="A247" s="48"/>
      <c r="B247" s="45"/>
      <c r="C247" s="46"/>
      <c r="D247" s="48"/>
      <c r="E247" s="135"/>
      <c r="F247" s="49">
        <f t="shared" si="0"/>
        <v>0</v>
      </c>
      <c r="G247" s="49">
        <f t="shared" si="1"/>
        <v>0</v>
      </c>
      <c r="H247" s="34" t="s">
        <v>66</v>
      </c>
      <c r="I247" s="45"/>
      <c r="J247" s="46"/>
      <c r="K247" s="25"/>
      <c r="L247" s="22"/>
      <c r="M247" s="47" t="str">
        <f t="shared" si="2"/>
        <v/>
      </c>
      <c r="N247" s="27" t="str">
        <f t="shared" si="3"/>
        <v/>
      </c>
      <c r="O247" s="27" t="str">
        <f t="shared" si="4"/>
        <v/>
      </c>
      <c r="P247" s="27" t="str">
        <f t="shared" si="5"/>
        <v/>
      </c>
      <c r="Q247" s="28" t="s">
        <v>66</v>
      </c>
      <c r="R247" s="33" t="s">
        <v>66</v>
      </c>
      <c r="S247" s="30">
        <f ca="1">SUMIFS(Dividendos!E:E,Dividendos!B:B,A247,Dividendos!A:A,"&gt;="&amp;B247,Dividendos!A:A,"&lt;="&amp; IF(I247="",TODAY(),I247 ))*D247</f>
        <v>0</v>
      </c>
      <c r="T247" s="30">
        <f t="shared" ca="1" si="6"/>
        <v>0</v>
      </c>
      <c r="U247" s="31" t="str">
        <f ca="1">IFERROR(__xludf.DUMMYFUNCTION("IFERROR(IF(B247=TODAY(),GOOGLEFINANCE(""INDEXBVMF:IFIX""),INDEX(GOOGLEFINANCE(""INDEXBVMF:IFIX"",""price"",$B247),2,2)))"),"")</f>
        <v/>
      </c>
      <c r="V247" s="31">
        <f ca="1">IFERROR(__xludf.DUMMYFUNCTION("IF(OR(ISBLANK($I247),I247=TODAY()), GOOGLEFINANCE(""INDEXBVMF:IFIX"") ,INDEX(GOOGLEFINANCE(""INDEXBVMF:IFIX"",""price"",$I247),2,2))"),3416.25)</f>
        <v>3416.25</v>
      </c>
      <c r="W247" s="32" t="e">
        <f t="shared" ca="1" si="7"/>
        <v>#VALUE!</v>
      </c>
      <c r="X247" s="33" t="s">
        <v>66</v>
      </c>
      <c r="Y247" s="34">
        <v>0</v>
      </c>
    </row>
    <row r="248" spans="1:25" ht="15.75" customHeight="1" x14ac:dyDescent="0.2">
      <c r="A248" s="48"/>
      <c r="B248" s="45"/>
      <c r="C248" s="46"/>
      <c r="D248" s="48"/>
      <c r="E248" s="135"/>
      <c r="F248" s="49">
        <f t="shared" si="0"/>
        <v>0</v>
      </c>
      <c r="G248" s="49">
        <f t="shared" si="1"/>
        <v>0</v>
      </c>
      <c r="H248" s="34" t="s">
        <v>66</v>
      </c>
      <c r="I248" s="45"/>
      <c r="J248" s="46"/>
      <c r="K248" s="25"/>
      <c r="L248" s="22"/>
      <c r="M248" s="47" t="str">
        <f t="shared" si="2"/>
        <v/>
      </c>
      <c r="N248" s="27" t="str">
        <f t="shared" si="3"/>
        <v/>
      </c>
      <c r="O248" s="27" t="str">
        <f t="shared" si="4"/>
        <v/>
      </c>
      <c r="P248" s="27" t="str">
        <f t="shared" si="5"/>
        <v/>
      </c>
      <c r="Q248" s="28" t="s">
        <v>66</v>
      </c>
      <c r="R248" s="33" t="s">
        <v>66</v>
      </c>
      <c r="S248" s="30">
        <f ca="1">SUMIFS(Dividendos!E:E,Dividendos!B:B,A248,Dividendos!A:A,"&gt;="&amp;B248,Dividendos!A:A,"&lt;="&amp; IF(I248="",TODAY(),I248 ))*D248</f>
        <v>0</v>
      </c>
      <c r="T248" s="30">
        <f t="shared" ca="1" si="6"/>
        <v>0</v>
      </c>
      <c r="U248" s="31" t="str">
        <f ca="1">IFERROR(__xludf.DUMMYFUNCTION("IFERROR(IF(B248=TODAY(),GOOGLEFINANCE(""INDEXBVMF:IFIX""),INDEX(GOOGLEFINANCE(""INDEXBVMF:IFIX"",""price"",$B248),2,2)))"),"")</f>
        <v/>
      </c>
      <c r="V248" s="31">
        <f ca="1">IFERROR(__xludf.DUMMYFUNCTION("IF(OR(ISBLANK($I248),I248=TODAY()), GOOGLEFINANCE(""INDEXBVMF:IFIX"") ,INDEX(GOOGLEFINANCE(""INDEXBVMF:IFIX"",""price"",$I248),2,2))"),3416.25)</f>
        <v>3416.25</v>
      </c>
      <c r="W248" s="32" t="e">
        <f t="shared" ca="1" si="7"/>
        <v>#VALUE!</v>
      </c>
      <c r="X248" s="33" t="s">
        <v>66</v>
      </c>
      <c r="Y248" s="34">
        <v>0</v>
      </c>
    </row>
    <row r="249" spans="1:25" ht="15.75" customHeight="1" x14ac:dyDescent="0.2">
      <c r="A249" s="48"/>
      <c r="B249" s="45"/>
      <c r="C249" s="46"/>
      <c r="D249" s="48"/>
      <c r="E249" s="135"/>
      <c r="F249" s="49">
        <f t="shared" si="0"/>
        <v>0</v>
      </c>
      <c r="G249" s="49">
        <f t="shared" si="1"/>
        <v>0</v>
      </c>
      <c r="H249" s="34" t="s">
        <v>66</v>
      </c>
      <c r="I249" s="45"/>
      <c r="J249" s="46"/>
      <c r="K249" s="25"/>
      <c r="L249" s="22"/>
      <c r="M249" s="47" t="str">
        <f t="shared" si="2"/>
        <v/>
      </c>
      <c r="N249" s="27" t="str">
        <f t="shared" si="3"/>
        <v/>
      </c>
      <c r="O249" s="27" t="str">
        <f t="shared" si="4"/>
        <v/>
      </c>
      <c r="P249" s="27" t="str">
        <f t="shared" si="5"/>
        <v/>
      </c>
      <c r="Q249" s="28" t="s">
        <v>66</v>
      </c>
      <c r="R249" s="33" t="s">
        <v>66</v>
      </c>
      <c r="S249" s="30">
        <f ca="1">SUMIFS(Dividendos!E:E,Dividendos!B:B,A249,Dividendos!A:A,"&gt;="&amp;B249,Dividendos!A:A,"&lt;="&amp; IF(I249="",TODAY(),I249 ))*D249</f>
        <v>0</v>
      </c>
      <c r="T249" s="30">
        <f t="shared" ca="1" si="6"/>
        <v>0</v>
      </c>
      <c r="U249" s="31" t="str">
        <f ca="1">IFERROR(__xludf.DUMMYFUNCTION("IFERROR(IF(B249=TODAY(),GOOGLEFINANCE(""INDEXBVMF:IFIX""),INDEX(GOOGLEFINANCE(""INDEXBVMF:IFIX"",""price"",$B249),2,2)))"),"")</f>
        <v/>
      </c>
      <c r="V249" s="31">
        <f ca="1">IFERROR(__xludf.DUMMYFUNCTION("IF(OR(ISBLANK($I249),I249=TODAY()), GOOGLEFINANCE(""INDEXBVMF:IFIX"") ,INDEX(GOOGLEFINANCE(""INDEXBVMF:IFIX"",""price"",$I249),2,2))"),3416.25)</f>
        <v>3416.25</v>
      </c>
      <c r="W249" s="32" t="e">
        <f t="shared" ca="1" si="7"/>
        <v>#VALUE!</v>
      </c>
      <c r="X249" s="33" t="s">
        <v>66</v>
      </c>
      <c r="Y249" s="34">
        <v>0</v>
      </c>
    </row>
    <row r="250" spans="1:25" ht="15.75" customHeight="1" x14ac:dyDescent="0.2">
      <c r="A250" s="48"/>
      <c r="B250" s="45"/>
      <c r="C250" s="46"/>
      <c r="D250" s="48"/>
      <c r="E250" s="135"/>
      <c r="F250" s="49">
        <f t="shared" si="0"/>
        <v>0</v>
      </c>
      <c r="G250" s="49">
        <f t="shared" si="1"/>
        <v>0</v>
      </c>
      <c r="H250" s="34" t="s">
        <v>66</v>
      </c>
      <c r="I250" s="45"/>
      <c r="J250" s="46"/>
      <c r="K250" s="25"/>
      <c r="L250" s="22"/>
      <c r="M250" s="47" t="str">
        <f t="shared" si="2"/>
        <v/>
      </c>
      <c r="N250" s="27" t="str">
        <f t="shared" si="3"/>
        <v/>
      </c>
      <c r="O250" s="27" t="str">
        <f t="shared" si="4"/>
        <v/>
      </c>
      <c r="P250" s="27" t="str">
        <f t="shared" si="5"/>
        <v/>
      </c>
      <c r="Q250" s="28" t="s">
        <v>66</v>
      </c>
      <c r="R250" s="33" t="s">
        <v>66</v>
      </c>
      <c r="S250" s="30">
        <f ca="1">SUMIFS(Dividendos!E:E,Dividendos!B:B,A250,Dividendos!A:A,"&gt;="&amp;B250,Dividendos!A:A,"&lt;="&amp; IF(I250="",TODAY(),I250 ))*D250</f>
        <v>0</v>
      </c>
      <c r="T250" s="30">
        <f t="shared" ca="1" si="6"/>
        <v>0</v>
      </c>
      <c r="U250" s="31" t="str">
        <f ca="1">IFERROR(__xludf.DUMMYFUNCTION("IFERROR(IF(B250=TODAY(),GOOGLEFINANCE(""INDEXBVMF:IFIX""),INDEX(GOOGLEFINANCE(""INDEXBVMF:IFIX"",""price"",$B250),2,2)))"),"")</f>
        <v/>
      </c>
      <c r="V250" s="31">
        <f ca="1">IFERROR(__xludf.DUMMYFUNCTION("IF(OR(ISBLANK($I250),I250=TODAY()), GOOGLEFINANCE(""INDEXBVMF:IFIX"") ,INDEX(GOOGLEFINANCE(""INDEXBVMF:IFIX"",""price"",$I250),2,2))"),3416.25)</f>
        <v>3416.25</v>
      </c>
      <c r="W250" s="32" t="e">
        <f t="shared" ca="1" si="7"/>
        <v>#VALUE!</v>
      </c>
      <c r="X250" s="33" t="s">
        <v>66</v>
      </c>
      <c r="Y250" s="34">
        <v>0</v>
      </c>
    </row>
    <row r="251" spans="1:25" ht="15.75" customHeight="1" x14ac:dyDescent="0.2">
      <c r="A251" s="48"/>
      <c r="B251" s="45"/>
      <c r="C251" s="46"/>
      <c r="D251" s="48"/>
      <c r="E251" s="135"/>
      <c r="F251" s="49">
        <f t="shared" si="0"/>
        <v>0</v>
      </c>
      <c r="G251" s="49">
        <f t="shared" si="1"/>
        <v>0</v>
      </c>
      <c r="H251" s="34" t="s">
        <v>66</v>
      </c>
      <c r="I251" s="45"/>
      <c r="J251" s="46"/>
      <c r="K251" s="25"/>
      <c r="L251" s="22"/>
      <c r="M251" s="47" t="str">
        <f t="shared" si="2"/>
        <v/>
      </c>
      <c r="N251" s="27" t="str">
        <f t="shared" si="3"/>
        <v/>
      </c>
      <c r="O251" s="27" t="str">
        <f t="shared" si="4"/>
        <v/>
      </c>
      <c r="P251" s="27" t="str">
        <f t="shared" si="5"/>
        <v/>
      </c>
      <c r="Q251" s="28" t="s">
        <v>66</v>
      </c>
      <c r="R251" s="33" t="s">
        <v>66</v>
      </c>
      <c r="S251" s="30">
        <f ca="1">SUMIFS(Dividendos!E:E,Dividendos!B:B,A251,Dividendos!A:A,"&gt;="&amp;B251,Dividendos!A:A,"&lt;="&amp; IF(I251="",TODAY(),I251 ))*D251</f>
        <v>0</v>
      </c>
      <c r="T251" s="30">
        <f t="shared" ca="1" si="6"/>
        <v>0</v>
      </c>
      <c r="U251" s="31" t="str">
        <f ca="1">IFERROR(__xludf.DUMMYFUNCTION("IFERROR(IF(B251=TODAY(),GOOGLEFINANCE(""INDEXBVMF:IFIX""),INDEX(GOOGLEFINANCE(""INDEXBVMF:IFIX"",""price"",$B251),2,2)))"),"")</f>
        <v/>
      </c>
      <c r="V251" s="31">
        <f ca="1">IFERROR(__xludf.DUMMYFUNCTION("IF(OR(ISBLANK($I251),I251=TODAY()), GOOGLEFINANCE(""INDEXBVMF:IFIX"") ,INDEX(GOOGLEFINANCE(""INDEXBVMF:IFIX"",""price"",$I251),2,2))"),3416.25)</f>
        <v>3416.25</v>
      </c>
      <c r="W251" s="32" t="e">
        <f t="shared" ca="1" si="7"/>
        <v>#VALUE!</v>
      </c>
      <c r="X251" s="33" t="s">
        <v>66</v>
      </c>
      <c r="Y251" s="34">
        <v>0</v>
      </c>
    </row>
    <row r="252" spans="1:25" ht="15.75" customHeight="1" x14ac:dyDescent="0.2">
      <c r="A252" s="48"/>
      <c r="B252" s="45"/>
      <c r="C252" s="46"/>
      <c r="D252" s="48"/>
      <c r="E252" s="135"/>
      <c r="F252" s="49">
        <f t="shared" si="0"/>
        <v>0</v>
      </c>
      <c r="G252" s="49">
        <f t="shared" si="1"/>
        <v>0</v>
      </c>
      <c r="H252" s="34" t="s">
        <v>66</v>
      </c>
      <c r="I252" s="45"/>
      <c r="J252" s="46"/>
      <c r="K252" s="25"/>
      <c r="L252" s="22"/>
      <c r="M252" s="47" t="str">
        <f t="shared" si="2"/>
        <v/>
      </c>
      <c r="N252" s="27" t="str">
        <f t="shared" si="3"/>
        <v/>
      </c>
      <c r="O252" s="27" t="str">
        <f t="shared" si="4"/>
        <v/>
      </c>
      <c r="P252" s="27" t="str">
        <f t="shared" si="5"/>
        <v/>
      </c>
      <c r="Q252" s="28" t="s">
        <v>66</v>
      </c>
      <c r="R252" s="33" t="s">
        <v>66</v>
      </c>
      <c r="S252" s="30">
        <f ca="1">SUMIFS(Dividendos!E:E,Dividendos!B:B,A252,Dividendos!A:A,"&gt;="&amp;B252,Dividendos!A:A,"&lt;="&amp; IF(I252="",TODAY(),I252 ))*D252</f>
        <v>0</v>
      </c>
      <c r="T252" s="30">
        <f t="shared" ca="1" si="6"/>
        <v>0</v>
      </c>
      <c r="U252" s="31" t="str">
        <f ca="1">IFERROR(__xludf.DUMMYFUNCTION("IFERROR(IF(B252=TODAY(),GOOGLEFINANCE(""INDEXBVMF:IFIX""),INDEX(GOOGLEFINANCE(""INDEXBVMF:IFIX"",""price"",$B252),2,2)))"),"")</f>
        <v/>
      </c>
      <c r="V252" s="31">
        <f ca="1">IFERROR(__xludf.DUMMYFUNCTION("IF(OR(ISBLANK($I252),I252=TODAY()), GOOGLEFINANCE(""INDEXBVMF:IFIX"") ,INDEX(GOOGLEFINANCE(""INDEXBVMF:IFIX"",""price"",$I252),2,2))"),3416.25)</f>
        <v>3416.25</v>
      </c>
      <c r="W252" s="32" t="e">
        <f t="shared" ca="1" si="7"/>
        <v>#VALUE!</v>
      </c>
      <c r="X252" s="33" t="s">
        <v>66</v>
      </c>
      <c r="Y252" s="34">
        <v>0</v>
      </c>
    </row>
    <row r="253" spans="1:25" ht="15.75" customHeight="1" x14ac:dyDescent="0.2">
      <c r="A253" s="48"/>
      <c r="B253" s="45"/>
      <c r="C253" s="46"/>
      <c r="D253" s="48"/>
      <c r="E253" s="135"/>
      <c r="F253" s="49">
        <f t="shared" si="0"/>
        <v>0</v>
      </c>
      <c r="G253" s="49">
        <f t="shared" si="1"/>
        <v>0</v>
      </c>
      <c r="H253" s="34" t="s">
        <v>66</v>
      </c>
      <c r="I253" s="45"/>
      <c r="J253" s="46"/>
      <c r="K253" s="25"/>
      <c r="L253" s="22"/>
      <c r="M253" s="47" t="str">
        <f t="shared" si="2"/>
        <v/>
      </c>
      <c r="N253" s="27" t="str">
        <f t="shared" si="3"/>
        <v/>
      </c>
      <c r="O253" s="27" t="str">
        <f t="shared" si="4"/>
        <v/>
      </c>
      <c r="P253" s="27" t="str">
        <f t="shared" si="5"/>
        <v/>
      </c>
      <c r="Q253" s="28" t="s">
        <v>66</v>
      </c>
      <c r="R253" s="33" t="s">
        <v>66</v>
      </c>
      <c r="S253" s="30">
        <f ca="1">SUMIFS(Dividendos!E:E,Dividendos!B:B,A253,Dividendos!A:A,"&gt;="&amp;B253,Dividendos!A:A,"&lt;="&amp; IF(I253="",TODAY(),I253 ))*D253</f>
        <v>0</v>
      </c>
      <c r="T253" s="30">
        <f t="shared" ca="1" si="6"/>
        <v>0</v>
      </c>
      <c r="U253" s="31" t="str">
        <f ca="1">IFERROR(__xludf.DUMMYFUNCTION("IFERROR(IF(B253=TODAY(),GOOGLEFINANCE(""INDEXBVMF:IFIX""),INDEX(GOOGLEFINANCE(""INDEXBVMF:IFIX"",""price"",$B253),2,2)))"),"")</f>
        <v/>
      </c>
      <c r="V253" s="31">
        <f ca="1">IFERROR(__xludf.DUMMYFUNCTION("IF(OR(ISBLANK($I253),I253=TODAY()), GOOGLEFINANCE(""INDEXBVMF:IFIX"") ,INDEX(GOOGLEFINANCE(""INDEXBVMF:IFIX"",""price"",$I253),2,2))"),3416.25)</f>
        <v>3416.25</v>
      </c>
      <c r="W253" s="32" t="e">
        <f t="shared" ca="1" si="7"/>
        <v>#VALUE!</v>
      </c>
      <c r="X253" s="33" t="s">
        <v>66</v>
      </c>
      <c r="Y253" s="34">
        <v>0</v>
      </c>
    </row>
    <row r="254" spans="1:25" ht="15.75" customHeight="1" x14ac:dyDescent="0.2">
      <c r="A254" s="48"/>
      <c r="B254" s="45"/>
      <c r="C254" s="46"/>
      <c r="D254" s="48"/>
      <c r="E254" s="135"/>
      <c r="F254" s="49">
        <f t="shared" si="0"/>
        <v>0</v>
      </c>
      <c r="G254" s="49">
        <f t="shared" si="1"/>
        <v>0</v>
      </c>
      <c r="H254" s="34" t="s">
        <v>66</v>
      </c>
      <c r="I254" s="45"/>
      <c r="J254" s="46"/>
      <c r="K254" s="25"/>
      <c r="L254" s="22"/>
      <c r="M254" s="47" t="str">
        <f t="shared" si="2"/>
        <v/>
      </c>
      <c r="N254" s="27" t="str">
        <f t="shared" si="3"/>
        <v/>
      </c>
      <c r="O254" s="27" t="str">
        <f t="shared" si="4"/>
        <v/>
      </c>
      <c r="P254" s="27" t="str">
        <f t="shared" si="5"/>
        <v/>
      </c>
      <c r="Q254" s="28" t="s">
        <v>66</v>
      </c>
      <c r="R254" s="33" t="s">
        <v>66</v>
      </c>
      <c r="S254" s="30">
        <f ca="1">SUMIFS(Dividendos!E:E,Dividendos!B:B,A254,Dividendos!A:A,"&gt;="&amp;B254,Dividendos!A:A,"&lt;="&amp; IF(I254="",TODAY(),I254 ))*D254</f>
        <v>0</v>
      </c>
      <c r="T254" s="30">
        <f t="shared" ca="1" si="6"/>
        <v>0</v>
      </c>
      <c r="U254" s="31" t="str">
        <f ca="1">IFERROR(__xludf.DUMMYFUNCTION("IFERROR(IF(B254=TODAY(),GOOGLEFINANCE(""INDEXBVMF:IFIX""),INDEX(GOOGLEFINANCE(""INDEXBVMF:IFIX"",""price"",$B254),2,2)))"),"")</f>
        <v/>
      </c>
      <c r="V254" s="31">
        <f ca="1">IFERROR(__xludf.DUMMYFUNCTION("IF(OR(ISBLANK($I254),I254=TODAY()), GOOGLEFINANCE(""INDEXBVMF:IFIX"") ,INDEX(GOOGLEFINANCE(""INDEXBVMF:IFIX"",""price"",$I254),2,2))"),3416.25)</f>
        <v>3416.25</v>
      </c>
      <c r="W254" s="32" t="e">
        <f t="shared" ca="1" si="7"/>
        <v>#VALUE!</v>
      </c>
      <c r="X254" s="33" t="s">
        <v>66</v>
      </c>
      <c r="Y254" s="34">
        <v>0</v>
      </c>
    </row>
    <row r="255" spans="1:25" ht="15.75" customHeight="1" x14ac:dyDescent="0.2">
      <c r="A255" s="48"/>
      <c r="B255" s="45"/>
      <c r="C255" s="46"/>
      <c r="D255" s="48"/>
      <c r="E255" s="135"/>
      <c r="F255" s="49">
        <f t="shared" si="0"/>
        <v>0</v>
      </c>
      <c r="G255" s="49">
        <f t="shared" si="1"/>
        <v>0</v>
      </c>
      <c r="H255" s="34" t="s">
        <v>66</v>
      </c>
      <c r="I255" s="45"/>
      <c r="J255" s="46"/>
      <c r="K255" s="25"/>
      <c r="L255" s="22"/>
      <c r="M255" s="47" t="str">
        <f t="shared" si="2"/>
        <v/>
      </c>
      <c r="N255" s="27" t="str">
        <f t="shared" si="3"/>
        <v/>
      </c>
      <c r="O255" s="27" t="str">
        <f t="shared" si="4"/>
        <v/>
      </c>
      <c r="P255" s="27" t="str">
        <f t="shared" si="5"/>
        <v/>
      </c>
      <c r="Q255" s="28" t="s">
        <v>66</v>
      </c>
      <c r="R255" s="33" t="s">
        <v>66</v>
      </c>
      <c r="S255" s="30">
        <f ca="1">SUMIFS(Dividendos!E:E,Dividendos!B:B,A255,Dividendos!A:A,"&gt;="&amp;B255,Dividendos!A:A,"&lt;="&amp; IF(I255="",TODAY(),I255 ))*D255</f>
        <v>0</v>
      </c>
      <c r="T255" s="30">
        <f t="shared" ca="1" si="6"/>
        <v>0</v>
      </c>
      <c r="U255" s="31" t="str">
        <f ca="1">IFERROR(__xludf.DUMMYFUNCTION("IFERROR(IF(B255=TODAY(),GOOGLEFINANCE(""INDEXBVMF:IFIX""),INDEX(GOOGLEFINANCE(""INDEXBVMF:IFIX"",""price"",$B255),2,2)))"),"")</f>
        <v/>
      </c>
      <c r="V255" s="31">
        <f ca="1">IFERROR(__xludf.DUMMYFUNCTION("IF(OR(ISBLANK($I255),I255=TODAY()), GOOGLEFINANCE(""INDEXBVMF:IFIX"") ,INDEX(GOOGLEFINANCE(""INDEXBVMF:IFIX"",""price"",$I255),2,2))"),3416.25)</f>
        <v>3416.25</v>
      </c>
      <c r="W255" s="32" t="e">
        <f t="shared" ca="1" si="7"/>
        <v>#VALUE!</v>
      </c>
      <c r="X255" s="33" t="s">
        <v>66</v>
      </c>
      <c r="Y255" s="34">
        <v>0</v>
      </c>
    </row>
    <row r="256" spans="1:25" ht="15.75" customHeight="1" x14ac:dyDescent="0.2">
      <c r="A256" s="48"/>
      <c r="B256" s="45"/>
      <c r="C256" s="46"/>
      <c r="D256" s="48"/>
      <c r="E256" s="135"/>
      <c r="F256" s="49">
        <f t="shared" si="0"/>
        <v>0</v>
      </c>
      <c r="G256" s="49">
        <f t="shared" si="1"/>
        <v>0</v>
      </c>
      <c r="H256" s="34" t="s">
        <v>66</v>
      </c>
      <c r="I256" s="45"/>
      <c r="J256" s="46"/>
      <c r="K256" s="25"/>
      <c r="L256" s="22"/>
      <c r="M256" s="47" t="str">
        <f t="shared" si="2"/>
        <v/>
      </c>
      <c r="N256" s="27" t="str">
        <f t="shared" si="3"/>
        <v/>
      </c>
      <c r="O256" s="27" t="str">
        <f t="shared" si="4"/>
        <v/>
      </c>
      <c r="P256" s="27" t="str">
        <f t="shared" si="5"/>
        <v/>
      </c>
      <c r="Q256" s="28" t="s">
        <v>66</v>
      </c>
      <c r="R256" s="33" t="s">
        <v>66</v>
      </c>
      <c r="S256" s="30">
        <f ca="1">SUMIFS(Dividendos!E:E,Dividendos!B:B,A256,Dividendos!A:A,"&gt;="&amp;B256,Dividendos!A:A,"&lt;="&amp; IF(I256="",TODAY(),I256 ))*D256</f>
        <v>0</v>
      </c>
      <c r="T256" s="30">
        <f t="shared" ca="1" si="6"/>
        <v>0</v>
      </c>
      <c r="U256" s="31" t="str">
        <f ca="1">IFERROR(__xludf.DUMMYFUNCTION("IFERROR(IF(B256=TODAY(),GOOGLEFINANCE(""INDEXBVMF:IFIX""),INDEX(GOOGLEFINANCE(""INDEXBVMF:IFIX"",""price"",$B256),2,2)))"),"")</f>
        <v/>
      </c>
      <c r="V256" s="31">
        <f ca="1">IFERROR(__xludf.DUMMYFUNCTION("IF(OR(ISBLANK($I256),I256=TODAY()), GOOGLEFINANCE(""INDEXBVMF:IFIX"") ,INDEX(GOOGLEFINANCE(""INDEXBVMF:IFIX"",""price"",$I256),2,2))"),3416.25)</f>
        <v>3416.25</v>
      </c>
      <c r="W256" s="32" t="e">
        <f t="shared" ca="1" si="7"/>
        <v>#VALUE!</v>
      </c>
      <c r="X256" s="33" t="s">
        <v>66</v>
      </c>
      <c r="Y256" s="34">
        <v>0</v>
      </c>
    </row>
    <row r="257" spans="1:25" ht="15.75" customHeight="1" x14ac:dyDescent="0.2">
      <c r="A257" s="48"/>
      <c r="B257" s="45"/>
      <c r="C257" s="46"/>
      <c r="D257" s="48"/>
      <c r="E257" s="135"/>
      <c r="F257" s="49">
        <f t="shared" ref="F257:F511" si="8">C257*D257</f>
        <v>0</v>
      </c>
      <c r="G257" s="49">
        <f t="shared" ref="G257:G511" si="9">F257+E257</f>
        <v>0</v>
      </c>
      <c r="H257" s="34" t="s">
        <v>66</v>
      </c>
      <c r="I257" s="45"/>
      <c r="J257" s="46"/>
      <c r="K257" s="25"/>
      <c r="L257" s="22"/>
      <c r="M257" s="47" t="str">
        <f t="shared" ref="M257:M511" si="10">IF(ISBLANK(I257),"",(I257-B257)/30)</f>
        <v/>
      </c>
      <c r="N257" s="27" t="str">
        <f t="shared" ref="N257:N511" si="11">IF(NOT(ISBLANK(I257)),(J257*K257)-L257,"")</f>
        <v/>
      </c>
      <c r="O257" s="27" t="str">
        <f t="shared" ref="O257:O511" si="12">IF(NOT(ISBLANK(I257)),N257/K257,"")</f>
        <v/>
      </c>
      <c r="P257" s="27" t="str">
        <f t="shared" ref="P257:P511" si="13">IF(NOT(ISBLANK(I257)),(J257*K257)-L257-(C257*K257)-E257,"")</f>
        <v/>
      </c>
      <c r="Q257" s="28" t="s">
        <v>66</v>
      </c>
      <c r="R257" s="33" t="s">
        <v>66</v>
      </c>
      <c r="S257" s="30">
        <f ca="1">SUMIFS(Dividendos!E:E,Dividendos!B:B,A257,Dividendos!A:A,"&gt;="&amp;B257,Dividendos!A:A,"&lt;="&amp; IF(I257="",TODAY(),I257 ))*D257</f>
        <v>0</v>
      </c>
      <c r="T257" s="30">
        <f t="shared" ref="T257:T511" ca="1" si="14">S257/(IF(I257="",TODAY()-B257,I257-B257 )/30)</f>
        <v>0</v>
      </c>
      <c r="U257" s="31" t="str">
        <f ca="1">IFERROR(__xludf.DUMMYFUNCTION("IFERROR(IF(B257=TODAY(),GOOGLEFINANCE(""INDEXBVMF:IFIX""),INDEX(GOOGLEFINANCE(""INDEXBVMF:IFIX"",""price"",$B257),2,2)))"),"")</f>
        <v/>
      </c>
      <c r="V257" s="31">
        <f ca="1">IFERROR(__xludf.DUMMYFUNCTION("IF(OR(ISBLANK($I257),I257=TODAY()), GOOGLEFINANCE(""INDEXBVMF:IFIX"") ,INDEX(GOOGLEFINANCE(""INDEXBVMF:IFIX"",""price"",$I257),2,2))"),3416.25)</f>
        <v>3416.25</v>
      </c>
      <c r="W257" s="32" t="e">
        <f t="shared" ref="W257:W511" ca="1" si="15">V257-U257</f>
        <v>#VALUE!</v>
      </c>
      <c r="X257" s="33" t="s">
        <v>66</v>
      </c>
      <c r="Y257" s="34">
        <v>0</v>
      </c>
    </row>
    <row r="258" spans="1:25" ht="15.75" customHeight="1" x14ac:dyDescent="0.2">
      <c r="A258" s="48"/>
      <c r="B258" s="45"/>
      <c r="C258" s="46"/>
      <c r="D258" s="48"/>
      <c r="E258" s="135"/>
      <c r="F258" s="49">
        <f t="shared" si="8"/>
        <v>0</v>
      </c>
      <c r="G258" s="49">
        <f t="shared" si="9"/>
        <v>0</v>
      </c>
      <c r="H258" s="34" t="s">
        <v>66</v>
      </c>
      <c r="I258" s="45"/>
      <c r="J258" s="46"/>
      <c r="K258" s="25"/>
      <c r="L258" s="22"/>
      <c r="M258" s="47" t="str">
        <f t="shared" si="10"/>
        <v/>
      </c>
      <c r="N258" s="27" t="str">
        <f t="shared" si="11"/>
        <v/>
      </c>
      <c r="O258" s="27" t="str">
        <f t="shared" si="12"/>
        <v/>
      </c>
      <c r="P258" s="27" t="str">
        <f t="shared" si="13"/>
        <v/>
      </c>
      <c r="Q258" s="28" t="s">
        <v>66</v>
      </c>
      <c r="R258" s="33" t="s">
        <v>66</v>
      </c>
      <c r="S258" s="30">
        <f ca="1">SUMIFS(Dividendos!E:E,Dividendos!B:B,A258,Dividendos!A:A,"&gt;="&amp;B258,Dividendos!A:A,"&lt;="&amp; IF(I258="",TODAY(),I258 ))*D258</f>
        <v>0</v>
      </c>
      <c r="T258" s="30">
        <f t="shared" ca="1" si="14"/>
        <v>0</v>
      </c>
      <c r="U258" s="31" t="str">
        <f ca="1">IFERROR(__xludf.DUMMYFUNCTION("IFERROR(IF(B258=TODAY(),GOOGLEFINANCE(""INDEXBVMF:IFIX""),INDEX(GOOGLEFINANCE(""INDEXBVMF:IFIX"",""price"",$B258),2,2)))"),"")</f>
        <v/>
      </c>
      <c r="V258" s="31">
        <f ca="1">IFERROR(__xludf.DUMMYFUNCTION("IF(OR(ISBLANK($I258),I258=TODAY()), GOOGLEFINANCE(""INDEXBVMF:IFIX"") ,INDEX(GOOGLEFINANCE(""INDEXBVMF:IFIX"",""price"",$I258),2,2))"),3416.25)</f>
        <v>3416.25</v>
      </c>
      <c r="W258" s="32" t="e">
        <f t="shared" ca="1" si="15"/>
        <v>#VALUE!</v>
      </c>
      <c r="X258" s="33" t="s">
        <v>66</v>
      </c>
      <c r="Y258" s="34">
        <v>0</v>
      </c>
    </row>
    <row r="259" spans="1:25" ht="15.75" customHeight="1" x14ac:dyDescent="0.2">
      <c r="A259" s="48"/>
      <c r="B259" s="45"/>
      <c r="C259" s="46"/>
      <c r="D259" s="48"/>
      <c r="E259" s="135"/>
      <c r="F259" s="49">
        <f t="shared" si="8"/>
        <v>0</v>
      </c>
      <c r="G259" s="49">
        <f t="shared" si="9"/>
        <v>0</v>
      </c>
      <c r="H259" s="34" t="s">
        <v>66</v>
      </c>
      <c r="I259" s="45"/>
      <c r="J259" s="46"/>
      <c r="K259" s="25"/>
      <c r="L259" s="22"/>
      <c r="M259" s="47" t="str">
        <f t="shared" si="10"/>
        <v/>
      </c>
      <c r="N259" s="27" t="str">
        <f t="shared" si="11"/>
        <v/>
      </c>
      <c r="O259" s="27" t="str">
        <f t="shared" si="12"/>
        <v/>
      </c>
      <c r="P259" s="27" t="str">
        <f t="shared" si="13"/>
        <v/>
      </c>
      <c r="Q259" s="28" t="s">
        <v>66</v>
      </c>
      <c r="R259" s="33" t="s">
        <v>66</v>
      </c>
      <c r="S259" s="30">
        <f ca="1">SUMIFS(Dividendos!E:E,Dividendos!B:B,A259,Dividendos!A:A,"&gt;="&amp;B259,Dividendos!A:A,"&lt;="&amp; IF(I259="",TODAY(),I259 ))*D259</f>
        <v>0</v>
      </c>
      <c r="T259" s="30">
        <f t="shared" ca="1" si="14"/>
        <v>0</v>
      </c>
      <c r="U259" s="31" t="str">
        <f ca="1">IFERROR(__xludf.DUMMYFUNCTION("IFERROR(IF(B259=TODAY(),GOOGLEFINANCE(""INDEXBVMF:IFIX""),INDEX(GOOGLEFINANCE(""INDEXBVMF:IFIX"",""price"",$B259),2,2)))"),"")</f>
        <v/>
      </c>
      <c r="V259" s="31">
        <f ca="1">IFERROR(__xludf.DUMMYFUNCTION("IF(OR(ISBLANK($I259),I259=TODAY()), GOOGLEFINANCE(""INDEXBVMF:IFIX"") ,INDEX(GOOGLEFINANCE(""INDEXBVMF:IFIX"",""price"",$I259),2,2))"),3416.25)</f>
        <v>3416.25</v>
      </c>
      <c r="W259" s="32" t="e">
        <f t="shared" ca="1" si="15"/>
        <v>#VALUE!</v>
      </c>
      <c r="X259" s="33" t="s">
        <v>66</v>
      </c>
      <c r="Y259" s="34">
        <v>0</v>
      </c>
    </row>
    <row r="260" spans="1:25" ht="15.75" customHeight="1" x14ac:dyDescent="0.2">
      <c r="A260" s="48"/>
      <c r="B260" s="45"/>
      <c r="C260" s="46"/>
      <c r="D260" s="48"/>
      <c r="E260" s="135"/>
      <c r="F260" s="49">
        <f t="shared" si="8"/>
        <v>0</v>
      </c>
      <c r="G260" s="49">
        <f t="shared" si="9"/>
        <v>0</v>
      </c>
      <c r="H260" s="34" t="s">
        <v>66</v>
      </c>
      <c r="I260" s="45"/>
      <c r="J260" s="46"/>
      <c r="K260" s="25"/>
      <c r="L260" s="22"/>
      <c r="M260" s="47" t="str">
        <f t="shared" si="10"/>
        <v/>
      </c>
      <c r="N260" s="27" t="str">
        <f t="shared" si="11"/>
        <v/>
      </c>
      <c r="O260" s="27" t="str">
        <f t="shared" si="12"/>
        <v/>
      </c>
      <c r="P260" s="27" t="str">
        <f t="shared" si="13"/>
        <v/>
      </c>
      <c r="Q260" s="28" t="s">
        <v>66</v>
      </c>
      <c r="R260" s="33" t="s">
        <v>66</v>
      </c>
      <c r="S260" s="30">
        <f ca="1">SUMIFS(Dividendos!E:E,Dividendos!B:B,A260,Dividendos!A:A,"&gt;="&amp;B260,Dividendos!A:A,"&lt;="&amp; IF(I260="",TODAY(),I260 ))*D260</f>
        <v>0</v>
      </c>
      <c r="T260" s="30">
        <f t="shared" ca="1" si="14"/>
        <v>0</v>
      </c>
      <c r="U260" s="31" t="str">
        <f ca="1">IFERROR(__xludf.DUMMYFUNCTION("IFERROR(IF(B260=TODAY(),GOOGLEFINANCE(""INDEXBVMF:IFIX""),INDEX(GOOGLEFINANCE(""INDEXBVMF:IFIX"",""price"",$B260),2,2)))"),"")</f>
        <v/>
      </c>
      <c r="V260" s="31">
        <f ca="1">IFERROR(__xludf.DUMMYFUNCTION("IF(OR(ISBLANK($I260),I260=TODAY()), GOOGLEFINANCE(""INDEXBVMF:IFIX"") ,INDEX(GOOGLEFINANCE(""INDEXBVMF:IFIX"",""price"",$I260),2,2))"),3416.25)</f>
        <v>3416.25</v>
      </c>
      <c r="W260" s="32" t="e">
        <f t="shared" ca="1" si="15"/>
        <v>#VALUE!</v>
      </c>
      <c r="X260" s="33" t="s">
        <v>66</v>
      </c>
      <c r="Y260" s="34">
        <v>0</v>
      </c>
    </row>
    <row r="261" spans="1:25" ht="15.75" customHeight="1" x14ac:dyDescent="0.2">
      <c r="A261" s="48"/>
      <c r="B261" s="45"/>
      <c r="C261" s="46"/>
      <c r="D261" s="48"/>
      <c r="E261" s="135"/>
      <c r="F261" s="49">
        <f t="shared" si="8"/>
        <v>0</v>
      </c>
      <c r="G261" s="49">
        <f t="shared" si="9"/>
        <v>0</v>
      </c>
      <c r="H261" s="34" t="s">
        <v>66</v>
      </c>
      <c r="I261" s="45"/>
      <c r="J261" s="46"/>
      <c r="K261" s="25"/>
      <c r="L261" s="22"/>
      <c r="M261" s="47" t="str">
        <f t="shared" si="10"/>
        <v/>
      </c>
      <c r="N261" s="27" t="str">
        <f t="shared" si="11"/>
        <v/>
      </c>
      <c r="O261" s="27" t="str">
        <f t="shared" si="12"/>
        <v/>
      </c>
      <c r="P261" s="27" t="str">
        <f t="shared" si="13"/>
        <v/>
      </c>
      <c r="Q261" s="28" t="s">
        <v>66</v>
      </c>
      <c r="R261" s="33" t="s">
        <v>66</v>
      </c>
      <c r="S261" s="30">
        <f ca="1">SUMIFS(Dividendos!E:E,Dividendos!B:B,A261,Dividendos!A:A,"&gt;="&amp;B261,Dividendos!A:A,"&lt;="&amp; IF(I261="",TODAY(),I261 ))*D261</f>
        <v>0</v>
      </c>
      <c r="T261" s="30">
        <f t="shared" ca="1" si="14"/>
        <v>0</v>
      </c>
      <c r="U261" s="31" t="str">
        <f ca="1">IFERROR(__xludf.DUMMYFUNCTION("IFERROR(IF(B261=TODAY(),GOOGLEFINANCE(""INDEXBVMF:IFIX""),INDEX(GOOGLEFINANCE(""INDEXBVMF:IFIX"",""price"",$B261),2,2)))"),"")</f>
        <v/>
      </c>
      <c r="V261" s="31">
        <f ca="1">IFERROR(__xludf.DUMMYFUNCTION("IF(OR(ISBLANK($I261),I261=TODAY()), GOOGLEFINANCE(""INDEXBVMF:IFIX"") ,INDEX(GOOGLEFINANCE(""INDEXBVMF:IFIX"",""price"",$I261),2,2))"),3416.25)</f>
        <v>3416.25</v>
      </c>
      <c r="W261" s="32" t="e">
        <f t="shared" ca="1" si="15"/>
        <v>#VALUE!</v>
      </c>
      <c r="X261" s="33" t="s">
        <v>66</v>
      </c>
      <c r="Y261" s="34">
        <v>0</v>
      </c>
    </row>
    <row r="262" spans="1:25" ht="15.75" customHeight="1" x14ac:dyDescent="0.2">
      <c r="A262" s="48"/>
      <c r="B262" s="45"/>
      <c r="C262" s="46"/>
      <c r="D262" s="48"/>
      <c r="E262" s="135"/>
      <c r="F262" s="49">
        <f t="shared" si="8"/>
        <v>0</v>
      </c>
      <c r="G262" s="49">
        <f t="shared" si="9"/>
        <v>0</v>
      </c>
      <c r="H262" s="34" t="s">
        <v>66</v>
      </c>
      <c r="I262" s="45"/>
      <c r="J262" s="46"/>
      <c r="K262" s="25"/>
      <c r="L262" s="22"/>
      <c r="M262" s="47" t="str">
        <f t="shared" si="10"/>
        <v/>
      </c>
      <c r="N262" s="27" t="str">
        <f t="shared" si="11"/>
        <v/>
      </c>
      <c r="O262" s="27" t="str">
        <f t="shared" si="12"/>
        <v/>
      </c>
      <c r="P262" s="27" t="str">
        <f t="shared" si="13"/>
        <v/>
      </c>
      <c r="Q262" s="28" t="s">
        <v>66</v>
      </c>
      <c r="R262" s="33" t="s">
        <v>66</v>
      </c>
      <c r="S262" s="30">
        <f ca="1">SUMIFS(Dividendos!E:E,Dividendos!B:B,A262,Dividendos!A:A,"&gt;="&amp;B262,Dividendos!A:A,"&lt;="&amp; IF(I262="",TODAY(),I262 ))*D262</f>
        <v>0</v>
      </c>
      <c r="T262" s="30">
        <f t="shared" ca="1" si="14"/>
        <v>0</v>
      </c>
      <c r="U262" s="31" t="str">
        <f ca="1">IFERROR(__xludf.DUMMYFUNCTION("IFERROR(IF(B262=TODAY(),GOOGLEFINANCE(""INDEXBVMF:IFIX""),INDEX(GOOGLEFINANCE(""INDEXBVMF:IFIX"",""price"",$B262),2,2)))"),"")</f>
        <v/>
      </c>
      <c r="V262" s="31">
        <f ca="1">IFERROR(__xludf.DUMMYFUNCTION("IF(OR(ISBLANK($I262),I262=TODAY()), GOOGLEFINANCE(""INDEXBVMF:IFIX"") ,INDEX(GOOGLEFINANCE(""INDEXBVMF:IFIX"",""price"",$I262),2,2))"),3416.25)</f>
        <v>3416.25</v>
      </c>
      <c r="W262" s="32" t="e">
        <f t="shared" ca="1" si="15"/>
        <v>#VALUE!</v>
      </c>
      <c r="X262" s="33" t="s">
        <v>66</v>
      </c>
      <c r="Y262" s="34">
        <v>0</v>
      </c>
    </row>
    <row r="263" spans="1:25" ht="15.75" customHeight="1" x14ac:dyDescent="0.2">
      <c r="A263" s="48"/>
      <c r="B263" s="45"/>
      <c r="C263" s="46"/>
      <c r="D263" s="48"/>
      <c r="E263" s="135"/>
      <c r="F263" s="49">
        <f t="shared" si="8"/>
        <v>0</v>
      </c>
      <c r="G263" s="49">
        <f t="shared" si="9"/>
        <v>0</v>
      </c>
      <c r="H263" s="34" t="s">
        <v>66</v>
      </c>
      <c r="I263" s="45"/>
      <c r="J263" s="46"/>
      <c r="K263" s="25"/>
      <c r="L263" s="22"/>
      <c r="M263" s="47" t="str">
        <f t="shared" si="10"/>
        <v/>
      </c>
      <c r="N263" s="27" t="str">
        <f t="shared" si="11"/>
        <v/>
      </c>
      <c r="O263" s="27" t="str">
        <f t="shared" si="12"/>
        <v/>
      </c>
      <c r="P263" s="27" t="str">
        <f t="shared" si="13"/>
        <v/>
      </c>
      <c r="Q263" s="28" t="s">
        <v>66</v>
      </c>
      <c r="R263" s="33" t="s">
        <v>66</v>
      </c>
      <c r="S263" s="30">
        <f ca="1">SUMIFS(Dividendos!E:E,Dividendos!B:B,A263,Dividendos!A:A,"&gt;="&amp;B263,Dividendos!A:A,"&lt;="&amp; IF(I263="",TODAY(),I263 ))*D263</f>
        <v>0</v>
      </c>
      <c r="T263" s="30">
        <f t="shared" ca="1" si="14"/>
        <v>0</v>
      </c>
      <c r="U263" s="31" t="str">
        <f ca="1">IFERROR(__xludf.DUMMYFUNCTION("IFERROR(IF(B263=TODAY(),GOOGLEFINANCE(""INDEXBVMF:IFIX""),INDEX(GOOGLEFINANCE(""INDEXBVMF:IFIX"",""price"",$B263),2,2)))"),"")</f>
        <v/>
      </c>
      <c r="V263" s="31">
        <f ca="1">IFERROR(__xludf.DUMMYFUNCTION("IF(OR(ISBLANK($I263),I263=TODAY()), GOOGLEFINANCE(""INDEXBVMF:IFIX"") ,INDEX(GOOGLEFINANCE(""INDEXBVMF:IFIX"",""price"",$I263),2,2))"),3416.25)</f>
        <v>3416.25</v>
      </c>
      <c r="W263" s="32" t="e">
        <f t="shared" ca="1" si="15"/>
        <v>#VALUE!</v>
      </c>
      <c r="X263" s="33" t="s">
        <v>66</v>
      </c>
      <c r="Y263" s="34">
        <v>0</v>
      </c>
    </row>
    <row r="264" spans="1:25" ht="15.75" customHeight="1" x14ac:dyDescent="0.2">
      <c r="A264" s="48"/>
      <c r="B264" s="45"/>
      <c r="C264" s="46"/>
      <c r="D264" s="48"/>
      <c r="E264" s="135"/>
      <c r="F264" s="49">
        <f t="shared" si="8"/>
        <v>0</v>
      </c>
      <c r="G264" s="49">
        <f t="shared" si="9"/>
        <v>0</v>
      </c>
      <c r="H264" s="34" t="s">
        <v>66</v>
      </c>
      <c r="I264" s="45"/>
      <c r="J264" s="46"/>
      <c r="K264" s="25"/>
      <c r="L264" s="22"/>
      <c r="M264" s="47" t="str">
        <f t="shared" si="10"/>
        <v/>
      </c>
      <c r="N264" s="27" t="str">
        <f t="shared" si="11"/>
        <v/>
      </c>
      <c r="O264" s="27" t="str">
        <f t="shared" si="12"/>
        <v/>
      </c>
      <c r="P264" s="27" t="str">
        <f t="shared" si="13"/>
        <v/>
      </c>
      <c r="Q264" s="28" t="s">
        <v>66</v>
      </c>
      <c r="R264" s="33" t="s">
        <v>66</v>
      </c>
      <c r="S264" s="30">
        <f ca="1">SUMIFS(Dividendos!E:E,Dividendos!B:B,A264,Dividendos!A:A,"&gt;="&amp;B264,Dividendos!A:A,"&lt;="&amp; IF(I264="",TODAY(),I264 ))*D264</f>
        <v>0</v>
      </c>
      <c r="T264" s="30">
        <f t="shared" ca="1" si="14"/>
        <v>0</v>
      </c>
      <c r="U264" s="31" t="str">
        <f ca="1">IFERROR(__xludf.DUMMYFUNCTION("IFERROR(IF(B264=TODAY(),GOOGLEFINANCE(""INDEXBVMF:IFIX""),INDEX(GOOGLEFINANCE(""INDEXBVMF:IFIX"",""price"",$B264),2,2)))"),"")</f>
        <v/>
      </c>
      <c r="V264" s="31">
        <f ca="1">IFERROR(__xludf.DUMMYFUNCTION("IF(OR(ISBLANK($I264),I264=TODAY()), GOOGLEFINANCE(""INDEXBVMF:IFIX"") ,INDEX(GOOGLEFINANCE(""INDEXBVMF:IFIX"",""price"",$I264),2,2))"),3416.25)</f>
        <v>3416.25</v>
      </c>
      <c r="W264" s="32" t="e">
        <f t="shared" ca="1" si="15"/>
        <v>#VALUE!</v>
      </c>
      <c r="X264" s="33" t="s">
        <v>66</v>
      </c>
      <c r="Y264" s="34">
        <v>0</v>
      </c>
    </row>
    <row r="265" spans="1:25" ht="15.75" customHeight="1" x14ac:dyDescent="0.2">
      <c r="A265" s="48"/>
      <c r="B265" s="45"/>
      <c r="C265" s="46"/>
      <c r="D265" s="48"/>
      <c r="E265" s="135"/>
      <c r="F265" s="49">
        <f t="shared" si="8"/>
        <v>0</v>
      </c>
      <c r="G265" s="49">
        <f t="shared" si="9"/>
        <v>0</v>
      </c>
      <c r="H265" s="34" t="s">
        <v>66</v>
      </c>
      <c r="I265" s="45"/>
      <c r="J265" s="46"/>
      <c r="K265" s="25"/>
      <c r="L265" s="22"/>
      <c r="M265" s="47" t="str">
        <f t="shared" si="10"/>
        <v/>
      </c>
      <c r="N265" s="27" t="str">
        <f t="shared" si="11"/>
        <v/>
      </c>
      <c r="O265" s="27" t="str">
        <f t="shared" si="12"/>
        <v/>
      </c>
      <c r="P265" s="27" t="str">
        <f t="shared" si="13"/>
        <v/>
      </c>
      <c r="Q265" s="28" t="s">
        <v>66</v>
      </c>
      <c r="R265" s="33" t="s">
        <v>66</v>
      </c>
      <c r="S265" s="30">
        <f ca="1">SUMIFS(Dividendos!E:E,Dividendos!B:B,A265,Dividendos!A:A,"&gt;="&amp;B265,Dividendos!A:A,"&lt;="&amp; IF(I265="",TODAY(),I265 ))*D265</f>
        <v>0</v>
      </c>
      <c r="T265" s="30">
        <f t="shared" ca="1" si="14"/>
        <v>0</v>
      </c>
      <c r="U265" s="31" t="str">
        <f ca="1">IFERROR(__xludf.DUMMYFUNCTION("IFERROR(IF(B265=TODAY(),GOOGLEFINANCE(""INDEXBVMF:IFIX""),INDEX(GOOGLEFINANCE(""INDEXBVMF:IFIX"",""price"",$B265),2,2)))"),"")</f>
        <v/>
      </c>
      <c r="V265" s="31">
        <f ca="1">IFERROR(__xludf.DUMMYFUNCTION("IF(OR(ISBLANK($I265),I265=TODAY()), GOOGLEFINANCE(""INDEXBVMF:IFIX"") ,INDEX(GOOGLEFINANCE(""INDEXBVMF:IFIX"",""price"",$I265),2,2))"),3416.25)</f>
        <v>3416.25</v>
      </c>
      <c r="W265" s="32" t="e">
        <f t="shared" ca="1" si="15"/>
        <v>#VALUE!</v>
      </c>
      <c r="X265" s="33" t="s">
        <v>66</v>
      </c>
      <c r="Y265" s="34">
        <v>0</v>
      </c>
    </row>
    <row r="266" spans="1:25" ht="15.75" customHeight="1" x14ac:dyDescent="0.2">
      <c r="A266" s="48"/>
      <c r="B266" s="45"/>
      <c r="C266" s="46"/>
      <c r="D266" s="48"/>
      <c r="E266" s="135"/>
      <c r="F266" s="49">
        <f t="shared" si="8"/>
        <v>0</v>
      </c>
      <c r="G266" s="49">
        <f t="shared" si="9"/>
        <v>0</v>
      </c>
      <c r="H266" s="34" t="s">
        <v>66</v>
      </c>
      <c r="I266" s="45"/>
      <c r="J266" s="46"/>
      <c r="K266" s="25"/>
      <c r="L266" s="22"/>
      <c r="M266" s="47" t="str">
        <f t="shared" si="10"/>
        <v/>
      </c>
      <c r="N266" s="27" t="str">
        <f t="shared" si="11"/>
        <v/>
      </c>
      <c r="O266" s="27" t="str">
        <f t="shared" si="12"/>
        <v/>
      </c>
      <c r="P266" s="27" t="str">
        <f t="shared" si="13"/>
        <v/>
      </c>
      <c r="Q266" s="28" t="s">
        <v>66</v>
      </c>
      <c r="R266" s="33" t="s">
        <v>66</v>
      </c>
      <c r="S266" s="30">
        <f ca="1">SUMIFS(Dividendos!E:E,Dividendos!B:B,A266,Dividendos!A:A,"&gt;="&amp;B266,Dividendos!A:A,"&lt;="&amp; IF(I266="",TODAY(),I266 ))*D266</f>
        <v>0</v>
      </c>
      <c r="T266" s="30">
        <f t="shared" ca="1" si="14"/>
        <v>0</v>
      </c>
      <c r="U266" s="31" t="str">
        <f ca="1">IFERROR(__xludf.DUMMYFUNCTION("IFERROR(IF(B266=TODAY(),GOOGLEFINANCE(""INDEXBVMF:IFIX""),INDEX(GOOGLEFINANCE(""INDEXBVMF:IFIX"",""price"",$B266),2,2)))"),"")</f>
        <v/>
      </c>
      <c r="V266" s="31">
        <f ca="1">IFERROR(__xludf.DUMMYFUNCTION("IF(OR(ISBLANK($I266),I266=TODAY()), GOOGLEFINANCE(""INDEXBVMF:IFIX"") ,INDEX(GOOGLEFINANCE(""INDEXBVMF:IFIX"",""price"",$I266),2,2))"),3416.25)</f>
        <v>3416.25</v>
      </c>
      <c r="W266" s="32" t="e">
        <f t="shared" ca="1" si="15"/>
        <v>#VALUE!</v>
      </c>
      <c r="X266" s="33" t="s">
        <v>66</v>
      </c>
      <c r="Y266" s="34">
        <v>0</v>
      </c>
    </row>
    <row r="267" spans="1:25" ht="15.75" customHeight="1" x14ac:dyDescent="0.2">
      <c r="A267" s="48"/>
      <c r="B267" s="45"/>
      <c r="C267" s="46"/>
      <c r="D267" s="48"/>
      <c r="E267" s="135"/>
      <c r="F267" s="49">
        <f t="shared" si="8"/>
        <v>0</v>
      </c>
      <c r="G267" s="49">
        <f t="shared" si="9"/>
        <v>0</v>
      </c>
      <c r="H267" s="34" t="s">
        <v>66</v>
      </c>
      <c r="I267" s="45"/>
      <c r="J267" s="46"/>
      <c r="K267" s="25"/>
      <c r="L267" s="22"/>
      <c r="M267" s="47" t="str">
        <f t="shared" si="10"/>
        <v/>
      </c>
      <c r="N267" s="27" t="str">
        <f t="shared" si="11"/>
        <v/>
      </c>
      <c r="O267" s="27" t="str">
        <f t="shared" si="12"/>
        <v/>
      </c>
      <c r="P267" s="27" t="str">
        <f t="shared" si="13"/>
        <v/>
      </c>
      <c r="Q267" s="28" t="s">
        <v>66</v>
      </c>
      <c r="R267" s="33" t="s">
        <v>66</v>
      </c>
      <c r="S267" s="30">
        <f ca="1">SUMIFS(Dividendos!E:E,Dividendos!B:B,A267,Dividendos!A:A,"&gt;="&amp;B267,Dividendos!A:A,"&lt;="&amp; IF(I267="",TODAY(),I267 ))*D267</f>
        <v>0</v>
      </c>
      <c r="T267" s="30">
        <f t="shared" ca="1" si="14"/>
        <v>0</v>
      </c>
      <c r="U267" s="31" t="str">
        <f ca="1">IFERROR(__xludf.DUMMYFUNCTION("IFERROR(IF(B267=TODAY(),GOOGLEFINANCE(""INDEXBVMF:IFIX""),INDEX(GOOGLEFINANCE(""INDEXBVMF:IFIX"",""price"",$B267),2,2)))"),"")</f>
        <v/>
      </c>
      <c r="V267" s="31">
        <f ca="1">IFERROR(__xludf.DUMMYFUNCTION("IF(OR(ISBLANK($I267),I267=TODAY()), GOOGLEFINANCE(""INDEXBVMF:IFIX"") ,INDEX(GOOGLEFINANCE(""INDEXBVMF:IFIX"",""price"",$I267),2,2))"),3416.25)</f>
        <v>3416.25</v>
      </c>
      <c r="W267" s="32" t="e">
        <f t="shared" ca="1" si="15"/>
        <v>#VALUE!</v>
      </c>
      <c r="X267" s="33" t="s">
        <v>66</v>
      </c>
      <c r="Y267" s="34">
        <v>0</v>
      </c>
    </row>
    <row r="268" spans="1:25" ht="15.75" customHeight="1" x14ac:dyDescent="0.2">
      <c r="A268" s="48"/>
      <c r="B268" s="45"/>
      <c r="C268" s="46"/>
      <c r="D268" s="48"/>
      <c r="E268" s="135"/>
      <c r="F268" s="49">
        <f t="shared" si="8"/>
        <v>0</v>
      </c>
      <c r="G268" s="49">
        <f t="shared" si="9"/>
        <v>0</v>
      </c>
      <c r="H268" s="34" t="s">
        <v>66</v>
      </c>
      <c r="I268" s="45"/>
      <c r="J268" s="46"/>
      <c r="K268" s="25"/>
      <c r="L268" s="22"/>
      <c r="M268" s="47" t="str">
        <f t="shared" si="10"/>
        <v/>
      </c>
      <c r="N268" s="27" t="str">
        <f t="shared" si="11"/>
        <v/>
      </c>
      <c r="O268" s="27" t="str">
        <f t="shared" si="12"/>
        <v/>
      </c>
      <c r="P268" s="27" t="str">
        <f t="shared" si="13"/>
        <v/>
      </c>
      <c r="Q268" s="28" t="s">
        <v>66</v>
      </c>
      <c r="R268" s="33" t="s">
        <v>66</v>
      </c>
      <c r="S268" s="30">
        <f ca="1">SUMIFS(Dividendos!E:E,Dividendos!B:B,A268,Dividendos!A:A,"&gt;="&amp;B268,Dividendos!A:A,"&lt;="&amp; IF(I268="",TODAY(),I268 ))*D268</f>
        <v>0</v>
      </c>
      <c r="T268" s="30">
        <f t="shared" ca="1" si="14"/>
        <v>0</v>
      </c>
      <c r="U268" s="31" t="str">
        <f ca="1">IFERROR(__xludf.DUMMYFUNCTION("IFERROR(IF(B268=TODAY(),GOOGLEFINANCE(""INDEXBVMF:IFIX""),INDEX(GOOGLEFINANCE(""INDEXBVMF:IFIX"",""price"",$B268),2,2)))"),"")</f>
        <v/>
      </c>
      <c r="V268" s="31">
        <f ca="1">IFERROR(__xludf.DUMMYFUNCTION("IF(OR(ISBLANK($I268),I268=TODAY()), GOOGLEFINANCE(""INDEXBVMF:IFIX"") ,INDEX(GOOGLEFINANCE(""INDEXBVMF:IFIX"",""price"",$I268),2,2))"),3416.25)</f>
        <v>3416.25</v>
      </c>
      <c r="W268" s="32" t="e">
        <f t="shared" ca="1" si="15"/>
        <v>#VALUE!</v>
      </c>
      <c r="X268" s="33" t="s">
        <v>66</v>
      </c>
      <c r="Y268" s="34">
        <v>0</v>
      </c>
    </row>
    <row r="269" spans="1:25" ht="15.75" customHeight="1" x14ac:dyDescent="0.2">
      <c r="A269" s="48"/>
      <c r="B269" s="45"/>
      <c r="C269" s="46"/>
      <c r="D269" s="48"/>
      <c r="E269" s="135"/>
      <c r="F269" s="49">
        <f t="shared" si="8"/>
        <v>0</v>
      </c>
      <c r="G269" s="49">
        <f t="shared" si="9"/>
        <v>0</v>
      </c>
      <c r="H269" s="34" t="s">
        <v>66</v>
      </c>
      <c r="I269" s="45"/>
      <c r="J269" s="46"/>
      <c r="K269" s="25"/>
      <c r="L269" s="22"/>
      <c r="M269" s="47" t="str">
        <f t="shared" si="10"/>
        <v/>
      </c>
      <c r="N269" s="27" t="str">
        <f t="shared" si="11"/>
        <v/>
      </c>
      <c r="O269" s="27" t="str">
        <f t="shared" si="12"/>
        <v/>
      </c>
      <c r="P269" s="27" t="str">
        <f t="shared" si="13"/>
        <v/>
      </c>
      <c r="Q269" s="28" t="s">
        <v>66</v>
      </c>
      <c r="R269" s="33" t="s">
        <v>66</v>
      </c>
      <c r="S269" s="30">
        <f ca="1">SUMIFS(Dividendos!E:E,Dividendos!B:B,A269,Dividendos!A:A,"&gt;="&amp;B269,Dividendos!A:A,"&lt;="&amp; IF(I269="",TODAY(),I269 ))*D269</f>
        <v>0</v>
      </c>
      <c r="T269" s="30">
        <f t="shared" ca="1" si="14"/>
        <v>0</v>
      </c>
      <c r="U269" s="31" t="str">
        <f ca="1">IFERROR(__xludf.DUMMYFUNCTION("IFERROR(IF(B269=TODAY(),GOOGLEFINANCE(""INDEXBVMF:IFIX""),INDEX(GOOGLEFINANCE(""INDEXBVMF:IFIX"",""price"",$B269),2,2)))"),"")</f>
        <v/>
      </c>
      <c r="V269" s="31">
        <f ca="1">IFERROR(__xludf.DUMMYFUNCTION("IF(OR(ISBLANK($I269),I269=TODAY()), GOOGLEFINANCE(""INDEXBVMF:IFIX"") ,INDEX(GOOGLEFINANCE(""INDEXBVMF:IFIX"",""price"",$I269),2,2))"),3416.25)</f>
        <v>3416.25</v>
      </c>
      <c r="W269" s="32" t="e">
        <f t="shared" ca="1" si="15"/>
        <v>#VALUE!</v>
      </c>
      <c r="X269" s="33" t="s">
        <v>66</v>
      </c>
      <c r="Y269" s="34">
        <v>0</v>
      </c>
    </row>
    <row r="270" spans="1:25" ht="15.75" customHeight="1" x14ac:dyDescent="0.2">
      <c r="A270" s="48"/>
      <c r="B270" s="45"/>
      <c r="C270" s="46"/>
      <c r="D270" s="48"/>
      <c r="E270" s="135"/>
      <c r="F270" s="49">
        <f t="shared" si="8"/>
        <v>0</v>
      </c>
      <c r="G270" s="49">
        <f t="shared" si="9"/>
        <v>0</v>
      </c>
      <c r="H270" s="34" t="s">
        <v>66</v>
      </c>
      <c r="I270" s="45"/>
      <c r="J270" s="46"/>
      <c r="K270" s="25"/>
      <c r="L270" s="22"/>
      <c r="M270" s="47" t="str">
        <f t="shared" si="10"/>
        <v/>
      </c>
      <c r="N270" s="27" t="str">
        <f t="shared" si="11"/>
        <v/>
      </c>
      <c r="O270" s="27" t="str">
        <f t="shared" si="12"/>
        <v/>
      </c>
      <c r="P270" s="27" t="str">
        <f t="shared" si="13"/>
        <v/>
      </c>
      <c r="Q270" s="28" t="s">
        <v>66</v>
      </c>
      <c r="R270" s="33" t="s">
        <v>66</v>
      </c>
      <c r="S270" s="30">
        <f ca="1">SUMIFS(Dividendos!E:E,Dividendos!B:B,A270,Dividendos!A:A,"&gt;="&amp;B270,Dividendos!A:A,"&lt;="&amp; IF(I270="",TODAY(),I270 ))*D270</f>
        <v>0</v>
      </c>
      <c r="T270" s="30">
        <f t="shared" ca="1" si="14"/>
        <v>0</v>
      </c>
      <c r="U270" s="31" t="str">
        <f ca="1">IFERROR(__xludf.DUMMYFUNCTION("IFERROR(IF(B270=TODAY(),GOOGLEFINANCE(""INDEXBVMF:IFIX""),INDEX(GOOGLEFINANCE(""INDEXBVMF:IFIX"",""price"",$B270),2,2)))"),"")</f>
        <v/>
      </c>
      <c r="V270" s="31">
        <f ca="1">IFERROR(__xludf.DUMMYFUNCTION("IF(OR(ISBLANK($I270),I270=TODAY()), GOOGLEFINANCE(""INDEXBVMF:IFIX"") ,INDEX(GOOGLEFINANCE(""INDEXBVMF:IFIX"",""price"",$I270),2,2))"),3416.25)</f>
        <v>3416.25</v>
      </c>
      <c r="W270" s="32" t="e">
        <f t="shared" ca="1" si="15"/>
        <v>#VALUE!</v>
      </c>
      <c r="X270" s="33" t="s">
        <v>66</v>
      </c>
      <c r="Y270" s="34">
        <v>0</v>
      </c>
    </row>
    <row r="271" spans="1:25" ht="15.75" customHeight="1" x14ac:dyDescent="0.2">
      <c r="A271" s="48"/>
      <c r="B271" s="45"/>
      <c r="C271" s="46"/>
      <c r="D271" s="48"/>
      <c r="E271" s="135"/>
      <c r="F271" s="49">
        <f t="shared" si="8"/>
        <v>0</v>
      </c>
      <c r="G271" s="49">
        <f t="shared" si="9"/>
        <v>0</v>
      </c>
      <c r="H271" s="34" t="s">
        <v>66</v>
      </c>
      <c r="I271" s="45"/>
      <c r="J271" s="46"/>
      <c r="K271" s="25"/>
      <c r="L271" s="22"/>
      <c r="M271" s="47" t="str">
        <f t="shared" si="10"/>
        <v/>
      </c>
      <c r="N271" s="27" t="str">
        <f t="shared" si="11"/>
        <v/>
      </c>
      <c r="O271" s="27" t="str">
        <f t="shared" si="12"/>
        <v/>
      </c>
      <c r="P271" s="27" t="str">
        <f t="shared" si="13"/>
        <v/>
      </c>
      <c r="Q271" s="28" t="s">
        <v>66</v>
      </c>
      <c r="R271" s="33" t="s">
        <v>66</v>
      </c>
      <c r="S271" s="30">
        <f ca="1">SUMIFS(Dividendos!E:E,Dividendos!B:B,A271,Dividendos!A:A,"&gt;="&amp;B271,Dividendos!A:A,"&lt;="&amp; IF(I271="",TODAY(),I271 ))*D271</f>
        <v>0</v>
      </c>
      <c r="T271" s="30">
        <f t="shared" ca="1" si="14"/>
        <v>0</v>
      </c>
      <c r="U271" s="31" t="str">
        <f ca="1">IFERROR(__xludf.DUMMYFUNCTION("IFERROR(IF(B271=TODAY(),GOOGLEFINANCE(""INDEXBVMF:IFIX""),INDEX(GOOGLEFINANCE(""INDEXBVMF:IFIX"",""price"",$B271),2,2)))"),"")</f>
        <v/>
      </c>
      <c r="V271" s="31">
        <f ca="1">IFERROR(__xludf.DUMMYFUNCTION("IF(OR(ISBLANK($I271),I271=TODAY()), GOOGLEFINANCE(""INDEXBVMF:IFIX"") ,INDEX(GOOGLEFINANCE(""INDEXBVMF:IFIX"",""price"",$I271),2,2))"),3416.25)</f>
        <v>3416.25</v>
      </c>
      <c r="W271" s="32" t="e">
        <f t="shared" ca="1" si="15"/>
        <v>#VALUE!</v>
      </c>
      <c r="X271" s="33" t="s">
        <v>66</v>
      </c>
      <c r="Y271" s="34">
        <v>0</v>
      </c>
    </row>
    <row r="272" spans="1:25" ht="15.75" customHeight="1" x14ac:dyDescent="0.2">
      <c r="A272" s="48"/>
      <c r="B272" s="45"/>
      <c r="C272" s="46"/>
      <c r="D272" s="48"/>
      <c r="E272" s="135"/>
      <c r="F272" s="49">
        <f t="shared" si="8"/>
        <v>0</v>
      </c>
      <c r="G272" s="49">
        <f t="shared" si="9"/>
        <v>0</v>
      </c>
      <c r="H272" s="34" t="s">
        <v>66</v>
      </c>
      <c r="I272" s="45"/>
      <c r="J272" s="46"/>
      <c r="K272" s="25"/>
      <c r="L272" s="22"/>
      <c r="M272" s="47" t="str">
        <f t="shared" si="10"/>
        <v/>
      </c>
      <c r="N272" s="27" t="str">
        <f t="shared" si="11"/>
        <v/>
      </c>
      <c r="O272" s="27" t="str">
        <f t="shared" si="12"/>
        <v/>
      </c>
      <c r="P272" s="27" t="str">
        <f t="shared" si="13"/>
        <v/>
      </c>
      <c r="Q272" s="28" t="s">
        <v>66</v>
      </c>
      <c r="R272" s="33" t="s">
        <v>66</v>
      </c>
      <c r="S272" s="30">
        <f ca="1">SUMIFS(Dividendos!E:E,Dividendos!B:B,A272,Dividendos!A:A,"&gt;="&amp;B272,Dividendos!A:A,"&lt;="&amp; IF(I272="",TODAY(),I272 ))*D272</f>
        <v>0</v>
      </c>
      <c r="T272" s="30">
        <f t="shared" ca="1" si="14"/>
        <v>0</v>
      </c>
      <c r="U272" s="31" t="str">
        <f ca="1">IFERROR(__xludf.DUMMYFUNCTION("IFERROR(IF(B272=TODAY(),GOOGLEFINANCE(""INDEXBVMF:IFIX""),INDEX(GOOGLEFINANCE(""INDEXBVMF:IFIX"",""price"",$B272),2,2)))"),"")</f>
        <v/>
      </c>
      <c r="V272" s="31">
        <f ca="1">IFERROR(__xludf.DUMMYFUNCTION("IF(OR(ISBLANK($I272),I272=TODAY()), GOOGLEFINANCE(""INDEXBVMF:IFIX"") ,INDEX(GOOGLEFINANCE(""INDEXBVMF:IFIX"",""price"",$I272),2,2))"),3416.25)</f>
        <v>3416.25</v>
      </c>
      <c r="W272" s="32" t="e">
        <f t="shared" ca="1" si="15"/>
        <v>#VALUE!</v>
      </c>
      <c r="X272" s="33" t="s">
        <v>66</v>
      </c>
      <c r="Y272" s="34">
        <v>0</v>
      </c>
    </row>
    <row r="273" spans="1:25" ht="15.75" customHeight="1" x14ac:dyDescent="0.2">
      <c r="A273" s="48"/>
      <c r="B273" s="45"/>
      <c r="C273" s="46"/>
      <c r="D273" s="48"/>
      <c r="E273" s="135"/>
      <c r="F273" s="49">
        <f t="shared" si="8"/>
        <v>0</v>
      </c>
      <c r="G273" s="49">
        <f t="shared" si="9"/>
        <v>0</v>
      </c>
      <c r="H273" s="34" t="s">
        <v>66</v>
      </c>
      <c r="I273" s="45"/>
      <c r="J273" s="46"/>
      <c r="K273" s="25"/>
      <c r="L273" s="22"/>
      <c r="M273" s="47" t="str">
        <f t="shared" si="10"/>
        <v/>
      </c>
      <c r="N273" s="27" t="str">
        <f t="shared" si="11"/>
        <v/>
      </c>
      <c r="O273" s="27" t="str">
        <f t="shared" si="12"/>
        <v/>
      </c>
      <c r="P273" s="27" t="str">
        <f t="shared" si="13"/>
        <v/>
      </c>
      <c r="Q273" s="28" t="s">
        <v>66</v>
      </c>
      <c r="R273" s="33" t="s">
        <v>66</v>
      </c>
      <c r="S273" s="30">
        <f ca="1">SUMIFS(Dividendos!E:E,Dividendos!B:B,A273,Dividendos!A:A,"&gt;="&amp;B273,Dividendos!A:A,"&lt;="&amp; IF(I273="",TODAY(),I273 ))*D273</f>
        <v>0</v>
      </c>
      <c r="T273" s="30">
        <f t="shared" ca="1" si="14"/>
        <v>0</v>
      </c>
      <c r="U273" s="31" t="str">
        <f ca="1">IFERROR(__xludf.DUMMYFUNCTION("IFERROR(IF(B273=TODAY(),GOOGLEFINANCE(""INDEXBVMF:IFIX""),INDEX(GOOGLEFINANCE(""INDEXBVMF:IFIX"",""price"",$B273),2,2)))"),"")</f>
        <v/>
      </c>
      <c r="V273" s="31">
        <f ca="1">IFERROR(__xludf.DUMMYFUNCTION("IF(OR(ISBLANK($I273),I273=TODAY()), GOOGLEFINANCE(""INDEXBVMF:IFIX"") ,INDEX(GOOGLEFINANCE(""INDEXBVMF:IFIX"",""price"",$I273),2,2))"),3416.25)</f>
        <v>3416.25</v>
      </c>
      <c r="W273" s="32" t="e">
        <f t="shared" ca="1" si="15"/>
        <v>#VALUE!</v>
      </c>
      <c r="X273" s="33" t="s">
        <v>66</v>
      </c>
      <c r="Y273" s="34">
        <v>0</v>
      </c>
    </row>
    <row r="274" spans="1:25" ht="15.75" customHeight="1" x14ac:dyDescent="0.2">
      <c r="A274" s="48"/>
      <c r="B274" s="45"/>
      <c r="C274" s="46"/>
      <c r="D274" s="48"/>
      <c r="E274" s="135"/>
      <c r="F274" s="49">
        <f t="shared" si="8"/>
        <v>0</v>
      </c>
      <c r="G274" s="49">
        <f t="shared" si="9"/>
        <v>0</v>
      </c>
      <c r="H274" s="34" t="s">
        <v>66</v>
      </c>
      <c r="I274" s="45"/>
      <c r="J274" s="46"/>
      <c r="K274" s="25"/>
      <c r="L274" s="22"/>
      <c r="M274" s="47" t="str">
        <f t="shared" si="10"/>
        <v/>
      </c>
      <c r="N274" s="27" t="str">
        <f t="shared" si="11"/>
        <v/>
      </c>
      <c r="O274" s="27" t="str">
        <f t="shared" si="12"/>
        <v/>
      </c>
      <c r="P274" s="27" t="str">
        <f t="shared" si="13"/>
        <v/>
      </c>
      <c r="Q274" s="28" t="s">
        <v>66</v>
      </c>
      <c r="R274" s="33" t="s">
        <v>66</v>
      </c>
      <c r="S274" s="30">
        <f ca="1">SUMIFS(Dividendos!E:E,Dividendos!B:B,A274,Dividendos!A:A,"&gt;="&amp;B274,Dividendos!A:A,"&lt;="&amp; IF(I274="",TODAY(),I274 ))*D274</f>
        <v>0</v>
      </c>
      <c r="T274" s="30">
        <f t="shared" ca="1" si="14"/>
        <v>0</v>
      </c>
      <c r="U274" s="31" t="str">
        <f ca="1">IFERROR(__xludf.DUMMYFUNCTION("IFERROR(IF(B274=TODAY(),GOOGLEFINANCE(""INDEXBVMF:IFIX""),INDEX(GOOGLEFINANCE(""INDEXBVMF:IFIX"",""price"",$B274),2,2)))"),"")</f>
        <v/>
      </c>
      <c r="V274" s="31">
        <f ca="1">IFERROR(__xludf.DUMMYFUNCTION("IF(OR(ISBLANK($I274),I274=TODAY()), GOOGLEFINANCE(""INDEXBVMF:IFIX"") ,INDEX(GOOGLEFINANCE(""INDEXBVMF:IFIX"",""price"",$I274),2,2))"),3416.25)</f>
        <v>3416.25</v>
      </c>
      <c r="W274" s="32" t="e">
        <f t="shared" ca="1" si="15"/>
        <v>#VALUE!</v>
      </c>
      <c r="X274" s="33" t="s">
        <v>66</v>
      </c>
      <c r="Y274" s="34">
        <v>0</v>
      </c>
    </row>
    <row r="275" spans="1:25" ht="15.75" customHeight="1" x14ac:dyDescent="0.2">
      <c r="A275" s="48"/>
      <c r="B275" s="45"/>
      <c r="C275" s="46"/>
      <c r="D275" s="48"/>
      <c r="E275" s="135"/>
      <c r="F275" s="49">
        <f t="shared" si="8"/>
        <v>0</v>
      </c>
      <c r="G275" s="49">
        <f t="shared" si="9"/>
        <v>0</v>
      </c>
      <c r="H275" s="34" t="s">
        <v>66</v>
      </c>
      <c r="I275" s="45"/>
      <c r="J275" s="46"/>
      <c r="K275" s="25"/>
      <c r="L275" s="22"/>
      <c r="M275" s="47" t="str">
        <f t="shared" si="10"/>
        <v/>
      </c>
      <c r="N275" s="27" t="str">
        <f t="shared" si="11"/>
        <v/>
      </c>
      <c r="O275" s="27" t="str">
        <f t="shared" si="12"/>
        <v/>
      </c>
      <c r="P275" s="27" t="str">
        <f t="shared" si="13"/>
        <v/>
      </c>
      <c r="Q275" s="28" t="s">
        <v>66</v>
      </c>
      <c r="R275" s="33" t="s">
        <v>66</v>
      </c>
      <c r="S275" s="30">
        <f ca="1">SUMIFS(Dividendos!E:E,Dividendos!B:B,A275,Dividendos!A:A,"&gt;="&amp;B275,Dividendos!A:A,"&lt;="&amp; IF(I275="",TODAY(),I275 ))*D275</f>
        <v>0</v>
      </c>
      <c r="T275" s="30">
        <f t="shared" ca="1" si="14"/>
        <v>0</v>
      </c>
      <c r="U275" s="31" t="str">
        <f ca="1">IFERROR(__xludf.DUMMYFUNCTION("IFERROR(IF(B275=TODAY(),GOOGLEFINANCE(""INDEXBVMF:IFIX""),INDEX(GOOGLEFINANCE(""INDEXBVMF:IFIX"",""price"",$B275),2,2)))"),"")</f>
        <v/>
      </c>
      <c r="V275" s="31">
        <f ca="1">IFERROR(__xludf.DUMMYFUNCTION("IF(OR(ISBLANK($I275),I275=TODAY()), GOOGLEFINANCE(""INDEXBVMF:IFIX"") ,INDEX(GOOGLEFINANCE(""INDEXBVMF:IFIX"",""price"",$I275),2,2))"),3416.25)</f>
        <v>3416.25</v>
      </c>
      <c r="W275" s="32" t="e">
        <f t="shared" ca="1" si="15"/>
        <v>#VALUE!</v>
      </c>
      <c r="X275" s="33" t="s">
        <v>66</v>
      </c>
      <c r="Y275" s="34">
        <v>0</v>
      </c>
    </row>
    <row r="276" spans="1:25" ht="15.75" customHeight="1" x14ac:dyDescent="0.2">
      <c r="A276" s="48"/>
      <c r="B276" s="45"/>
      <c r="C276" s="46"/>
      <c r="D276" s="48"/>
      <c r="E276" s="135"/>
      <c r="F276" s="49">
        <f t="shared" si="8"/>
        <v>0</v>
      </c>
      <c r="G276" s="49">
        <f t="shared" si="9"/>
        <v>0</v>
      </c>
      <c r="H276" s="34" t="s">
        <v>66</v>
      </c>
      <c r="I276" s="45"/>
      <c r="J276" s="46"/>
      <c r="K276" s="25"/>
      <c r="L276" s="22"/>
      <c r="M276" s="47" t="str">
        <f t="shared" si="10"/>
        <v/>
      </c>
      <c r="N276" s="27" t="str">
        <f t="shared" si="11"/>
        <v/>
      </c>
      <c r="O276" s="27" t="str">
        <f t="shared" si="12"/>
        <v/>
      </c>
      <c r="P276" s="27" t="str">
        <f t="shared" si="13"/>
        <v/>
      </c>
      <c r="Q276" s="28" t="s">
        <v>66</v>
      </c>
      <c r="R276" s="33" t="s">
        <v>66</v>
      </c>
      <c r="S276" s="30">
        <f ca="1">SUMIFS(Dividendos!E:E,Dividendos!B:B,A276,Dividendos!A:A,"&gt;="&amp;B276,Dividendos!A:A,"&lt;="&amp; IF(I276="",TODAY(),I276 ))*D276</f>
        <v>0</v>
      </c>
      <c r="T276" s="30">
        <f t="shared" ca="1" si="14"/>
        <v>0</v>
      </c>
      <c r="U276" s="31" t="str">
        <f ca="1">IFERROR(__xludf.DUMMYFUNCTION("IFERROR(IF(B276=TODAY(),GOOGLEFINANCE(""INDEXBVMF:IFIX""),INDEX(GOOGLEFINANCE(""INDEXBVMF:IFIX"",""price"",$B276),2,2)))"),"")</f>
        <v/>
      </c>
      <c r="V276" s="31">
        <f ca="1">IFERROR(__xludf.DUMMYFUNCTION("IF(OR(ISBLANK($I276),I276=TODAY()), GOOGLEFINANCE(""INDEXBVMF:IFIX"") ,INDEX(GOOGLEFINANCE(""INDEXBVMF:IFIX"",""price"",$I276),2,2))"),3416.25)</f>
        <v>3416.25</v>
      </c>
      <c r="W276" s="32" t="e">
        <f t="shared" ca="1" si="15"/>
        <v>#VALUE!</v>
      </c>
      <c r="X276" s="33" t="s">
        <v>66</v>
      </c>
      <c r="Y276" s="34">
        <v>0</v>
      </c>
    </row>
    <row r="277" spans="1:25" ht="15.75" customHeight="1" x14ac:dyDescent="0.2">
      <c r="A277" s="48"/>
      <c r="B277" s="45"/>
      <c r="C277" s="46"/>
      <c r="D277" s="48"/>
      <c r="E277" s="135"/>
      <c r="F277" s="49">
        <f t="shared" si="8"/>
        <v>0</v>
      </c>
      <c r="G277" s="49">
        <f t="shared" si="9"/>
        <v>0</v>
      </c>
      <c r="H277" s="34" t="s">
        <v>66</v>
      </c>
      <c r="I277" s="45"/>
      <c r="J277" s="46"/>
      <c r="K277" s="25"/>
      <c r="L277" s="22"/>
      <c r="M277" s="47" t="str">
        <f t="shared" si="10"/>
        <v/>
      </c>
      <c r="N277" s="27" t="str">
        <f t="shared" si="11"/>
        <v/>
      </c>
      <c r="O277" s="27" t="str">
        <f t="shared" si="12"/>
        <v/>
      </c>
      <c r="P277" s="27" t="str">
        <f t="shared" si="13"/>
        <v/>
      </c>
      <c r="Q277" s="28" t="s">
        <v>66</v>
      </c>
      <c r="R277" s="33" t="s">
        <v>66</v>
      </c>
      <c r="S277" s="30">
        <f ca="1">SUMIFS(Dividendos!E:E,Dividendos!B:B,A277,Dividendos!A:A,"&gt;="&amp;B277,Dividendos!A:A,"&lt;="&amp; IF(I277="",TODAY(),I277 ))*D277</f>
        <v>0</v>
      </c>
      <c r="T277" s="30">
        <f t="shared" ca="1" si="14"/>
        <v>0</v>
      </c>
      <c r="U277" s="31" t="str">
        <f ca="1">IFERROR(__xludf.DUMMYFUNCTION("IFERROR(IF(B277=TODAY(),GOOGLEFINANCE(""INDEXBVMF:IFIX""),INDEX(GOOGLEFINANCE(""INDEXBVMF:IFIX"",""price"",$B277),2,2)))"),"")</f>
        <v/>
      </c>
      <c r="V277" s="31">
        <f ca="1">IFERROR(__xludf.DUMMYFUNCTION("IF(OR(ISBLANK($I277),I277=TODAY()), GOOGLEFINANCE(""INDEXBVMF:IFIX"") ,INDEX(GOOGLEFINANCE(""INDEXBVMF:IFIX"",""price"",$I277),2,2))"),3416.25)</f>
        <v>3416.25</v>
      </c>
      <c r="W277" s="32" t="e">
        <f t="shared" ca="1" si="15"/>
        <v>#VALUE!</v>
      </c>
      <c r="X277" s="33" t="s">
        <v>66</v>
      </c>
      <c r="Y277" s="34">
        <v>0</v>
      </c>
    </row>
    <row r="278" spans="1:25" ht="15.75" customHeight="1" x14ac:dyDescent="0.2">
      <c r="A278" s="48"/>
      <c r="B278" s="45"/>
      <c r="C278" s="46"/>
      <c r="D278" s="48"/>
      <c r="E278" s="135"/>
      <c r="F278" s="49">
        <f t="shared" si="8"/>
        <v>0</v>
      </c>
      <c r="G278" s="49">
        <f t="shared" si="9"/>
        <v>0</v>
      </c>
      <c r="H278" s="34" t="s">
        <v>66</v>
      </c>
      <c r="I278" s="45"/>
      <c r="J278" s="46"/>
      <c r="K278" s="25"/>
      <c r="L278" s="22"/>
      <c r="M278" s="47" t="str">
        <f t="shared" si="10"/>
        <v/>
      </c>
      <c r="N278" s="27" t="str">
        <f t="shared" si="11"/>
        <v/>
      </c>
      <c r="O278" s="27" t="str">
        <f t="shared" si="12"/>
        <v/>
      </c>
      <c r="P278" s="27" t="str">
        <f t="shared" si="13"/>
        <v/>
      </c>
      <c r="Q278" s="28" t="s">
        <v>66</v>
      </c>
      <c r="R278" s="33" t="s">
        <v>66</v>
      </c>
      <c r="S278" s="30">
        <f ca="1">SUMIFS(Dividendos!E:E,Dividendos!B:B,A278,Dividendos!A:A,"&gt;="&amp;B278,Dividendos!A:A,"&lt;="&amp; IF(I278="",TODAY(),I278 ))*D278</f>
        <v>0</v>
      </c>
      <c r="T278" s="30">
        <f t="shared" ca="1" si="14"/>
        <v>0</v>
      </c>
      <c r="U278" s="31" t="str">
        <f ca="1">IFERROR(__xludf.DUMMYFUNCTION("IFERROR(IF(B278=TODAY(),GOOGLEFINANCE(""INDEXBVMF:IFIX""),INDEX(GOOGLEFINANCE(""INDEXBVMF:IFIX"",""price"",$B278),2,2)))"),"")</f>
        <v/>
      </c>
      <c r="V278" s="31">
        <f ca="1">IFERROR(__xludf.DUMMYFUNCTION("IF(OR(ISBLANK($I278),I278=TODAY()), GOOGLEFINANCE(""INDEXBVMF:IFIX"") ,INDEX(GOOGLEFINANCE(""INDEXBVMF:IFIX"",""price"",$I278),2,2))"),3416.25)</f>
        <v>3416.25</v>
      </c>
      <c r="W278" s="32" t="e">
        <f t="shared" ca="1" si="15"/>
        <v>#VALUE!</v>
      </c>
      <c r="X278" s="33" t="s">
        <v>66</v>
      </c>
      <c r="Y278" s="34">
        <v>0</v>
      </c>
    </row>
    <row r="279" spans="1:25" ht="15.75" customHeight="1" x14ac:dyDescent="0.2">
      <c r="A279" s="48"/>
      <c r="B279" s="45"/>
      <c r="C279" s="46"/>
      <c r="D279" s="48"/>
      <c r="E279" s="135"/>
      <c r="F279" s="49">
        <f t="shared" si="8"/>
        <v>0</v>
      </c>
      <c r="G279" s="49">
        <f t="shared" si="9"/>
        <v>0</v>
      </c>
      <c r="H279" s="34" t="s">
        <v>66</v>
      </c>
      <c r="I279" s="45"/>
      <c r="J279" s="46"/>
      <c r="K279" s="25"/>
      <c r="L279" s="22"/>
      <c r="M279" s="47" t="str">
        <f t="shared" si="10"/>
        <v/>
      </c>
      <c r="N279" s="27" t="str">
        <f t="shared" si="11"/>
        <v/>
      </c>
      <c r="O279" s="27" t="str">
        <f t="shared" si="12"/>
        <v/>
      </c>
      <c r="P279" s="27" t="str">
        <f t="shared" si="13"/>
        <v/>
      </c>
      <c r="Q279" s="28" t="s">
        <v>66</v>
      </c>
      <c r="R279" s="33" t="s">
        <v>66</v>
      </c>
      <c r="S279" s="30">
        <f ca="1">SUMIFS(Dividendos!E:E,Dividendos!B:B,A279,Dividendos!A:A,"&gt;="&amp;B279,Dividendos!A:A,"&lt;="&amp; IF(I279="",TODAY(),I279 ))*D279</f>
        <v>0</v>
      </c>
      <c r="T279" s="30">
        <f t="shared" ca="1" si="14"/>
        <v>0</v>
      </c>
      <c r="U279" s="31" t="str">
        <f ca="1">IFERROR(__xludf.DUMMYFUNCTION("IFERROR(IF(B279=TODAY(),GOOGLEFINANCE(""INDEXBVMF:IFIX""),INDEX(GOOGLEFINANCE(""INDEXBVMF:IFIX"",""price"",$B279),2,2)))"),"")</f>
        <v/>
      </c>
      <c r="V279" s="31">
        <f ca="1">IFERROR(__xludf.DUMMYFUNCTION("IF(OR(ISBLANK($I279),I279=TODAY()), GOOGLEFINANCE(""INDEXBVMF:IFIX"") ,INDEX(GOOGLEFINANCE(""INDEXBVMF:IFIX"",""price"",$I279),2,2))"),3416.25)</f>
        <v>3416.25</v>
      </c>
      <c r="W279" s="32" t="e">
        <f t="shared" ca="1" si="15"/>
        <v>#VALUE!</v>
      </c>
      <c r="X279" s="33" t="s">
        <v>66</v>
      </c>
      <c r="Y279" s="34">
        <v>0</v>
      </c>
    </row>
    <row r="280" spans="1:25" ht="15.75" customHeight="1" x14ac:dyDescent="0.2">
      <c r="A280" s="48"/>
      <c r="B280" s="45"/>
      <c r="C280" s="46"/>
      <c r="D280" s="48"/>
      <c r="E280" s="135"/>
      <c r="F280" s="49">
        <f t="shared" si="8"/>
        <v>0</v>
      </c>
      <c r="G280" s="49">
        <f t="shared" si="9"/>
        <v>0</v>
      </c>
      <c r="H280" s="34" t="s">
        <v>66</v>
      </c>
      <c r="I280" s="45"/>
      <c r="J280" s="46"/>
      <c r="K280" s="25"/>
      <c r="L280" s="22"/>
      <c r="M280" s="47" t="str">
        <f t="shared" si="10"/>
        <v/>
      </c>
      <c r="N280" s="27" t="str">
        <f t="shared" si="11"/>
        <v/>
      </c>
      <c r="O280" s="27" t="str">
        <f t="shared" si="12"/>
        <v/>
      </c>
      <c r="P280" s="27" t="str">
        <f t="shared" si="13"/>
        <v/>
      </c>
      <c r="Q280" s="28" t="s">
        <v>66</v>
      </c>
      <c r="R280" s="33" t="s">
        <v>66</v>
      </c>
      <c r="S280" s="30">
        <f ca="1">SUMIFS(Dividendos!E:E,Dividendos!B:B,A280,Dividendos!A:A,"&gt;="&amp;B280,Dividendos!A:A,"&lt;="&amp; IF(I280="",TODAY(),I280 ))*D280</f>
        <v>0</v>
      </c>
      <c r="T280" s="30">
        <f t="shared" ca="1" si="14"/>
        <v>0</v>
      </c>
      <c r="U280" s="31" t="str">
        <f ca="1">IFERROR(__xludf.DUMMYFUNCTION("IFERROR(IF(B280=TODAY(),GOOGLEFINANCE(""INDEXBVMF:IFIX""),INDEX(GOOGLEFINANCE(""INDEXBVMF:IFIX"",""price"",$B280),2,2)))"),"")</f>
        <v/>
      </c>
      <c r="V280" s="31">
        <f ca="1">IFERROR(__xludf.DUMMYFUNCTION("IF(OR(ISBLANK($I280),I280=TODAY()), GOOGLEFINANCE(""INDEXBVMF:IFIX"") ,INDEX(GOOGLEFINANCE(""INDEXBVMF:IFIX"",""price"",$I280),2,2))"),3416.25)</f>
        <v>3416.25</v>
      </c>
      <c r="W280" s="32" t="e">
        <f t="shared" ca="1" si="15"/>
        <v>#VALUE!</v>
      </c>
      <c r="X280" s="33" t="s">
        <v>66</v>
      </c>
      <c r="Y280" s="34">
        <v>0</v>
      </c>
    </row>
    <row r="281" spans="1:25" ht="15.75" customHeight="1" x14ac:dyDescent="0.2">
      <c r="A281" s="48"/>
      <c r="B281" s="45"/>
      <c r="C281" s="46"/>
      <c r="D281" s="48"/>
      <c r="E281" s="135"/>
      <c r="F281" s="49">
        <f t="shared" si="8"/>
        <v>0</v>
      </c>
      <c r="G281" s="49">
        <f t="shared" si="9"/>
        <v>0</v>
      </c>
      <c r="H281" s="34" t="s">
        <v>66</v>
      </c>
      <c r="I281" s="45"/>
      <c r="J281" s="46"/>
      <c r="K281" s="25"/>
      <c r="L281" s="22"/>
      <c r="M281" s="47" t="str">
        <f t="shared" si="10"/>
        <v/>
      </c>
      <c r="N281" s="27" t="str">
        <f t="shared" si="11"/>
        <v/>
      </c>
      <c r="O281" s="27" t="str">
        <f t="shared" si="12"/>
        <v/>
      </c>
      <c r="P281" s="27" t="str">
        <f t="shared" si="13"/>
        <v/>
      </c>
      <c r="Q281" s="28" t="s">
        <v>66</v>
      </c>
      <c r="R281" s="33" t="s">
        <v>66</v>
      </c>
      <c r="S281" s="30">
        <f ca="1">SUMIFS(Dividendos!E:E,Dividendos!B:B,A281,Dividendos!A:A,"&gt;="&amp;B281,Dividendos!A:A,"&lt;="&amp; IF(I281="",TODAY(),I281 ))*D281</f>
        <v>0</v>
      </c>
      <c r="T281" s="30">
        <f t="shared" ca="1" si="14"/>
        <v>0</v>
      </c>
      <c r="U281" s="31" t="str">
        <f ca="1">IFERROR(__xludf.DUMMYFUNCTION("IFERROR(IF(B281=TODAY(),GOOGLEFINANCE(""INDEXBVMF:IFIX""),INDEX(GOOGLEFINANCE(""INDEXBVMF:IFIX"",""price"",$B281),2,2)))"),"")</f>
        <v/>
      </c>
      <c r="V281" s="31">
        <f ca="1">IFERROR(__xludf.DUMMYFUNCTION("IF(OR(ISBLANK($I281),I281=TODAY()), GOOGLEFINANCE(""INDEXBVMF:IFIX"") ,INDEX(GOOGLEFINANCE(""INDEXBVMF:IFIX"",""price"",$I281),2,2))"),3416.25)</f>
        <v>3416.25</v>
      </c>
      <c r="W281" s="32" t="e">
        <f t="shared" ca="1" si="15"/>
        <v>#VALUE!</v>
      </c>
      <c r="X281" s="33" t="s">
        <v>66</v>
      </c>
      <c r="Y281" s="34">
        <v>0</v>
      </c>
    </row>
    <row r="282" spans="1:25" ht="15.75" customHeight="1" x14ac:dyDescent="0.2">
      <c r="A282" s="48"/>
      <c r="B282" s="45"/>
      <c r="C282" s="46"/>
      <c r="D282" s="48"/>
      <c r="E282" s="135"/>
      <c r="F282" s="49">
        <f t="shared" si="8"/>
        <v>0</v>
      </c>
      <c r="G282" s="49">
        <f t="shared" si="9"/>
        <v>0</v>
      </c>
      <c r="H282" s="34" t="s">
        <v>66</v>
      </c>
      <c r="I282" s="45"/>
      <c r="J282" s="46"/>
      <c r="K282" s="25"/>
      <c r="L282" s="22"/>
      <c r="M282" s="47" t="str">
        <f t="shared" si="10"/>
        <v/>
      </c>
      <c r="N282" s="27" t="str">
        <f t="shared" si="11"/>
        <v/>
      </c>
      <c r="O282" s="27" t="str">
        <f t="shared" si="12"/>
        <v/>
      </c>
      <c r="P282" s="27" t="str">
        <f t="shared" si="13"/>
        <v/>
      </c>
      <c r="Q282" s="28" t="s">
        <v>66</v>
      </c>
      <c r="R282" s="33" t="s">
        <v>66</v>
      </c>
      <c r="S282" s="30">
        <f ca="1">SUMIFS(Dividendos!E:E,Dividendos!B:B,A282,Dividendos!A:A,"&gt;="&amp;B282,Dividendos!A:A,"&lt;="&amp; IF(I282="",TODAY(),I282 ))*D282</f>
        <v>0</v>
      </c>
      <c r="T282" s="30">
        <f t="shared" ca="1" si="14"/>
        <v>0</v>
      </c>
      <c r="U282" s="31" t="str">
        <f ca="1">IFERROR(__xludf.DUMMYFUNCTION("IFERROR(IF(B282=TODAY(),GOOGLEFINANCE(""INDEXBVMF:IFIX""),INDEX(GOOGLEFINANCE(""INDEXBVMF:IFIX"",""price"",$B282),2,2)))"),"")</f>
        <v/>
      </c>
      <c r="V282" s="31">
        <f ca="1">IFERROR(__xludf.DUMMYFUNCTION("IF(OR(ISBLANK($I282),I282=TODAY()), GOOGLEFINANCE(""INDEXBVMF:IFIX"") ,INDEX(GOOGLEFINANCE(""INDEXBVMF:IFIX"",""price"",$I282),2,2))"),3416.25)</f>
        <v>3416.25</v>
      </c>
      <c r="W282" s="32" t="e">
        <f t="shared" ca="1" si="15"/>
        <v>#VALUE!</v>
      </c>
      <c r="X282" s="33" t="s">
        <v>66</v>
      </c>
      <c r="Y282" s="34">
        <v>0</v>
      </c>
    </row>
    <row r="283" spans="1:25" ht="15.75" customHeight="1" x14ac:dyDescent="0.2">
      <c r="A283" s="48"/>
      <c r="B283" s="45"/>
      <c r="C283" s="46"/>
      <c r="D283" s="48"/>
      <c r="E283" s="135"/>
      <c r="F283" s="49">
        <f t="shared" si="8"/>
        <v>0</v>
      </c>
      <c r="G283" s="49">
        <f t="shared" si="9"/>
        <v>0</v>
      </c>
      <c r="H283" s="34" t="s">
        <v>66</v>
      </c>
      <c r="I283" s="45"/>
      <c r="J283" s="46"/>
      <c r="K283" s="25"/>
      <c r="L283" s="22"/>
      <c r="M283" s="47" t="str">
        <f t="shared" si="10"/>
        <v/>
      </c>
      <c r="N283" s="27" t="str">
        <f t="shared" si="11"/>
        <v/>
      </c>
      <c r="O283" s="27" t="str">
        <f t="shared" si="12"/>
        <v/>
      </c>
      <c r="P283" s="27" t="str">
        <f t="shared" si="13"/>
        <v/>
      </c>
      <c r="Q283" s="28" t="s">
        <v>66</v>
      </c>
      <c r="R283" s="33" t="s">
        <v>66</v>
      </c>
      <c r="S283" s="30">
        <f ca="1">SUMIFS(Dividendos!E:E,Dividendos!B:B,A283,Dividendos!A:A,"&gt;="&amp;B283,Dividendos!A:A,"&lt;="&amp; IF(I283="",TODAY(),I283 ))*D283</f>
        <v>0</v>
      </c>
      <c r="T283" s="30">
        <f t="shared" ca="1" si="14"/>
        <v>0</v>
      </c>
      <c r="U283" s="31" t="str">
        <f ca="1">IFERROR(__xludf.DUMMYFUNCTION("IFERROR(IF(B283=TODAY(),GOOGLEFINANCE(""INDEXBVMF:IFIX""),INDEX(GOOGLEFINANCE(""INDEXBVMF:IFIX"",""price"",$B283),2,2)))"),"")</f>
        <v/>
      </c>
      <c r="V283" s="31">
        <f ca="1">IFERROR(__xludf.DUMMYFUNCTION("IF(OR(ISBLANK($I283),I283=TODAY()), GOOGLEFINANCE(""INDEXBVMF:IFIX"") ,INDEX(GOOGLEFINANCE(""INDEXBVMF:IFIX"",""price"",$I283),2,2))"),3416.25)</f>
        <v>3416.25</v>
      </c>
      <c r="W283" s="32" t="e">
        <f t="shared" ca="1" si="15"/>
        <v>#VALUE!</v>
      </c>
      <c r="X283" s="33" t="s">
        <v>66</v>
      </c>
      <c r="Y283" s="34">
        <v>0</v>
      </c>
    </row>
    <row r="284" spans="1:25" ht="15.75" customHeight="1" x14ac:dyDescent="0.2">
      <c r="A284" s="48"/>
      <c r="B284" s="45"/>
      <c r="C284" s="46"/>
      <c r="D284" s="48"/>
      <c r="E284" s="135"/>
      <c r="F284" s="49">
        <f t="shared" si="8"/>
        <v>0</v>
      </c>
      <c r="G284" s="49">
        <f t="shared" si="9"/>
        <v>0</v>
      </c>
      <c r="H284" s="34" t="s">
        <v>66</v>
      </c>
      <c r="I284" s="45"/>
      <c r="J284" s="46"/>
      <c r="K284" s="25"/>
      <c r="L284" s="22"/>
      <c r="M284" s="47" t="str">
        <f t="shared" si="10"/>
        <v/>
      </c>
      <c r="N284" s="27" t="str">
        <f t="shared" si="11"/>
        <v/>
      </c>
      <c r="O284" s="27" t="str">
        <f t="shared" si="12"/>
        <v/>
      </c>
      <c r="P284" s="27" t="str">
        <f t="shared" si="13"/>
        <v/>
      </c>
      <c r="Q284" s="28" t="s">
        <v>66</v>
      </c>
      <c r="R284" s="33" t="s">
        <v>66</v>
      </c>
      <c r="S284" s="30">
        <f ca="1">SUMIFS(Dividendos!E:E,Dividendos!B:B,A284,Dividendos!A:A,"&gt;="&amp;B284,Dividendos!A:A,"&lt;="&amp; IF(I284="",TODAY(),I284 ))*D284</f>
        <v>0</v>
      </c>
      <c r="T284" s="30">
        <f t="shared" ca="1" si="14"/>
        <v>0</v>
      </c>
      <c r="U284" s="31" t="str">
        <f ca="1">IFERROR(__xludf.DUMMYFUNCTION("IFERROR(IF(B284=TODAY(),GOOGLEFINANCE(""INDEXBVMF:IFIX""),INDEX(GOOGLEFINANCE(""INDEXBVMF:IFIX"",""price"",$B284),2,2)))"),"")</f>
        <v/>
      </c>
      <c r="V284" s="31">
        <f ca="1">IFERROR(__xludf.DUMMYFUNCTION("IF(OR(ISBLANK($I284),I284=TODAY()), GOOGLEFINANCE(""INDEXBVMF:IFIX"") ,INDEX(GOOGLEFINANCE(""INDEXBVMF:IFIX"",""price"",$I284),2,2))"),3416.25)</f>
        <v>3416.25</v>
      </c>
      <c r="W284" s="32" t="e">
        <f t="shared" ca="1" si="15"/>
        <v>#VALUE!</v>
      </c>
      <c r="X284" s="33" t="s">
        <v>66</v>
      </c>
      <c r="Y284" s="34">
        <v>0</v>
      </c>
    </row>
    <row r="285" spans="1:25" ht="15.75" customHeight="1" x14ac:dyDescent="0.2">
      <c r="A285" s="48"/>
      <c r="B285" s="45"/>
      <c r="C285" s="46"/>
      <c r="D285" s="48"/>
      <c r="E285" s="135"/>
      <c r="F285" s="49">
        <f t="shared" si="8"/>
        <v>0</v>
      </c>
      <c r="G285" s="49">
        <f t="shared" si="9"/>
        <v>0</v>
      </c>
      <c r="H285" s="34" t="s">
        <v>66</v>
      </c>
      <c r="I285" s="45"/>
      <c r="J285" s="46"/>
      <c r="K285" s="25"/>
      <c r="L285" s="22"/>
      <c r="M285" s="47" t="str">
        <f t="shared" si="10"/>
        <v/>
      </c>
      <c r="N285" s="27" t="str">
        <f t="shared" si="11"/>
        <v/>
      </c>
      <c r="O285" s="27" t="str">
        <f t="shared" si="12"/>
        <v/>
      </c>
      <c r="P285" s="27" t="str">
        <f t="shared" si="13"/>
        <v/>
      </c>
      <c r="Q285" s="28" t="s">
        <v>66</v>
      </c>
      <c r="R285" s="33" t="s">
        <v>66</v>
      </c>
      <c r="S285" s="30">
        <f ca="1">SUMIFS(Dividendos!E:E,Dividendos!B:B,A285,Dividendos!A:A,"&gt;="&amp;B285,Dividendos!A:A,"&lt;="&amp; IF(I285="",TODAY(),I285 ))*D285</f>
        <v>0</v>
      </c>
      <c r="T285" s="30">
        <f t="shared" ca="1" si="14"/>
        <v>0</v>
      </c>
      <c r="U285" s="31" t="str">
        <f ca="1">IFERROR(__xludf.DUMMYFUNCTION("IFERROR(IF(B285=TODAY(),GOOGLEFINANCE(""INDEXBVMF:IFIX""),INDEX(GOOGLEFINANCE(""INDEXBVMF:IFIX"",""price"",$B285),2,2)))"),"")</f>
        <v/>
      </c>
      <c r="V285" s="31">
        <f ca="1">IFERROR(__xludf.DUMMYFUNCTION("IF(OR(ISBLANK($I285),I285=TODAY()), GOOGLEFINANCE(""INDEXBVMF:IFIX"") ,INDEX(GOOGLEFINANCE(""INDEXBVMF:IFIX"",""price"",$I285),2,2))"),3416.25)</f>
        <v>3416.25</v>
      </c>
      <c r="W285" s="32" t="e">
        <f t="shared" ca="1" si="15"/>
        <v>#VALUE!</v>
      </c>
      <c r="X285" s="33" t="s">
        <v>66</v>
      </c>
      <c r="Y285" s="34">
        <v>0</v>
      </c>
    </row>
    <row r="286" spans="1:25" ht="15.75" customHeight="1" x14ac:dyDescent="0.2">
      <c r="A286" s="48"/>
      <c r="B286" s="45"/>
      <c r="C286" s="46"/>
      <c r="D286" s="48"/>
      <c r="E286" s="135"/>
      <c r="F286" s="49">
        <f t="shared" si="8"/>
        <v>0</v>
      </c>
      <c r="G286" s="49">
        <f t="shared" si="9"/>
        <v>0</v>
      </c>
      <c r="H286" s="34" t="s">
        <v>66</v>
      </c>
      <c r="I286" s="45"/>
      <c r="J286" s="46"/>
      <c r="K286" s="25"/>
      <c r="L286" s="22"/>
      <c r="M286" s="47" t="str">
        <f t="shared" si="10"/>
        <v/>
      </c>
      <c r="N286" s="27" t="str">
        <f t="shared" si="11"/>
        <v/>
      </c>
      <c r="O286" s="27" t="str">
        <f t="shared" si="12"/>
        <v/>
      </c>
      <c r="P286" s="27" t="str">
        <f t="shared" si="13"/>
        <v/>
      </c>
      <c r="Q286" s="28" t="s">
        <v>66</v>
      </c>
      <c r="R286" s="33" t="s">
        <v>66</v>
      </c>
      <c r="S286" s="30">
        <f ca="1">SUMIFS(Dividendos!E:E,Dividendos!B:B,A286,Dividendos!A:A,"&gt;="&amp;B286,Dividendos!A:A,"&lt;="&amp; IF(I286="",TODAY(),I286 ))*D286</f>
        <v>0</v>
      </c>
      <c r="T286" s="30">
        <f t="shared" ca="1" si="14"/>
        <v>0</v>
      </c>
      <c r="U286" s="31" t="str">
        <f ca="1">IFERROR(__xludf.DUMMYFUNCTION("IFERROR(IF(B286=TODAY(),GOOGLEFINANCE(""INDEXBVMF:IFIX""),INDEX(GOOGLEFINANCE(""INDEXBVMF:IFIX"",""price"",$B286),2,2)))"),"")</f>
        <v/>
      </c>
      <c r="V286" s="31">
        <f ca="1">IFERROR(__xludf.DUMMYFUNCTION("IF(OR(ISBLANK($I286),I286=TODAY()), GOOGLEFINANCE(""INDEXBVMF:IFIX"") ,INDEX(GOOGLEFINANCE(""INDEXBVMF:IFIX"",""price"",$I286),2,2))"),3416.25)</f>
        <v>3416.25</v>
      </c>
      <c r="W286" s="32" t="e">
        <f t="shared" ca="1" si="15"/>
        <v>#VALUE!</v>
      </c>
      <c r="X286" s="33" t="s">
        <v>66</v>
      </c>
      <c r="Y286" s="34">
        <v>0</v>
      </c>
    </row>
    <row r="287" spans="1:25" ht="15.75" customHeight="1" x14ac:dyDescent="0.2">
      <c r="A287" s="48"/>
      <c r="B287" s="45"/>
      <c r="C287" s="46"/>
      <c r="D287" s="48"/>
      <c r="E287" s="135"/>
      <c r="F287" s="49">
        <f t="shared" si="8"/>
        <v>0</v>
      </c>
      <c r="G287" s="49">
        <f t="shared" si="9"/>
        <v>0</v>
      </c>
      <c r="H287" s="34" t="s">
        <v>66</v>
      </c>
      <c r="I287" s="45"/>
      <c r="J287" s="46"/>
      <c r="K287" s="25"/>
      <c r="L287" s="22"/>
      <c r="M287" s="47" t="str">
        <f t="shared" si="10"/>
        <v/>
      </c>
      <c r="N287" s="27" t="str">
        <f t="shared" si="11"/>
        <v/>
      </c>
      <c r="O287" s="27" t="str">
        <f t="shared" si="12"/>
        <v/>
      </c>
      <c r="P287" s="27" t="str">
        <f t="shared" si="13"/>
        <v/>
      </c>
      <c r="Q287" s="28" t="s">
        <v>66</v>
      </c>
      <c r="R287" s="33" t="s">
        <v>66</v>
      </c>
      <c r="S287" s="30">
        <f ca="1">SUMIFS(Dividendos!E:E,Dividendos!B:B,A287,Dividendos!A:A,"&gt;="&amp;B287,Dividendos!A:A,"&lt;="&amp; IF(I287="",TODAY(),I287 ))*D287</f>
        <v>0</v>
      </c>
      <c r="T287" s="30">
        <f t="shared" ca="1" si="14"/>
        <v>0</v>
      </c>
      <c r="U287" s="31" t="str">
        <f ca="1">IFERROR(__xludf.DUMMYFUNCTION("IFERROR(IF(B287=TODAY(),GOOGLEFINANCE(""INDEXBVMF:IFIX""),INDEX(GOOGLEFINANCE(""INDEXBVMF:IFIX"",""price"",$B287),2,2)))"),"")</f>
        <v/>
      </c>
      <c r="V287" s="31">
        <f ca="1">IFERROR(__xludf.DUMMYFUNCTION("IF(OR(ISBLANK($I287),I287=TODAY()), GOOGLEFINANCE(""INDEXBVMF:IFIX"") ,INDEX(GOOGLEFINANCE(""INDEXBVMF:IFIX"",""price"",$I287),2,2))"),3416.25)</f>
        <v>3416.25</v>
      </c>
      <c r="W287" s="32" t="e">
        <f t="shared" ca="1" si="15"/>
        <v>#VALUE!</v>
      </c>
      <c r="X287" s="33" t="s">
        <v>66</v>
      </c>
      <c r="Y287" s="34">
        <v>0</v>
      </c>
    </row>
    <row r="288" spans="1:25" ht="15.75" customHeight="1" x14ac:dyDescent="0.2">
      <c r="A288" s="48"/>
      <c r="B288" s="45"/>
      <c r="C288" s="46"/>
      <c r="D288" s="48"/>
      <c r="E288" s="135"/>
      <c r="F288" s="49">
        <f t="shared" si="8"/>
        <v>0</v>
      </c>
      <c r="G288" s="49">
        <f t="shared" si="9"/>
        <v>0</v>
      </c>
      <c r="H288" s="34" t="s">
        <v>66</v>
      </c>
      <c r="I288" s="45"/>
      <c r="J288" s="46"/>
      <c r="K288" s="25"/>
      <c r="L288" s="22"/>
      <c r="M288" s="47" t="str">
        <f t="shared" si="10"/>
        <v/>
      </c>
      <c r="N288" s="27" t="str">
        <f t="shared" si="11"/>
        <v/>
      </c>
      <c r="O288" s="27" t="str">
        <f t="shared" si="12"/>
        <v/>
      </c>
      <c r="P288" s="27" t="str">
        <f t="shared" si="13"/>
        <v/>
      </c>
      <c r="Q288" s="28" t="s">
        <v>66</v>
      </c>
      <c r="R288" s="33" t="s">
        <v>66</v>
      </c>
      <c r="S288" s="30">
        <f ca="1">SUMIFS(Dividendos!E:E,Dividendos!B:B,A288,Dividendos!A:A,"&gt;="&amp;B288,Dividendos!A:A,"&lt;="&amp; IF(I288="",TODAY(),I288 ))*D288</f>
        <v>0</v>
      </c>
      <c r="T288" s="30">
        <f t="shared" ca="1" si="14"/>
        <v>0</v>
      </c>
      <c r="U288" s="31" t="str">
        <f ca="1">IFERROR(__xludf.DUMMYFUNCTION("IFERROR(IF(B288=TODAY(),GOOGLEFINANCE(""INDEXBVMF:IFIX""),INDEX(GOOGLEFINANCE(""INDEXBVMF:IFIX"",""price"",$B288),2,2)))"),"")</f>
        <v/>
      </c>
      <c r="V288" s="31">
        <f ca="1">IFERROR(__xludf.DUMMYFUNCTION("IF(OR(ISBLANK($I288),I288=TODAY()), GOOGLEFINANCE(""INDEXBVMF:IFIX"") ,INDEX(GOOGLEFINANCE(""INDEXBVMF:IFIX"",""price"",$I288),2,2))"),3416.25)</f>
        <v>3416.25</v>
      </c>
      <c r="W288" s="32" t="e">
        <f t="shared" ca="1" si="15"/>
        <v>#VALUE!</v>
      </c>
      <c r="X288" s="33" t="s">
        <v>66</v>
      </c>
      <c r="Y288" s="34">
        <v>0</v>
      </c>
    </row>
    <row r="289" spans="1:25" ht="15.75" customHeight="1" x14ac:dyDescent="0.2">
      <c r="A289" s="48"/>
      <c r="B289" s="45"/>
      <c r="C289" s="46"/>
      <c r="D289" s="48"/>
      <c r="E289" s="135"/>
      <c r="F289" s="49">
        <f t="shared" si="8"/>
        <v>0</v>
      </c>
      <c r="G289" s="49">
        <f t="shared" si="9"/>
        <v>0</v>
      </c>
      <c r="H289" s="34" t="s">
        <v>66</v>
      </c>
      <c r="I289" s="45"/>
      <c r="J289" s="46"/>
      <c r="K289" s="25"/>
      <c r="L289" s="22"/>
      <c r="M289" s="47" t="str">
        <f t="shared" si="10"/>
        <v/>
      </c>
      <c r="N289" s="27" t="str">
        <f t="shared" si="11"/>
        <v/>
      </c>
      <c r="O289" s="27" t="str">
        <f t="shared" si="12"/>
        <v/>
      </c>
      <c r="P289" s="27" t="str">
        <f t="shared" si="13"/>
        <v/>
      </c>
      <c r="Q289" s="28" t="s">
        <v>66</v>
      </c>
      <c r="R289" s="33" t="s">
        <v>66</v>
      </c>
      <c r="S289" s="30">
        <f ca="1">SUMIFS(Dividendos!E:E,Dividendos!B:B,A289,Dividendos!A:A,"&gt;="&amp;B289,Dividendos!A:A,"&lt;="&amp; IF(I289="",TODAY(),I289 ))*D289</f>
        <v>0</v>
      </c>
      <c r="T289" s="30">
        <f t="shared" ca="1" si="14"/>
        <v>0</v>
      </c>
      <c r="U289" s="31" t="str">
        <f ca="1">IFERROR(__xludf.DUMMYFUNCTION("IFERROR(IF(B289=TODAY(),GOOGLEFINANCE(""INDEXBVMF:IFIX""),INDEX(GOOGLEFINANCE(""INDEXBVMF:IFIX"",""price"",$B289),2,2)))"),"")</f>
        <v/>
      </c>
      <c r="V289" s="31">
        <f ca="1">IFERROR(__xludf.DUMMYFUNCTION("IF(OR(ISBLANK($I289),I289=TODAY()), GOOGLEFINANCE(""INDEXBVMF:IFIX"") ,INDEX(GOOGLEFINANCE(""INDEXBVMF:IFIX"",""price"",$I289),2,2))"),3416.25)</f>
        <v>3416.25</v>
      </c>
      <c r="W289" s="32" t="e">
        <f t="shared" ca="1" si="15"/>
        <v>#VALUE!</v>
      </c>
      <c r="X289" s="33" t="s">
        <v>66</v>
      </c>
      <c r="Y289" s="34">
        <v>0</v>
      </c>
    </row>
    <row r="290" spans="1:25" ht="15.75" customHeight="1" x14ac:dyDescent="0.2">
      <c r="A290" s="48"/>
      <c r="B290" s="45"/>
      <c r="C290" s="46"/>
      <c r="D290" s="48"/>
      <c r="E290" s="135"/>
      <c r="F290" s="49">
        <f t="shared" si="8"/>
        <v>0</v>
      </c>
      <c r="G290" s="49">
        <f t="shared" si="9"/>
        <v>0</v>
      </c>
      <c r="H290" s="34" t="s">
        <v>66</v>
      </c>
      <c r="I290" s="45"/>
      <c r="J290" s="46"/>
      <c r="K290" s="25"/>
      <c r="L290" s="22"/>
      <c r="M290" s="47" t="str">
        <f t="shared" si="10"/>
        <v/>
      </c>
      <c r="N290" s="27" t="str">
        <f t="shared" si="11"/>
        <v/>
      </c>
      <c r="O290" s="27" t="str">
        <f t="shared" si="12"/>
        <v/>
      </c>
      <c r="P290" s="27" t="str">
        <f t="shared" si="13"/>
        <v/>
      </c>
      <c r="Q290" s="28" t="s">
        <v>66</v>
      </c>
      <c r="R290" s="33" t="s">
        <v>66</v>
      </c>
      <c r="S290" s="30">
        <f ca="1">SUMIFS(Dividendos!E:E,Dividendos!B:B,A290,Dividendos!A:A,"&gt;="&amp;B290,Dividendos!A:A,"&lt;="&amp; IF(I290="",TODAY(),I290 ))*D290</f>
        <v>0</v>
      </c>
      <c r="T290" s="30">
        <f t="shared" ca="1" si="14"/>
        <v>0</v>
      </c>
      <c r="U290" s="31" t="str">
        <f ca="1">IFERROR(__xludf.DUMMYFUNCTION("IFERROR(IF(B290=TODAY(),GOOGLEFINANCE(""INDEXBVMF:IFIX""),INDEX(GOOGLEFINANCE(""INDEXBVMF:IFIX"",""price"",$B290),2,2)))"),"")</f>
        <v/>
      </c>
      <c r="V290" s="31">
        <f ca="1">IFERROR(__xludf.DUMMYFUNCTION("IF(OR(ISBLANK($I290),I290=TODAY()), GOOGLEFINANCE(""INDEXBVMF:IFIX"") ,INDEX(GOOGLEFINANCE(""INDEXBVMF:IFIX"",""price"",$I290),2,2))"),3416.25)</f>
        <v>3416.25</v>
      </c>
      <c r="W290" s="32" t="e">
        <f t="shared" ca="1" si="15"/>
        <v>#VALUE!</v>
      </c>
      <c r="X290" s="33" t="s">
        <v>66</v>
      </c>
      <c r="Y290" s="34">
        <v>0</v>
      </c>
    </row>
    <row r="291" spans="1:25" ht="15.75" customHeight="1" x14ac:dyDescent="0.2">
      <c r="A291" s="48"/>
      <c r="B291" s="45"/>
      <c r="C291" s="46"/>
      <c r="D291" s="48"/>
      <c r="E291" s="135"/>
      <c r="F291" s="49">
        <f t="shared" si="8"/>
        <v>0</v>
      </c>
      <c r="G291" s="49">
        <f t="shared" si="9"/>
        <v>0</v>
      </c>
      <c r="H291" s="34" t="s">
        <v>66</v>
      </c>
      <c r="I291" s="45"/>
      <c r="J291" s="46"/>
      <c r="K291" s="25"/>
      <c r="L291" s="22"/>
      <c r="M291" s="47" t="str">
        <f t="shared" si="10"/>
        <v/>
      </c>
      <c r="N291" s="27" t="str">
        <f t="shared" si="11"/>
        <v/>
      </c>
      <c r="O291" s="27" t="str">
        <f t="shared" si="12"/>
        <v/>
      </c>
      <c r="P291" s="27" t="str">
        <f t="shared" si="13"/>
        <v/>
      </c>
      <c r="Q291" s="28" t="s">
        <v>66</v>
      </c>
      <c r="R291" s="33" t="s">
        <v>66</v>
      </c>
      <c r="S291" s="30">
        <f ca="1">SUMIFS(Dividendos!E:E,Dividendos!B:B,A291,Dividendos!A:A,"&gt;="&amp;B291,Dividendos!A:A,"&lt;="&amp; IF(I291="",TODAY(),I291 ))*D291</f>
        <v>0</v>
      </c>
      <c r="T291" s="30">
        <f t="shared" ca="1" si="14"/>
        <v>0</v>
      </c>
      <c r="U291" s="31" t="str">
        <f ca="1">IFERROR(__xludf.DUMMYFUNCTION("IFERROR(IF(B291=TODAY(),GOOGLEFINANCE(""INDEXBVMF:IFIX""),INDEX(GOOGLEFINANCE(""INDEXBVMF:IFIX"",""price"",$B291),2,2)))"),"")</f>
        <v/>
      </c>
      <c r="V291" s="31">
        <f ca="1">IFERROR(__xludf.DUMMYFUNCTION("IF(OR(ISBLANK($I291),I291=TODAY()), GOOGLEFINANCE(""INDEXBVMF:IFIX"") ,INDEX(GOOGLEFINANCE(""INDEXBVMF:IFIX"",""price"",$I291),2,2))"),3416.25)</f>
        <v>3416.25</v>
      </c>
      <c r="W291" s="32" t="e">
        <f t="shared" ca="1" si="15"/>
        <v>#VALUE!</v>
      </c>
      <c r="X291" s="33" t="s">
        <v>66</v>
      </c>
      <c r="Y291" s="34">
        <v>0</v>
      </c>
    </row>
    <row r="292" spans="1:25" ht="15.75" customHeight="1" x14ac:dyDescent="0.2">
      <c r="A292" s="48"/>
      <c r="B292" s="45"/>
      <c r="C292" s="46"/>
      <c r="D292" s="48"/>
      <c r="E292" s="135"/>
      <c r="F292" s="49">
        <f t="shared" si="8"/>
        <v>0</v>
      </c>
      <c r="G292" s="49">
        <f t="shared" si="9"/>
        <v>0</v>
      </c>
      <c r="H292" s="34" t="s">
        <v>66</v>
      </c>
      <c r="I292" s="45"/>
      <c r="J292" s="46"/>
      <c r="K292" s="25"/>
      <c r="L292" s="22"/>
      <c r="M292" s="47" t="str">
        <f t="shared" si="10"/>
        <v/>
      </c>
      <c r="N292" s="27" t="str">
        <f t="shared" si="11"/>
        <v/>
      </c>
      <c r="O292" s="27" t="str">
        <f t="shared" si="12"/>
        <v/>
      </c>
      <c r="P292" s="27" t="str">
        <f t="shared" si="13"/>
        <v/>
      </c>
      <c r="Q292" s="28" t="s">
        <v>66</v>
      </c>
      <c r="R292" s="33" t="s">
        <v>66</v>
      </c>
      <c r="S292" s="30">
        <f ca="1">SUMIFS(Dividendos!E:E,Dividendos!B:B,A292,Dividendos!A:A,"&gt;="&amp;B292,Dividendos!A:A,"&lt;="&amp; IF(I292="",TODAY(),I292 ))*D292</f>
        <v>0</v>
      </c>
      <c r="T292" s="30">
        <f t="shared" ca="1" si="14"/>
        <v>0</v>
      </c>
      <c r="U292" s="31" t="str">
        <f ca="1">IFERROR(__xludf.DUMMYFUNCTION("IFERROR(IF(B292=TODAY(),GOOGLEFINANCE(""INDEXBVMF:IFIX""),INDEX(GOOGLEFINANCE(""INDEXBVMF:IFIX"",""price"",$B292),2,2)))"),"")</f>
        <v/>
      </c>
      <c r="V292" s="31">
        <f ca="1">IFERROR(__xludf.DUMMYFUNCTION("IF(OR(ISBLANK($I292),I292=TODAY()), GOOGLEFINANCE(""INDEXBVMF:IFIX"") ,INDEX(GOOGLEFINANCE(""INDEXBVMF:IFIX"",""price"",$I292),2,2))"),3416.25)</f>
        <v>3416.25</v>
      </c>
      <c r="W292" s="32" t="e">
        <f t="shared" ca="1" si="15"/>
        <v>#VALUE!</v>
      </c>
      <c r="X292" s="33" t="s">
        <v>66</v>
      </c>
      <c r="Y292" s="34">
        <v>0</v>
      </c>
    </row>
    <row r="293" spans="1:25" ht="15.75" customHeight="1" x14ac:dyDescent="0.2">
      <c r="A293" s="48"/>
      <c r="B293" s="45"/>
      <c r="C293" s="46"/>
      <c r="D293" s="48"/>
      <c r="E293" s="135"/>
      <c r="F293" s="49">
        <f t="shared" si="8"/>
        <v>0</v>
      </c>
      <c r="G293" s="49">
        <f t="shared" si="9"/>
        <v>0</v>
      </c>
      <c r="H293" s="34" t="s">
        <v>66</v>
      </c>
      <c r="I293" s="45"/>
      <c r="J293" s="46"/>
      <c r="K293" s="25"/>
      <c r="L293" s="22"/>
      <c r="M293" s="47" t="str">
        <f t="shared" si="10"/>
        <v/>
      </c>
      <c r="N293" s="27" t="str">
        <f t="shared" si="11"/>
        <v/>
      </c>
      <c r="O293" s="27" t="str">
        <f t="shared" si="12"/>
        <v/>
      </c>
      <c r="P293" s="27" t="str">
        <f t="shared" si="13"/>
        <v/>
      </c>
      <c r="Q293" s="28" t="s">
        <v>66</v>
      </c>
      <c r="R293" s="33" t="s">
        <v>66</v>
      </c>
      <c r="S293" s="30">
        <f ca="1">SUMIFS(Dividendos!E:E,Dividendos!B:B,A293,Dividendos!A:A,"&gt;="&amp;B293,Dividendos!A:A,"&lt;="&amp; IF(I293="",TODAY(),I293 ))*D293</f>
        <v>0</v>
      </c>
      <c r="T293" s="30">
        <f t="shared" ca="1" si="14"/>
        <v>0</v>
      </c>
      <c r="U293" s="31" t="str">
        <f ca="1">IFERROR(__xludf.DUMMYFUNCTION("IFERROR(IF(B293=TODAY(),GOOGLEFINANCE(""INDEXBVMF:IFIX""),INDEX(GOOGLEFINANCE(""INDEXBVMF:IFIX"",""price"",$B293),2,2)))"),"")</f>
        <v/>
      </c>
      <c r="V293" s="31">
        <f ca="1">IFERROR(__xludf.DUMMYFUNCTION("IF(OR(ISBLANK($I293),I293=TODAY()), GOOGLEFINANCE(""INDEXBVMF:IFIX"") ,INDEX(GOOGLEFINANCE(""INDEXBVMF:IFIX"",""price"",$I293),2,2))"),3416.25)</f>
        <v>3416.25</v>
      </c>
      <c r="W293" s="32" t="e">
        <f t="shared" ca="1" si="15"/>
        <v>#VALUE!</v>
      </c>
      <c r="X293" s="33" t="s">
        <v>66</v>
      </c>
      <c r="Y293" s="34">
        <v>0</v>
      </c>
    </row>
    <row r="294" spans="1:25" ht="15.75" customHeight="1" x14ac:dyDescent="0.2">
      <c r="A294" s="48"/>
      <c r="B294" s="45"/>
      <c r="C294" s="46"/>
      <c r="D294" s="48"/>
      <c r="E294" s="135"/>
      <c r="F294" s="49">
        <f t="shared" si="8"/>
        <v>0</v>
      </c>
      <c r="G294" s="49">
        <f t="shared" si="9"/>
        <v>0</v>
      </c>
      <c r="H294" s="34" t="s">
        <v>66</v>
      </c>
      <c r="I294" s="45"/>
      <c r="J294" s="46"/>
      <c r="K294" s="25"/>
      <c r="L294" s="22"/>
      <c r="M294" s="47" t="str">
        <f t="shared" si="10"/>
        <v/>
      </c>
      <c r="N294" s="27" t="str">
        <f t="shared" si="11"/>
        <v/>
      </c>
      <c r="O294" s="27" t="str">
        <f t="shared" si="12"/>
        <v/>
      </c>
      <c r="P294" s="27" t="str">
        <f t="shared" si="13"/>
        <v/>
      </c>
      <c r="Q294" s="28" t="s">
        <v>66</v>
      </c>
      <c r="R294" s="33" t="s">
        <v>66</v>
      </c>
      <c r="S294" s="30">
        <f ca="1">SUMIFS(Dividendos!E:E,Dividendos!B:B,A294,Dividendos!A:A,"&gt;="&amp;B294,Dividendos!A:A,"&lt;="&amp; IF(I294="",TODAY(),I294 ))*D294</f>
        <v>0</v>
      </c>
      <c r="T294" s="30">
        <f t="shared" ca="1" si="14"/>
        <v>0</v>
      </c>
      <c r="U294" s="31" t="str">
        <f ca="1">IFERROR(__xludf.DUMMYFUNCTION("IFERROR(IF(B294=TODAY(),GOOGLEFINANCE(""INDEXBVMF:IFIX""),INDEX(GOOGLEFINANCE(""INDEXBVMF:IFIX"",""price"",$B294),2,2)))"),"")</f>
        <v/>
      </c>
      <c r="V294" s="31">
        <f ca="1">IFERROR(__xludf.DUMMYFUNCTION("IF(OR(ISBLANK($I294),I294=TODAY()), GOOGLEFINANCE(""INDEXBVMF:IFIX"") ,INDEX(GOOGLEFINANCE(""INDEXBVMF:IFIX"",""price"",$I294),2,2))"),3416.25)</f>
        <v>3416.25</v>
      </c>
      <c r="W294" s="32" t="e">
        <f t="shared" ca="1" si="15"/>
        <v>#VALUE!</v>
      </c>
      <c r="X294" s="33" t="s">
        <v>66</v>
      </c>
      <c r="Y294" s="34">
        <v>0</v>
      </c>
    </row>
    <row r="295" spans="1:25" ht="15.75" customHeight="1" x14ac:dyDescent="0.2">
      <c r="A295" s="48"/>
      <c r="B295" s="45"/>
      <c r="C295" s="46"/>
      <c r="D295" s="48"/>
      <c r="E295" s="135"/>
      <c r="F295" s="49">
        <f t="shared" si="8"/>
        <v>0</v>
      </c>
      <c r="G295" s="49">
        <f t="shared" si="9"/>
        <v>0</v>
      </c>
      <c r="H295" s="34" t="s">
        <v>66</v>
      </c>
      <c r="I295" s="45"/>
      <c r="J295" s="46"/>
      <c r="K295" s="25"/>
      <c r="L295" s="22"/>
      <c r="M295" s="47" t="str">
        <f t="shared" si="10"/>
        <v/>
      </c>
      <c r="N295" s="27" t="str">
        <f t="shared" si="11"/>
        <v/>
      </c>
      <c r="O295" s="27" t="str">
        <f t="shared" si="12"/>
        <v/>
      </c>
      <c r="P295" s="27" t="str">
        <f t="shared" si="13"/>
        <v/>
      </c>
      <c r="Q295" s="28" t="s">
        <v>66</v>
      </c>
      <c r="R295" s="33" t="s">
        <v>66</v>
      </c>
      <c r="S295" s="30">
        <f ca="1">SUMIFS(Dividendos!E:E,Dividendos!B:B,A295,Dividendos!A:A,"&gt;="&amp;B295,Dividendos!A:A,"&lt;="&amp; IF(I295="",TODAY(),I295 ))*D295</f>
        <v>0</v>
      </c>
      <c r="T295" s="30">
        <f t="shared" ca="1" si="14"/>
        <v>0</v>
      </c>
      <c r="U295" s="31" t="str">
        <f ca="1">IFERROR(__xludf.DUMMYFUNCTION("IFERROR(IF(B295=TODAY(),GOOGLEFINANCE(""INDEXBVMF:IFIX""),INDEX(GOOGLEFINANCE(""INDEXBVMF:IFIX"",""price"",$B295),2,2)))"),"")</f>
        <v/>
      </c>
      <c r="V295" s="31">
        <f ca="1">IFERROR(__xludf.DUMMYFUNCTION("IF(OR(ISBLANK($I295),I295=TODAY()), GOOGLEFINANCE(""INDEXBVMF:IFIX"") ,INDEX(GOOGLEFINANCE(""INDEXBVMF:IFIX"",""price"",$I295),2,2))"),3416.25)</f>
        <v>3416.25</v>
      </c>
      <c r="W295" s="32" t="e">
        <f t="shared" ca="1" si="15"/>
        <v>#VALUE!</v>
      </c>
      <c r="X295" s="33" t="s">
        <v>66</v>
      </c>
      <c r="Y295" s="34">
        <v>0</v>
      </c>
    </row>
    <row r="296" spans="1:25" ht="15.75" customHeight="1" x14ac:dyDescent="0.2">
      <c r="A296" s="48"/>
      <c r="B296" s="45"/>
      <c r="C296" s="46"/>
      <c r="D296" s="48"/>
      <c r="E296" s="135"/>
      <c r="F296" s="49">
        <f t="shared" si="8"/>
        <v>0</v>
      </c>
      <c r="G296" s="49">
        <f t="shared" si="9"/>
        <v>0</v>
      </c>
      <c r="H296" s="34" t="s">
        <v>66</v>
      </c>
      <c r="I296" s="45"/>
      <c r="J296" s="46"/>
      <c r="K296" s="25"/>
      <c r="L296" s="22"/>
      <c r="M296" s="47" t="str">
        <f t="shared" si="10"/>
        <v/>
      </c>
      <c r="N296" s="27" t="str">
        <f t="shared" si="11"/>
        <v/>
      </c>
      <c r="O296" s="27" t="str">
        <f t="shared" si="12"/>
        <v/>
      </c>
      <c r="P296" s="27" t="str">
        <f t="shared" si="13"/>
        <v/>
      </c>
      <c r="Q296" s="28" t="s">
        <v>66</v>
      </c>
      <c r="R296" s="33" t="s">
        <v>66</v>
      </c>
      <c r="S296" s="30">
        <f ca="1">SUMIFS(Dividendos!E:E,Dividendos!B:B,A296,Dividendos!A:A,"&gt;="&amp;B296,Dividendos!A:A,"&lt;="&amp; IF(I296="",TODAY(),I296 ))*D296</f>
        <v>0</v>
      </c>
      <c r="T296" s="30">
        <f t="shared" ca="1" si="14"/>
        <v>0</v>
      </c>
      <c r="U296" s="31" t="str">
        <f ca="1">IFERROR(__xludf.DUMMYFUNCTION("IFERROR(IF(B296=TODAY(),GOOGLEFINANCE(""INDEXBVMF:IFIX""),INDEX(GOOGLEFINANCE(""INDEXBVMF:IFIX"",""price"",$B296),2,2)))"),"")</f>
        <v/>
      </c>
      <c r="V296" s="31">
        <f ca="1">IFERROR(__xludf.DUMMYFUNCTION("IF(OR(ISBLANK($I296),I296=TODAY()), GOOGLEFINANCE(""INDEXBVMF:IFIX"") ,INDEX(GOOGLEFINANCE(""INDEXBVMF:IFIX"",""price"",$I296),2,2))"),3416.25)</f>
        <v>3416.25</v>
      </c>
      <c r="W296" s="32" t="e">
        <f t="shared" ca="1" si="15"/>
        <v>#VALUE!</v>
      </c>
      <c r="X296" s="33" t="s">
        <v>66</v>
      </c>
      <c r="Y296" s="34">
        <v>0</v>
      </c>
    </row>
    <row r="297" spans="1:25" ht="15.75" customHeight="1" x14ac:dyDescent="0.2">
      <c r="A297" s="48"/>
      <c r="B297" s="45"/>
      <c r="C297" s="46"/>
      <c r="D297" s="48"/>
      <c r="E297" s="135"/>
      <c r="F297" s="49">
        <f t="shared" si="8"/>
        <v>0</v>
      </c>
      <c r="G297" s="49">
        <f t="shared" si="9"/>
        <v>0</v>
      </c>
      <c r="H297" s="34" t="s">
        <v>66</v>
      </c>
      <c r="I297" s="45"/>
      <c r="J297" s="46"/>
      <c r="K297" s="25"/>
      <c r="L297" s="22"/>
      <c r="M297" s="47" t="str">
        <f t="shared" si="10"/>
        <v/>
      </c>
      <c r="N297" s="27" t="str">
        <f t="shared" si="11"/>
        <v/>
      </c>
      <c r="O297" s="27" t="str">
        <f t="shared" si="12"/>
        <v/>
      </c>
      <c r="P297" s="27" t="str">
        <f t="shared" si="13"/>
        <v/>
      </c>
      <c r="Q297" s="28" t="s">
        <v>66</v>
      </c>
      <c r="R297" s="33" t="s">
        <v>66</v>
      </c>
      <c r="S297" s="30">
        <f ca="1">SUMIFS(Dividendos!E:E,Dividendos!B:B,A297,Dividendos!A:A,"&gt;="&amp;B297,Dividendos!A:A,"&lt;="&amp; IF(I297="",TODAY(),I297 ))*D297</f>
        <v>0</v>
      </c>
      <c r="T297" s="30">
        <f t="shared" ca="1" si="14"/>
        <v>0</v>
      </c>
      <c r="U297" s="31" t="str">
        <f ca="1">IFERROR(__xludf.DUMMYFUNCTION("IFERROR(IF(B297=TODAY(),GOOGLEFINANCE(""INDEXBVMF:IFIX""),INDEX(GOOGLEFINANCE(""INDEXBVMF:IFIX"",""price"",$B297),2,2)))"),"")</f>
        <v/>
      </c>
      <c r="V297" s="31">
        <f ca="1">IFERROR(__xludf.DUMMYFUNCTION("IF(OR(ISBLANK($I297),I297=TODAY()), GOOGLEFINANCE(""INDEXBVMF:IFIX"") ,INDEX(GOOGLEFINANCE(""INDEXBVMF:IFIX"",""price"",$I297),2,2))"),3416.25)</f>
        <v>3416.25</v>
      </c>
      <c r="W297" s="32" t="e">
        <f t="shared" ca="1" si="15"/>
        <v>#VALUE!</v>
      </c>
      <c r="X297" s="33" t="s">
        <v>66</v>
      </c>
      <c r="Y297" s="34">
        <v>0</v>
      </c>
    </row>
    <row r="298" spans="1:25" ht="15.75" customHeight="1" x14ac:dyDescent="0.2">
      <c r="A298" s="48"/>
      <c r="B298" s="45"/>
      <c r="C298" s="46"/>
      <c r="D298" s="48"/>
      <c r="E298" s="135"/>
      <c r="F298" s="49">
        <f t="shared" si="8"/>
        <v>0</v>
      </c>
      <c r="G298" s="49">
        <f t="shared" si="9"/>
        <v>0</v>
      </c>
      <c r="H298" s="34" t="s">
        <v>66</v>
      </c>
      <c r="I298" s="45"/>
      <c r="J298" s="46"/>
      <c r="K298" s="25"/>
      <c r="L298" s="22"/>
      <c r="M298" s="47" t="str">
        <f t="shared" si="10"/>
        <v/>
      </c>
      <c r="N298" s="27" t="str">
        <f t="shared" si="11"/>
        <v/>
      </c>
      <c r="O298" s="27" t="str">
        <f t="shared" si="12"/>
        <v/>
      </c>
      <c r="P298" s="27" t="str">
        <f t="shared" si="13"/>
        <v/>
      </c>
      <c r="Q298" s="28" t="s">
        <v>66</v>
      </c>
      <c r="R298" s="33" t="s">
        <v>66</v>
      </c>
      <c r="S298" s="30">
        <f ca="1">SUMIFS(Dividendos!E:E,Dividendos!B:B,A298,Dividendos!A:A,"&gt;="&amp;B298,Dividendos!A:A,"&lt;="&amp; IF(I298="",TODAY(),I298 ))*D298</f>
        <v>0</v>
      </c>
      <c r="T298" s="30">
        <f t="shared" ca="1" si="14"/>
        <v>0</v>
      </c>
      <c r="U298" s="31" t="str">
        <f ca="1">IFERROR(__xludf.DUMMYFUNCTION("IFERROR(IF(B298=TODAY(),GOOGLEFINANCE(""INDEXBVMF:IFIX""),INDEX(GOOGLEFINANCE(""INDEXBVMF:IFIX"",""price"",$B298),2,2)))"),"")</f>
        <v/>
      </c>
      <c r="V298" s="31">
        <f ca="1">IFERROR(__xludf.DUMMYFUNCTION("IF(OR(ISBLANK($I298),I298=TODAY()), GOOGLEFINANCE(""INDEXBVMF:IFIX"") ,INDEX(GOOGLEFINANCE(""INDEXBVMF:IFIX"",""price"",$I298),2,2))"),3416.25)</f>
        <v>3416.25</v>
      </c>
      <c r="W298" s="32" t="e">
        <f t="shared" ca="1" si="15"/>
        <v>#VALUE!</v>
      </c>
      <c r="X298" s="33" t="s">
        <v>66</v>
      </c>
      <c r="Y298" s="34">
        <v>0</v>
      </c>
    </row>
    <row r="299" spans="1:25" ht="15.75" customHeight="1" x14ac:dyDescent="0.2">
      <c r="A299" s="48"/>
      <c r="B299" s="45"/>
      <c r="C299" s="46"/>
      <c r="D299" s="48"/>
      <c r="E299" s="135"/>
      <c r="F299" s="49">
        <f t="shared" si="8"/>
        <v>0</v>
      </c>
      <c r="G299" s="49">
        <f t="shared" si="9"/>
        <v>0</v>
      </c>
      <c r="H299" s="34" t="s">
        <v>66</v>
      </c>
      <c r="I299" s="45"/>
      <c r="J299" s="46"/>
      <c r="K299" s="25"/>
      <c r="L299" s="22"/>
      <c r="M299" s="47" t="str">
        <f t="shared" si="10"/>
        <v/>
      </c>
      <c r="N299" s="27" t="str">
        <f t="shared" si="11"/>
        <v/>
      </c>
      <c r="O299" s="27" t="str">
        <f t="shared" si="12"/>
        <v/>
      </c>
      <c r="P299" s="27" t="str">
        <f t="shared" si="13"/>
        <v/>
      </c>
      <c r="Q299" s="28" t="s">
        <v>66</v>
      </c>
      <c r="R299" s="33" t="s">
        <v>66</v>
      </c>
      <c r="S299" s="30">
        <f ca="1">SUMIFS(Dividendos!E:E,Dividendos!B:B,A299,Dividendos!A:A,"&gt;="&amp;B299,Dividendos!A:A,"&lt;="&amp; IF(I299="",TODAY(),I299 ))*D299</f>
        <v>0</v>
      </c>
      <c r="T299" s="30">
        <f t="shared" ca="1" si="14"/>
        <v>0</v>
      </c>
      <c r="U299" s="31" t="str">
        <f ca="1">IFERROR(__xludf.DUMMYFUNCTION("IFERROR(IF(B299=TODAY(),GOOGLEFINANCE(""INDEXBVMF:IFIX""),INDEX(GOOGLEFINANCE(""INDEXBVMF:IFIX"",""price"",$B299),2,2)))"),"")</f>
        <v/>
      </c>
      <c r="V299" s="31">
        <f ca="1">IFERROR(__xludf.DUMMYFUNCTION("IF(OR(ISBLANK($I299),I299=TODAY()), GOOGLEFINANCE(""INDEXBVMF:IFIX"") ,INDEX(GOOGLEFINANCE(""INDEXBVMF:IFIX"",""price"",$I299),2,2))"),3416.25)</f>
        <v>3416.25</v>
      </c>
      <c r="W299" s="32" t="e">
        <f t="shared" ca="1" si="15"/>
        <v>#VALUE!</v>
      </c>
      <c r="X299" s="33" t="s">
        <v>66</v>
      </c>
      <c r="Y299" s="34">
        <v>0</v>
      </c>
    </row>
    <row r="300" spans="1:25" ht="15.75" customHeight="1" x14ac:dyDescent="0.2">
      <c r="A300" s="48"/>
      <c r="B300" s="45"/>
      <c r="C300" s="46"/>
      <c r="D300" s="48"/>
      <c r="E300" s="135"/>
      <c r="F300" s="49">
        <f t="shared" si="8"/>
        <v>0</v>
      </c>
      <c r="G300" s="49">
        <f t="shared" si="9"/>
        <v>0</v>
      </c>
      <c r="H300" s="34" t="s">
        <v>66</v>
      </c>
      <c r="I300" s="45"/>
      <c r="J300" s="46"/>
      <c r="K300" s="25"/>
      <c r="L300" s="22"/>
      <c r="M300" s="47" t="str">
        <f t="shared" si="10"/>
        <v/>
      </c>
      <c r="N300" s="27" t="str">
        <f t="shared" si="11"/>
        <v/>
      </c>
      <c r="O300" s="27" t="str">
        <f t="shared" si="12"/>
        <v/>
      </c>
      <c r="P300" s="27" t="str">
        <f t="shared" si="13"/>
        <v/>
      </c>
      <c r="Q300" s="28" t="s">
        <v>66</v>
      </c>
      <c r="R300" s="33" t="s">
        <v>66</v>
      </c>
      <c r="S300" s="30">
        <f ca="1">SUMIFS(Dividendos!E:E,Dividendos!B:B,A300,Dividendos!A:A,"&gt;="&amp;B300,Dividendos!A:A,"&lt;="&amp; IF(I300="",TODAY(),I300 ))*D300</f>
        <v>0</v>
      </c>
      <c r="T300" s="30">
        <f t="shared" ca="1" si="14"/>
        <v>0</v>
      </c>
      <c r="U300" s="31" t="str">
        <f ca="1">IFERROR(__xludf.DUMMYFUNCTION("IFERROR(IF(B300=TODAY(),GOOGLEFINANCE(""INDEXBVMF:IFIX""),INDEX(GOOGLEFINANCE(""INDEXBVMF:IFIX"",""price"",$B300),2,2)))"),"")</f>
        <v/>
      </c>
      <c r="V300" s="31">
        <f ca="1">IFERROR(__xludf.DUMMYFUNCTION("IF(OR(ISBLANK($I300),I300=TODAY()), GOOGLEFINANCE(""INDEXBVMF:IFIX"") ,INDEX(GOOGLEFINANCE(""INDEXBVMF:IFIX"",""price"",$I300),2,2))"),3416.25)</f>
        <v>3416.25</v>
      </c>
      <c r="W300" s="32" t="e">
        <f t="shared" ca="1" si="15"/>
        <v>#VALUE!</v>
      </c>
      <c r="X300" s="33" t="s">
        <v>66</v>
      </c>
      <c r="Y300" s="34">
        <v>0</v>
      </c>
    </row>
    <row r="301" spans="1:25" ht="15.75" customHeight="1" x14ac:dyDescent="0.2">
      <c r="A301" s="48"/>
      <c r="B301" s="45"/>
      <c r="C301" s="46"/>
      <c r="D301" s="48"/>
      <c r="E301" s="135"/>
      <c r="F301" s="49">
        <f t="shared" si="8"/>
        <v>0</v>
      </c>
      <c r="G301" s="49">
        <f t="shared" si="9"/>
        <v>0</v>
      </c>
      <c r="H301" s="34" t="s">
        <v>66</v>
      </c>
      <c r="I301" s="45"/>
      <c r="J301" s="46"/>
      <c r="K301" s="25"/>
      <c r="L301" s="22"/>
      <c r="M301" s="47" t="str">
        <f t="shared" si="10"/>
        <v/>
      </c>
      <c r="N301" s="27" t="str">
        <f t="shared" si="11"/>
        <v/>
      </c>
      <c r="O301" s="27" t="str">
        <f t="shared" si="12"/>
        <v/>
      </c>
      <c r="P301" s="27" t="str">
        <f t="shared" si="13"/>
        <v/>
      </c>
      <c r="Q301" s="28" t="s">
        <v>66</v>
      </c>
      <c r="R301" s="33" t="s">
        <v>66</v>
      </c>
      <c r="S301" s="30">
        <f ca="1">SUMIFS(Dividendos!E:E,Dividendos!B:B,A301,Dividendos!A:A,"&gt;="&amp;B301,Dividendos!A:A,"&lt;="&amp; IF(I301="",TODAY(),I301 ))*D301</f>
        <v>0</v>
      </c>
      <c r="T301" s="30">
        <f t="shared" ca="1" si="14"/>
        <v>0</v>
      </c>
      <c r="U301" s="31" t="str">
        <f ca="1">IFERROR(__xludf.DUMMYFUNCTION("IFERROR(IF(B301=TODAY(),GOOGLEFINANCE(""INDEXBVMF:IFIX""),INDEX(GOOGLEFINANCE(""INDEXBVMF:IFIX"",""price"",$B301),2,2)))"),"")</f>
        <v/>
      </c>
      <c r="V301" s="31">
        <f ca="1">IFERROR(__xludf.DUMMYFUNCTION("IF(OR(ISBLANK($I301),I301=TODAY()), GOOGLEFINANCE(""INDEXBVMF:IFIX"") ,INDEX(GOOGLEFINANCE(""INDEXBVMF:IFIX"",""price"",$I301),2,2))"),3416.25)</f>
        <v>3416.25</v>
      </c>
      <c r="W301" s="32" t="e">
        <f t="shared" ca="1" si="15"/>
        <v>#VALUE!</v>
      </c>
      <c r="X301" s="33" t="s">
        <v>66</v>
      </c>
      <c r="Y301" s="34">
        <v>0</v>
      </c>
    </row>
    <row r="302" spans="1:25" ht="15.75" customHeight="1" x14ac:dyDescent="0.2">
      <c r="A302" s="48"/>
      <c r="B302" s="45"/>
      <c r="C302" s="46"/>
      <c r="D302" s="48"/>
      <c r="E302" s="135"/>
      <c r="F302" s="49">
        <f t="shared" si="8"/>
        <v>0</v>
      </c>
      <c r="G302" s="49">
        <f t="shared" si="9"/>
        <v>0</v>
      </c>
      <c r="H302" s="34" t="s">
        <v>66</v>
      </c>
      <c r="I302" s="45"/>
      <c r="J302" s="46"/>
      <c r="K302" s="25"/>
      <c r="L302" s="22"/>
      <c r="M302" s="47" t="str">
        <f t="shared" si="10"/>
        <v/>
      </c>
      <c r="N302" s="27" t="str">
        <f t="shared" si="11"/>
        <v/>
      </c>
      <c r="O302" s="27" t="str">
        <f t="shared" si="12"/>
        <v/>
      </c>
      <c r="P302" s="27" t="str">
        <f t="shared" si="13"/>
        <v/>
      </c>
      <c r="Q302" s="28" t="s">
        <v>66</v>
      </c>
      <c r="R302" s="33" t="s">
        <v>66</v>
      </c>
      <c r="S302" s="30">
        <f ca="1">SUMIFS(Dividendos!E:E,Dividendos!B:B,A302,Dividendos!A:A,"&gt;="&amp;B302,Dividendos!A:A,"&lt;="&amp; IF(I302="",TODAY(),I302 ))*D302</f>
        <v>0</v>
      </c>
      <c r="T302" s="30">
        <f t="shared" ca="1" si="14"/>
        <v>0</v>
      </c>
      <c r="U302" s="31" t="str">
        <f ca="1">IFERROR(__xludf.DUMMYFUNCTION("IFERROR(IF(B302=TODAY(),GOOGLEFINANCE(""INDEXBVMF:IFIX""),INDEX(GOOGLEFINANCE(""INDEXBVMF:IFIX"",""price"",$B302),2,2)))"),"")</f>
        <v/>
      </c>
      <c r="V302" s="31">
        <f ca="1">IFERROR(__xludf.DUMMYFUNCTION("IF(OR(ISBLANK($I302),I302=TODAY()), GOOGLEFINANCE(""INDEXBVMF:IFIX"") ,INDEX(GOOGLEFINANCE(""INDEXBVMF:IFIX"",""price"",$I302),2,2))"),3416.25)</f>
        <v>3416.25</v>
      </c>
      <c r="W302" s="32" t="e">
        <f t="shared" ca="1" si="15"/>
        <v>#VALUE!</v>
      </c>
      <c r="X302" s="33" t="s">
        <v>66</v>
      </c>
      <c r="Y302" s="34">
        <v>0</v>
      </c>
    </row>
    <row r="303" spans="1:25" ht="15.75" customHeight="1" x14ac:dyDescent="0.2">
      <c r="A303" s="48"/>
      <c r="B303" s="45"/>
      <c r="C303" s="46"/>
      <c r="D303" s="48"/>
      <c r="E303" s="135"/>
      <c r="F303" s="49">
        <f t="shared" si="8"/>
        <v>0</v>
      </c>
      <c r="G303" s="49">
        <f t="shared" si="9"/>
        <v>0</v>
      </c>
      <c r="H303" s="34" t="s">
        <v>66</v>
      </c>
      <c r="I303" s="45"/>
      <c r="J303" s="46"/>
      <c r="K303" s="25"/>
      <c r="L303" s="22"/>
      <c r="M303" s="47" t="str">
        <f t="shared" si="10"/>
        <v/>
      </c>
      <c r="N303" s="27" t="str">
        <f t="shared" si="11"/>
        <v/>
      </c>
      <c r="O303" s="27" t="str">
        <f t="shared" si="12"/>
        <v/>
      </c>
      <c r="P303" s="27" t="str">
        <f t="shared" si="13"/>
        <v/>
      </c>
      <c r="Q303" s="28" t="s">
        <v>66</v>
      </c>
      <c r="R303" s="33" t="s">
        <v>66</v>
      </c>
      <c r="S303" s="30">
        <f ca="1">SUMIFS(Dividendos!E:E,Dividendos!B:B,A303,Dividendos!A:A,"&gt;="&amp;B303,Dividendos!A:A,"&lt;="&amp; IF(I303="",TODAY(),I303 ))*D303</f>
        <v>0</v>
      </c>
      <c r="T303" s="30">
        <f t="shared" ca="1" si="14"/>
        <v>0</v>
      </c>
      <c r="U303" s="31" t="str">
        <f ca="1">IFERROR(__xludf.DUMMYFUNCTION("IFERROR(IF(B303=TODAY(),GOOGLEFINANCE(""INDEXBVMF:IFIX""),INDEX(GOOGLEFINANCE(""INDEXBVMF:IFIX"",""price"",$B303),2,2)))"),"")</f>
        <v/>
      </c>
      <c r="V303" s="31">
        <f ca="1">IFERROR(__xludf.DUMMYFUNCTION("IF(OR(ISBLANK($I303),I303=TODAY()), GOOGLEFINANCE(""INDEXBVMF:IFIX"") ,INDEX(GOOGLEFINANCE(""INDEXBVMF:IFIX"",""price"",$I303),2,2))"),3416.25)</f>
        <v>3416.25</v>
      </c>
      <c r="W303" s="32" t="e">
        <f t="shared" ca="1" si="15"/>
        <v>#VALUE!</v>
      </c>
      <c r="X303" s="33" t="s">
        <v>66</v>
      </c>
      <c r="Y303" s="34">
        <v>0</v>
      </c>
    </row>
    <row r="304" spans="1:25" ht="15.75" customHeight="1" x14ac:dyDescent="0.2">
      <c r="A304" s="48"/>
      <c r="B304" s="45"/>
      <c r="C304" s="46"/>
      <c r="D304" s="48"/>
      <c r="E304" s="135"/>
      <c r="F304" s="49">
        <f t="shared" si="8"/>
        <v>0</v>
      </c>
      <c r="G304" s="49">
        <f t="shared" si="9"/>
        <v>0</v>
      </c>
      <c r="H304" s="34" t="s">
        <v>66</v>
      </c>
      <c r="I304" s="45"/>
      <c r="J304" s="46"/>
      <c r="K304" s="25"/>
      <c r="L304" s="22"/>
      <c r="M304" s="47" t="str">
        <f t="shared" si="10"/>
        <v/>
      </c>
      <c r="N304" s="27" t="str">
        <f t="shared" si="11"/>
        <v/>
      </c>
      <c r="O304" s="27" t="str">
        <f t="shared" si="12"/>
        <v/>
      </c>
      <c r="P304" s="27" t="str">
        <f t="shared" si="13"/>
        <v/>
      </c>
      <c r="Q304" s="28" t="s">
        <v>66</v>
      </c>
      <c r="R304" s="33" t="s">
        <v>66</v>
      </c>
      <c r="S304" s="30">
        <f ca="1">SUMIFS(Dividendos!E:E,Dividendos!B:B,A304,Dividendos!A:A,"&gt;="&amp;B304,Dividendos!A:A,"&lt;="&amp; IF(I304="",TODAY(),I304 ))*D304</f>
        <v>0</v>
      </c>
      <c r="T304" s="30">
        <f t="shared" ca="1" si="14"/>
        <v>0</v>
      </c>
      <c r="U304" s="31" t="str">
        <f ca="1">IFERROR(__xludf.DUMMYFUNCTION("IFERROR(IF(B304=TODAY(),GOOGLEFINANCE(""INDEXBVMF:IFIX""),INDEX(GOOGLEFINANCE(""INDEXBVMF:IFIX"",""price"",$B304),2,2)))"),"")</f>
        <v/>
      </c>
      <c r="V304" s="31">
        <f ca="1">IFERROR(__xludf.DUMMYFUNCTION("IF(OR(ISBLANK($I304),I304=TODAY()), GOOGLEFINANCE(""INDEXBVMF:IFIX"") ,INDEX(GOOGLEFINANCE(""INDEXBVMF:IFIX"",""price"",$I304),2,2))"),3416.25)</f>
        <v>3416.25</v>
      </c>
      <c r="W304" s="32" t="e">
        <f t="shared" ca="1" si="15"/>
        <v>#VALUE!</v>
      </c>
      <c r="X304" s="33" t="s">
        <v>66</v>
      </c>
      <c r="Y304" s="34">
        <v>0</v>
      </c>
    </row>
    <row r="305" spans="1:25" ht="15.75" customHeight="1" x14ac:dyDescent="0.2">
      <c r="A305" s="48"/>
      <c r="B305" s="45"/>
      <c r="C305" s="46"/>
      <c r="D305" s="48"/>
      <c r="E305" s="135"/>
      <c r="F305" s="49">
        <f t="shared" si="8"/>
        <v>0</v>
      </c>
      <c r="G305" s="49">
        <f t="shared" si="9"/>
        <v>0</v>
      </c>
      <c r="H305" s="34" t="s">
        <v>66</v>
      </c>
      <c r="I305" s="45"/>
      <c r="J305" s="46"/>
      <c r="K305" s="25"/>
      <c r="L305" s="22"/>
      <c r="M305" s="47" t="str">
        <f t="shared" si="10"/>
        <v/>
      </c>
      <c r="N305" s="27" t="str">
        <f t="shared" si="11"/>
        <v/>
      </c>
      <c r="O305" s="27" t="str">
        <f t="shared" si="12"/>
        <v/>
      </c>
      <c r="P305" s="27" t="str">
        <f t="shared" si="13"/>
        <v/>
      </c>
      <c r="Q305" s="28" t="s">
        <v>66</v>
      </c>
      <c r="R305" s="33" t="s">
        <v>66</v>
      </c>
      <c r="S305" s="30">
        <f ca="1">SUMIFS(Dividendos!E:E,Dividendos!B:B,A305,Dividendos!A:A,"&gt;="&amp;B305,Dividendos!A:A,"&lt;="&amp; IF(I305="",TODAY(),I305 ))*D305</f>
        <v>0</v>
      </c>
      <c r="T305" s="30">
        <f t="shared" ca="1" si="14"/>
        <v>0</v>
      </c>
      <c r="U305" s="31" t="str">
        <f ca="1">IFERROR(__xludf.DUMMYFUNCTION("IFERROR(IF(B305=TODAY(),GOOGLEFINANCE(""INDEXBVMF:IFIX""),INDEX(GOOGLEFINANCE(""INDEXBVMF:IFIX"",""price"",$B305),2,2)))"),"")</f>
        <v/>
      </c>
      <c r="V305" s="31">
        <f ca="1">IFERROR(__xludf.DUMMYFUNCTION("IF(OR(ISBLANK($I305),I305=TODAY()), GOOGLEFINANCE(""INDEXBVMF:IFIX"") ,INDEX(GOOGLEFINANCE(""INDEXBVMF:IFIX"",""price"",$I305),2,2))"),3416.25)</f>
        <v>3416.25</v>
      </c>
      <c r="W305" s="32" t="e">
        <f t="shared" ca="1" si="15"/>
        <v>#VALUE!</v>
      </c>
      <c r="X305" s="33" t="s">
        <v>66</v>
      </c>
      <c r="Y305" s="34">
        <v>0</v>
      </c>
    </row>
    <row r="306" spans="1:25" ht="15.75" customHeight="1" x14ac:dyDescent="0.2">
      <c r="A306" s="48"/>
      <c r="B306" s="45"/>
      <c r="C306" s="46"/>
      <c r="D306" s="48"/>
      <c r="E306" s="135"/>
      <c r="F306" s="49">
        <f t="shared" si="8"/>
        <v>0</v>
      </c>
      <c r="G306" s="49">
        <f t="shared" si="9"/>
        <v>0</v>
      </c>
      <c r="H306" s="34" t="s">
        <v>66</v>
      </c>
      <c r="I306" s="45"/>
      <c r="J306" s="46"/>
      <c r="K306" s="25"/>
      <c r="L306" s="22"/>
      <c r="M306" s="47" t="str">
        <f t="shared" si="10"/>
        <v/>
      </c>
      <c r="N306" s="27" t="str">
        <f t="shared" si="11"/>
        <v/>
      </c>
      <c r="O306" s="27" t="str">
        <f t="shared" si="12"/>
        <v/>
      </c>
      <c r="P306" s="27" t="str">
        <f t="shared" si="13"/>
        <v/>
      </c>
      <c r="Q306" s="28" t="s">
        <v>66</v>
      </c>
      <c r="R306" s="33" t="s">
        <v>66</v>
      </c>
      <c r="S306" s="30">
        <f ca="1">SUMIFS(Dividendos!E:E,Dividendos!B:B,A306,Dividendos!A:A,"&gt;="&amp;B306,Dividendos!A:A,"&lt;="&amp; IF(I306="",TODAY(),I306 ))*D306</f>
        <v>0</v>
      </c>
      <c r="T306" s="30">
        <f t="shared" ca="1" si="14"/>
        <v>0</v>
      </c>
      <c r="U306" s="31" t="str">
        <f ca="1">IFERROR(__xludf.DUMMYFUNCTION("IFERROR(IF(B306=TODAY(),GOOGLEFINANCE(""INDEXBVMF:IFIX""),INDEX(GOOGLEFINANCE(""INDEXBVMF:IFIX"",""price"",$B306),2,2)))"),"")</f>
        <v/>
      </c>
      <c r="V306" s="31">
        <f ca="1">IFERROR(__xludf.DUMMYFUNCTION("IF(OR(ISBLANK($I306),I306=TODAY()), GOOGLEFINANCE(""INDEXBVMF:IFIX"") ,INDEX(GOOGLEFINANCE(""INDEXBVMF:IFIX"",""price"",$I306),2,2))"),3416.25)</f>
        <v>3416.25</v>
      </c>
      <c r="W306" s="32" t="e">
        <f t="shared" ca="1" si="15"/>
        <v>#VALUE!</v>
      </c>
      <c r="X306" s="33" t="s">
        <v>66</v>
      </c>
      <c r="Y306" s="34">
        <v>0</v>
      </c>
    </row>
    <row r="307" spans="1:25" ht="15.75" customHeight="1" x14ac:dyDescent="0.2">
      <c r="A307" s="48"/>
      <c r="B307" s="45"/>
      <c r="C307" s="46"/>
      <c r="D307" s="48"/>
      <c r="E307" s="135"/>
      <c r="F307" s="49">
        <f t="shared" si="8"/>
        <v>0</v>
      </c>
      <c r="G307" s="49">
        <f t="shared" si="9"/>
        <v>0</v>
      </c>
      <c r="H307" s="34" t="s">
        <v>66</v>
      </c>
      <c r="I307" s="45"/>
      <c r="J307" s="46"/>
      <c r="K307" s="25"/>
      <c r="L307" s="22"/>
      <c r="M307" s="47" t="str">
        <f t="shared" si="10"/>
        <v/>
      </c>
      <c r="N307" s="27" t="str">
        <f t="shared" si="11"/>
        <v/>
      </c>
      <c r="O307" s="27" t="str">
        <f t="shared" si="12"/>
        <v/>
      </c>
      <c r="P307" s="27" t="str">
        <f t="shared" si="13"/>
        <v/>
      </c>
      <c r="Q307" s="28" t="s">
        <v>66</v>
      </c>
      <c r="R307" s="33" t="s">
        <v>66</v>
      </c>
      <c r="S307" s="30">
        <f ca="1">SUMIFS(Dividendos!E:E,Dividendos!B:B,A307,Dividendos!A:A,"&gt;="&amp;B307,Dividendos!A:A,"&lt;="&amp; IF(I307="",TODAY(),I307 ))*D307</f>
        <v>0</v>
      </c>
      <c r="T307" s="30">
        <f t="shared" ca="1" si="14"/>
        <v>0</v>
      </c>
      <c r="U307" s="31" t="str">
        <f ca="1">IFERROR(__xludf.DUMMYFUNCTION("IFERROR(IF(B307=TODAY(),GOOGLEFINANCE(""INDEXBVMF:IFIX""),INDEX(GOOGLEFINANCE(""INDEXBVMF:IFIX"",""price"",$B307),2,2)))"),"")</f>
        <v/>
      </c>
      <c r="V307" s="31">
        <f ca="1">IFERROR(__xludf.DUMMYFUNCTION("IF(OR(ISBLANK($I307),I307=TODAY()), GOOGLEFINANCE(""INDEXBVMF:IFIX"") ,INDEX(GOOGLEFINANCE(""INDEXBVMF:IFIX"",""price"",$I307),2,2))"),3416.25)</f>
        <v>3416.25</v>
      </c>
      <c r="W307" s="32" t="e">
        <f t="shared" ca="1" si="15"/>
        <v>#VALUE!</v>
      </c>
      <c r="X307" s="33" t="s">
        <v>66</v>
      </c>
      <c r="Y307" s="34">
        <v>0</v>
      </c>
    </row>
    <row r="308" spans="1:25" ht="15.75" customHeight="1" x14ac:dyDescent="0.2">
      <c r="A308" s="48"/>
      <c r="B308" s="45"/>
      <c r="C308" s="46"/>
      <c r="D308" s="48"/>
      <c r="E308" s="135"/>
      <c r="F308" s="49">
        <f t="shared" si="8"/>
        <v>0</v>
      </c>
      <c r="G308" s="49">
        <f t="shared" si="9"/>
        <v>0</v>
      </c>
      <c r="H308" s="34" t="s">
        <v>66</v>
      </c>
      <c r="I308" s="45"/>
      <c r="J308" s="46"/>
      <c r="K308" s="25"/>
      <c r="L308" s="22"/>
      <c r="M308" s="47" t="str">
        <f t="shared" si="10"/>
        <v/>
      </c>
      <c r="N308" s="27" t="str">
        <f t="shared" si="11"/>
        <v/>
      </c>
      <c r="O308" s="27" t="str">
        <f t="shared" si="12"/>
        <v/>
      </c>
      <c r="P308" s="27" t="str">
        <f t="shared" si="13"/>
        <v/>
      </c>
      <c r="Q308" s="28" t="s">
        <v>66</v>
      </c>
      <c r="R308" s="33" t="s">
        <v>66</v>
      </c>
      <c r="S308" s="30">
        <f ca="1">SUMIFS(Dividendos!E:E,Dividendos!B:B,A308,Dividendos!A:A,"&gt;="&amp;B308,Dividendos!A:A,"&lt;="&amp; IF(I308="",TODAY(),I308 ))*D308</f>
        <v>0</v>
      </c>
      <c r="T308" s="30">
        <f t="shared" ca="1" si="14"/>
        <v>0</v>
      </c>
      <c r="U308" s="31" t="str">
        <f ca="1">IFERROR(__xludf.DUMMYFUNCTION("IFERROR(IF(B308=TODAY(),GOOGLEFINANCE(""INDEXBVMF:IFIX""),INDEX(GOOGLEFINANCE(""INDEXBVMF:IFIX"",""price"",$B308),2,2)))"),"")</f>
        <v/>
      </c>
      <c r="V308" s="31">
        <f ca="1">IFERROR(__xludf.DUMMYFUNCTION("IF(OR(ISBLANK($I308),I308=TODAY()), GOOGLEFINANCE(""INDEXBVMF:IFIX"") ,INDEX(GOOGLEFINANCE(""INDEXBVMF:IFIX"",""price"",$I308),2,2))"),3416.25)</f>
        <v>3416.25</v>
      </c>
      <c r="W308" s="32" t="e">
        <f t="shared" ca="1" si="15"/>
        <v>#VALUE!</v>
      </c>
      <c r="X308" s="33" t="s">
        <v>66</v>
      </c>
      <c r="Y308" s="34">
        <v>0</v>
      </c>
    </row>
    <row r="309" spans="1:25" ht="15.75" customHeight="1" x14ac:dyDescent="0.2">
      <c r="A309" s="48"/>
      <c r="B309" s="45"/>
      <c r="C309" s="46"/>
      <c r="D309" s="48"/>
      <c r="E309" s="135"/>
      <c r="F309" s="49">
        <f t="shared" si="8"/>
        <v>0</v>
      </c>
      <c r="G309" s="49">
        <f t="shared" si="9"/>
        <v>0</v>
      </c>
      <c r="H309" s="34" t="s">
        <v>66</v>
      </c>
      <c r="I309" s="45"/>
      <c r="J309" s="46"/>
      <c r="K309" s="25"/>
      <c r="L309" s="22"/>
      <c r="M309" s="47" t="str">
        <f t="shared" si="10"/>
        <v/>
      </c>
      <c r="N309" s="27" t="str">
        <f t="shared" si="11"/>
        <v/>
      </c>
      <c r="O309" s="27" t="str">
        <f t="shared" si="12"/>
        <v/>
      </c>
      <c r="P309" s="27" t="str">
        <f t="shared" si="13"/>
        <v/>
      </c>
      <c r="Q309" s="28" t="s">
        <v>66</v>
      </c>
      <c r="R309" s="33" t="s">
        <v>66</v>
      </c>
      <c r="S309" s="30">
        <f ca="1">SUMIFS(Dividendos!E:E,Dividendos!B:B,A309,Dividendos!A:A,"&gt;="&amp;B309,Dividendos!A:A,"&lt;="&amp; IF(I309="",TODAY(),I309 ))*D309</f>
        <v>0</v>
      </c>
      <c r="T309" s="30">
        <f t="shared" ca="1" si="14"/>
        <v>0</v>
      </c>
      <c r="U309" s="31" t="str">
        <f ca="1">IFERROR(__xludf.DUMMYFUNCTION("IFERROR(IF(B309=TODAY(),GOOGLEFINANCE(""INDEXBVMF:IFIX""),INDEX(GOOGLEFINANCE(""INDEXBVMF:IFIX"",""price"",$B309),2,2)))"),"")</f>
        <v/>
      </c>
      <c r="V309" s="31">
        <f ca="1">IFERROR(__xludf.DUMMYFUNCTION("IF(OR(ISBLANK($I309),I309=TODAY()), GOOGLEFINANCE(""INDEXBVMF:IFIX"") ,INDEX(GOOGLEFINANCE(""INDEXBVMF:IFIX"",""price"",$I309),2,2))"),3416.25)</f>
        <v>3416.25</v>
      </c>
      <c r="W309" s="32" t="e">
        <f t="shared" ca="1" si="15"/>
        <v>#VALUE!</v>
      </c>
      <c r="X309" s="33" t="s">
        <v>66</v>
      </c>
      <c r="Y309" s="34">
        <v>0</v>
      </c>
    </row>
    <row r="310" spans="1:25" ht="15.75" customHeight="1" x14ac:dyDescent="0.2">
      <c r="A310" s="48"/>
      <c r="B310" s="45"/>
      <c r="C310" s="46"/>
      <c r="D310" s="48"/>
      <c r="E310" s="135"/>
      <c r="F310" s="49">
        <f t="shared" si="8"/>
        <v>0</v>
      </c>
      <c r="G310" s="49">
        <f t="shared" si="9"/>
        <v>0</v>
      </c>
      <c r="H310" s="34" t="s">
        <v>66</v>
      </c>
      <c r="I310" s="45"/>
      <c r="J310" s="46"/>
      <c r="K310" s="25"/>
      <c r="L310" s="22"/>
      <c r="M310" s="47" t="str">
        <f t="shared" si="10"/>
        <v/>
      </c>
      <c r="N310" s="27" t="str">
        <f t="shared" si="11"/>
        <v/>
      </c>
      <c r="O310" s="27" t="str">
        <f t="shared" si="12"/>
        <v/>
      </c>
      <c r="P310" s="27" t="str">
        <f t="shared" si="13"/>
        <v/>
      </c>
      <c r="Q310" s="28" t="s">
        <v>66</v>
      </c>
      <c r="R310" s="33" t="s">
        <v>66</v>
      </c>
      <c r="S310" s="30">
        <f ca="1">SUMIFS(Dividendos!E:E,Dividendos!B:B,A310,Dividendos!A:A,"&gt;="&amp;B310,Dividendos!A:A,"&lt;="&amp; IF(I310="",TODAY(),I310 ))*D310</f>
        <v>0</v>
      </c>
      <c r="T310" s="30">
        <f t="shared" ca="1" si="14"/>
        <v>0</v>
      </c>
      <c r="U310" s="31" t="str">
        <f ca="1">IFERROR(__xludf.DUMMYFUNCTION("IFERROR(IF(B310=TODAY(),GOOGLEFINANCE(""INDEXBVMF:IFIX""),INDEX(GOOGLEFINANCE(""INDEXBVMF:IFIX"",""price"",$B310),2,2)))"),"")</f>
        <v/>
      </c>
      <c r="V310" s="31">
        <f ca="1">IFERROR(__xludf.DUMMYFUNCTION("IF(OR(ISBLANK($I310),I310=TODAY()), GOOGLEFINANCE(""INDEXBVMF:IFIX"") ,INDEX(GOOGLEFINANCE(""INDEXBVMF:IFIX"",""price"",$I310),2,2))"),3416.25)</f>
        <v>3416.25</v>
      </c>
      <c r="W310" s="32" t="e">
        <f t="shared" ca="1" si="15"/>
        <v>#VALUE!</v>
      </c>
      <c r="X310" s="33" t="s">
        <v>66</v>
      </c>
      <c r="Y310" s="34">
        <v>0</v>
      </c>
    </row>
    <row r="311" spans="1:25" ht="15.75" customHeight="1" x14ac:dyDescent="0.2">
      <c r="A311" s="48"/>
      <c r="B311" s="45"/>
      <c r="C311" s="46"/>
      <c r="D311" s="48"/>
      <c r="E311" s="135"/>
      <c r="F311" s="49">
        <f t="shared" si="8"/>
        <v>0</v>
      </c>
      <c r="G311" s="49">
        <f t="shared" si="9"/>
        <v>0</v>
      </c>
      <c r="H311" s="34" t="s">
        <v>66</v>
      </c>
      <c r="I311" s="45"/>
      <c r="J311" s="46"/>
      <c r="K311" s="25"/>
      <c r="L311" s="22"/>
      <c r="M311" s="47" t="str">
        <f t="shared" si="10"/>
        <v/>
      </c>
      <c r="N311" s="27" t="str">
        <f t="shared" si="11"/>
        <v/>
      </c>
      <c r="O311" s="27" t="str">
        <f t="shared" si="12"/>
        <v/>
      </c>
      <c r="P311" s="27" t="str">
        <f t="shared" si="13"/>
        <v/>
      </c>
      <c r="Q311" s="28" t="s">
        <v>66</v>
      </c>
      <c r="R311" s="33" t="s">
        <v>66</v>
      </c>
      <c r="S311" s="30">
        <f ca="1">SUMIFS(Dividendos!E:E,Dividendos!B:B,A311,Dividendos!A:A,"&gt;="&amp;B311,Dividendos!A:A,"&lt;="&amp; IF(I311="",TODAY(),I311 ))*D311</f>
        <v>0</v>
      </c>
      <c r="T311" s="30">
        <f t="shared" ca="1" si="14"/>
        <v>0</v>
      </c>
      <c r="U311" s="31" t="str">
        <f ca="1">IFERROR(__xludf.DUMMYFUNCTION("IFERROR(IF(B311=TODAY(),GOOGLEFINANCE(""INDEXBVMF:IFIX""),INDEX(GOOGLEFINANCE(""INDEXBVMF:IFIX"",""price"",$B311),2,2)))"),"")</f>
        <v/>
      </c>
      <c r="V311" s="31">
        <f ca="1">IFERROR(__xludf.DUMMYFUNCTION("IF(OR(ISBLANK($I311),I311=TODAY()), GOOGLEFINANCE(""INDEXBVMF:IFIX"") ,INDEX(GOOGLEFINANCE(""INDEXBVMF:IFIX"",""price"",$I311),2,2))"),3416.25)</f>
        <v>3416.25</v>
      </c>
      <c r="W311" s="32" t="e">
        <f t="shared" ca="1" si="15"/>
        <v>#VALUE!</v>
      </c>
      <c r="X311" s="33" t="s">
        <v>66</v>
      </c>
      <c r="Y311" s="34">
        <v>0</v>
      </c>
    </row>
    <row r="312" spans="1:25" ht="15.75" customHeight="1" x14ac:dyDescent="0.2">
      <c r="A312" s="48"/>
      <c r="B312" s="45"/>
      <c r="C312" s="46"/>
      <c r="D312" s="48"/>
      <c r="E312" s="135"/>
      <c r="F312" s="49">
        <f t="shared" si="8"/>
        <v>0</v>
      </c>
      <c r="G312" s="49">
        <f t="shared" si="9"/>
        <v>0</v>
      </c>
      <c r="H312" s="34" t="s">
        <v>66</v>
      </c>
      <c r="I312" s="45"/>
      <c r="J312" s="46"/>
      <c r="K312" s="25"/>
      <c r="L312" s="22"/>
      <c r="M312" s="47" t="str">
        <f t="shared" si="10"/>
        <v/>
      </c>
      <c r="N312" s="27" t="str">
        <f t="shared" si="11"/>
        <v/>
      </c>
      <c r="O312" s="27" t="str">
        <f t="shared" si="12"/>
        <v/>
      </c>
      <c r="P312" s="27" t="str">
        <f t="shared" si="13"/>
        <v/>
      </c>
      <c r="Q312" s="28" t="s">
        <v>66</v>
      </c>
      <c r="R312" s="33" t="s">
        <v>66</v>
      </c>
      <c r="S312" s="30">
        <f ca="1">SUMIFS(Dividendos!E:E,Dividendos!B:B,A312,Dividendos!A:A,"&gt;="&amp;B312,Dividendos!A:A,"&lt;="&amp; IF(I312="",TODAY(),I312 ))*D312</f>
        <v>0</v>
      </c>
      <c r="T312" s="30">
        <f t="shared" ca="1" si="14"/>
        <v>0</v>
      </c>
      <c r="U312" s="31" t="str">
        <f ca="1">IFERROR(__xludf.DUMMYFUNCTION("IFERROR(IF(B312=TODAY(),GOOGLEFINANCE(""INDEXBVMF:IFIX""),INDEX(GOOGLEFINANCE(""INDEXBVMF:IFIX"",""price"",$B312),2,2)))"),"")</f>
        <v/>
      </c>
      <c r="V312" s="31">
        <f ca="1">IFERROR(__xludf.DUMMYFUNCTION("IF(OR(ISBLANK($I312),I312=TODAY()), GOOGLEFINANCE(""INDEXBVMF:IFIX"") ,INDEX(GOOGLEFINANCE(""INDEXBVMF:IFIX"",""price"",$I312),2,2))"),3416.25)</f>
        <v>3416.25</v>
      </c>
      <c r="W312" s="32" t="e">
        <f t="shared" ca="1" si="15"/>
        <v>#VALUE!</v>
      </c>
      <c r="X312" s="33" t="s">
        <v>66</v>
      </c>
      <c r="Y312" s="34">
        <v>0</v>
      </c>
    </row>
    <row r="313" spans="1:25" ht="15.75" customHeight="1" x14ac:dyDescent="0.2">
      <c r="A313" s="48"/>
      <c r="B313" s="45"/>
      <c r="C313" s="46"/>
      <c r="D313" s="48"/>
      <c r="E313" s="135"/>
      <c r="F313" s="49">
        <f t="shared" si="8"/>
        <v>0</v>
      </c>
      <c r="G313" s="49">
        <f t="shared" si="9"/>
        <v>0</v>
      </c>
      <c r="H313" s="34" t="s">
        <v>66</v>
      </c>
      <c r="I313" s="45"/>
      <c r="J313" s="46"/>
      <c r="K313" s="25"/>
      <c r="L313" s="22"/>
      <c r="M313" s="47" t="str">
        <f t="shared" si="10"/>
        <v/>
      </c>
      <c r="N313" s="27" t="str">
        <f t="shared" si="11"/>
        <v/>
      </c>
      <c r="O313" s="27" t="str">
        <f t="shared" si="12"/>
        <v/>
      </c>
      <c r="P313" s="27" t="str">
        <f t="shared" si="13"/>
        <v/>
      </c>
      <c r="Q313" s="28" t="s">
        <v>66</v>
      </c>
      <c r="R313" s="33" t="s">
        <v>66</v>
      </c>
      <c r="S313" s="30">
        <f ca="1">SUMIFS(Dividendos!E:E,Dividendos!B:B,A313,Dividendos!A:A,"&gt;="&amp;B313,Dividendos!A:A,"&lt;="&amp; IF(I313="",TODAY(),I313 ))*D313</f>
        <v>0</v>
      </c>
      <c r="T313" s="30">
        <f t="shared" ca="1" si="14"/>
        <v>0</v>
      </c>
      <c r="U313" s="31" t="str">
        <f ca="1">IFERROR(__xludf.DUMMYFUNCTION("IFERROR(IF(B313=TODAY(),GOOGLEFINANCE(""INDEXBVMF:IFIX""),INDEX(GOOGLEFINANCE(""INDEXBVMF:IFIX"",""price"",$B313),2,2)))"),"")</f>
        <v/>
      </c>
      <c r="V313" s="31">
        <f ca="1">IFERROR(__xludf.DUMMYFUNCTION("IF(OR(ISBLANK($I313),I313=TODAY()), GOOGLEFINANCE(""INDEXBVMF:IFIX"") ,INDEX(GOOGLEFINANCE(""INDEXBVMF:IFIX"",""price"",$I313),2,2))"),3416.25)</f>
        <v>3416.25</v>
      </c>
      <c r="W313" s="32" t="e">
        <f t="shared" ca="1" si="15"/>
        <v>#VALUE!</v>
      </c>
      <c r="X313" s="33" t="s">
        <v>66</v>
      </c>
      <c r="Y313" s="34">
        <v>0</v>
      </c>
    </row>
    <row r="314" spans="1:25" ht="15.75" customHeight="1" x14ac:dyDescent="0.2">
      <c r="A314" s="48"/>
      <c r="B314" s="45"/>
      <c r="C314" s="46"/>
      <c r="D314" s="48"/>
      <c r="E314" s="135"/>
      <c r="F314" s="49">
        <f t="shared" si="8"/>
        <v>0</v>
      </c>
      <c r="G314" s="49">
        <f t="shared" si="9"/>
        <v>0</v>
      </c>
      <c r="H314" s="34" t="s">
        <v>66</v>
      </c>
      <c r="I314" s="45"/>
      <c r="J314" s="46"/>
      <c r="K314" s="25"/>
      <c r="L314" s="22"/>
      <c r="M314" s="47" t="str">
        <f t="shared" si="10"/>
        <v/>
      </c>
      <c r="N314" s="27" t="str">
        <f t="shared" si="11"/>
        <v/>
      </c>
      <c r="O314" s="27" t="str">
        <f t="shared" si="12"/>
        <v/>
      </c>
      <c r="P314" s="27" t="str">
        <f t="shared" si="13"/>
        <v/>
      </c>
      <c r="Q314" s="28" t="s">
        <v>66</v>
      </c>
      <c r="R314" s="33" t="s">
        <v>66</v>
      </c>
      <c r="S314" s="30">
        <f ca="1">SUMIFS(Dividendos!E:E,Dividendos!B:B,A314,Dividendos!A:A,"&gt;="&amp;B314,Dividendos!A:A,"&lt;="&amp; IF(I314="",TODAY(),I314 ))*D314</f>
        <v>0</v>
      </c>
      <c r="T314" s="30">
        <f t="shared" ca="1" si="14"/>
        <v>0</v>
      </c>
      <c r="U314" s="31" t="str">
        <f ca="1">IFERROR(__xludf.DUMMYFUNCTION("IFERROR(IF(B314=TODAY(),GOOGLEFINANCE(""INDEXBVMF:IFIX""),INDEX(GOOGLEFINANCE(""INDEXBVMF:IFIX"",""price"",$B314),2,2)))"),"")</f>
        <v/>
      </c>
      <c r="V314" s="31">
        <f ca="1">IFERROR(__xludf.DUMMYFUNCTION("IF(OR(ISBLANK($I314),I314=TODAY()), GOOGLEFINANCE(""INDEXBVMF:IFIX"") ,INDEX(GOOGLEFINANCE(""INDEXBVMF:IFIX"",""price"",$I314),2,2))"),3416.25)</f>
        <v>3416.25</v>
      </c>
      <c r="W314" s="32" t="e">
        <f t="shared" ca="1" si="15"/>
        <v>#VALUE!</v>
      </c>
      <c r="X314" s="33" t="s">
        <v>66</v>
      </c>
      <c r="Y314" s="34">
        <v>0</v>
      </c>
    </row>
    <row r="315" spans="1:25" ht="15.75" customHeight="1" x14ac:dyDescent="0.2">
      <c r="A315" s="48"/>
      <c r="B315" s="45"/>
      <c r="C315" s="46"/>
      <c r="D315" s="48"/>
      <c r="E315" s="135"/>
      <c r="F315" s="49">
        <f t="shared" si="8"/>
        <v>0</v>
      </c>
      <c r="G315" s="49">
        <f t="shared" si="9"/>
        <v>0</v>
      </c>
      <c r="H315" s="34" t="s">
        <v>66</v>
      </c>
      <c r="I315" s="45"/>
      <c r="J315" s="46"/>
      <c r="K315" s="25"/>
      <c r="L315" s="22"/>
      <c r="M315" s="47" t="str">
        <f t="shared" si="10"/>
        <v/>
      </c>
      <c r="N315" s="27" t="str">
        <f t="shared" si="11"/>
        <v/>
      </c>
      <c r="O315" s="27" t="str">
        <f t="shared" si="12"/>
        <v/>
      </c>
      <c r="P315" s="27" t="str">
        <f t="shared" si="13"/>
        <v/>
      </c>
      <c r="Q315" s="28" t="s">
        <v>66</v>
      </c>
      <c r="R315" s="33" t="s">
        <v>66</v>
      </c>
      <c r="S315" s="30">
        <f ca="1">SUMIFS(Dividendos!E:E,Dividendos!B:B,A315,Dividendos!A:A,"&gt;="&amp;B315,Dividendos!A:A,"&lt;="&amp; IF(I315="",TODAY(),I315 ))*D315</f>
        <v>0</v>
      </c>
      <c r="T315" s="30">
        <f t="shared" ca="1" si="14"/>
        <v>0</v>
      </c>
      <c r="U315" s="31" t="str">
        <f ca="1">IFERROR(__xludf.DUMMYFUNCTION("IFERROR(IF(B315=TODAY(),GOOGLEFINANCE(""INDEXBVMF:IFIX""),INDEX(GOOGLEFINANCE(""INDEXBVMF:IFIX"",""price"",$B315),2,2)))"),"")</f>
        <v/>
      </c>
      <c r="V315" s="31">
        <f ca="1">IFERROR(__xludf.DUMMYFUNCTION("IF(OR(ISBLANK($I315),I315=TODAY()), GOOGLEFINANCE(""INDEXBVMF:IFIX"") ,INDEX(GOOGLEFINANCE(""INDEXBVMF:IFIX"",""price"",$I315),2,2))"),3416.25)</f>
        <v>3416.25</v>
      </c>
      <c r="W315" s="32" t="e">
        <f t="shared" ca="1" si="15"/>
        <v>#VALUE!</v>
      </c>
      <c r="X315" s="33" t="s">
        <v>66</v>
      </c>
      <c r="Y315" s="34">
        <v>0</v>
      </c>
    </row>
    <row r="316" spans="1:25" ht="15.75" customHeight="1" x14ac:dyDescent="0.2">
      <c r="A316" s="48"/>
      <c r="B316" s="45"/>
      <c r="C316" s="46"/>
      <c r="D316" s="48"/>
      <c r="E316" s="135"/>
      <c r="F316" s="49">
        <f t="shared" si="8"/>
        <v>0</v>
      </c>
      <c r="G316" s="49">
        <f t="shared" si="9"/>
        <v>0</v>
      </c>
      <c r="H316" s="34" t="s">
        <v>66</v>
      </c>
      <c r="I316" s="45"/>
      <c r="J316" s="46"/>
      <c r="K316" s="25"/>
      <c r="L316" s="22"/>
      <c r="M316" s="47" t="str">
        <f t="shared" si="10"/>
        <v/>
      </c>
      <c r="N316" s="27" t="str">
        <f t="shared" si="11"/>
        <v/>
      </c>
      <c r="O316" s="27" t="str">
        <f t="shared" si="12"/>
        <v/>
      </c>
      <c r="P316" s="27" t="str">
        <f t="shared" si="13"/>
        <v/>
      </c>
      <c r="Q316" s="28" t="s">
        <v>66</v>
      </c>
      <c r="R316" s="33" t="s">
        <v>66</v>
      </c>
      <c r="S316" s="30">
        <f ca="1">SUMIFS(Dividendos!E:E,Dividendos!B:B,A316,Dividendos!A:A,"&gt;="&amp;B316,Dividendos!A:A,"&lt;="&amp; IF(I316="",TODAY(),I316 ))*D316</f>
        <v>0</v>
      </c>
      <c r="T316" s="30">
        <f t="shared" ca="1" si="14"/>
        <v>0</v>
      </c>
      <c r="U316" s="31" t="str">
        <f ca="1">IFERROR(__xludf.DUMMYFUNCTION("IFERROR(IF(B316=TODAY(),GOOGLEFINANCE(""INDEXBVMF:IFIX""),INDEX(GOOGLEFINANCE(""INDEXBVMF:IFIX"",""price"",$B316),2,2)))"),"")</f>
        <v/>
      </c>
      <c r="V316" s="31">
        <f ca="1">IFERROR(__xludf.DUMMYFUNCTION("IF(OR(ISBLANK($I316),I316=TODAY()), GOOGLEFINANCE(""INDEXBVMF:IFIX"") ,INDEX(GOOGLEFINANCE(""INDEXBVMF:IFIX"",""price"",$I316),2,2))"),3416.25)</f>
        <v>3416.25</v>
      </c>
      <c r="W316" s="32" t="e">
        <f t="shared" ca="1" si="15"/>
        <v>#VALUE!</v>
      </c>
      <c r="X316" s="33" t="s">
        <v>66</v>
      </c>
      <c r="Y316" s="34">
        <v>0</v>
      </c>
    </row>
    <row r="317" spans="1:25" ht="15.75" customHeight="1" x14ac:dyDescent="0.2">
      <c r="A317" s="48"/>
      <c r="B317" s="45"/>
      <c r="C317" s="46"/>
      <c r="D317" s="48"/>
      <c r="E317" s="135"/>
      <c r="F317" s="49">
        <f t="shared" si="8"/>
        <v>0</v>
      </c>
      <c r="G317" s="49">
        <f t="shared" si="9"/>
        <v>0</v>
      </c>
      <c r="H317" s="34" t="s">
        <v>66</v>
      </c>
      <c r="I317" s="45"/>
      <c r="J317" s="46"/>
      <c r="K317" s="25"/>
      <c r="L317" s="22"/>
      <c r="M317" s="47" t="str">
        <f t="shared" si="10"/>
        <v/>
      </c>
      <c r="N317" s="27" t="str">
        <f t="shared" si="11"/>
        <v/>
      </c>
      <c r="O317" s="27" t="str">
        <f t="shared" si="12"/>
        <v/>
      </c>
      <c r="P317" s="27" t="str">
        <f t="shared" si="13"/>
        <v/>
      </c>
      <c r="Q317" s="28" t="s">
        <v>66</v>
      </c>
      <c r="R317" s="33" t="s">
        <v>66</v>
      </c>
      <c r="S317" s="30">
        <f ca="1">SUMIFS(Dividendos!E:E,Dividendos!B:B,A317,Dividendos!A:A,"&gt;="&amp;B317,Dividendos!A:A,"&lt;="&amp; IF(I317="",TODAY(),I317 ))*D317</f>
        <v>0</v>
      </c>
      <c r="T317" s="30">
        <f t="shared" ca="1" si="14"/>
        <v>0</v>
      </c>
      <c r="U317" s="31" t="str">
        <f ca="1">IFERROR(__xludf.DUMMYFUNCTION("IFERROR(IF(B317=TODAY(),GOOGLEFINANCE(""INDEXBVMF:IFIX""),INDEX(GOOGLEFINANCE(""INDEXBVMF:IFIX"",""price"",$B317),2,2)))"),"")</f>
        <v/>
      </c>
      <c r="V317" s="31">
        <f ca="1">IFERROR(__xludf.DUMMYFUNCTION("IF(OR(ISBLANK($I317),I317=TODAY()), GOOGLEFINANCE(""INDEXBVMF:IFIX"") ,INDEX(GOOGLEFINANCE(""INDEXBVMF:IFIX"",""price"",$I317),2,2))"),3416.25)</f>
        <v>3416.25</v>
      </c>
      <c r="W317" s="32" t="e">
        <f t="shared" ca="1" si="15"/>
        <v>#VALUE!</v>
      </c>
      <c r="X317" s="33" t="s">
        <v>66</v>
      </c>
      <c r="Y317" s="34">
        <v>0</v>
      </c>
    </row>
    <row r="318" spans="1:25" ht="15.75" customHeight="1" x14ac:dyDescent="0.2">
      <c r="A318" s="48"/>
      <c r="B318" s="45"/>
      <c r="C318" s="46"/>
      <c r="D318" s="48"/>
      <c r="E318" s="135"/>
      <c r="F318" s="49">
        <f t="shared" si="8"/>
        <v>0</v>
      </c>
      <c r="G318" s="49">
        <f t="shared" si="9"/>
        <v>0</v>
      </c>
      <c r="H318" s="34" t="s">
        <v>66</v>
      </c>
      <c r="I318" s="45"/>
      <c r="J318" s="46"/>
      <c r="K318" s="25"/>
      <c r="L318" s="22"/>
      <c r="M318" s="47" t="str">
        <f t="shared" si="10"/>
        <v/>
      </c>
      <c r="N318" s="27" t="str">
        <f t="shared" si="11"/>
        <v/>
      </c>
      <c r="O318" s="27" t="str">
        <f t="shared" si="12"/>
        <v/>
      </c>
      <c r="P318" s="27" t="str">
        <f t="shared" si="13"/>
        <v/>
      </c>
      <c r="Q318" s="28" t="s">
        <v>66</v>
      </c>
      <c r="R318" s="33" t="s">
        <v>66</v>
      </c>
      <c r="S318" s="30">
        <f ca="1">SUMIFS(Dividendos!E:E,Dividendos!B:B,A318,Dividendos!A:A,"&gt;="&amp;B318,Dividendos!A:A,"&lt;="&amp; IF(I318="",TODAY(),I318 ))*D318</f>
        <v>0</v>
      </c>
      <c r="T318" s="30">
        <f t="shared" ca="1" si="14"/>
        <v>0</v>
      </c>
      <c r="U318" s="31" t="str">
        <f ca="1">IFERROR(__xludf.DUMMYFUNCTION("IFERROR(IF(B318=TODAY(),GOOGLEFINANCE(""INDEXBVMF:IFIX""),INDEX(GOOGLEFINANCE(""INDEXBVMF:IFIX"",""price"",$B318),2,2)))"),"")</f>
        <v/>
      </c>
      <c r="V318" s="31">
        <f ca="1">IFERROR(__xludf.DUMMYFUNCTION("IF(OR(ISBLANK($I318),I318=TODAY()), GOOGLEFINANCE(""INDEXBVMF:IFIX"") ,INDEX(GOOGLEFINANCE(""INDEXBVMF:IFIX"",""price"",$I318),2,2))"),3416.25)</f>
        <v>3416.25</v>
      </c>
      <c r="W318" s="32" t="e">
        <f t="shared" ca="1" si="15"/>
        <v>#VALUE!</v>
      </c>
      <c r="X318" s="33" t="s">
        <v>66</v>
      </c>
      <c r="Y318" s="34">
        <v>0</v>
      </c>
    </row>
    <row r="319" spans="1:25" ht="15.75" customHeight="1" x14ac:dyDescent="0.2">
      <c r="A319" s="48"/>
      <c r="B319" s="45"/>
      <c r="C319" s="46"/>
      <c r="D319" s="48"/>
      <c r="E319" s="135"/>
      <c r="F319" s="49">
        <f t="shared" si="8"/>
        <v>0</v>
      </c>
      <c r="G319" s="49">
        <f t="shared" si="9"/>
        <v>0</v>
      </c>
      <c r="H319" s="34" t="s">
        <v>66</v>
      </c>
      <c r="I319" s="45"/>
      <c r="J319" s="46"/>
      <c r="K319" s="25"/>
      <c r="L319" s="22"/>
      <c r="M319" s="47" t="str">
        <f t="shared" si="10"/>
        <v/>
      </c>
      <c r="N319" s="27" t="str">
        <f t="shared" si="11"/>
        <v/>
      </c>
      <c r="O319" s="27" t="str">
        <f t="shared" si="12"/>
        <v/>
      </c>
      <c r="P319" s="27" t="str">
        <f t="shared" si="13"/>
        <v/>
      </c>
      <c r="Q319" s="28" t="s">
        <v>66</v>
      </c>
      <c r="R319" s="33" t="s">
        <v>66</v>
      </c>
      <c r="S319" s="30">
        <f ca="1">SUMIFS(Dividendos!E:E,Dividendos!B:B,A319,Dividendos!A:A,"&gt;="&amp;B319,Dividendos!A:A,"&lt;="&amp; IF(I319="",TODAY(),I319 ))*D319</f>
        <v>0</v>
      </c>
      <c r="T319" s="30">
        <f t="shared" ca="1" si="14"/>
        <v>0</v>
      </c>
      <c r="U319" s="31" t="str">
        <f ca="1">IFERROR(__xludf.DUMMYFUNCTION("IFERROR(IF(B319=TODAY(),GOOGLEFINANCE(""INDEXBVMF:IFIX""),INDEX(GOOGLEFINANCE(""INDEXBVMF:IFIX"",""price"",$B319),2,2)))"),"")</f>
        <v/>
      </c>
      <c r="V319" s="31">
        <f ca="1">IFERROR(__xludf.DUMMYFUNCTION("IF(OR(ISBLANK($I319),I319=TODAY()), GOOGLEFINANCE(""INDEXBVMF:IFIX"") ,INDEX(GOOGLEFINANCE(""INDEXBVMF:IFIX"",""price"",$I319),2,2))"),3416.25)</f>
        <v>3416.25</v>
      </c>
      <c r="W319" s="32" t="e">
        <f t="shared" ca="1" si="15"/>
        <v>#VALUE!</v>
      </c>
      <c r="X319" s="33" t="s">
        <v>66</v>
      </c>
      <c r="Y319" s="34">
        <v>0</v>
      </c>
    </row>
    <row r="320" spans="1:25" ht="15.75" customHeight="1" x14ac:dyDescent="0.2">
      <c r="A320" s="48"/>
      <c r="B320" s="45"/>
      <c r="C320" s="46"/>
      <c r="D320" s="48"/>
      <c r="E320" s="135"/>
      <c r="F320" s="49">
        <f t="shared" si="8"/>
        <v>0</v>
      </c>
      <c r="G320" s="49">
        <f t="shared" si="9"/>
        <v>0</v>
      </c>
      <c r="H320" s="34" t="s">
        <v>66</v>
      </c>
      <c r="I320" s="45"/>
      <c r="J320" s="46"/>
      <c r="K320" s="25"/>
      <c r="L320" s="22"/>
      <c r="M320" s="47" t="str">
        <f t="shared" si="10"/>
        <v/>
      </c>
      <c r="N320" s="27" t="str">
        <f t="shared" si="11"/>
        <v/>
      </c>
      <c r="O320" s="27" t="str">
        <f t="shared" si="12"/>
        <v/>
      </c>
      <c r="P320" s="27" t="str">
        <f t="shared" si="13"/>
        <v/>
      </c>
      <c r="Q320" s="28" t="s">
        <v>66</v>
      </c>
      <c r="R320" s="33" t="s">
        <v>66</v>
      </c>
      <c r="S320" s="30">
        <f ca="1">SUMIFS(Dividendos!E:E,Dividendos!B:B,A320,Dividendos!A:A,"&gt;="&amp;B320,Dividendos!A:A,"&lt;="&amp; IF(I320="",TODAY(),I320 ))*D320</f>
        <v>0</v>
      </c>
      <c r="T320" s="30">
        <f t="shared" ca="1" si="14"/>
        <v>0</v>
      </c>
      <c r="U320" s="31" t="str">
        <f ca="1">IFERROR(__xludf.DUMMYFUNCTION("IFERROR(IF(B320=TODAY(),GOOGLEFINANCE(""INDEXBVMF:IFIX""),INDEX(GOOGLEFINANCE(""INDEXBVMF:IFIX"",""price"",$B320),2,2)))"),"")</f>
        <v/>
      </c>
      <c r="V320" s="31">
        <f ca="1">IFERROR(__xludf.DUMMYFUNCTION("IF(OR(ISBLANK($I320),I320=TODAY()), GOOGLEFINANCE(""INDEXBVMF:IFIX"") ,INDEX(GOOGLEFINANCE(""INDEXBVMF:IFIX"",""price"",$I320),2,2))"),3416.25)</f>
        <v>3416.25</v>
      </c>
      <c r="W320" s="32" t="e">
        <f t="shared" ca="1" si="15"/>
        <v>#VALUE!</v>
      </c>
      <c r="X320" s="33" t="s">
        <v>66</v>
      </c>
      <c r="Y320" s="34">
        <v>0</v>
      </c>
    </row>
    <row r="321" spans="1:25" ht="15.75" customHeight="1" x14ac:dyDescent="0.2">
      <c r="A321" s="48"/>
      <c r="B321" s="45"/>
      <c r="C321" s="46"/>
      <c r="D321" s="48"/>
      <c r="E321" s="135"/>
      <c r="F321" s="49">
        <f t="shared" si="8"/>
        <v>0</v>
      </c>
      <c r="G321" s="49">
        <f t="shared" si="9"/>
        <v>0</v>
      </c>
      <c r="H321" s="34" t="s">
        <v>66</v>
      </c>
      <c r="I321" s="45"/>
      <c r="J321" s="46"/>
      <c r="K321" s="25"/>
      <c r="L321" s="22"/>
      <c r="M321" s="47" t="str">
        <f t="shared" si="10"/>
        <v/>
      </c>
      <c r="N321" s="27" t="str">
        <f t="shared" si="11"/>
        <v/>
      </c>
      <c r="O321" s="27" t="str">
        <f t="shared" si="12"/>
        <v/>
      </c>
      <c r="P321" s="27" t="str">
        <f t="shared" si="13"/>
        <v/>
      </c>
      <c r="Q321" s="28" t="s">
        <v>66</v>
      </c>
      <c r="R321" s="33" t="s">
        <v>66</v>
      </c>
      <c r="S321" s="30">
        <f ca="1">SUMIFS(Dividendos!E:E,Dividendos!B:B,A321,Dividendos!A:A,"&gt;="&amp;B321,Dividendos!A:A,"&lt;="&amp; IF(I321="",TODAY(),I321 ))*D321</f>
        <v>0</v>
      </c>
      <c r="T321" s="30">
        <f t="shared" ca="1" si="14"/>
        <v>0</v>
      </c>
      <c r="U321" s="31" t="str">
        <f ca="1">IFERROR(__xludf.DUMMYFUNCTION("IFERROR(IF(B321=TODAY(),GOOGLEFINANCE(""INDEXBVMF:IFIX""),INDEX(GOOGLEFINANCE(""INDEXBVMF:IFIX"",""price"",$B321),2,2)))"),"")</f>
        <v/>
      </c>
      <c r="V321" s="31">
        <f ca="1">IFERROR(__xludf.DUMMYFUNCTION("IF(OR(ISBLANK($I321),I321=TODAY()), GOOGLEFINANCE(""INDEXBVMF:IFIX"") ,INDEX(GOOGLEFINANCE(""INDEXBVMF:IFIX"",""price"",$I321),2,2))"),3416.25)</f>
        <v>3416.25</v>
      </c>
      <c r="W321" s="32" t="e">
        <f t="shared" ca="1" si="15"/>
        <v>#VALUE!</v>
      </c>
      <c r="X321" s="33" t="s">
        <v>66</v>
      </c>
      <c r="Y321" s="34">
        <v>0</v>
      </c>
    </row>
    <row r="322" spans="1:25" ht="15.75" customHeight="1" x14ac:dyDescent="0.2">
      <c r="A322" s="48"/>
      <c r="B322" s="45"/>
      <c r="C322" s="46"/>
      <c r="D322" s="48"/>
      <c r="E322" s="135"/>
      <c r="F322" s="49">
        <f t="shared" si="8"/>
        <v>0</v>
      </c>
      <c r="G322" s="49">
        <f t="shared" si="9"/>
        <v>0</v>
      </c>
      <c r="H322" s="34" t="s">
        <v>66</v>
      </c>
      <c r="I322" s="45"/>
      <c r="J322" s="46"/>
      <c r="K322" s="25"/>
      <c r="L322" s="22"/>
      <c r="M322" s="47" t="str">
        <f t="shared" si="10"/>
        <v/>
      </c>
      <c r="N322" s="27" t="str">
        <f t="shared" si="11"/>
        <v/>
      </c>
      <c r="O322" s="27" t="str">
        <f t="shared" si="12"/>
        <v/>
      </c>
      <c r="P322" s="27" t="str">
        <f t="shared" si="13"/>
        <v/>
      </c>
      <c r="Q322" s="28" t="s">
        <v>66</v>
      </c>
      <c r="R322" s="33" t="s">
        <v>66</v>
      </c>
      <c r="S322" s="30">
        <f ca="1">SUMIFS(Dividendos!E:E,Dividendos!B:B,A322,Dividendos!A:A,"&gt;="&amp;B322,Dividendos!A:A,"&lt;="&amp; IF(I322="",TODAY(),I322 ))*D322</f>
        <v>0</v>
      </c>
      <c r="T322" s="30">
        <f t="shared" ca="1" si="14"/>
        <v>0</v>
      </c>
      <c r="U322" s="31" t="str">
        <f ca="1">IFERROR(__xludf.DUMMYFUNCTION("IFERROR(IF(B322=TODAY(),GOOGLEFINANCE(""INDEXBVMF:IFIX""),INDEX(GOOGLEFINANCE(""INDEXBVMF:IFIX"",""price"",$B322),2,2)))"),"")</f>
        <v/>
      </c>
      <c r="V322" s="31">
        <f ca="1">IFERROR(__xludf.DUMMYFUNCTION("IF(OR(ISBLANK($I322),I322=TODAY()), GOOGLEFINANCE(""INDEXBVMF:IFIX"") ,INDEX(GOOGLEFINANCE(""INDEXBVMF:IFIX"",""price"",$I322),2,2))"),3416.25)</f>
        <v>3416.25</v>
      </c>
      <c r="W322" s="32" t="e">
        <f t="shared" ca="1" si="15"/>
        <v>#VALUE!</v>
      </c>
      <c r="X322" s="33" t="s">
        <v>66</v>
      </c>
      <c r="Y322" s="34">
        <v>0</v>
      </c>
    </row>
    <row r="323" spans="1:25" ht="15.75" customHeight="1" x14ac:dyDescent="0.2">
      <c r="A323" s="48"/>
      <c r="B323" s="45"/>
      <c r="C323" s="46"/>
      <c r="D323" s="48"/>
      <c r="E323" s="135"/>
      <c r="F323" s="49">
        <f t="shared" si="8"/>
        <v>0</v>
      </c>
      <c r="G323" s="49">
        <f t="shared" si="9"/>
        <v>0</v>
      </c>
      <c r="H323" s="34" t="s">
        <v>66</v>
      </c>
      <c r="I323" s="45"/>
      <c r="J323" s="46"/>
      <c r="K323" s="25"/>
      <c r="L323" s="22"/>
      <c r="M323" s="47" t="str">
        <f t="shared" si="10"/>
        <v/>
      </c>
      <c r="N323" s="27" t="str">
        <f t="shared" si="11"/>
        <v/>
      </c>
      <c r="O323" s="27" t="str">
        <f t="shared" si="12"/>
        <v/>
      </c>
      <c r="P323" s="27" t="str">
        <f t="shared" si="13"/>
        <v/>
      </c>
      <c r="Q323" s="28" t="s">
        <v>66</v>
      </c>
      <c r="R323" s="33" t="s">
        <v>66</v>
      </c>
      <c r="S323" s="30">
        <f ca="1">SUMIFS(Dividendos!E:E,Dividendos!B:B,A323,Dividendos!A:A,"&gt;="&amp;B323,Dividendos!A:A,"&lt;="&amp; IF(I323="",TODAY(),I323 ))*D323</f>
        <v>0</v>
      </c>
      <c r="T323" s="30">
        <f t="shared" ca="1" si="14"/>
        <v>0</v>
      </c>
      <c r="U323" s="31" t="str">
        <f ca="1">IFERROR(__xludf.DUMMYFUNCTION("IFERROR(IF(B323=TODAY(),GOOGLEFINANCE(""INDEXBVMF:IFIX""),INDEX(GOOGLEFINANCE(""INDEXBVMF:IFIX"",""price"",$B323),2,2)))"),"")</f>
        <v/>
      </c>
      <c r="V323" s="31">
        <f ca="1">IFERROR(__xludf.DUMMYFUNCTION("IF(OR(ISBLANK($I323),I323=TODAY()), GOOGLEFINANCE(""INDEXBVMF:IFIX"") ,INDEX(GOOGLEFINANCE(""INDEXBVMF:IFIX"",""price"",$I323),2,2))"),3416.25)</f>
        <v>3416.25</v>
      </c>
      <c r="W323" s="32" t="e">
        <f t="shared" ca="1" si="15"/>
        <v>#VALUE!</v>
      </c>
      <c r="X323" s="33" t="s">
        <v>66</v>
      </c>
      <c r="Y323" s="34">
        <v>0</v>
      </c>
    </row>
    <row r="324" spans="1:25" ht="15.75" customHeight="1" x14ac:dyDescent="0.2">
      <c r="A324" s="48"/>
      <c r="B324" s="45"/>
      <c r="C324" s="46"/>
      <c r="D324" s="48"/>
      <c r="E324" s="135"/>
      <c r="F324" s="49">
        <f t="shared" si="8"/>
        <v>0</v>
      </c>
      <c r="G324" s="49">
        <f t="shared" si="9"/>
        <v>0</v>
      </c>
      <c r="H324" s="34" t="s">
        <v>66</v>
      </c>
      <c r="I324" s="45"/>
      <c r="J324" s="46"/>
      <c r="K324" s="25"/>
      <c r="L324" s="22"/>
      <c r="M324" s="47" t="str">
        <f t="shared" si="10"/>
        <v/>
      </c>
      <c r="N324" s="27" t="str">
        <f t="shared" si="11"/>
        <v/>
      </c>
      <c r="O324" s="27" t="str">
        <f t="shared" si="12"/>
        <v/>
      </c>
      <c r="P324" s="27" t="str">
        <f t="shared" si="13"/>
        <v/>
      </c>
      <c r="Q324" s="28" t="s">
        <v>66</v>
      </c>
      <c r="R324" s="33" t="s">
        <v>66</v>
      </c>
      <c r="S324" s="30">
        <f ca="1">SUMIFS(Dividendos!E:E,Dividendos!B:B,A324,Dividendos!A:A,"&gt;="&amp;B324,Dividendos!A:A,"&lt;="&amp; IF(I324="",TODAY(),I324 ))*D324</f>
        <v>0</v>
      </c>
      <c r="T324" s="30">
        <f t="shared" ca="1" si="14"/>
        <v>0</v>
      </c>
      <c r="U324" s="31" t="str">
        <f ca="1">IFERROR(__xludf.DUMMYFUNCTION("IFERROR(IF(B324=TODAY(),GOOGLEFINANCE(""INDEXBVMF:IFIX""),INDEX(GOOGLEFINANCE(""INDEXBVMF:IFIX"",""price"",$B324),2,2)))"),"")</f>
        <v/>
      </c>
      <c r="V324" s="31">
        <f ca="1">IFERROR(__xludf.DUMMYFUNCTION("IF(OR(ISBLANK($I324),I324=TODAY()), GOOGLEFINANCE(""INDEXBVMF:IFIX"") ,INDEX(GOOGLEFINANCE(""INDEXBVMF:IFIX"",""price"",$I324),2,2))"),3416.25)</f>
        <v>3416.25</v>
      </c>
      <c r="W324" s="32" t="e">
        <f t="shared" ca="1" si="15"/>
        <v>#VALUE!</v>
      </c>
      <c r="X324" s="33" t="s">
        <v>66</v>
      </c>
      <c r="Y324" s="34">
        <v>0</v>
      </c>
    </row>
    <row r="325" spans="1:25" ht="15.75" customHeight="1" x14ac:dyDescent="0.2">
      <c r="A325" s="48"/>
      <c r="B325" s="45"/>
      <c r="C325" s="46"/>
      <c r="D325" s="48"/>
      <c r="E325" s="135"/>
      <c r="F325" s="49">
        <f t="shared" si="8"/>
        <v>0</v>
      </c>
      <c r="G325" s="49">
        <f t="shared" si="9"/>
        <v>0</v>
      </c>
      <c r="H325" s="34" t="s">
        <v>66</v>
      </c>
      <c r="I325" s="45"/>
      <c r="J325" s="46"/>
      <c r="K325" s="25"/>
      <c r="L325" s="22"/>
      <c r="M325" s="47" t="str">
        <f t="shared" si="10"/>
        <v/>
      </c>
      <c r="N325" s="27" t="str">
        <f t="shared" si="11"/>
        <v/>
      </c>
      <c r="O325" s="27" t="str">
        <f t="shared" si="12"/>
        <v/>
      </c>
      <c r="P325" s="27" t="str">
        <f t="shared" si="13"/>
        <v/>
      </c>
      <c r="Q325" s="28" t="s">
        <v>66</v>
      </c>
      <c r="R325" s="33" t="s">
        <v>66</v>
      </c>
      <c r="S325" s="30">
        <f ca="1">SUMIFS(Dividendos!E:E,Dividendos!B:B,A325,Dividendos!A:A,"&gt;="&amp;B325,Dividendos!A:A,"&lt;="&amp; IF(I325="",TODAY(),I325 ))*D325</f>
        <v>0</v>
      </c>
      <c r="T325" s="30">
        <f t="shared" ca="1" si="14"/>
        <v>0</v>
      </c>
      <c r="U325" s="31" t="str">
        <f ca="1">IFERROR(__xludf.DUMMYFUNCTION("IFERROR(IF(B325=TODAY(),GOOGLEFINANCE(""INDEXBVMF:IFIX""),INDEX(GOOGLEFINANCE(""INDEXBVMF:IFIX"",""price"",$B325),2,2)))"),"")</f>
        <v/>
      </c>
      <c r="V325" s="31">
        <f ca="1">IFERROR(__xludf.DUMMYFUNCTION("IF(OR(ISBLANK($I325),I325=TODAY()), GOOGLEFINANCE(""INDEXBVMF:IFIX"") ,INDEX(GOOGLEFINANCE(""INDEXBVMF:IFIX"",""price"",$I325),2,2))"),3416.25)</f>
        <v>3416.25</v>
      </c>
      <c r="W325" s="32" t="e">
        <f t="shared" ca="1" si="15"/>
        <v>#VALUE!</v>
      </c>
      <c r="X325" s="33" t="s">
        <v>66</v>
      </c>
      <c r="Y325" s="34">
        <v>0</v>
      </c>
    </row>
    <row r="326" spans="1:25" ht="15.75" customHeight="1" x14ac:dyDescent="0.2">
      <c r="A326" s="48"/>
      <c r="B326" s="45"/>
      <c r="C326" s="46"/>
      <c r="D326" s="48"/>
      <c r="E326" s="135"/>
      <c r="F326" s="49">
        <f t="shared" si="8"/>
        <v>0</v>
      </c>
      <c r="G326" s="49">
        <f t="shared" si="9"/>
        <v>0</v>
      </c>
      <c r="H326" s="34" t="s">
        <v>66</v>
      </c>
      <c r="I326" s="45"/>
      <c r="J326" s="46"/>
      <c r="K326" s="25"/>
      <c r="L326" s="22"/>
      <c r="M326" s="47" t="str">
        <f t="shared" si="10"/>
        <v/>
      </c>
      <c r="N326" s="27" t="str">
        <f t="shared" si="11"/>
        <v/>
      </c>
      <c r="O326" s="27" t="str">
        <f t="shared" si="12"/>
        <v/>
      </c>
      <c r="P326" s="27" t="str">
        <f t="shared" si="13"/>
        <v/>
      </c>
      <c r="Q326" s="28" t="s">
        <v>66</v>
      </c>
      <c r="R326" s="33" t="s">
        <v>66</v>
      </c>
      <c r="S326" s="30">
        <f ca="1">SUMIFS(Dividendos!E:E,Dividendos!B:B,A326,Dividendos!A:A,"&gt;="&amp;B326,Dividendos!A:A,"&lt;="&amp; IF(I326="",TODAY(),I326 ))*D326</f>
        <v>0</v>
      </c>
      <c r="T326" s="30">
        <f t="shared" ca="1" si="14"/>
        <v>0</v>
      </c>
      <c r="U326" s="31" t="str">
        <f ca="1">IFERROR(__xludf.DUMMYFUNCTION("IFERROR(IF(B326=TODAY(),GOOGLEFINANCE(""INDEXBVMF:IFIX""),INDEX(GOOGLEFINANCE(""INDEXBVMF:IFIX"",""price"",$B326),2,2)))"),"")</f>
        <v/>
      </c>
      <c r="V326" s="31">
        <f ca="1">IFERROR(__xludf.DUMMYFUNCTION("IF(OR(ISBLANK($I326),I326=TODAY()), GOOGLEFINANCE(""INDEXBVMF:IFIX"") ,INDEX(GOOGLEFINANCE(""INDEXBVMF:IFIX"",""price"",$I326),2,2))"),3416.25)</f>
        <v>3416.25</v>
      </c>
      <c r="W326" s="32" t="e">
        <f t="shared" ca="1" si="15"/>
        <v>#VALUE!</v>
      </c>
      <c r="X326" s="33" t="s">
        <v>66</v>
      </c>
      <c r="Y326" s="34">
        <v>0</v>
      </c>
    </row>
    <row r="327" spans="1:25" ht="15.75" customHeight="1" x14ac:dyDescent="0.2">
      <c r="A327" s="48"/>
      <c r="B327" s="45"/>
      <c r="C327" s="46"/>
      <c r="D327" s="48"/>
      <c r="E327" s="135"/>
      <c r="F327" s="49">
        <f t="shared" si="8"/>
        <v>0</v>
      </c>
      <c r="G327" s="49">
        <f t="shared" si="9"/>
        <v>0</v>
      </c>
      <c r="H327" s="34" t="s">
        <v>66</v>
      </c>
      <c r="I327" s="45"/>
      <c r="J327" s="46"/>
      <c r="K327" s="25"/>
      <c r="L327" s="22"/>
      <c r="M327" s="47" t="str">
        <f t="shared" si="10"/>
        <v/>
      </c>
      <c r="N327" s="27" t="str">
        <f t="shared" si="11"/>
        <v/>
      </c>
      <c r="O327" s="27" t="str">
        <f t="shared" si="12"/>
        <v/>
      </c>
      <c r="P327" s="27" t="str">
        <f t="shared" si="13"/>
        <v/>
      </c>
      <c r="Q327" s="28" t="s">
        <v>66</v>
      </c>
      <c r="R327" s="33" t="s">
        <v>66</v>
      </c>
      <c r="S327" s="30">
        <f ca="1">SUMIFS(Dividendos!E:E,Dividendos!B:B,A327,Dividendos!A:A,"&gt;="&amp;B327,Dividendos!A:A,"&lt;="&amp; IF(I327="",TODAY(),I327 ))*D327</f>
        <v>0</v>
      </c>
      <c r="T327" s="30">
        <f t="shared" ca="1" si="14"/>
        <v>0</v>
      </c>
      <c r="U327" s="31" t="str">
        <f ca="1">IFERROR(__xludf.DUMMYFUNCTION("IFERROR(IF(B327=TODAY(),GOOGLEFINANCE(""INDEXBVMF:IFIX""),INDEX(GOOGLEFINANCE(""INDEXBVMF:IFIX"",""price"",$B327),2,2)))"),"")</f>
        <v/>
      </c>
      <c r="V327" s="31">
        <f ca="1">IFERROR(__xludf.DUMMYFUNCTION("IF(OR(ISBLANK($I327),I327=TODAY()), GOOGLEFINANCE(""INDEXBVMF:IFIX"") ,INDEX(GOOGLEFINANCE(""INDEXBVMF:IFIX"",""price"",$I327),2,2))"),3416.25)</f>
        <v>3416.25</v>
      </c>
      <c r="W327" s="32" t="e">
        <f t="shared" ca="1" si="15"/>
        <v>#VALUE!</v>
      </c>
      <c r="X327" s="33" t="s">
        <v>66</v>
      </c>
      <c r="Y327" s="34">
        <v>0</v>
      </c>
    </row>
    <row r="328" spans="1:25" ht="15.75" customHeight="1" x14ac:dyDescent="0.2">
      <c r="A328" s="48"/>
      <c r="B328" s="45"/>
      <c r="C328" s="46"/>
      <c r="D328" s="48"/>
      <c r="E328" s="135"/>
      <c r="F328" s="49">
        <f t="shared" si="8"/>
        <v>0</v>
      </c>
      <c r="G328" s="49">
        <f t="shared" si="9"/>
        <v>0</v>
      </c>
      <c r="H328" s="34" t="s">
        <v>66</v>
      </c>
      <c r="I328" s="45"/>
      <c r="J328" s="46"/>
      <c r="K328" s="25"/>
      <c r="L328" s="22"/>
      <c r="M328" s="47" t="str">
        <f t="shared" si="10"/>
        <v/>
      </c>
      <c r="N328" s="27" t="str">
        <f t="shared" si="11"/>
        <v/>
      </c>
      <c r="O328" s="27" t="str">
        <f t="shared" si="12"/>
        <v/>
      </c>
      <c r="P328" s="27" t="str">
        <f t="shared" si="13"/>
        <v/>
      </c>
      <c r="Q328" s="28" t="s">
        <v>66</v>
      </c>
      <c r="R328" s="33" t="s">
        <v>66</v>
      </c>
      <c r="S328" s="30">
        <f ca="1">SUMIFS(Dividendos!E:E,Dividendos!B:B,A328,Dividendos!A:A,"&gt;="&amp;B328,Dividendos!A:A,"&lt;="&amp; IF(I328="",TODAY(),I328 ))*D328</f>
        <v>0</v>
      </c>
      <c r="T328" s="30">
        <f t="shared" ca="1" si="14"/>
        <v>0</v>
      </c>
      <c r="U328" s="31" t="str">
        <f ca="1">IFERROR(__xludf.DUMMYFUNCTION("IFERROR(IF(B328=TODAY(),GOOGLEFINANCE(""INDEXBVMF:IFIX""),INDEX(GOOGLEFINANCE(""INDEXBVMF:IFIX"",""price"",$B328),2,2)))"),"")</f>
        <v/>
      </c>
      <c r="V328" s="31">
        <f ca="1">IFERROR(__xludf.DUMMYFUNCTION("IF(OR(ISBLANK($I328),I328=TODAY()), GOOGLEFINANCE(""INDEXBVMF:IFIX"") ,INDEX(GOOGLEFINANCE(""INDEXBVMF:IFIX"",""price"",$I328),2,2))"),3416.25)</f>
        <v>3416.25</v>
      </c>
      <c r="W328" s="32" t="e">
        <f t="shared" ca="1" si="15"/>
        <v>#VALUE!</v>
      </c>
      <c r="X328" s="33" t="s">
        <v>66</v>
      </c>
      <c r="Y328" s="34">
        <v>0</v>
      </c>
    </row>
    <row r="329" spans="1:25" ht="15.75" customHeight="1" x14ac:dyDescent="0.2">
      <c r="A329" s="48"/>
      <c r="B329" s="45"/>
      <c r="C329" s="46"/>
      <c r="D329" s="48"/>
      <c r="E329" s="135"/>
      <c r="F329" s="49">
        <f t="shared" si="8"/>
        <v>0</v>
      </c>
      <c r="G329" s="49">
        <f t="shared" si="9"/>
        <v>0</v>
      </c>
      <c r="H329" s="34" t="s">
        <v>66</v>
      </c>
      <c r="I329" s="45"/>
      <c r="J329" s="46"/>
      <c r="K329" s="25"/>
      <c r="L329" s="22"/>
      <c r="M329" s="47" t="str">
        <f t="shared" si="10"/>
        <v/>
      </c>
      <c r="N329" s="27" t="str">
        <f t="shared" si="11"/>
        <v/>
      </c>
      <c r="O329" s="27" t="str">
        <f t="shared" si="12"/>
        <v/>
      </c>
      <c r="P329" s="27" t="str">
        <f t="shared" si="13"/>
        <v/>
      </c>
      <c r="Q329" s="28" t="s">
        <v>66</v>
      </c>
      <c r="R329" s="33" t="s">
        <v>66</v>
      </c>
      <c r="S329" s="30">
        <f ca="1">SUMIFS(Dividendos!E:E,Dividendos!B:B,A329,Dividendos!A:A,"&gt;="&amp;B329,Dividendos!A:A,"&lt;="&amp; IF(I329="",TODAY(),I329 ))*D329</f>
        <v>0</v>
      </c>
      <c r="T329" s="30">
        <f t="shared" ca="1" si="14"/>
        <v>0</v>
      </c>
      <c r="U329" s="31" t="str">
        <f ca="1">IFERROR(__xludf.DUMMYFUNCTION("IFERROR(IF(B329=TODAY(),GOOGLEFINANCE(""INDEXBVMF:IFIX""),INDEX(GOOGLEFINANCE(""INDEXBVMF:IFIX"",""price"",$B329),2,2)))"),"")</f>
        <v/>
      </c>
      <c r="V329" s="31">
        <f ca="1">IFERROR(__xludf.DUMMYFUNCTION("IF(OR(ISBLANK($I329),I329=TODAY()), GOOGLEFINANCE(""INDEXBVMF:IFIX"") ,INDEX(GOOGLEFINANCE(""INDEXBVMF:IFIX"",""price"",$I329),2,2))"),3416.25)</f>
        <v>3416.25</v>
      </c>
      <c r="W329" s="32" t="e">
        <f t="shared" ca="1" si="15"/>
        <v>#VALUE!</v>
      </c>
      <c r="X329" s="33" t="s">
        <v>66</v>
      </c>
      <c r="Y329" s="34">
        <v>0</v>
      </c>
    </row>
    <row r="330" spans="1:25" ht="15.75" customHeight="1" x14ac:dyDescent="0.2">
      <c r="A330" s="48"/>
      <c r="B330" s="45"/>
      <c r="C330" s="46"/>
      <c r="D330" s="48"/>
      <c r="E330" s="135"/>
      <c r="F330" s="49">
        <f t="shared" si="8"/>
        <v>0</v>
      </c>
      <c r="G330" s="49">
        <f t="shared" si="9"/>
        <v>0</v>
      </c>
      <c r="H330" s="34" t="s">
        <v>66</v>
      </c>
      <c r="I330" s="45"/>
      <c r="J330" s="46"/>
      <c r="K330" s="25"/>
      <c r="L330" s="22"/>
      <c r="M330" s="47" t="str">
        <f t="shared" si="10"/>
        <v/>
      </c>
      <c r="N330" s="27" t="str">
        <f t="shared" si="11"/>
        <v/>
      </c>
      <c r="O330" s="27" t="str">
        <f t="shared" si="12"/>
        <v/>
      </c>
      <c r="P330" s="27" t="str">
        <f t="shared" si="13"/>
        <v/>
      </c>
      <c r="Q330" s="28" t="s">
        <v>66</v>
      </c>
      <c r="R330" s="33" t="s">
        <v>66</v>
      </c>
      <c r="S330" s="30">
        <f ca="1">SUMIFS(Dividendos!E:E,Dividendos!B:B,A330,Dividendos!A:A,"&gt;="&amp;B330,Dividendos!A:A,"&lt;="&amp; IF(I330="",TODAY(),I330 ))*D330</f>
        <v>0</v>
      </c>
      <c r="T330" s="30">
        <f t="shared" ca="1" si="14"/>
        <v>0</v>
      </c>
      <c r="U330" s="31" t="str">
        <f ca="1">IFERROR(__xludf.DUMMYFUNCTION("IFERROR(IF(B330=TODAY(),GOOGLEFINANCE(""INDEXBVMF:IFIX""),INDEX(GOOGLEFINANCE(""INDEXBVMF:IFIX"",""price"",$B330),2,2)))"),"")</f>
        <v/>
      </c>
      <c r="V330" s="31">
        <f ca="1">IFERROR(__xludf.DUMMYFUNCTION("IF(OR(ISBLANK($I330),I330=TODAY()), GOOGLEFINANCE(""INDEXBVMF:IFIX"") ,INDEX(GOOGLEFINANCE(""INDEXBVMF:IFIX"",""price"",$I330),2,2))"),3416.25)</f>
        <v>3416.25</v>
      </c>
      <c r="W330" s="32" t="e">
        <f t="shared" ca="1" si="15"/>
        <v>#VALUE!</v>
      </c>
      <c r="X330" s="33" t="s">
        <v>66</v>
      </c>
      <c r="Y330" s="34">
        <v>0</v>
      </c>
    </row>
    <row r="331" spans="1:25" ht="15.75" customHeight="1" x14ac:dyDescent="0.2">
      <c r="A331" s="48"/>
      <c r="B331" s="45"/>
      <c r="C331" s="46"/>
      <c r="D331" s="48"/>
      <c r="E331" s="135"/>
      <c r="F331" s="49">
        <f t="shared" si="8"/>
        <v>0</v>
      </c>
      <c r="G331" s="49">
        <f t="shared" si="9"/>
        <v>0</v>
      </c>
      <c r="H331" s="34" t="s">
        <v>66</v>
      </c>
      <c r="I331" s="45"/>
      <c r="J331" s="46"/>
      <c r="K331" s="25"/>
      <c r="L331" s="22"/>
      <c r="M331" s="47" t="str">
        <f t="shared" si="10"/>
        <v/>
      </c>
      <c r="N331" s="27" t="str">
        <f t="shared" si="11"/>
        <v/>
      </c>
      <c r="O331" s="27" t="str">
        <f t="shared" si="12"/>
        <v/>
      </c>
      <c r="P331" s="27" t="str">
        <f t="shared" si="13"/>
        <v/>
      </c>
      <c r="Q331" s="28" t="s">
        <v>66</v>
      </c>
      <c r="R331" s="33" t="s">
        <v>66</v>
      </c>
      <c r="S331" s="30">
        <f ca="1">SUMIFS(Dividendos!E:E,Dividendos!B:B,A331,Dividendos!A:A,"&gt;="&amp;B331,Dividendos!A:A,"&lt;="&amp; IF(I331="",TODAY(),I331 ))*D331</f>
        <v>0</v>
      </c>
      <c r="T331" s="30">
        <f t="shared" ca="1" si="14"/>
        <v>0</v>
      </c>
      <c r="U331" s="31" t="str">
        <f ca="1">IFERROR(__xludf.DUMMYFUNCTION("IFERROR(IF(B331=TODAY(),GOOGLEFINANCE(""INDEXBVMF:IFIX""),INDEX(GOOGLEFINANCE(""INDEXBVMF:IFIX"",""price"",$B331),2,2)))"),"")</f>
        <v/>
      </c>
      <c r="V331" s="31">
        <f ca="1">IFERROR(__xludf.DUMMYFUNCTION("IF(OR(ISBLANK($I331),I331=TODAY()), GOOGLEFINANCE(""INDEXBVMF:IFIX"") ,INDEX(GOOGLEFINANCE(""INDEXBVMF:IFIX"",""price"",$I331),2,2))"),3416.25)</f>
        <v>3416.25</v>
      </c>
      <c r="W331" s="32" t="e">
        <f t="shared" ca="1" si="15"/>
        <v>#VALUE!</v>
      </c>
      <c r="X331" s="33" t="s">
        <v>66</v>
      </c>
      <c r="Y331" s="34">
        <v>0</v>
      </c>
    </row>
    <row r="332" spans="1:25" ht="15.75" customHeight="1" x14ac:dyDescent="0.2">
      <c r="A332" s="48"/>
      <c r="B332" s="45"/>
      <c r="C332" s="46"/>
      <c r="D332" s="48"/>
      <c r="E332" s="135"/>
      <c r="F332" s="49">
        <f t="shared" si="8"/>
        <v>0</v>
      </c>
      <c r="G332" s="49">
        <f t="shared" si="9"/>
        <v>0</v>
      </c>
      <c r="H332" s="34" t="s">
        <v>66</v>
      </c>
      <c r="I332" s="45"/>
      <c r="J332" s="46"/>
      <c r="K332" s="25"/>
      <c r="L332" s="22"/>
      <c r="M332" s="47" t="str">
        <f t="shared" si="10"/>
        <v/>
      </c>
      <c r="N332" s="27" t="str">
        <f t="shared" si="11"/>
        <v/>
      </c>
      <c r="O332" s="27" t="str">
        <f t="shared" si="12"/>
        <v/>
      </c>
      <c r="P332" s="27" t="str">
        <f t="shared" si="13"/>
        <v/>
      </c>
      <c r="Q332" s="28" t="s">
        <v>66</v>
      </c>
      <c r="R332" s="33" t="s">
        <v>66</v>
      </c>
      <c r="S332" s="30">
        <f ca="1">SUMIFS(Dividendos!E:E,Dividendos!B:B,A332,Dividendos!A:A,"&gt;="&amp;B332,Dividendos!A:A,"&lt;="&amp; IF(I332="",TODAY(),I332 ))*D332</f>
        <v>0</v>
      </c>
      <c r="T332" s="30">
        <f t="shared" ca="1" si="14"/>
        <v>0</v>
      </c>
      <c r="U332" s="31" t="str">
        <f ca="1">IFERROR(__xludf.DUMMYFUNCTION("IFERROR(IF(B332=TODAY(),GOOGLEFINANCE(""INDEXBVMF:IFIX""),INDEX(GOOGLEFINANCE(""INDEXBVMF:IFIX"",""price"",$B332),2,2)))"),"")</f>
        <v/>
      </c>
      <c r="V332" s="31">
        <f ca="1">IFERROR(__xludf.DUMMYFUNCTION("IF(OR(ISBLANK($I332),I332=TODAY()), GOOGLEFINANCE(""INDEXBVMF:IFIX"") ,INDEX(GOOGLEFINANCE(""INDEXBVMF:IFIX"",""price"",$I332),2,2))"),3416.25)</f>
        <v>3416.25</v>
      </c>
      <c r="W332" s="32" t="e">
        <f t="shared" ca="1" si="15"/>
        <v>#VALUE!</v>
      </c>
      <c r="X332" s="33" t="s">
        <v>66</v>
      </c>
      <c r="Y332" s="34">
        <v>0</v>
      </c>
    </row>
    <row r="333" spans="1:25" ht="15.75" customHeight="1" x14ac:dyDescent="0.2">
      <c r="A333" s="48"/>
      <c r="B333" s="45"/>
      <c r="C333" s="46"/>
      <c r="D333" s="48"/>
      <c r="E333" s="135"/>
      <c r="F333" s="49">
        <f t="shared" si="8"/>
        <v>0</v>
      </c>
      <c r="G333" s="49">
        <f t="shared" si="9"/>
        <v>0</v>
      </c>
      <c r="H333" s="34" t="s">
        <v>66</v>
      </c>
      <c r="I333" s="45"/>
      <c r="J333" s="46"/>
      <c r="K333" s="25"/>
      <c r="L333" s="22"/>
      <c r="M333" s="47" t="str">
        <f t="shared" si="10"/>
        <v/>
      </c>
      <c r="N333" s="27" t="str">
        <f t="shared" si="11"/>
        <v/>
      </c>
      <c r="O333" s="27" t="str">
        <f t="shared" si="12"/>
        <v/>
      </c>
      <c r="P333" s="27" t="str">
        <f t="shared" si="13"/>
        <v/>
      </c>
      <c r="Q333" s="28" t="s">
        <v>66</v>
      </c>
      <c r="R333" s="33" t="s">
        <v>66</v>
      </c>
      <c r="S333" s="30">
        <f ca="1">SUMIFS(Dividendos!E:E,Dividendos!B:B,A333,Dividendos!A:A,"&gt;="&amp;B333,Dividendos!A:A,"&lt;="&amp; IF(I333="",TODAY(),I333 ))*D333</f>
        <v>0</v>
      </c>
      <c r="T333" s="30">
        <f t="shared" ca="1" si="14"/>
        <v>0</v>
      </c>
      <c r="U333" s="31" t="str">
        <f ca="1">IFERROR(__xludf.DUMMYFUNCTION("IFERROR(IF(B333=TODAY(),GOOGLEFINANCE(""INDEXBVMF:IFIX""),INDEX(GOOGLEFINANCE(""INDEXBVMF:IFIX"",""price"",$B333),2,2)))"),"")</f>
        <v/>
      </c>
      <c r="V333" s="31">
        <f ca="1">IFERROR(__xludf.DUMMYFUNCTION("IF(OR(ISBLANK($I333),I333=TODAY()), GOOGLEFINANCE(""INDEXBVMF:IFIX"") ,INDEX(GOOGLEFINANCE(""INDEXBVMF:IFIX"",""price"",$I333),2,2))"),3416.25)</f>
        <v>3416.25</v>
      </c>
      <c r="W333" s="32" t="e">
        <f t="shared" ca="1" si="15"/>
        <v>#VALUE!</v>
      </c>
      <c r="X333" s="33" t="s">
        <v>66</v>
      </c>
      <c r="Y333" s="34">
        <v>0</v>
      </c>
    </row>
    <row r="334" spans="1:25" ht="15.75" customHeight="1" x14ac:dyDescent="0.2">
      <c r="A334" s="48"/>
      <c r="B334" s="45"/>
      <c r="C334" s="46"/>
      <c r="D334" s="48"/>
      <c r="E334" s="135"/>
      <c r="F334" s="49">
        <f t="shared" si="8"/>
        <v>0</v>
      </c>
      <c r="G334" s="49">
        <f t="shared" si="9"/>
        <v>0</v>
      </c>
      <c r="H334" s="34" t="s">
        <v>66</v>
      </c>
      <c r="I334" s="45"/>
      <c r="J334" s="46"/>
      <c r="K334" s="25"/>
      <c r="L334" s="22"/>
      <c r="M334" s="47" t="str">
        <f t="shared" si="10"/>
        <v/>
      </c>
      <c r="N334" s="27" t="str">
        <f t="shared" si="11"/>
        <v/>
      </c>
      <c r="O334" s="27" t="str">
        <f t="shared" si="12"/>
        <v/>
      </c>
      <c r="P334" s="27" t="str">
        <f t="shared" si="13"/>
        <v/>
      </c>
      <c r="Q334" s="28" t="s">
        <v>66</v>
      </c>
      <c r="R334" s="33" t="s">
        <v>66</v>
      </c>
      <c r="S334" s="30">
        <f ca="1">SUMIFS(Dividendos!E:E,Dividendos!B:B,A334,Dividendos!A:A,"&gt;="&amp;B334,Dividendos!A:A,"&lt;="&amp; IF(I334="",TODAY(),I334 ))*D334</f>
        <v>0</v>
      </c>
      <c r="T334" s="30">
        <f t="shared" ca="1" si="14"/>
        <v>0</v>
      </c>
      <c r="U334" s="31" t="str">
        <f ca="1">IFERROR(__xludf.DUMMYFUNCTION("IFERROR(IF(B334=TODAY(),GOOGLEFINANCE(""INDEXBVMF:IFIX""),INDEX(GOOGLEFINANCE(""INDEXBVMF:IFIX"",""price"",$B334),2,2)))"),"")</f>
        <v/>
      </c>
      <c r="V334" s="31">
        <f ca="1">IFERROR(__xludf.DUMMYFUNCTION("IF(OR(ISBLANK($I334),I334=TODAY()), GOOGLEFINANCE(""INDEXBVMF:IFIX"") ,INDEX(GOOGLEFINANCE(""INDEXBVMF:IFIX"",""price"",$I334),2,2))"),3416.25)</f>
        <v>3416.25</v>
      </c>
      <c r="W334" s="32" t="e">
        <f t="shared" ca="1" si="15"/>
        <v>#VALUE!</v>
      </c>
      <c r="X334" s="33" t="s">
        <v>66</v>
      </c>
      <c r="Y334" s="34">
        <v>0</v>
      </c>
    </row>
    <row r="335" spans="1:25" ht="15.75" customHeight="1" x14ac:dyDescent="0.2">
      <c r="A335" s="48"/>
      <c r="B335" s="45"/>
      <c r="C335" s="46"/>
      <c r="D335" s="48"/>
      <c r="E335" s="135"/>
      <c r="F335" s="49">
        <f t="shared" si="8"/>
        <v>0</v>
      </c>
      <c r="G335" s="49">
        <f t="shared" si="9"/>
        <v>0</v>
      </c>
      <c r="H335" s="34" t="s">
        <v>66</v>
      </c>
      <c r="I335" s="45"/>
      <c r="J335" s="46"/>
      <c r="K335" s="25"/>
      <c r="L335" s="22"/>
      <c r="M335" s="47" t="str">
        <f t="shared" si="10"/>
        <v/>
      </c>
      <c r="N335" s="27" t="str">
        <f t="shared" si="11"/>
        <v/>
      </c>
      <c r="O335" s="27" t="str">
        <f t="shared" si="12"/>
        <v/>
      </c>
      <c r="P335" s="27" t="str">
        <f t="shared" si="13"/>
        <v/>
      </c>
      <c r="Q335" s="28" t="s">
        <v>66</v>
      </c>
      <c r="R335" s="33" t="s">
        <v>66</v>
      </c>
      <c r="S335" s="30">
        <f ca="1">SUMIFS(Dividendos!E:E,Dividendos!B:B,A335,Dividendos!A:A,"&gt;="&amp;B335,Dividendos!A:A,"&lt;="&amp; IF(I335="",TODAY(),I335 ))*D335</f>
        <v>0</v>
      </c>
      <c r="T335" s="30">
        <f t="shared" ca="1" si="14"/>
        <v>0</v>
      </c>
      <c r="U335" s="31" t="str">
        <f ca="1">IFERROR(__xludf.DUMMYFUNCTION("IFERROR(IF(B335=TODAY(),GOOGLEFINANCE(""INDEXBVMF:IFIX""),INDEX(GOOGLEFINANCE(""INDEXBVMF:IFIX"",""price"",$B335),2,2)))"),"")</f>
        <v/>
      </c>
      <c r="V335" s="31">
        <f ca="1">IFERROR(__xludf.DUMMYFUNCTION("IF(OR(ISBLANK($I335),I335=TODAY()), GOOGLEFINANCE(""INDEXBVMF:IFIX"") ,INDEX(GOOGLEFINANCE(""INDEXBVMF:IFIX"",""price"",$I335),2,2))"),3416.25)</f>
        <v>3416.25</v>
      </c>
      <c r="W335" s="32" t="e">
        <f t="shared" ca="1" si="15"/>
        <v>#VALUE!</v>
      </c>
      <c r="X335" s="33" t="s">
        <v>66</v>
      </c>
      <c r="Y335" s="34">
        <v>0</v>
      </c>
    </row>
    <row r="336" spans="1:25" ht="15.75" customHeight="1" x14ac:dyDescent="0.2">
      <c r="A336" s="48"/>
      <c r="B336" s="45"/>
      <c r="C336" s="46"/>
      <c r="D336" s="48"/>
      <c r="E336" s="135"/>
      <c r="F336" s="49">
        <f t="shared" si="8"/>
        <v>0</v>
      </c>
      <c r="G336" s="49">
        <f t="shared" si="9"/>
        <v>0</v>
      </c>
      <c r="H336" s="34" t="s">
        <v>66</v>
      </c>
      <c r="I336" s="45"/>
      <c r="J336" s="46"/>
      <c r="K336" s="25"/>
      <c r="L336" s="22"/>
      <c r="M336" s="47" t="str">
        <f t="shared" si="10"/>
        <v/>
      </c>
      <c r="N336" s="27" t="str">
        <f t="shared" si="11"/>
        <v/>
      </c>
      <c r="O336" s="27" t="str">
        <f t="shared" si="12"/>
        <v/>
      </c>
      <c r="P336" s="27" t="str">
        <f t="shared" si="13"/>
        <v/>
      </c>
      <c r="Q336" s="28" t="s">
        <v>66</v>
      </c>
      <c r="R336" s="33" t="s">
        <v>66</v>
      </c>
      <c r="S336" s="30">
        <f ca="1">SUMIFS(Dividendos!E:E,Dividendos!B:B,A336,Dividendos!A:A,"&gt;="&amp;B336,Dividendos!A:A,"&lt;="&amp; IF(I336="",TODAY(),I336 ))*D336</f>
        <v>0</v>
      </c>
      <c r="T336" s="30">
        <f t="shared" ca="1" si="14"/>
        <v>0</v>
      </c>
      <c r="U336" s="31" t="str">
        <f ca="1">IFERROR(__xludf.DUMMYFUNCTION("IFERROR(IF(B336=TODAY(),GOOGLEFINANCE(""INDEXBVMF:IFIX""),INDEX(GOOGLEFINANCE(""INDEXBVMF:IFIX"",""price"",$B336),2,2)))"),"")</f>
        <v/>
      </c>
      <c r="V336" s="31">
        <f ca="1">IFERROR(__xludf.DUMMYFUNCTION("IF(OR(ISBLANK($I336),I336=TODAY()), GOOGLEFINANCE(""INDEXBVMF:IFIX"") ,INDEX(GOOGLEFINANCE(""INDEXBVMF:IFIX"",""price"",$I336),2,2))"),3416.25)</f>
        <v>3416.25</v>
      </c>
      <c r="W336" s="32" t="e">
        <f t="shared" ca="1" si="15"/>
        <v>#VALUE!</v>
      </c>
      <c r="X336" s="33" t="s">
        <v>66</v>
      </c>
      <c r="Y336" s="34">
        <v>0</v>
      </c>
    </row>
    <row r="337" spans="1:25" ht="15.75" customHeight="1" x14ac:dyDescent="0.2">
      <c r="A337" s="48"/>
      <c r="B337" s="45"/>
      <c r="C337" s="46"/>
      <c r="D337" s="48"/>
      <c r="E337" s="135"/>
      <c r="F337" s="49">
        <f t="shared" si="8"/>
        <v>0</v>
      </c>
      <c r="G337" s="49">
        <f t="shared" si="9"/>
        <v>0</v>
      </c>
      <c r="H337" s="34" t="s">
        <v>66</v>
      </c>
      <c r="I337" s="45"/>
      <c r="J337" s="46"/>
      <c r="K337" s="25"/>
      <c r="L337" s="22"/>
      <c r="M337" s="47" t="str">
        <f t="shared" si="10"/>
        <v/>
      </c>
      <c r="N337" s="27" t="str">
        <f t="shared" si="11"/>
        <v/>
      </c>
      <c r="O337" s="27" t="str">
        <f t="shared" si="12"/>
        <v/>
      </c>
      <c r="P337" s="27" t="str">
        <f t="shared" si="13"/>
        <v/>
      </c>
      <c r="Q337" s="28" t="s">
        <v>66</v>
      </c>
      <c r="R337" s="33" t="s">
        <v>66</v>
      </c>
      <c r="S337" s="30">
        <f ca="1">SUMIFS(Dividendos!E:E,Dividendos!B:B,A337,Dividendos!A:A,"&gt;="&amp;B337,Dividendos!A:A,"&lt;="&amp; IF(I337="",TODAY(),I337 ))*D337</f>
        <v>0</v>
      </c>
      <c r="T337" s="30">
        <f t="shared" ca="1" si="14"/>
        <v>0</v>
      </c>
      <c r="U337" s="31" t="str">
        <f ca="1">IFERROR(__xludf.DUMMYFUNCTION("IFERROR(IF(B337=TODAY(),GOOGLEFINANCE(""INDEXBVMF:IFIX""),INDEX(GOOGLEFINANCE(""INDEXBVMF:IFIX"",""price"",$B337),2,2)))"),"")</f>
        <v/>
      </c>
      <c r="V337" s="31">
        <f ca="1">IFERROR(__xludf.DUMMYFUNCTION("IF(OR(ISBLANK($I337),I337=TODAY()), GOOGLEFINANCE(""INDEXBVMF:IFIX"") ,INDEX(GOOGLEFINANCE(""INDEXBVMF:IFIX"",""price"",$I337),2,2))"),3416.25)</f>
        <v>3416.25</v>
      </c>
      <c r="W337" s="32" t="e">
        <f t="shared" ca="1" si="15"/>
        <v>#VALUE!</v>
      </c>
      <c r="X337" s="33" t="s">
        <v>66</v>
      </c>
      <c r="Y337" s="34">
        <v>0</v>
      </c>
    </row>
    <row r="338" spans="1:25" ht="15.75" customHeight="1" x14ac:dyDescent="0.2">
      <c r="A338" s="48"/>
      <c r="B338" s="45"/>
      <c r="C338" s="46"/>
      <c r="D338" s="48"/>
      <c r="E338" s="135"/>
      <c r="F338" s="49">
        <f t="shared" si="8"/>
        <v>0</v>
      </c>
      <c r="G338" s="49">
        <f t="shared" si="9"/>
        <v>0</v>
      </c>
      <c r="H338" s="34" t="s">
        <v>66</v>
      </c>
      <c r="I338" s="45"/>
      <c r="J338" s="46"/>
      <c r="K338" s="25"/>
      <c r="L338" s="22"/>
      <c r="M338" s="47" t="str">
        <f t="shared" si="10"/>
        <v/>
      </c>
      <c r="N338" s="27" t="str">
        <f t="shared" si="11"/>
        <v/>
      </c>
      <c r="O338" s="27" t="str">
        <f t="shared" si="12"/>
        <v/>
      </c>
      <c r="P338" s="27" t="str">
        <f t="shared" si="13"/>
        <v/>
      </c>
      <c r="Q338" s="28" t="s">
        <v>66</v>
      </c>
      <c r="R338" s="33" t="s">
        <v>66</v>
      </c>
      <c r="S338" s="30">
        <f ca="1">SUMIFS(Dividendos!E:E,Dividendos!B:B,A338,Dividendos!A:A,"&gt;="&amp;B338,Dividendos!A:A,"&lt;="&amp; IF(I338="",TODAY(),I338 ))*D338</f>
        <v>0</v>
      </c>
      <c r="T338" s="30">
        <f t="shared" ca="1" si="14"/>
        <v>0</v>
      </c>
      <c r="U338" s="31" t="str">
        <f ca="1">IFERROR(__xludf.DUMMYFUNCTION("IFERROR(IF(B338=TODAY(),GOOGLEFINANCE(""INDEXBVMF:IFIX""),INDEX(GOOGLEFINANCE(""INDEXBVMF:IFIX"",""price"",$B338),2,2)))"),"")</f>
        <v/>
      </c>
      <c r="V338" s="31">
        <f ca="1">IFERROR(__xludf.DUMMYFUNCTION("IF(OR(ISBLANK($I338),I338=TODAY()), GOOGLEFINANCE(""INDEXBVMF:IFIX"") ,INDEX(GOOGLEFINANCE(""INDEXBVMF:IFIX"",""price"",$I338),2,2))"),3416.25)</f>
        <v>3416.25</v>
      </c>
      <c r="W338" s="32" t="e">
        <f t="shared" ca="1" si="15"/>
        <v>#VALUE!</v>
      </c>
      <c r="X338" s="33" t="s">
        <v>66</v>
      </c>
      <c r="Y338" s="34">
        <v>0</v>
      </c>
    </row>
    <row r="339" spans="1:25" ht="15.75" customHeight="1" x14ac:dyDescent="0.2">
      <c r="A339" s="48"/>
      <c r="B339" s="45"/>
      <c r="C339" s="46"/>
      <c r="D339" s="48"/>
      <c r="E339" s="135"/>
      <c r="F339" s="49">
        <f t="shared" si="8"/>
        <v>0</v>
      </c>
      <c r="G339" s="49">
        <f t="shared" si="9"/>
        <v>0</v>
      </c>
      <c r="H339" s="34" t="s">
        <v>66</v>
      </c>
      <c r="I339" s="45"/>
      <c r="J339" s="46"/>
      <c r="K339" s="25"/>
      <c r="L339" s="22"/>
      <c r="M339" s="47" t="str">
        <f t="shared" si="10"/>
        <v/>
      </c>
      <c r="N339" s="27" t="str">
        <f t="shared" si="11"/>
        <v/>
      </c>
      <c r="O339" s="27" t="str">
        <f t="shared" si="12"/>
        <v/>
      </c>
      <c r="P339" s="27" t="str">
        <f t="shared" si="13"/>
        <v/>
      </c>
      <c r="Q339" s="28" t="s">
        <v>66</v>
      </c>
      <c r="R339" s="33" t="s">
        <v>66</v>
      </c>
      <c r="S339" s="30">
        <f ca="1">SUMIFS(Dividendos!E:E,Dividendos!B:B,A339,Dividendos!A:A,"&gt;="&amp;B339,Dividendos!A:A,"&lt;="&amp; IF(I339="",TODAY(),I339 ))*D339</f>
        <v>0</v>
      </c>
      <c r="T339" s="30">
        <f t="shared" ca="1" si="14"/>
        <v>0</v>
      </c>
      <c r="U339" s="31" t="str">
        <f ca="1">IFERROR(__xludf.DUMMYFUNCTION("IFERROR(IF(B339=TODAY(),GOOGLEFINANCE(""INDEXBVMF:IFIX""),INDEX(GOOGLEFINANCE(""INDEXBVMF:IFIX"",""price"",$B339),2,2)))"),"")</f>
        <v/>
      </c>
      <c r="V339" s="31">
        <f ca="1">IFERROR(__xludf.DUMMYFUNCTION("IF(OR(ISBLANK($I339),I339=TODAY()), GOOGLEFINANCE(""INDEXBVMF:IFIX"") ,INDEX(GOOGLEFINANCE(""INDEXBVMF:IFIX"",""price"",$I339),2,2))"),3416.25)</f>
        <v>3416.25</v>
      </c>
      <c r="W339" s="32" t="e">
        <f t="shared" ca="1" si="15"/>
        <v>#VALUE!</v>
      </c>
      <c r="X339" s="33" t="s">
        <v>66</v>
      </c>
      <c r="Y339" s="34">
        <v>0</v>
      </c>
    </row>
    <row r="340" spans="1:25" ht="15.75" customHeight="1" x14ac:dyDescent="0.2">
      <c r="A340" s="48"/>
      <c r="B340" s="45"/>
      <c r="C340" s="46"/>
      <c r="D340" s="48"/>
      <c r="E340" s="135"/>
      <c r="F340" s="49">
        <f t="shared" si="8"/>
        <v>0</v>
      </c>
      <c r="G340" s="49">
        <f t="shared" si="9"/>
        <v>0</v>
      </c>
      <c r="H340" s="34" t="s">
        <v>66</v>
      </c>
      <c r="I340" s="45"/>
      <c r="J340" s="46"/>
      <c r="K340" s="25"/>
      <c r="L340" s="22"/>
      <c r="M340" s="47" t="str">
        <f t="shared" si="10"/>
        <v/>
      </c>
      <c r="N340" s="27" t="str">
        <f t="shared" si="11"/>
        <v/>
      </c>
      <c r="O340" s="27" t="str">
        <f t="shared" si="12"/>
        <v/>
      </c>
      <c r="P340" s="27" t="str">
        <f t="shared" si="13"/>
        <v/>
      </c>
      <c r="Q340" s="28" t="s">
        <v>66</v>
      </c>
      <c r="R340" s="33" t="s">
        <v>66</v>
      </c>
      <c r="S340" s="30">
        <f ca="1">SUMIFS(Dividendos!E:E,Dividendos!B:B,A340,Dividendos!A:A,"&gt;="&amp;B340,Dividendos!A:A,"&lt;="&amp; IF(I340="",TODAY(),I340 ))*D340</f>
        <v>0</v>
      </c>
      <c r="T340" s="30">
        <f t="shared" ca="1" si="14"/>
        <v>0</v>
      </c>
      <c r="U340" s="31" t="str">
        <f ca="1">IFERROR(__xludf.DUMMYFUNCTION("IFERROR(IF(B340=TODAY(),GOOGLEFINANCE(""INDEXBVMF:IFIX""),INDEX(GOOGLEFINANCE(""INDEXBVMF:IFIX"",""price"",$B340),2,2)))"),"")</f>
        <v/>
      </c>
      <c r="V340" s="31">
        <f ca="1">IFERROR(__xludf.DUMMYFUNCTION("IF(OR(ISBLANK($I340),I340=TODAY()), GOOGLEFINANCE(""INDEXBVMF:IFIX"") ,INDEX(GOOGLEFINANCE(""INDEXBVMF:IFIX"",""price"",$I340),2,2))"),3416.25)</f>
        <v>3416.25</v>
      </c>
      <c r="W340" s="32" t="e">
        <f t="shared" ca="1" si="15"/>
        <v>#VALUE!</v>
      </c>
      <c r="X340" s="33" t="s">
        <v>66</v>
      </c>
      <c r="Y340" s="34">
        <v>0</v>
      </c>
    </row>
    <row r="341" spans="1:25" ht="15.75" customHeight="1" x14ac:dyDescent="0.2">
      <c r="A341" s="48"/>
      <c r="B341" s="45"/>
      <c r="C341" s="46"/>
      <c r="D341" s="48"/>
      <c r="E341" s="135"/>
      <c r="F341" s="49">
        <f t="shared" si="8"/>
        <v>0</v>
      </c>
      <c r="G341" s="49">
        <f t="shared" si="9"/>
        <v>0</v>
      </c>
      <c r="H341" s="34" t="s">
        <v>66</v>
      </c>
      <c r="I341" s="45"/>
      <c r="J341" s="46"/>
      <c r="K341" s="25"/>
      <c r="L341" s="22"/>
      <c r="M341" s="47" t="str">
        <f t="shared" si="10"/>
        <v/>
      </c>
      <c r="N341" s="27" t="str">
        <f t="shared" si="11"/>
        <v/>
      </c>
      <c r="O341" s="27" t="str">
        <f t="shared" si="12"/>
        <v/>
      </c>
      <c r="P341" s="27" t="str">
        <f t="shared" si="13"/>
        <v/>
      </c>
      <c r="Q341" s="28" t="s">
        <v>66</v>
      </c>
      <c r="R341" s="33" t="s">
        <v>66</v>
      </c>
      <c r="S341" s="30">
        <f ca="1">SUMIFS(Dividendos!E:E,Dividendos!B:B,A341,Dividendos!A:A,"&gt;="&amp;B341,Dividendos!A:A,"&lt;="&amp; IF(I341="",TODAY(),I341 ))*D341</f>
        <v>0</v>
      </c>
      <c r="T341" s="30">
        <f t="shared" ca="1" si="14"/>
        <v>0</v>
      </c>
      <c r="U341" s="31" t="str">
        <f ca="1">IFERROR(__xludf.DUMMYFUNCTION("IFERROR(IF(B341=TODAY(),GOOGLEFINANCE(""INDEXBVMF:IFIX""),INDEX(GOOGLEFINANCE(""INDEXBVMF:IFIX"",""price"",$B341),2,2)))"),"")</f>
        <v/>
      </c>
      <c r="V341" s="31">
        <f ca="1">IFERROR(__xludf.DUMMYFUNCTION("IF(OR(ISBLANK($I341),I341=TODAY()), GOOGLEFINANCE(""INDEXBVMF:IFIX"") ,INDEX(GOOGLEFINANCE(""INDEXBVMF:IFIX"",""price"",$I341),2,2))"),3416.25)</f>
        <v>3416.25</v>
      </c>
      <c r="W341" s="32" t="e">
        <f t="shared" ca="1" si="15"/>
        <v>#VALUE!</v>
      </c>
      <c r="X341" s="33" t="s">
        <v>66</v>
      </c>
      <c r="Y341" s="34">
        <v>0</v>
      </c>
    </row>
    <row r="342" spans="1:25" ht="15.75" customHeight="1" x14ac:dyDescent="0.2">
      <c r="A342" s="48"/>
      <c r="B342" s="45"/>
      <c r="C342" s="46"/>
      <c r="D342" s="48"/>
      <c r="E342" s="135"/>
      <c r="F342" s="49">
        <f t="shared" si="8"/>
        <v>0</v>
      </c>
      <c r="G342" s="49">
        <f t="shared" si="9"/>
        <v>0</v>
      </c>
      <c r="H342" s="34" t="s">
        <v>66</v>
      </c>
      <c r="I342" s="45"/>
      <c r="J342" s="46"/>
      <c r="K342" s="25"/>
      <c r="L342" s="22"/>
      <c r="M342" s="47" t="str">
        <f t="shared" si="10"/>
        <v/>
      </c>
      <c r="N342" s="27" t="str">
        <f t="shared" si="11"/>
        <v/>
      </c>
      <c r="O342" s="27" t="str">
        <f t="shared" si="12"/>
        <v/>
      </c>
      <c r="P342" s="27" t="str">
        <f t="shared" si="13"/>
        <v/>
      </c>
      <c r="Q342" s="28" t="s">
        <v>66</v>
      </c>
      <c r="R342" s="33" t="s">
        <v>66</v>
      </c>
      <c r="S342" s="30">
        <f ca="1">SUMIFS(Dividendos!E:E,Dividendos!B:B,A342,Dividendos!A:A,"&gt;="&amp;B342,Dividendos!A:A,"&lt;="&amp; IF(I342="",TODAY(),I342 ))*D342</f>
        <v>0</v>
      </c>
      <c r="T342" s="30">
        <f t="shared" ca="1" si="14"/>
        <v>0</v>
      </c>
      <c r="U342" s="31" t="str">
        <f ca="1">IFERROR(__xludf.DUMMYFUNCTION("IFERROR(IF(B342=TODAY(),GOOGLEFINANCE(""INDEXBVMF:IFIX""),INDEX(GOOGLEFINANCE(""INDEXBVMF:IFIX"",""price"",$B342),2,2)))"),"")</f>
        <v/>
      </c>
      <c r="V342" s="31">
        <f ca="1">IFERROR(__xludf.DUMMYFUNCTION("IF(OR(ISBLANK($I342),I342=TODAY()), GOOGLEFINANCE(""INDEXBVMF:IFIX"") ,INDEX(GOOGLEFINANCE(""INDEXBVMF:IFIX"",""price"",$I342),2,2))"),3416.25)</f>
        <v>3416.25</v>
      </c>
      <c r="W342" s="32" t="e">
        <f t="shared" ca="1" si="15"/>
        <v>#VALUE!</v>
      </c>
      <c r="X342" s="33" t="s">
        <v>66</v>
      </c>
      <c r="Y342" s="34">
        <v>0</v>
      </c>
    </row>
    <row r="343" spans="1:25" ht="15.75" customHeight="1" x14ac:dyDescent="0.2">
      <c r="A343" s="48"/>
      <c r="B343" s="45"/>
      <c r="C343" s="46"/>
      <c r="D343" s="48"/>
      <c r="E343" s="135"/>
      <c r="F343" s="49">
        <f t="shared" si="8"/>
        <v>0</v>
      </c>
      <c r="G343" s="49">
        <f t="shared" si="9"/>
        <v>0</v>
      </c>
      <c r="H343" s="34" t="s">
        <v>66</v>
      </c>
      <c r="I343" s="45"/>
      <c r="J343" s="46"/>
      <c r="K343" s="25"/>
      <c r="L343" s="22"/>
      <c r="M343" s="47" t="str">
        <f t="shared" si="10"/>
        <v/>
      </c>
      <c r="N343" s="27" t="str">
        <f t="shared" si="11"/>
        <v/>
      </c>
      <c r="O343" s="27" t="str">
        <f t="shared" si="12"/>
        <v/>
      </c>
      <c r="P343" s="27" t="str">
        <f t="shared" si="13"/>
        <v/>
      </c>
      <c r="Q343" s="28" t="s">
        <v>66</v>
      </c>
      <c r="R343" s="33" t="s">
        <v>66</v>
      </c>
      <c r="S343" s="30">
        <f ca="1">SUMIFS(Dividendos!E:E,Dividendos!B:B,A343,Dividendos!A:A,"&gt;="&amp;B343,Dividendos!A:A,"&lt;="&amp; IF(I343="",TODAY(),I343 ))*D343</f>
        <v>0</v>
      </c>
      <c r="T343" s="30">
        <f t="shared" ca="1" si="14"/>
        <v>0</v>
      </c>
      <c r="U343" s="31" t="str">
        <f ca="1">IFERROR(__xludf.DUMMYFUNCTION("IFERROR(IF(B343=TODAY(),GOOGLEFINANCE(""INDEXBVMF:IFIX""),INDEX(GOOGLEFINANCE(""INDEXBVMF:IFIX"",""price"",$B343),2,2)))"),"")</f>
        <v/>
      </c>
      <c r="V343" s="31">
        <f ca="1">IFERROR(__xludf.DUMMYFUNCTION("IF(OR(ISBLANK($I343),I343=TODAY()), GOOGLEFINANCE(""INDEXBVMF:IFIX"") ,INDEX(GOOGLEFINANCE(""INDEXBVMF:IFIX"",""price"",$I343),2,2))"),3416.25)</f>
        <v>3416.25</v>
      </c>
      <c r="W343" s="32" t="e">
        <f t="shared" ca="1" si="15"/>
        <v>#VALUE!</v>
      </c>
      <c r="X343" s="33" t="s">
        <v>66</v>
      </c>
      <c r="Y343" s="34">
        <v>0</v>
      </c>
    </row>
    <row r="344" spans="1:25" ht="15.75" customHeight="1" x14ac:dyDescent="0.2">
      <c r="A344" s="48"/>
      <c r="B344" s="45"/>
      <c r="C344" s="46"/>
      <c r="D344" s="48"/>
      <c r="E344" s="135"/>
      <c r="F344" s="49">
        <f t="shared" si="8"/>
        <v>0</v>
      </c>
      <c r="G344" s="49">
        <f t="shared" si="9"/>
        <v>0</v>
      </c>
      <c r="H344" s="34" t="s">
        <v>66</v>
      </c>
      <c r="I344" s="45"/>
      <c r="J344" s="46"/>
      <c r="K344" s="25"/>
      <c r="L344" s="22"/>
      <c r="M344" s="47" t="str">
        <f t="shared" si="10"/>
        <v/>
      </c>
      <c r="N344" s="27" t="str">
        <f t="shared" si="11"/>
        <v/>
      </c>
      <c r="O344" s="27" t="str">
        <f t="shared" si="12"/>
        <v/>
      </c>
      <c r="P344" s="27" t="str">
        <f t="shared" si="13"/>
        <v/>
      </c>
      <c r="Q344" s="28" t="s">
        <v>66</v>
      </c>
      <c r="R344" s="33" t="s">
        <v>66</v>
      </c>
      <c r="S344" s="30">
        <f ca="1">SUMIFS(Dividendos!E:E,Dividendos!B:B,A344,Dividendos!A:A,"&gt;="&amp;B344,Dividendos!A:A,"&lt;="&amp; IF(I344="",TODAY(),I344 ))*D344</f>
        <v>0</v>
      </c>
      <c r="T344" s="30">
        <f t="shared" ca="1" si="14"/>
        <v>0</v>
      </c>
      <c r="U344" s="31" t="str">
        <f ca="1">IFERROR(__xludf.DUMMYFUNCTION("IFERROR(IF(B344=TODAY(),GOOGLEFINANCE(""INDEXBVMF:IFIX""),INDEX(GOOGLEFINANCE(""INDEXBVMF:IFIX"",""price"",$B344),2,2)))"),"")</f>
        <v/>
      </c>
      <c r="V344" s="31">
        <f ca="1">IFERROR(__xludf.DUMMYFUNCTION("IF(OR(ISBLANK($I344),I344=TODAY()), GOOGLEFINANCE(""INDEXBVMF:IFIX"") ,INDEX(GOOGLEFINANCE(""INDEXBVMF:IFIX"",""price"",$I344),2,2))"),3416.25)</f>
        <v>3416.25</v>
      </c>
      <c r="W344" s="32" t="e">
        <f t="shared" ca="1" si="15"/>
        <v>#VALUE!</v>
      </c>
      <c r="X344" s="33" t="s">
        <v>66</v>
      </c>
      <c r="Y344" s="34">
        <v>0</v>
      </c>
    </row>
    <row r="345" spans="1:25" ht="15.75" customHeight="1" x14ac:dyDescent="0.2">
      <c r="A345" s="48"/>
      <c r="B345" s="45"/>
      <c r="C345" s="46"/>
      <c r="D345" s="48"/>
      <c r="E345" s="135"/>
      <c r="F345" s="49">
        <f t="shared" si="8"/>
        <v>0</v>
      </c>
      <c r="G345" s="49">
        <f t="shared" si="9"/>
        <v>0</v>
      </c>
      <c r="H345" s="34" t="s">
        <v>66</v>
      </c>
      <c r="I345" s="45"/>
      <c r="J345" s="46"/>
      <c r="K345" s="25"/>
      <c r="L345" s="22"/>
      <c r="M345" s="47" t="str">
        <f t="shared" si="10"/>
        <v/>
      </c>
      <c r="N345" s="27" t="str">
        <f t="shared" si="11"/>
        <v/>
      </c>
      <c r="O345" s="27" t="str">
        <f t="shared" si="12"/>
        <v/>
      </c>
      <c r="P345" s="27" t="str">
        <f t="shared" si="13"/>
        <v/>
      </c>
      <c r="Q345" s="28" t="s">
        <v>66</v>
      </c>
      <c r="R345" s="33" t="s">
        <v>66</v>
      </c>
      <c r="S345" s="30">
        <f ca="1">SUMIFS(Dividendos!E:E,Dividendos!B:B,A345,Dividendos!A:A,"&gt;="&amp;B345,Dividendos!A:A,"&lt;="&amp; IF(I345="",TODAY(),I345 ))*D345</f>
        <v>0</v>
      </c>
      <c r="T345" s="30">
        <f t="shared" ca="1" si="14"/>
        <v>0</v>
      </c>
      <c r="U345" s="31" t="str">
        <f ca="1">IFERROR(__xludf.DUMMYFUNCTION("IFERROR(IF(B345=TODAY(),GOOGLEFINANCE(""INDEXBVMF:IFIX""),INDEX(GOOGLEFINANCE(""INDEXBVMF:IFIX"",""price"",$B345),2,2)))"),"")</f>
        <v/>
      </c>
      <c r="V345" s="31">
        <f ca="1">IFERROR(__xludf.DUMMYFUNCTION("IF(OR(ISBLANK($I345),I345=TODAY()), GOOGLEFINANCE(""INDEXBVMF:IFIX"") ,INDEX(GOOGLEFINANCE(""INDEXBVMF:IFIX"",""price"",$I345),2,2))"),3416.25)</f>
        <v>3416.25</v>
      </c>
      <c r="W345" s="32" t="e">
        <f t="shared" ca="1" si="15"/>
        <v>#VALUE!</v>
      </c>
      <c r="X345" s="33" t="s">
        <v>66</v>
      </c>
      <c r="Y345" s="34">
        <v>0</v>
      </c>
    </row>
    <row r="346" spans="1:25" ht="15.75" customHeight="1" x14ac:dyDescent="0.2">
      <c r="A346" s="48"/>
      <c r="B346" s="45"/>
      <c r="C346" s="46"/>
      <c r="D346" s="48"/>
      <c r="E346" s="135"/>
      <c r="F346" s="49">
        <f t="shared" si="8"/>
        <v>0</v>
      </c>
      <c r="G346" s="49">
        <f t="shared" si="9"/>
        <v>0</v>
      </c>
      <c r="H346" s="34" t="s">
        <v>66</v>
      </c>
      <c r="I346" s="45"/>
      <c r="J346" s="46"/>
      <c r="K346" s="25"/>
      <c r="L346" s="22"/>
      <c r="M346" s="47" t="str">
        <f t="shared" si="10"/>
        <v/>
      </c>
      <c r="N346" s="27" t="str">
        <f t="shared" si="11"/>
        <v/>
      </c>
      <c r="O346" s="27" t="str">
        <f t="shared" si="12"/>
        <v/>
      </c>
      <c r="P346" s="27" t="str">
        <f t="shared" si="13"/>
        <v/>
      </c>
      <c r="Q346" s="28" t="s">
        <v>66</v>
      </c>
      <c r="R346" s="33" t="s">
        <v>66</v>
      </c>
      <c r="S346" s="30">
        <f ca="1">SUMIFS(Dividendos!E:E,Dividendos!B:B,A346,Dividendos!A:A,"&gt;="&amp;B346,Dividendos!A:A,"&lt;="&amp; IF(I346="",TODAY(),I346 ))*D346</f>
        <v>0</v>
      </c>
      <c r="T346" s="30">
        <f t="shared" ca="1" si="14"/>
        <v>0</v>
      </c>
      <c r="U346" s="31" t="str">
        <f ca="1">IFERROR(__xludf.DUMMYFUNCTION("IFERROR(IF(B346=TODAY(),GOOGLEFINANCE(""INDEXBVMF:IFIX""),INDEX(GOOGLEFINANCE(""INDEXBVMF:IFIX"",""price"",$B346),2,2)))"),"")</f>
        <v/>
      </c>
      <c r="V346" s="31">
        <f ca="1">IFERROR(__xludf.DUMMYFUNCTION("IF(OR(ISBLANK($I346),I346=TODAY()), GOOGLEFINANCE(""INDEXBVMF:IFIX"") ,INDEX(GOOGLEFINANCE(""INDEXBVMF:IFIX"",""price"",$I346),2,2))"),3416.25)</f>
        <v>3416.25</v>
      </c>
      <c r="W346" s="32" t="e">
        <f t="shared" ca="1" si="15"/>
        <v>#VALUE!</v>
      </c>
      <c r="X346" s="33" t="s">
        <v>66</v>
      </c>
      <c r="Y346" s="34">
        <v>0</v>
      </c>
    </row>
    <row r="347" spans="1:25" ht="15.75" customHeight="1" x14ac:dyDescent="0.2">
      <c r="A347" s="48"/>
      <c r="B347" s="45"/>
      <c r="C347" s="46"/>
      <c r="D347" s="48"/>
      <c r="E347" s="135"/>
      <c r="F347" s="49">
        <f t="shared" si="8"/>
        <v>0</v>
      </c>
      <c r="G347" s="49">
        <f t="shared" si="9"/>
        <v>0</v>
      </c>
      <c r="H347" s="34" t="s">
        <v>66</v>
      </c>
      <c r="I347" s="45"/>
      <c r="J347" s="46"/>
      <c r="K347" s="25"/>
      <c r="L347" s="22"/>
      <c r="M347" s="47" t="str">
        <f t="shared" si="10"/>
        <v/>
      </c>
      <c r="N347" s="27" t="str">
        <f t="shared" si="11"/>
        <v/>
      </c>
      <c r="O347" s="27" t="str">
        <f t="shared" si="12"/>
        <v/>
      </c>
      <c r="P347" s="27" t="str">
        <f t="shared" si="13"/>
        <v/>
      </c>
      <c r="Q347" s="28" t="s">
        <v>66</v>
      </c>
      <c r="R347" s="33" t="s">
        <v>66</v>
      </c>
      <c r="S347" s="30">
        <f ca="1">SUMIFS(Dividendos!E:E,Dividendos!B:B,A347,Dividendos!A:A,"&gt;="&amp;B347,Dividendos!A:A,"&lt;="&amp; IF(I347="",TODAY(),I347 ))*D347</f>
        <v>0</v>
      </c>
      <c r="T347" s="30">
        <f t="shared" ca="1" si="14"/>
        <v>0</v>
      </c>
      <c r="U347" s="31" t="str">
        <f ca="1">IFERROR(__xludf.DUMMYFUNCTION("IFERROR(IF(B347=TODAY(),GOOGLEFINANCE(""INDEXBVMF:IFIX""),INDEX(GOOGLEFINANCE(""INDEXBVMF:IFIX"",""price"",$B347),2,2)))"),"")</f>
        <v/>
      </c>
      <c r="V347" s="31">
        <f ca="1">IFERROR(__xludf.DUMMYFUNCTION("IF(OR(ISBLANK($I347),I347=TODAY()), GOOGLEFINANCE(""INDEXBVMF:IFIX"") ,INDEX(GOOGLEFINANCE(""INDEXBVMF:IFIX"",""price"",$I347),2,2))"),3416.25)</f>
        <v>3416.25</v>
      </c>
      <c r="W347" s="32" t="e">
        <f t="shared" ca="1" si="15"/>
        <v>#VALUE!</v>
      </c>
      <c r="X347" s="33" t="s">
        <v>66</v>
      </c>
      <c r="Y347" s="34">
        <v>0</v>
      </c>
    </row>
    <row r="348" spans="1:25" ht="15.75" customHeight="1" x14ac:dyDescent="0.2">
      <c r="A348" s="48"/>
      <c r="B348" s="45"/>
      <c r="C348" s="46"/>
      <c r="D348" s="48"/>
      <c r="E348" s="135"/>
      <c r="F348" s="49">
        <f t="shared" si="8"/>
        <v>0</v>
      </c>
      <c r="G348" s="49">
        <f t="shared" si="9"/>
        <v>0</v>
      </c>
      <c r="H348" s="34" t="s">
        <v>66</v>
      </c>
      <c r="I348" s="45"/>
      <c r="J348" s="46"/>
      <c r="K348" s="25"/>
      <c r="L348" s="22"/>
      <c r="M348" s="47" t="str">
        <f t="shared" si="10"/>
        <v/>
      </c>
      <c r="N348" s="27" t="str">
        <f t="shared" si="11"/>
        <v/>
      </c>
      <c r="O348" s="27" t="str">
        <f t="shared" si="12"/>
        <v/>
      </c>
      <c r="P348" s="27" t="str">
        <f t="shared" si="13"/>
        <v/>
      </c>
      <c r="Q348" s="28" t="s">
        <v>66</v>
      </c>
      <c r="R348" s="33" t="s">
        <v>66</v>
      </c>
      <c r="S348" s="30">
        <f ca="1">SUMIFS(Dividendos!E:E,Dividendos!B:B,A348,Dividendos!A:A,"&gt;="&amp;B348,Dividendos!A:A,"&lt;="&amp; IF(I348="",TODAY(),I348 ))*D348</f>
        <v>0</v>
      </c>
      <c r="T348" s="30">
        <f t="shared" ca="1" si="14"/>
        <v>0</v>
      </c>
      <c r="U348" s="31" t="str">
        <f ca="1">IFERROR(__xludf.DUMMYFUNCTION("IFERROR(IF(B348=TODAY(),GOOGLEFINANCE(""INDEXBVMF:IFIX""),INDEX(GOOGLEFINANCE(""INDEXBVMF:IFIX"",""price"",$B348),2,2)))"),"")</f>
        <v/>
      </c>
      <c r="V348" s="31">
        <f ca="1">IFERROR(__xludf.DUMMYFUNCTION("IF(OR(ISBLANK($I348),I348=TODAY()), GOOGLEFINANCE(""INDEXBVMF:IFIX"") ,INDEX(GOOGLEFINANCE(""INDEXBVMF:IFIX"",""price"",$I348),2,2))"),3416.25)</f>
        <v>3416.25</v>
      </c>
      <c r="W348" s="32" t="e">
        <f t="shared" ca="1" si="15"/>
        <v>#VALUE!</v>
      </c>
      <c r="X348" s="33" t="s">
        <v>66</v>
      </c>
      <c r="Y348" s="34">
        <v>0</v>
      </c>
    </row>
    <row r="349" spans="1:25" ht="15.75" customHeight="1" x14ac:dyDescent="0.2">
      <c r="A349" s="48"/>
      <c r="B349" s="45"/>
      <c r="C349" s="46"/>
      <c r="D349" s="48"/>
      <c r="E349" s="135"/>
      <c r="F349" s="49">
        <f t="shared" si="8"/>
        <v>0</v>
      </c>
      <c r="G349" s="49">
        <f t="shared" si="9"/>
        <v>0</v>
      </c>
      <c r="H349" s="34" t="s">
        <v>66</v>
      </c>
      <c r="I349" s="45"/>
      <c r="J349" s="46"/>
      <c r="K349" s="25"/>
      <c r="L349" s="22"/>
      <c r="M349" s="47" t="str">
        <f t="shared" si="10"/>
        <v/>
      </c>
      <c r="N349" s="27" t="str">
        <f t="shared" si="11"/>
        <v/>
      </c>
      <c r="O349" s="27" t="str">
        <f t="shared" si="12"/>
        <v/>
      </c>
      <c r="P349" s="27" t="str">
        <f t="shared" si="13"/>
        <v/>
      </c>
      <c r="Q349" s="28" t="s">
        <v>66</v>
      </c>
      <c r="R349" s="33" t="s">
        <v>66</v>
      </c>
      <c r="S349" s="30">
        <f ca="1">SUMIFS(Dividendos!E:E,Dividendos!B:B,A349,Dividendos!A:A,"&gt;="&amp;B349,Dividendos!A:A,"&lt;="&amp; IF(I349="",TODAY(),I349 ))*D349</f>
        <v>0</v>
      </c>
      <c r="T349" s="30">
        <f t="shared" ca="1" si="14"/>
        <v>0</v>
      </c>
      <c r="U349" s="31" t="str">
        <f ca="1">IFERROR(__xludf.DUMMYFUNCTION("IFERROR(IF(B349=TODAY(),GOOGLEFINANCE(""INDEXBVMF:IFIX""),INDEX(GOOGLEFINANCE(""INDEXBVMF:IFIX"",""price"",$B349),2,2)))"),"")</f>
        <v/>
      </c>
      <c r="V349" s="31">
        <f ca="1">IFERROR(__xludf.DUMMYFUNCTION("IF(OR(ISBLANK($I349),I349=TODAY()), GOOGLEFINANCE(""INDEXBVMF:IFIX"") ,INDEX(GOOGLEFINANCE(""INDEXBVMF:IFIX"",""price"",$I349),2,2))"),3416.25)</f>
        <v>3416.25</v>
      </c>
      <c r="W349" s="32" t="e">
        <f t="shared" ca="1" si="15"/>
        <v>#VALUE!</v>
      </c>
      <c r="X349" s="33" t="s">
        <v>66</v>
      </c>
      <c r="Y349" s="34">
        <v>0</v>
      </c>
    </row>
    <row r="350" spans="1:25" ht="15.75" customHeight="1" x14ac:dyDescent="0.2">
      <c r="A350" s="48"/>
      <c r="B350" s="45"/>
      <c r="C350" s="46"/>
      <c r="D350" s="48"/>
      <c r="E350" s="135"/>
      <c r="F350" s="49">
        <f t="shared" si="8"/>
        <v>0</v>
      </c>
      <c r="G350" s="49">
        <f t="shared" si="9"/>
        <v>0</v>
      </c>
      <c r="H350" s="34" t="s">
        <v>66</v>
      </c>
      <c r="I350" s="45"/>
      <c r="J350" s="46"/>
      <c r="K350" s="25"/>
      <c r="L350" s="22"/>
      <c r="M350" s="47" t="str">
        <f t="shared" si="10"/>
        <v/>
      </c>
      <c r="N350" s="27" t="str">
        <f t="shared" si="11"/>
        <v/>
      </c>
      <c r="O350" s="27" t="str">
        <f t="shared" si="12"/>
        <v/>
      </c>
      <c r="P350" s="27" t="str">
        <f t="shared" si="13"/>
        <v/>
      </c>
      <c r="Q350" s="28" t="s">
        <v>66</v>
      </c>
      <c r="R350" s="33" t="s">
        <v>66</v>
      </c>
      <c r="S350" s="30">
        <f ca="1">SUMIFS(Dividendos!E:E,Dividendos!B:B,A350,Dividendos!A:A,"&gt;="&amp;B350,Dividendos!A:A,"&lt;="&amp; IF(I350="",TODAY(),I350 ))*D350</f>
        <v>0</v>
      </c>
      <c r="T350" s="30">
        <f t="shared" ca="1" si="14"/>
        <v>0</v>
      </c>
      <c r="U350" s="31" t="str">
        <f ca="1">IFERROR(__xludf.DUMMYFUNCTION("IFERROR(IF(B350=TODAY(),GOOGLEFINANCE(""INDEXBVMF:IFIX""),INDEX(GOOGLEFINANCE(""INDEXBVMF:IFIX"",""price"",$B350),2,2)))"),"")</f>
        <v/>
      </c>
      <c r="V350" s="31">
        <f ca="1">IFERROR(__xludf.DUMMYFUNCTION("IF(OR(ISBLANK($I350),I350=TODAY()), GOOGLEFINANCE(""INDEXBVMF:IFIX"") ,INDEX(GOOGLEFINANCE(""INDEXBVMF:IFIX"",""price"",$I350),2,2))"),3416.25)</f>
        <v>3416.25</v>
      </c>
      <c r="W350" s="32" t="e">
        <f t="shared" ca="1" si="15"/>
        <v>#VALUE!</v>
      </c>
      <c r="X350" s="33" t="s">
        <v>66</v>
      </c>
      <c r="Y350" s="34">
        <v>0</v>
      </c>
    </row>
    <row r="351" spans="1:25" ht="15.75" customHeight="1" x14ac:dyDescent="0.2">
      <c r="A351" s="48"/>
      <c r="B351" s="45"/>
      <c r="C351" s="46"/>
      <c r="D351" s="48"/>
      <c r="E351" s="135"/>
      <c r="F351" s="49">
        <f t="shared" si="8"/>
        <v>0</v>
      </c>
      <c r="G351" s="49">
        <f t="shared" si="9"/>
        <v>0</v>
      </c>
      <c r="H351" s="34" t="s">
        <v>66</v>
      </c>
      <c r="I351" s="45"/>
      <c r="J351" s="46"/>
      <c r="K351" s="25"/>
      <c r="L351" s="22"/>
      <c r="M351" s="47" t="str">
        <f t="shared" si="10"/>
        <v/>
      </c>
      <c r="N351" s="27" t="str">
        <f t="shared" si="11"/>
        <v/>
      </c>
      <c r="O351" s="27" t="str">
        <f t="shared" si="12"/>
        <v/>
      </c>
      <c r="P351" s="27" t="str">
        <f t="shared" si="13"/>
        <v/>
      </c>
      <c r="Q351" s="28" t="s">
        <v>66</v>
      </c>
      <c r="R351" s="33" t="s">
        <v>66</v>
      </c>
      <c r="S351" s="30">
        <f ca="1">SUMIFS(Dividendos!E:E,Dividendos!B:B,A351,Dividendos!A:A,"&gt;="&amp;B351,Dividendos!A:A,"&lt;="&amp; IF(I351="",TODAY(),I351 ))*D351</f>
        <v>0</v>
      </c>
      <c r="T351" s="30">
        <f t="shared" ca="1" si="14"/>
        <v>0</v>
      </c>
      <c r="U351" s="31" t="str">
        <f ca="1">IFERROR(__xludf.DUMMYFUNCTION("IFERROR(IF(B351=TODAY(),GOOGLEFINANCE(""INDEXBVMF:IFIX""),INDEX(GOOGLEFINANCE(""INDEXBVMF:IFIX"",""price"",$B351),2,2)))"),"")</f>
        <v/>
      </c>
      <c r="V351" s="31">
        <f ca="1">IFERROR(__xludf.DUMMYFUNCTION("IF(OR(ISBLANK($I351),I351=TODAY()), GOOGLEFINANCE(""INDEXBVMF:IFIX"") ,INDEX(GOOGLEFINANCE(""INDEXBVMF:IFIX"",""price"",$I351),2,2))"),3416.25)</f>
        <v>3416.25</v>
      </c>
      <c r="W351" s="32" t="e">
        <f t="shared" ca="1" si="15"/>
        <v>#VALUE!</v>
      </c>
      <c r="X351" s="33" t="s">
        <v>66</v>
      </c>
      <c r="Y351" s="34">
        <v>0</v>
      </c>
    </row>
    <row r="352" spans="1:25" ht="15.75" customHeight="1" x14ac:dyDescent="0.2">
      <c r="A352" s="48"/>
      <c r="B352" s="45"/>
      <c r="C352" s="46"/>
      <c r="D352" s="48"/>
      <c r="E352" s="135"/>
      <c r="F352" s="49">
        <f t="shared" si="8"/>
        <v>0</v>
      </c>
      <c r="G352" s="49">
        <f t="shared" si="9"/>
        <v>0</v>
      </c>
      <c r="H352" s="34" t="s">
        <v>66</v>
      </c>
      <c r="I352" s="45"/>
      <c r="J352" s="46"/>
      <c r="K352" s="25"/>
      <c r="L352" s="22"/>
      <c r="M352" s="47" t="str">
        <f t="shared" si="10"/>
        <v/>
      </c>
      <c r="N352" s="27" t="str">
        <f t="shared" si="11"/>
        <v/>
      </c>
      <c r="O352" s="27" t="str">
        <f t="shared" si="12"/>
        <v/>
      </c>
      <c r="P352" s="27" t="str">
        <f t="shared" si="13"/>
        <v/>
      </c>
      <c r="Q352" s="28" t="s">
        <v>66</v>
      </c>
      <c r="R352" s="33" t="s">
        <v>66</v>
      </c>
      <c r="S352" s="30">
        <f ca="1">SUMIFS(Dividendos!E:E,Dividendos!B:B,A352,Dividendos!A:A,"&gt;="&amp;B352,Dividendos!A:A,"&lt;="&amp; IF(I352="",TODAY(),I352 ))*D352</f>
        <v>0</v>
      </c>
      <c r="T352" s="30">
        <f t="shared" ca="1" si="14"/>
        <v>0</v>
      </c>
      <c r="U352" s="31" t="str">
        <f ca="1">IFERROR(__xludf.DUMMYFUNCTION("IFERROR(IF(B352=TODAY(),GOOGLEFINANCE(""INDEXBVMF:IFIX""),INDEX(GOOGLEFINANCE(""INDEXBVMF:IFIX"",""price"",$B352),2,2)))"),"")</f>
        <v/>
      </c>
      <c r="V352" s="31">
        <f ca="1">IFERROR(__xludf.DUMMYFUNCTION("IF(OR(ISBLANK($I352),I352=TODAY()), GOOGLEFINANCE(""INDEXBVMF:IFIX"") ,INDEX(GOOGLEFINANCE(""INDEXBVMF:IFIX"",""price"",$I352),2,2))"),3416.25)</f>
        <v>3416.25</v>
      </c>
      <c r="W352" s="32" t="e">
        <f t="shared" ca="1" si="15"/>
        <v>#VALUE!</v>
      </c>
      <c r="X352" s="33" t="s">
        <v>66</v>
      </c>
      <c r="Y352" s="34">
        <v>0</v>
      </c>
    </row>
    <row r="353" spans="1:25" ht="15.75" customHeight="1" x14ac:dyDescent="0.2">
      <c r="A353" s="48"/>
      <c r="B353" s="45"/>
      <c r="C353" s="46"/>
      <c r="D353" s="48"/>
      <c r="E353" s="135"/>
      <c r="F353" s="49">
        <f t="shared" si="8"/>
        <v>0</v>
      </c>
      <c r="G353" s="49">
        <f t="shared" si="9"/>
        <v>0</v>
      </c>
      <c r="H353" s="34" t="s">
        <v>66</v>
      </c>
      <c r="I353" s="45"/>
      <c r="J353" s="46"/>
      <c r="K353" s="25"/>
      <c r="L353" s="22"/>
      <c r="M353" s="47" t="str">
        <f t="shared" si="10"/>
        <v/>
      </c>
      <c r="N353" s="27" t="str">
        <f t="shared" si="11"/>
        <v/>
      </c>
      <c r="O353" s="27" t="str">
        <f t="shared" si="12"/>
        <v/>
      </c>
      <c r="P353" s="27" t="str">
        <f t="shared" si="13"/>
        <v/>
      </c>
      <c r="Q353" s="28" t="s">
        <v>66</v>
      </c>
      <c r="R353" s="33" t="s">
        <v>66</v>
      </c>
      <c r="S353" s="30">
        <f ca="1">SUMIFS(Dividendos!E:E,Dividendos!B:B,A353,Dividendos!A:A,"&gt;="&amp;B353,Dividendos!A:A,"&lt;="&amp; IF(I353="",TODAY(),I353 ))*D353</f>
        <v>0</v>
      </c>
      <c r="T353" s="30">
        <f t="shared" ca="1" si="14"/>
        <v>0</v>
      </c>
      <c r="U353" s="31" t="str">
        <f ca="1">IFERROR(__xludf.DUMMYFUNCTION("IFERROR(IF(B353=TODAY(),GOOGLEFINANCE(""INDEXBVMF:IFIX""),INDEX(GOOGLEFINANCE(""INDEXBVMF:IFIX"",""price"",$B353),2,2)))"),"")</f>
        <v/>
      </c>
      <c r="V353" s="31">
        <f ca="1">IFERROR(__xludf.DUMMYFUNCTION("IF(OR(ISBLANK($I353),I353=TODAY()), GOOGLEFINANCE(""INDEXBVMF:IFIX"") ,INDEX(GOOGLEFINANCE(""INDEXBVMF:IFIX"",""price"",$I353),2,2))"),3416.25)</f>
        <v>3416.25</v>
      </c>
      <c r="W353" s="32" t="e">
        <f t="shared" ca="1" si="15"/>
        <v>#VALUE!</v>
      </c>
      <c r="X353" s="33" t="s">
        <v>66</v>
      </c>
      <c r="Y353" s="34">
        <v>0</v>
      </c>
    </row>
    <row r="354" spans="1:25" ht="15.75" customHeight="1" x14ac:dyDescent="0.2">
      <c r="A354" s="48"/>
      <c r="B354" s="45"/>
      <c r="C354" s="46"/>
      <c r="D354" s="48"/>
      <c r="E354" s="135"/>
      <c r="F354" s="49">
        <f t="shared" si="8"/>
        <v>0</v>
      </c>
      <c r="G354" s="49">
        <f t="shared" si="9"/>
        <v>0</v>
      </c>
      <c r="H354" s="34" t="s">
        <v>66</v>
      </c>
      <c r="I354" s="45"/>
      <c r="J354" s="46"/>
      <c r="K354" s="25"/>
      <c r="L354" s="22"/>
      <c r="M354" s="47" t="str">
        <f t="shared" si="10"/>
        <v/>
      </c>
      <c r="N354" s="27" t="str">
        <f t="shared" si="11"/>
        <v/>
      </c>
      <c r="O354" s="27" t="str">
        <f t="shared" si="12"/>
        <v/>
      </c>
      <c r="P354" s="27" t="str">
        <f t="shared" si="13"/>
        <v/>
      </c>
      <c r="Q354" s="28" t="s">
        <v>66</v>
      </c>
      <c r="R354" s="33" t="s">
        <v>66</v>
      </c>
      <c r="S354" s="30">
        <f ca="1">SUMIFS(Dividendos!E:E,Dividendos!B:B,A354,Dividendos!A:A,"&gt;="&amp;B354,Dividendos!A:A,"&lt;="&amp; IF(I354="",TODAY(),I354 ))*D354</f>
        <v>0</v>
      </c>
      <c r="T354" s="30">
        <f t="shared" ca="1" si="14"/>
        <v>0</v>
      </c>
      <c r="U354" s="31" t="str">
        <f ca="1">IFERROR(__xludf.DUMMYFUNCTION("IFERROR(IF(B354=TODAY(),GOOGLEFINANCE(""INDEXBVMF:IFIX""),INDEX(GOOGLEFINANCE(""INDEXBVMF:IFIX"",""price"",$B354),2,2)))"),"")</f>
        <v/>
      </c>
      <c r="V354" s="31">
        <f ca="1">IFERROR(__xludf.DUMMYFUNCTION("IF(OR(ISBLANK($I354),I354=TODAY()), GOOGLEFINANCE(""INDEXBVMF:IFIX"") ,INDEX(GOOGLEFINANCE(""INDEXBVMF:IFIX"",""price"",$I354),2,2))"),3416.25)</f>
        <v>3416.25</v>
      </c>
      <c r="W354" s="32" t="e">
        <f t="shared" ca="1" si="15"/>
        <v>#VALUE!</v>
      </c>
      <c r="X354" s="33" t="s">
        <v>66</v>
      </c>
      <c r="Y354" s="34">
        <v>0</v>
      </c>
    </row>
    <row r="355" spans="1:25" ht="15.75" customHeight="1" x14ac:dyDescent="0.2">
      <c r="A355" s="48"/>
      <c r="B355" s="45"/>
      <c r="C355" s="46"/>
      <c r="D355" s="48"/>
      <c r="E355" s="135"/>
      <c r="F355" s="49">
        <f t="shared" si="8"/>
        <v>0</v>
      </c>
      <c r="G355" s="49">
        <f t="shared" si="9"/>
        <v>0</v>
      </c>
      <c r="H355" s="34" t="s">
        <v>66</v>
      </c>
      <c r="I355" s="45"/>
      <c r="J355" s="46"/>
      <c r="K355" s="25"/>
      <c r="L355" s="22"/>
      <c r="M355" s="47" t="str">
        <f t="shared" si="10"/>
        <v/>
      </c>
      <c r="N355" s="27" t="str">
        <f t="shared" si="11"/>
        <v/>
      </c>
      <c r="O355" s="27" t="str">
        <f t="shared" si="12"/>
        <v/>
      </c>
      <c r="P355" s="27" t="str">
        <f t="shared" si="13"/>
        <v/>
      </c>
      <c r="Q355" s="28" t="s">
        <v>66</v>
      </c>
      <c r="R355" s="33" t="s">
        <v>66</v>
      </c>
      <c r="S355" s="30">
        <f ca="1">SUMIFS(Dividendos!E:E,Dividendos!B:B,A355,Dividendos!A:A,"&gt;="&amp;B355,Dividendos!A:A,"&lt;="&amp; IF(I355="",TODAY(),I355 ))*D355</f>
        <v>0</v>
      </c>
      <c r="T355" s="30">
        <f t="shared" ca="1" si="14"/>
        <v>0</v>
      </c>
      <c r="U355" s="31" t="str">
        <f ca="1">IFERROR(__xludf.DUMMYFUNCTION("IFERROR(IF(B355=TODAY(),GOOGLEFINANCE(""INDEXBVMF:IFIX""),INDEX(GOOGLEFINANCE(""INDEXBVMF:IFIX"",""price"",$B355),2,2)))"),"")</f>
        <v/>
      </c>
      <c r="V355" s="31">
        <f ca="1">IFERROR(__xludf.DUMMYFUNCTION("IF(OR(ISBLANK($I355),I355=TODAY()), GOOGLEFINANCE(""INDEXBVMF:IFIX"") ,INDEX(GOOGLEFINANCE(""INDEXBVMF:IFIX"",""price"",$I355),2,2))"),3416.25)</f>
        <v>3416.25</v>
      </c>
      <c r="W355" s="32" t="e">
        <f t="shared" ca="1" si="15"/>
        <v>#VALUE!</v>
      </c>
      <c r="X355" s="33" t="s">
        <v>66</v>
      </c>
      <c r="Y355" s="34">
        <v>0</v>
      </c>
    </row>
    <row r="356" spans="1:25" ht="15.75" customHeight="1" x14ac:dyDescent="0.2">
      <c r="A356" s="48"/>
      <c r="B356" s="45"/>
      <c r="C356" s="46"/>
      <c r="D356" s="48"/>
      <c r="E356" s="135"/>
      <c r="F356" s="49">
        <f t="shared" si="8"/>
        <v>0</v>
      </c>
      <c r="G356" s="49">
        <f t="shared" si="9"/>
        <v>0</v>
      </c>
      <c r="H356" s="34" t="s">
        <v>66</v>
      </c>
      <c r="I356" s="45"/>
      <c r="J356" s="46"/>
      <c r="K356" s="25"/>
      <c r="L356" s="22"/>
      <c r="M356" s="47" t="str">
        <f t="shared" si="10"/>
        <v/>
      </c>
      <c r="N356" s="27" t="str">
        <f t="shared" si="11"/>
        <v/>
      </c>
      <c r="O356" s="27" t="str">
        <f t="shared" si="12"/>
        <v/>
      </c>
      <c r="P356" s="27" t="str">
        <f t="shared" si="13"/>
        <v/>
      </c>
      <c r="Q356" s="28" t="s">
        <v>66</v>
      </c>
      <c r="R356" s="33" t="s">
        <v>66</v>
      </c>
      <c r="S356" s="30">
        <f ca="1">SUMIFS(Dividendos!E:E,Dividendos!B:B,A356,Dividendos!A:A,"&gt;="&amp;B356,Dividendos!A:A,"&lt;="&amp; IF(I356="",TODAY(),I356 ))*D356</f>
        <v>0</v>
      </c>
      <c r="T356" s="30">
        <f t="shared" ca="1" si="14"/>
        <v>0</v>
      </c>
      <c r="U356" s="31" t="str">
        <f ca="1">IFERROR(__xludf.DUMMYFUNCTION("IFERROR(IF(B356=TODAY(),GOOGLEFINANCE(""INDEXBVMF:IFIX""),INDEX(GOOGLEFINANCE(""INDEXBVMF:IFIX"",""price"",$B356),2,2)))"),"")</f>
        <v/>
      </c>
      <c r="V356" s="31">
        <f ca="1">IFERROR(__xludf.DUMMYFUNCTION("IF(OR(ISBLANK($I356),I356=TODAY()), GOOGLEFINANCE(""INDEXBVMF:IFIX"") ,INDEX(GOOGLEFINANCE(""INDEXBVMF:IFIX"",""price"",$I356),2,2))"),3416.25)</f>
        <v>3416.25</v>
      </c>
      <c r="W356" s="32" t="e">
        <f t="shared" ca="1" si="15"/>
        <v>#VALUE!</v>
      </c>
      <c r="X356" s="33" t="s">
        <v>66</v>
      </c>
      <c r="Y356" s="34">
        <v>0</v>
      </c>
    </row>
    <row r="357" spans="1:25" ht="15.75" customHeight="1" x14ac:dyDescent="0.2">
      <c r="A357" s="48"/>
      <c r="B357" s="45"/>
      <c r="C357" s="46"/>
      <c r="D357" s="48"/>
      <c r="E357" s="135"/>
      <c r="F357" s="49">
        <f t="shared" si="8"/>
        <v>0</v>
      </c>
      <c r="G357" s="49">
        <f t="shared" si="9"/>
        <v>0</v>
      </c>
      <c r="H357" s="34" t="s">
        <v>66</v>
      </c>
      <c r="I357" s="45"/>
      <c r="J357" s="46"/>
      <c r="K357" s="25"/>
      <c r="L357" s="22"/>
      <c r="M357" s="47" t="str">
        <f t="shared" si="10"/>
        <v/>
      </c>
      <c r="N357" s="27" t="str">
        <f t="shared" si="11"/>
        <v/>
      </c>
      <c r="O357" s="27" t="str">
        <f t="shared" si="12"/>
        <v/>
      </c>
      <c r="P357" s="27" t="str">
        <f t="shared" si="13"/>
        <v/>
      </c>
      <c r="Q357" s="28" t="s">
        <v>66</v>
      </c>
      <c r="R357" s="33" t="s">
        <v>66</v>
      </c>
      <c r="S357" s="30">
        <f ca="1">SUMIFS(Dividendos!E:E,Dividendos!B:B,A357,Dividendos!A:A,"&gt;="&amp;B357,Dividendos!A:A,"&lt;="&amp; IF(I357="",TODAY(),I357 ))*D357</f>
        <v>0</v>
      </c>
      <c r="T357" s="30">
        <f t="shared" ca="1" si="14"/>
        <v>0</v>
      </c>
      <c r="U357" s="31" t="str">
        <f ca="1">IFERROR(__xludf.DUMMYFUNCTION("IFERROR(IF(B357=TODAY(),GOOGLEFINANCE(""INDEXBVMF:IFIX""),INDEX(GOOGLEFINANCE(""INDEXBVMF:IFIX"",""price"",$B357),2,2)))"),"")</f>
        <v/>
      </c>
      <c r="V357" s="31">
        <f ca="1">IFERROR(__xludf.DUMMYFUNCTION("IF(OR(ISBLANK($I357),I357=TODAY()), GOOGLEFINANCE(""INDEXBVMF:IFIX"") ,INDEX(GOOGLEFINANCE(""INDEXBVMF:IFIX"",""price"",$I357),2,2))"),3416.25)</f>
        <v>3416.25</v>
      </c>
      <c r="W357" s="32" t="e">
        <f t="shared" ca="1" si="15"/>
        <v>#VALUE!</v>
      </c>
      <c r="X357" s="33" t="s">
        <v>66</v>
      </c>
      <c r="Y357" s="34">
        <v>0</v>
      </c>
    </row>
    <row r="358" spans="1:25" ht="15.75" customHeight="1" x14ac:dyDescent="0.2">
      <c r="A358" s="48"/>
      <c r="B358" s="45"/>
      <c r="C358" s="46"/>
      <c r="D358" s="48"/>
      <c r="E358" s="135"/>
      <c r="F358" s="49">
        <f t="shared" si="8"/>
        <v>0</v>
      </c>
      <c r="G358" s="49">
        <f t="shared" si="9"/>
        <v>0</v>
      </c>
      <c r="H358" s="34" t="s">
        <v>66</v>
      </c>
      <c r="I358" s="45"/>
      <c r="J358" s="46"/>
      <c r="K358" s="25"/>
      <c r="L358" s="22"/>
      <c r="M358" s="47" t="str">
        <f t="shared" si="10"/>
        <v/>
      </c>
      <c r="N358" s="27" t="str">
        <f t="shared" si="11"/>
        <v/>
      </c>
      <c r="O358" s="27" t="str">
        <f t="shared" si="12"/>
        <v/>
      </c>
      <c r="P358" s="27" t="str">
        <f t="shared" si="13"/>
        <v/>
      </c>
      <c r="Q358" s="28" t="s">
        <v>66</v>
      </c>
      <c r="R358" s="33" t="s">
        <v>66</v>
      </c>
      <c r="S358" s="30">
        <f ca="1">SUMIFS(Dividendos!E:E,Dividendos!B:B,A358,Dividendos!A:A,"&gt;="&amp;B358,Dividendos!A:A,"&lt;="&amp; IF(I358="",TODAY(),I358 ))*D358</f>
        <v>0</v>
      </c>
      <c r="T358" s="30">
        <f t="shared" ca="1" si="14"/>
        <v>0</v>
      </c>
      <c r="U358" s="31" t="str">
        <f ca="1">IFERROR(__xludf.DUMMYFUNCTION("IFERROR(IF(B358=TODAY(),GOOGLEFINANCE(""INDEXBVMF:IFIX""),INDEX(GOOGLEFINANCE(""INDEXBVMF:IFIX"",""price"",$B358),2,2)))"),"")</f>
        <v/>
      </c>
      <c r="V358" s="31">
        <f ca="1">IFERROR(__xludf.DUMMYFUNCTION("IF(OR(ISBLANK($I358),I358=TODAY()), GOOGLEFINANCE(""INDEXBVMF:IFIX"") ,INDEX(GOOGLEFINANCE(""INDEXBVMF:IFIX"",""price"",$I358),2,2))"),3416.25)</f>
        <v>3416.25</v>
      </c>
      <c r="W358" s="32" t="e">
        <f t="shared" ca="1" si="15"/>
        <v>#VALUE!</v>
      </c>
      <c r="X358" s="33" t="s">
        <v>66</v>
      </c>
      <c r="Y358" s="34">
        <v>0</v>
      </c>
    </row>
    <row r="359" spans="1:25" ht="15.75" customHeight="1" x14ac:dyDescent="0.2">
      <c r="A359" s="48"/>
      <c r="B359" s="45"/>
      <c r="C359" s="46"/>
      <c r="D359" s="48"/>
      <c r="E359" s="135"/>
      <c r="F359" s="49">
        <f t="shared" si="8"/>
        <v>0</v>
      </c>
      <c r="G359" s="49">
        <f t="shared" si="9"/>
        <v>0</v>
      </c>
      <c r="H359" s="34" t="s">
        <v>66</v>
      </c>
      <c r="I359" s="45"/>
      <c r="J359" s="46"/>
      <c r="K359" s="25"/>
      <c r="L359" s="22"/>
      <c r="M359" s="47" t="str">
        <f t="shared" si="10"/>
        <v/>
      </c>
      <c r="N359" s="27" t="str">
        <f t="shared" si="11"/>
        <v/>
      </c>
      <c r="O359" s="27" t="str">
        <f t="shared" si="12"/>
        <v/>
      </c>
      <c r="P359" s="27" t="str">
        <f t="shared" si="13"/>
        <v/>
      </c>
      <c r="Q359" s="28" t="s">
        <v>66</v>
      </c>
      <c r="R359" s="33" t="s">
        <v>66</v>
      </c>
      <c r="S359" s="30">
        <f ca="1">SUMIFS(Dividendos!E:E,Dividendos!B:B,A359,Dividendos!A:A,"&gt;="&amp;B359,Dividendos!A:A,"&lt;="&amp; IF(I359="",TODAY(),I359 ))*D359</f>
        <v>0</v>
      </c>
      <c r="T359" s="30">
        <f t="shared" ca="1" si="14"/>
        <v>0</v>
      </c>
      <c r="U359" s="31" t="str">
        <f ca="1">IFERROR(__xludf.DUMMYFUNCTION("IFERROR(IF(B359=TODAY(),GOOGLEFINANCE(""INDEXBVMF:IFIX""),INDEX(GOOGLEFINANCE(""INDEXBVMF:IFIX"",""price"",$B359),2,2)))"),"")</f>
        <v/>
      </c>
      <c r="V359" s="31">
        <f ca="1">IFERROR(__xludf.DUMMYFUNCTION("IF(OR(ISBLANK($I359),I359=TODAY()), GOOGLEFINANCE(""INDEXBVMF:IFIX"") ,INDEX(GOOGLEFINANCE(""INDEXBVMF:IFIX"",""price"",$I359),2,2))"),3416.25)</f>
        <v>3416.25</v>
      </c>
      <c r="W359" s="32" t="e">
        <f t="shared" ca="1" si="15"/>
        <v>#VALUE!</v>
      </c>
      <c r="X359" s="33" t="s">
        <v>66</v>
      </c>
      <c r="Y359" s="34">
        <v>0</v>
      </c>
    </row>
    <row r="360" spans="1:25" ht="15.75" customHeight="1" x14ac:dyDescent="0.2">
      <c r="A360" s="48"/>
      <c r="B360" s="45"/>
      <c r="C360" s="46"/>
      <c r="D360" s="48"/>
      <c r="E360" s="135"/>
      <c r="F360" s="49">
        <f t="shared" si="8"/>
        <v>0</v>
      </c>
      <c r="G360" s="49">
        <f t="shared" si="9"/>
        <v>0</v>
      </c>
      <c r="H360" s="34" t="s">
        <v>66</v>
      </c>
      <c r="I360" s="45"/>
      <c r="J360" s="46"/>
      <c r="K360" s="25"/>
      <c r="L360" s="22"/>
      <c r="M360" s="47" t="str">
        <f t="shared" si="10"/>
        <v/>
      </c>
      <c r="N360" s="27" t="str">
        <f t="shared" si="11"/>
        <v/>
      </c>
      <c r="O360" s="27" t="str">
        <f t="shared" si="12"/>
        <v/>
      </c>
      <c r="P360" s="27" t="str">
        <f t="shared" si="13"/>
        <v/>
      </c>
      <c r="Q360" s="28" t="s">
        <v>66</v>
      </c>
      <c r="R360" s="33" t="s">
        <v>66</v>
      </c>
      <c r="S360" s="30">
        <f ca="1">SUMIFS(Dividendos!E:E,Dividendos!B:B,A360,Dividendos!A:A,"&gt;="&amp;B360,Dividendos!A:A,"&lt;="&amp; IF(I360="",TODAY(),I360 ))*D360</f>
        <v>0</v>
      </c>
      <c r="T360" s="30">
        <f t="shared" ca="1" si="14"/>
        <v>0</v>
      </c>
      <c r="U360" s="31" t="str">
        <f ca="1">IFERROR(__xludf.DUMMYFUNCTION("IFERROR(IF(B360=TODAY(),GOOGLEFINANCE(""INDEXBVMF:IFIX""),INDEX(GOOGLEFINANCE(""INDEXBVMF:IFIX"",""price"",$B360),2,2)))"),"")</f>
        <v/>
      </c>
      <c r="V360" s="31">
        <f ca="1">IFERROR(__xludf.DUMMYFUNCTION("IF(OR(ISBLANK($I360),I360=TODAY()), GOOGLEFINANCE(""INDEXBVMF:IFIX"") ,INDEX(GOOGLEFINANCE(""INDEXBVMF:IFIX"",""price"",$I360),2,2))"),3416.25)</f>
        <v>3416.25</v>
      </c>
      <c r="W360" s="32" t="e">
        <f t="shared" ca="1" si="15"/>
        <v>#VALUE!</v>
      </c>
      <c r="X360" s="33" t="s">
        <v>66</v>
      </c>
      <c r="Y360" s="34">
        <v>0</v>
      </c>
    </row>
    <row r="361" spans="1:25" ht="15.75" customHeight="1" x14ac:dyDescent="0.2">
      <c r="A361" s="48"/>
      <c r="B361" s="45"/>
      <c r="C361" s="46"/>
      <c r="D361" s="48"/>
      <c r="E361" s="135"/>
      <c r="F361" s="49">
        <f t="shared" si="8"/>
        <v>0</v>
      </c>
      <c r="G361" s="49">
        <f t="shared" si="9"/>
        <v>0</v>
      </c>
      <c r="H361" s="34" t="s">
        <v>66</v>
      </c>
      <c r="I361" s="45"/>
      <c r="J361" s="46"/>
      <c r="K361" s="25"/>
      <c r="L361" s="22"/>
      <c r="M361" s="47" t="str">
        <f t="shared" si="10"/>
        <v/>
      </c>
      <c r="N361" s="27" t="str">
        <f t="shared" si="11"/>
        <v/>
      </c>
      <c r="O361" s="27" t="str">
        <f t="shared" si="12"/>
        <v/>
      </c>
      <c r="P361" s="27" t="str">
        <f t="shared" si="13"/>
        <v/>
      </c>
      <c r="Q361" s="28" t="s">
        <v>66</v>
      </c>
      <c r="R361" s="33" t="s">
        <v>66</v>
      </c>
      <c r="S361" s="30">
        <f ca="1">SUMIFS(Dividendos!E:E,Dividendos!B:B,A361,Dividendos!A:A,"&gt;="&amp;B361,Dividendos!A:A,"&lt;="&amp; IF(I361="",TODAY(),I361 ))*D361</f>
        <v>0</v>
      </c>
      <c r="T361" s="30">
        <f t="shared" ca="1" si="14"/>
        <v>0</v>
      </c>
      <c r="U361" s="31" t="str">
        <f ca="1">IFERROR(__xludf.DUMMYFUNCTION("IFERROR(IF(B361=TODAY(),GOOGLEFINANCE(""INDEXBVMF:IFIX""),INDEX(GOOGLEFINANCE(""INDEXBVMF:IFIX"",""price"",$B361),2,2)))"),"")</f>
        <v/>
      </c>
      <c r="V361" s="31">
        <f ca="1">IFERROR(__xludf.DUMMYFUNCTION("IF(OR(ISBLANK($I361),I361=TODAY()), GOOGLEFINANCE(""INDEXBVMF:IFIX"") ,INDEX(GOOGLEFINANCE(""INDEXBVMF:IFIX"",""price"",$I361),2,2))"),3416.25)</f>
        <v>3416.25</v>
      </c>
      <c r="W361" s="32" t="e">
        <f t="shared" ca="1" si="15"/>
        <v>#VALUE!</v>
      </c>
      <c r="X361" s="33" t="s">
        <v>66</v>
      </c>
      <c r="Y361" s="34">
        <v>0</v>
      </c>
    </row>
    <row r="362" spans="1:25" ht="15.75" customHeight="1" x14ac:dyDescent="0.2">
      <c r="A362" s="48"/>
      <c r="B362" s="45"/>
      <c r="C362" s="46"/>
      <c r="D362" s="48"/>
      <c r="E362" s="135"/>
      <c r="F362" s="49">
        <f t="shared" si="8"/>
        <v>0</v>
      </c>
      <c r="G362" s="49">
        <f t="shared" si="9"/>
        <v>0</v>
      </c>
      <c r="H362" s="34" t="s">
        <v>66</v>
      </c>
      <c r="I362" s="45"/>
      <c r="J362" s="46"/>
      <c r="K362" s="25"/>
      <c r="L362" s="22"/>
      <c r="M362" s="47" t="str">
        <f t="shared" si="10"/>
        <v/>
      </c>
      <c r="N362" s="27" t="str">
        <f t="shared" si="11"/>
        <v/>
      </c>
      <c r="O362" s="27" t="str">
        <f t="shared" si="12"/>
        <v/>
      </c>
      <c r="P362" s="27" t="str">
        <f t="shared" si="13"/>
        <v/>
      </c>
      <c r="Q362" s="28" t="s">
        <v>66</v>
      </c>
      <c r="R362" s="33" t="s">
        <v>66</v>
      </c>
      <c r="S362" s="30">
        <f ca="1">SUMIFS(Dividendos!E:E,Dividendos!B:B,A362,Dividendos!A:A,"&gt;="&amp;B362,Dividendos!A:A,"&lt;="&amp; IF(I362="",TODAY(),I362 ))*D362</f>
        <v>0</v>
      </c>
      <c r="T362" s="30">
        <f t="shared" ca="1" si="14"/>
        <v>0</v>
      </c>
      <c r="U362" s="31" t="str">
        <f ca="1">IFERROR(__xludf.DUMMYFUNCTION("IFERROR(IF(B362=TODAY(),GOOGLEFINANCE(""INDEXBVMF:IFIX""),INDEX(GOOGLEFINANCE(""INDEXBVMF:IFIX"",""price"",$B362),2,2)))"),"")</f>
        <v/>
      </c>
      <c r="V362" s="31">
        <f ca="1">IFERROR(__xludf.DUMMYFUNCTION("IF(OR(ISBLANK($I362),I362=TODAY()), GOOGLEFINANCE(""INDEXBVMF:IFIX"") ,INDEX(GOOGLEFINANCE(""INDEXBVMF:IFIX"",""price"",$I362),2,2))"),3416.25)</f>
        <v>3416.25</v>
      </c>
      <c r="W362" s="32" t="e">
        <f t="shared" ca="1" si="15"/>
        <v>#VALUE!</v>
      </c>
      <c r="X362" s="33" t="s">
        <v>66</v>
      </c>
      <c r="Y362" s="34">
        <v>0</v>
      </c>
    </row>
    <row r="363" spans="1:25" ht="15.75" customHeight="1" x14ac:dyDescent="0.2">
      <c r="A363" s="48"/>
      <c r="B363" s="45"/>
      <c r="C363" s="46"/>
      <c r="D363" s="48"/>
      <c r="E363" s="135"/>
      <c r="F363" s="49">
        <f t="shared" si="8"/>
        <v>0</v>
      </c>
      <c r="G363" s="49">
        <f t="shared" si="9"/>
        <v>0</v>
      </c>
      <c r="H363" s="34" t="s">
        <v>66</v>
      </c>
      <c r="I363" s="45"/>
      <c r="J363" s="46"/>
      <c r="K363" s="25"/>
      <c r="L363" s="22"/>
      <c r="M363" s="47" t="str">
        <f t="shared" si="10"/>
        <v/>
      </c>
      <c r="N363" s="27" t="str">
        <f t="shared" si="11"/>
        <v/>
      </c>
      <c r="O363" s="27" t="str">
        <f t="shared" si="12"/>
        <v/>
      </c>
      <c r="P363" s="27" t="str">
        <f t="shared" si="13"/>
        <v/>
      </c>
      <c r="Q363" s="28" t="s">
        <v>66</v>
      </c>
      <c r="R363" s="33" t="s">
        <v>66</v>
      </c>
      <c r="S363" s="30">
        <f ca="1">SUMIFS(Dividendos!E:E,Dividendos!B:B,A363,Dividendos!A:A,"&gt;="&amp;B363,Dividendos!A:A,"&lt;="&amp; IF(I363="",TODAY(),I363 ))*D363</f>
        <v>0</v>
      </c>
      <c r="T363" s="30">
        <f t="shared" ca="1" si="14"/>
        <v>0</v>
      </c>
      <c r="U363" s="31" t="str">
        <f ca="1">IFERROR(__xludf.DUMMYFUNCTION("IFERROR(IF(B363=TODAY(),GOOGLEFINANCE(""INDEXBVMF:IFIX""),INDEX(GOOGLEFINANCE(""INDEXBVMF:IFIX"",""price"",$B363),2,2)))"),"")</f>
        <v/>
      </c>
      <c r="V363" s="31">
        <f ca="1">IFERROR(__xludf.DUMMYFUNCTION("IF(OR(ISBLANK($I363),I363=TODAY()), GOOGLEFINANCE(""INDEXBVMF:IFIX"") ,INDEX(GOOGLEFINANCE(""INDEXBVMF:IFIX"",""price"",$I363),2,2))"),3416.25)</f>
        <v>3416.25</v>
      </c>
      <c r="W363" s="32" t="e">
        <f t="shared" ca="1" si="15"/>
        <v>#VALUE!</v>
      </c>
      <c r="X363" s="33" t="s">
        <v>66</v>
      </c>
      <c r="Y363" s="34">
        <v>0</v>
      </c>
    </row>
    <row r="364" spans="1:25" ht="15.75" customHeight="1" x14ac:dyDescent="0.2">
      <c r="A364" s="48"/>
      <c r="B364" s="45"/>
      <c r="C364" s="46"/>
      <c r="D364" s="48"/>
      <c r="E364" s="135"/>
      <c r="F364" s="49">
        <f t="shared" si="8"/>
        <v>0</v>
      </c>
      <c r="G364" s="49">
        <f t="shared" si="9"/>
        <v>0</v>
      </c>
      <c r="H364" s="34" t="s">
        <v>66</v>
      </c>
      <c r="I364" s="45"/>
      <c r="J364" s="46"/>
      <c r="K364" s="25"/>
      <c r="L364" s="22"/>
      <c r="M364" s="47" t="str">
        <f t="shared" si="10"/>
        <v/>
      </c>
      <c r="N364" s="27" t="str">
        <f t="shared" si="11"/>
        <v/>
      </c>
      <c r="O364" s="27" t="str">
        <f t="shared" si="12"/>
        <v/>
      </c>
      <c r="P364" s="27" t="str">
        <f t="shared" si="13"/>
        <v/>
      </c>
      <c r="Q364" s="28" t="s">
        <v>66</v>
      </c>
      <c r="R364" s="33" t="s">
        <v>66</v>
      </c>
      <c r="S364" s="30">
        <f ca="1">SUMIFS(Dividendos!E:E,Dividendos!B:B,A364,Dividendos!A:A,"&gt;="&amp;B364,Dividendos!A:A,"&lt;="&amp; IF(I364="",TODAY(),I364 ))*D364</f>
        <v>0</v>
      </c>
      <c r="T364" s="30">
        <f t="shared" ca="1" si="14"/>
        <v>0</v>
      </c>
      <c r="U364" s="31" t="str">
        <f ca="1">IFERROR(__xludf.DUMMYFUNCTION("IFERROR(IF(B364=TODAY(),GOOGLEFINANCE(""INDEXBVMF:IFIX""),INDEX(GOOGLEFINANCE(""INDEXBVMF:IFIX"",""price"",$B364),2,2)))"),"")</f>
        <v/>
      </c>
      <c r="V364" s="31">
        <f ca="1">IFERROR(__xludf.DUMMYFUNCTION("IF(OR(ISBLANK($I364),I364=TODAY()), GOOGLEFINANCE(""INDEXBVMF:IFIX"") ,INDEX(GOOGLEFINANCE(""INDEXBVMF:IFIX"",""price"",$I364),2,2))"),3416.25)</f>
        <v>3416.25</v>
      </c>
      <c r="W364" s="32" t="e">
        <f t="shared" ca="1" si="15"/>
        <v>#VALUE!</v>
      </c>
      <c r="X364" s="33" t="s">
        <v>66</v>
      </c>
      <c r="Y364" s="34">
        <v>0</v>
      </c>
    </row>
    <row r="365" spans="1:25" ht="15.75" customHeight="1" x14ac:dyDescent="0.2">
      <c r="A365" s="48"/>
      <c r="B365" s="45"/>
      <c r="C365" s="46"/>
      <c r="D365" s="48"/>
      <c r="E365" s="135"/>
      <c r="F365" s="49">
        <f t="shared" si="8"/>
        <v>0</v>
      </c>
      <c r="G365" s="49">
        <f t="shared" si="9"/>
        <v>0</v>
      </c>
      <c r="H365" s="34" t="s">
        <v>66</v>
      </c>
      <c r="I365" s="45"/>
      <c r="J365" s="46"/>
      <c r="K365" s="25"/>
      <c r="L365" s="22"/>
      <c r="M365" s="47" t="str">
        <f t="shared" si="10"/>
        <v/>
      </c>
      <c r="N365" s="27" t="str">
        <f t="shared" si="11"/>
        <v/>
      </c>
      <c r="O365" s="27" t="str">
        <f t="shared" si="12"/>
        <v/>
      </c>
      <c r="P365" s="27" t="str">
        <f t="shared" si="13"/>
        <v/>
      </c>
      <c r="Q365" s="28" t="s">
        <v>66</v>
      </c>
      <c r="R365" s="33" t="s">
        <v>66</v>
      </c>
      <c r="S365" s="30">
        <f ca="1">SUMIFS(Dividendos!E:E,Dividendos!B:B,A365,Dividendos!A:A,"&gt;="&amp;B365,Dividendos!A:A,"&lt;="&amp; IF(I365="",TODAY(),I365 ))*D365</f>
        <v>0</v>
      </c>
      <c r="T365" s="30">
        <f t="shared" ca="1" si="14"/>
        <v>0</v>
      </c>
      <c r="U365" s="31" t="str">
        <f ca="1">IFERROR(__xludf.DUMMYFUNCTION("IFERROR(IF(B365=TODAY(),GOOGLEFINANCE(""INDEXBVMF:IFIX""),INDEX(GOOGLEFINANCE(""INDEXBVMF:IFIX"",""price"",$B365),2,2)))"),"")</f>
        <v/>
      </c>
      <c r="V365" s="31">
        <f ca="1">IFERROR(__xludf.DUMMYFUNCTION("IF(OR(ISBLANK($I365),I365=TODAY()), GOOGLEFINANCE(""INDEXBVMF:IFIX"") ,INDEX(GOOGLEFINANCE(""INDEXBVMF:IFIX"",""price"",$I365),2,2))"),3416.25)</f>
        <v>3416.25</v>
      </c>
      <c r="W365" s="32" t="e">
        <f t="shared" ca="1" si="15"/>
        <v>#VALUE!</v>
      </c>
      <c r="X365" s="33" t="s">
        <v>66</v>
      </c>
      <c r="Y365" s="34">
        <v>0</v>
      </c>
    </row>
    <row r="366" spans="1:25" ht="15.75" customHeight="1" x14ac:dyDescent="0.2">
      <c r="A366" s="48"/>
      <c r="B366" s="45"/>
      <c r="C366" s="46"/>
      <c r="D366" s="48"/>
      <c r="E366" s="135"/>
      <c r="F366" s="49">
        <f t="shared" si="8"/>
        <v>0</v>
      </c>
      <c r="G366" s="49">
        <f t="shared" si="9"/>
        <v>0</v>
      </c>
      <c r="H366" s="34" t="s">
        <v>66</v>
      </c>
      <c r="I366" s="45"/>
      <c r="J366" s="46"/>
      <c r="K366" s="25"/>
      <c r="L366" s="22"/>
      <c r="M366" s="47" t="str">
        <f t="shared" si="10"/>
        <v/>
      </c>
      <c r="N366" s="27" t="str">
        <f t="shared" si="11"/>
        <v/>
      </c>
      <c r="O366" s="27" t="str">
        <f t="shared" si="12"/>
        <v/>
      </c>
      <c r="P366" s="27" t="str">
        <f t="shared" si="13"/>
        <v/>
      </c>
      <c r="Q366" s="28" t="s">
        <v>66</v>
      </c>
      <c r="R366" s="33" t="s">
        <v>66</v>
      </c>
      <c r="S366" s="30">
        <f ca="1">SUMIFS(Dividendos!E:E,Dividendos!B:B,A366,Dividendos!A:A,"&gt;="&amp;B366,Dividendos!A:A,"&lt;="&amp; IF(I366="",TODAY(),I366 ))*D366</f>
        <v>0</v>
      </c>
      <c r="T366" s="30">
        <f t="shared" ca="1" si="14"/>
        <v>0</v>
      </c>
      <c r="U366" s="31" t="str">
        <f ca="1">IFERROR(__xludf.DUMMYFUNCTION("IFERROR(IF(B366=TODAY(),GOOGLEFINANCE(""INDEXBVMF:IFIX""),INDEX(GOOGLEFINANCE(""INDEXBVMF:IFIX"",""price"",$B366),2,2)))"),"")</f>
        <v/>
      </c>
      <c r="V366" s="31">
        <f ca="1">IFERROR(__xludf.DUMMYFUNCTION("IF(OR(ISBLANK($I366),I366=TODAY()), GOOGLEFINANCE(""INDEXBVMF:IFIX"") ,INDEX(GOOGLEFINANCE(""INDEXBVMF:IFIX"",""price"",$I366),2,2))"),3416.25)</f>
        <v>3416.25</v>
      </c>
      <c r="W366" s="32" t="e">
        <f t="shared" ca="1" si="15"/>
        <v>#VALUE!</v>
      </c>
      <c r="X366" s="33" t="s">
        <v>66</v>
      </c>
      <c r="Y366" s="34">
        <v>0</v>
      </c>
    </row>
    <row r="367" spans="1:25" ht="15.75" customHeight="1" x14ac:dyDescent="0.2">
      <c r="A367" s="48"/>
      <c r="B367" s="45"/>
      <c r="C367" s="46"/>
      <c r="D367" s="48"/>
      <c r="E367" s="135"/>
      <c r="F367" s="49">
        <f t="shared" si="8"/>
        <v>0</v>
      </c>
      <c r="G367" s="49">
        <f t="shared" si="9"/>
        <v>0</v>
      </c>
      <c r="H367" s="34" t="s">
        <v>66</v>
      </c>
      <c r="I367" s="45"/>
      <c r="J367" s="46"/>
      <c r="K367" s="25"/>
      <c r="L367" s="22"/>
      <c r="M367" s="47" t="str">
        <f t="shared" si="10"/>
        <v/>
      </c>
      <c r="N367" s="27" t="str">
        <f t="shared" si="11"/>
        <v/>
      </c>
      <c r="O367" s="27" t="str">
        <f t="shared" si="12"/>
        <v/>
      </c>
      <c r="P367" s="27" t="str">
        <f t="shared" si="13"/>
        <v/>
      </c>
      <c r="Q367" s="28" t="s">
        <v>66</v>
      </c>
      <c r="R367" s="33" t="s">
        <v>66</v>
      </c>
      <c r="S367" s="30">
        <f ca="1">SUMIFS(Dividendos!E:E,Dividendos!B:B,A367,Dividendos!A:A,"&gt;="&amp;B367,Dividendos!A:A,"&lt;="&amp; IF(I367="",TODAY(),I367 ))*D367</f>
        <v>0</v>
      </c>
      <c r="T367" s="30">
        <f t="shared" ca="1" si="14"/>
        <v>0</v>
      </c>
      <c r="U367" s="31" t="str">
        <f ca="1">IFERROR(__xludf.DUMMYFUNCTION("IFERROR(IF(B367=TODAY(),GOOGLEFINANCE(""INDEXBVMF:IFIX""),INDEX(GOOGLEFINANCE(""INDEXBVMF:IFIX"",""price"",$B367),2,2)))"),"")</f>
        <v/>
      </c>
      <c r="V367" s="31">
        <f ca="1">IFERROR(__xludf.DUMMYFUNCTION("IF(OR(ISBLANK($I367),I367=TODAY()), GOOGLEFINANCE(""INDEXBVMF:IFIX"") ,INDEX(GOOGLEFINANCE(""INDEXBVMF:IFIX"",""price"",$I367),2,2))"),3416.25)</f>
        <v>3416.25</v>
      </c>
      <c r="W367" s="32" t="e">
        <f t="shared" ca="1" si="15"/>
        <v>#VALUE!</v>
      </c>
      <c r="X367" s="33" t="s">
        <v>66</v>
      </c>
      <c r="Y367" s="34">
        <v>0</v>
      </c>
    </row>
    <row r="368" spans="1:25" ht="15.75" customHeight="1" x14ac:dyDescent="0.2">
      <c r="A368" s="48"/>
      <c r="B368" s="45"/>
      <c r="C368" s="46"/>
      <c r="D368" s="48"/>
      <c r="E368" s="135"/>
      <c r="F368" s="49">
        <f t="shared" si="8"/>
        <v>0</v>
      </c>
      <c r="G368" s="49">
        <f t="shared" si="9"/>
        <v>0</v>
      </c>
      <c r="H368" s="34" t="s">
        <v>66</v>
      </c>
      <c r="I368" s="45"/>
      <c r="J368" s="46"/>
      <c r="K368" s="25"/>
      <c r="L368" s="22"/>
      <c r="M368" s="47" t="str">
        <f t="shared" si="10"/>
        <v/>
      </c>
      <c r="N368" s="27" t="str">
        <f t="shared" si="11"/>
        <v/>
      </c>
      <c r="O368" s="27" t="str">
        <f t="shared" si="12"/>
        <v/>
      </c>
      <c r="P368" s="27" t="str">
        <f t="shared" si="13"/>
        <v/>
      </c>
      <c r="Q368" s="28" t="s">
        <v>66</v>
      </c>
      <c r="R368" s="33" t="s">
        <v>66</v>
      </c>
      <c r="S368" s="30">
        <f ca="1">SUMIFS(Dividendos!E:E,Dividendos!B:B,A368,Dividendos!A:A,"&gt;="&amp;B368,Dividendos!A:A,"&lt;="&amp; IF(I368="",TODAY(),I368 ))*D368</f>
        <v>0</v>
      </c>
      <c r="T368" s="30">
        <f t="shared" ca="1" si="14"/>
        <v>0</v>
      </c>
      <c r="U368" s="31" t="str">
        <f ca="1">IFERROR(__xludf.DUMMYFUNCTION("IFERROR(IF(B368=TODAY(),GOOGLEFINANCE(""INDEXBVMF:IFIX""),INDEX(GOOGLEFINANCE(""INDEXBVMF:IFIX"",""price"",$B368),2,2)))"),"")</f>
        <v/>
      </c>
      <c r="V368" s="31">
        <f ca="1">IFERROR(__xludf.DUMMYFUNCTION("IF(OR(ISBLANK($I368),I368=TODAY()), GOOGLEFINANCE(""INDEXBVMF:IFIX"") ,INDEX(GOOGLEFINANCE(""INDEXBVMF:IFIX"",""price"",$I368),2,2))"),3416.25)</f>
        <v>3416.25</v>
      </c>
      <c r="W368" s="32" t="e">
        <f t="shared" ca="1" si="15"/>
        <v>#VALUE!</v>
      </c>
      <c r="X368" s="33" t="s">
        <v>66</v>
      </c>
      <c r="Y368" s="34">
        <v>0</v>
      </c>
    </row>
    <row r="369" spans="1:25" ht="15.75" customHeight="1" x14ac:dyDescent="0.2">
      <c r="A369" s="48"/>
      <c r="B369" s="45"/>
      <c r="C369" s="46"/>
      <c r="D369" s="48"/>
      <c r="E369" s="135"/>
      <c r="F369" s="49">
        <f t="shared" si="8"/>
        <v>0</v>
      </c>
      <c r="G369" s="49">
        <f t="shared" si="9"/>
        <v>0</v>
      </c>
      <c r="H369" s="34" t="s">
        <v>66</v>
      </c>
      <c r="I369" s="45"/>
      <c r="J369" s="46"/>
      <c r="K369" s="25"/>
      <c r="L369" s="22"/>
      <c r="M369" s="47" t="str">
        <f t="shared" si="10"/>
        <v/>
      </c>
      <c r="N369" s="27" t="str">
        <f t="shared" si="11"/>
        <v/>
      </c>
      <c r="O369" s="27" t="str">
        <f t="shared" si="12"/>
        <v/>
      </c>
      <c r="P369" s="27" t="str">
        <f t="shared" si="13"/>
        <v/>
      </c>
      <c r="Q369" s="28" t="s">
        <v>66</v>
      </c>
      <c r="R369" s="33" t="s">
        <v>66</v>
      </c>
      <c r="S369" s="30">
        <f ca="1">SUMIFS(Dividendos!E:E,Dividendos!B:B,A369,Dividendos!A:A,"&gt;="&amp;B369,Dividendos!A:A,"&lt;="&amp; IF(I369="",TODAY(),I369 ))*D369</f>
        <v>0</v>
      </c>
      <c r="T369" s="30">
        <f t="shared" ca="1" si="14"/>
        <v>0</v>
      </c>
      <c r="U369" s="31" t="str">
        <f ca="1">IFERROR(__xludf.DUMMYFUNCTION("IFERROR(IF(B369=TODAY(),GOOGLEFINANCE(""INDEXBVMF:IFIX""),INDEX(GOOGLEFINANCE(""INDEXBVMF:IFIX"",""price"",$B369),2,2)))"),"")</f>
        <v/>
      </c>
      <c r="V369" s="31">
        <f ca="1">IFERROR(__xludf.DUMMYFUNCTION("IF(OR(ISBLANK($I369),I369=TODAY()), GOOGLEFINANCE(""INDEXBVMF:IFIX"") ,INDEX(GOOGLEFINANCE(""INDEXBVMF:IFIX"",""price"",$I369),2,2))"),3416.25)</f>
        <v>3416.25</v>
      </c>
      <c r="W369" s="32" t="e">
        <f t="shared" ca="1" si="15"/>
        <v>#VALUE!</v>
      </c>
      <c r="X369" s="33" t="s">
        <v>66</v>
      </c>
      <c r="Y369" s="34">
        <v>0</v>
      </c>
    </row>
    <row r="370" spans="1:25" ht="15.75" customHeight="1" x14ac:dyDescent="0.2">
      <c r="A370" s="48"/>
      <c r="B370" s="45"/>
      <c r="C370" s="46"/>
      <c r="D370" s="48"/>
      <c r="E370" s="135"/>
      <c r="F370" s="49">
        <f t="shared" si="8"/>
        <v>0</v>
      </c>
      <c r="G370" s="49">
        <f t="shared" si="9"/>
        <v>0</v>
      </c>
      <c r="H370" s="34" t="s">
        <v>66</v>
      </c>
      <c r="I370" s="45"/>
      <c r="J370" s="46"/>
      <c r="K370" s="25"/>
      <c r="L370" s="22"/>
      <c r="M370" s="47" t="str">
        <f t="shared" si="10"/>
        <v/>
      </c>
      <c r="N370" s="27" t="str">
        <f t="shared" si="11"/>
        <v/>
      </c>
      <c r="O370" s="27" t="str">
        <f t="shared" si="12"/>
        <v/>
      </c>
      <c r="P370" s="27" t="str">
        <f t="shared" si="13"/>
        <v/>
      </c>
      <c r="Q370" s="28" t="s">
        <v>66</v>
      </c>
      <c r="R370" s="33" t="s">
        <v>66</v>
      </c>
      <c r="S370" s="30">
        <f ca="1">SUMIFS(Dividendos!E:E,Dividendos!B:B,A370,Dividendos!A:A,"&gt;="&amp;B370,Dividendos!A:A,"&lt;="&amp; IF(I370="",TODAY(),I370 ))*D370</f>
        <v>0</v>
      </c>
      <c r="T370" s="30">
        <f t="shared" ca="1" si="14"/>
        <v>0</v>
      </c>
      <c r="U370" s="31" t="str">
        <f ca="1">IFERROR(__xludf.DUMMYFUNCTION("IFERROR(IF(B370=TODAY(),GOOGLEFINANCE(""INDEXBVMF:IFIX""),INDEX(GOOGLEFINANCE(""INDEXBVMF:IFIX"",""price"",$B370),2,2)))"),"")</f>
        <v/>
      </c>
      <c r="V370" s="31">
        <f ca="1">IFERROR(__xludf.DUMMYFUNCTION("IF(OR(ISBLANK($I370),I370=TODAY()), GOOGLEFINANCE(""INDEXBVMF:IFIX"") ,INDEX(GOOGLEFINANCE(""INDEXBVMF:IFIX"",""price"",$I370),2,2))"),3416.25)</f>
        <v>3416.25</v>
      </c>
      <c r="W370" s="32" t="e">
        <f t="shared" ca="1" si="15"/>
        <v>#VALUE!</v>
      </c>
      <c r="X370" s="33" t="s">
        <v>66</v>
      </c>
      <c r="Y370" s="34">
        <v>0</v>
      </c>
    </row>
    <row r="371" spans="1:25" ht="15.75" customHeight="1" x14ac:dyDescent="0.2">
      <c r="A371" s="48"/>
      <c r="B371" s="45"/>
      <c r="C371" s="46"/>
      <c r="D371" s="48"/>
      <c r="E371" s="135"/>
      <c r="F371" s="49">
        <f t="shared" si="8"/>
        <v>0</v>
      </c>
      <c r="G371" s="49">
        <f t="shared" si="9"/>
        <v>0</v>
      </c>
      <c r="H371" s="34" t="s">
        <v>66</v>
      </c>
      <c r="I371" s="45"/>
      <c r="J371" s="46"/>
      <c r="K371" s="25"/>
      <c r="L371" s="22"/>
      <c r="M371" s="47" t="str">
        <f t="shared" si="10"/>
        <v/>
      </c>
      <c r="N371" s="27" t="str">
        <f t="shared" si="11"/>
        <v/>
      </c>
      <c r="O371" s="27" t="str">
        <f t="shared" si="12"/>
        <v/>
      </c>
      <c r="P371" s="27" t="str">
        <f t="shared" si="13"/>
        <v/>
      </c>
      <c r="Q371" s="28" t="s">
        <v>66</v>
      </c>
      <c r="R371" s="33" t="s">
        <v>66</v>
      </c>
      <c r="S371" s="30">
        <f ca="1">SUMIFS(Dividendos!E:E,Dividendos!B:B,A371,Dividendos!A:A,"&gt;="&amp;B371,Dividendos!A:A,"&lt;="&amp; IF(I371="",TODAY(),I371 ))*D371</f>
        <v>0</v>
      </c>
      <c r="T371" s="30">
        <f t="shared" ca="1" si="14"/>
        <v>0</v>
      </c>
      <c r="U371" s="31" t="str">
        <f ca="1">IFERROR(__xludf.DUMMYFUNCTION("IFERROR(IF(B371=TODAY(),GOOGLEFINANCE(""INDEXBVMF:IFIX""),INDEX(GOOGLEFINANCE(""INDEXBVMF:IFIX"",""price"",$B371),2,2)))"),"")</f>
        <v/>
      </c>
      <c r="V371" s="31">
        <f ca="1">IFERROR(__xludf.DUMMYFUNCTION("IF(OR(ISBLANK($I371),I371=TODAY()), GOOGLEFINANCE(""INDEXBVMF:IFIX"") ,INDEX(GOOGLEFINANCE(""INDEXBVMF:IFIX"",""price"",$I371),2,2))"),3416.25)</f>
        <v>3416.25</v>
      </c>
      <c r="W371" s="32" t="e">
        <f t="shared" ca="1" si="15"/>
        <v>#VALUE!</v>
      </c>
      <c r="X371" s="33" t="s">
        <v>66</v>
      </c>
      <c r="Y371" s="34">
        <v>0</v>
      </c>
    </row>
    <row r="372" spans="1:25" ht="15.75" customHeight="1" x14ac:dyDescent="0.2">
      <c r="A372" s="48"/>
      <c r="B372" s="45"/>
      <c r="C372" s="46"/>
      <c r="D372" s="48"/>
      <c r="E372" s="135"/>
      <c r="F372" s="49">
        <f t="shared" si="8"/>
        <v>0</v>
      </c>
      <c r="G372" s="49">
        <f t="shared" si="9"/>
        <v>0</v>
      </c>
      <c r="H372" s="34" t="s">
        <v>66</v>
      </c>
      <c r="I372" s="45"/>
      <c r="J372" s="46"/>
      <c r="K372" s="25"/>
      <c r="L372" s="22"/>
      <c r="M372" s="47" t="str">
        <f t="shared" si="10"/>
        <v/>
      </c>
      <c r="N372" s="27" t="str">
        <f t="shared" si="11"/>
        <v/>
      </c>
      <c r="O372" s="27" t="str">
        <f t="shared" si="12"/>
        <v/>
      </c>
      <c r="P372" s="27" t="str">
        <f t="shared" si="13"/>
        <v/>
      </c>
      <c r="Q372" s="28" t="s">
        <v>66</v>
      </c>
      <c r="R372" s="33" t="s">
        <v>66</v>
      </c>
      <c r="S372" s="30">
        <f ca="1">SUMIFS(Dividendos!E:E,Dividendos!B:B,A372,Dividendos!A:A,"&gt;="&amp;B372,Dividendos!A:A,"&lt;="&amp; IF(I372="",TODAY(),I372 ))*D372</f>
        <v>0</v>
      </c>
      <c r="T372" s="30">
        <f t="shared" ca="1" si="14"/>
        <v>0</v>
      </c>
      <c r="U372" s="31" t="str">
        <f ca="1">IFERROR(__xludf.DUMMYFUNCTION("IFERROR(IF(B372=TODAY(),GOOGLEFINANCE(""INDEXBVMF:IFIX""),INDEX(GOOGLEFINANCE(""INDEXBVMF:IFIX"",""price"",$B372),2,2)))"),"")</f>
        <v/>
      </c>
      <c r="V372" s="31">
        <f ca="1">IFERROR(__xludf.DUMMYFUNCTION("IF(OR(ISBLANK($I372),I372=TODAY()), GOOGLEFINANCE(""INDEXBVMF:IFIX"") ,INDEX(GOOGLEFINANCE(""INDEXBVMF:IFIX"",""price"",$I372),2,2))"),3416.25)</f>
        <v>3416.25</v>
      </c>
      <c r="W372" s="32" t="e">
        <f t="shared" ca="1" si="15"/>
        <v>#VALUE!</v>
      </c>
      <c r="X372" s="33" t="s">
        <v>66</v>
      </c>
      <c r="Y372" s="34">
        <v>0</v>
      </c>
    </row>
    <row r="373" spans="1:25" ht="15.75" customHeight="1" x14ac:dyDescent="0.2">
      <c r="A373" s="48"/>
      <c r="B373" s="45"/>
      <c r="C373" s="46"/>
      <c r="D373" s="48"/>
      <c r="E373" s="135"/>
      <c r="F373" s="49">
        <f t="shared" si="8"/>
        <v>0</v>
      </c>
      <c r="G373" s="49">
        <f t="shared" si="9"/>
        <v>0</v>
      </c>
      <c r="H373" s="34" t="s">
        <v>66</v>
      </c>
      <c r="I373" s="45"/>
      <c r="J373" s="46"/>
      <c r="K373" s="25"/>
      <c r="L373" s="22"/>
      <c r="M373" s="47" t="str">
        <f t="shared" si="10"/>
        <v/>
      </c>
      <c r="N373" s="27" t="str">
        <f t="shared" si="11"/>
        <v/>
      </c>
      <c r="O373" s="27" t="str">
        <f t="shared" si="12"/>
        <v/>
      </c>
      <c r="P373" s="27" t="str">
        <f t="shared" si="13"/>
        <v/>
      </c>
      <c r="Q373" s="28" t="s">
        <v>66</v>
      </c>
      <c r="R373" s="33" t="s">
        <v>66</v>
      </c>
      <c r="S373" s="30">
        <f ca="1">SUMIFS(Dividendos!E:E,Dividendos!B:B,A373,Dividendos!A:A,"&gt;="&amp;B373,Dividendos!A:A,"&lt;="&amp; IF(I373="",TODAY(),I373 ))*D373</f>
        <v>0</v>
      </c>
      <c r="T373" s="30">
        <f t="shared" ca="1" si="14"/>
        <v>0</v>
      </c>
      <c r="U373" s="31" t="str">
        <f ca="1">IFERROR(__xludf.DUMMYFUNCTION("IFERROR(IF(B373=TODAY(),GOOGLEFINANCE(""INDEXBVMF:IFIX""),INDEX(GOOGLEFINANCE(""INDEXBVMF:IFIX"",""price"",$B373),2,2)))"),"")</f>
        <v/>
      </c>
      <c r="V373" s="31">
        <f ca="1">IFERROR(__xludf.DUMMYFUNCTION("IF(OR(ISBLANK($I373),I373=TODAY()), GOOGLEFINANCE(""INDEXBVMF:IFIX"") ,INDEX(GOOGLEFINANCE(""INDEXBVMF:IFIX"",""price"",$I373),2,2))"),3416.25)</f>
        <v>3416.25</v>
      </c>
      <c r="W373" s="32" t="e">
        <f t="shared" ca="1" si="15"/>
        <v>#VALUE!</v>
      </c>
      <c r="X373" s="33" t="s">
        <v>66</v>
      </c>
      <c r="Y373" s="34">
        <v>0</v>
      </c>
    </row>
    <row r="374" spans="1:25" ht="15.75" customHeight="1" x14ac:dyDescent="0.2">
      <c r="A374" s="48"/>
      <c r="B374" s="45"/>
      <c r="C374" s="46"/>
      <c r="D374" s="48"/>
      <c r="E374" s="135"/>
      <c r="F374" s="49">
        <f t="shared" si="8"/>
        <v>0</v>
      </c>
      <c r="G374" s="49">
        <f t="shared" si="9"/>
        <v>0</v>
      </c>
      <c r="H374" s="34" t="s">
        <v>66</v>
      </c>
      <c r="I374" s="45"/>
      <c r="J374" s="46"/>
      <c r="K374" s="25"/>
      <c r="L374" s="22"/>
      <c r="M374" s="47" t="str">
        <f t="shared" si="10"/>
        <v/>
      </c>
      <c r="N374" s="27" t="str">
        <f t="shared" si="11"/>
        <v/>
      </c>
      <c r="O374" s="27" t="str">
        <f t="shared" si="12"/>
        <v/>
      </c>
      <c r="P374" s="27" t="str">
        <f t="shared" si="13"/>
        <v/>
      </c>
      <c r="Q374" s="28" t="s">
        <v>66</v>
      </c>
      <c r="R374" s="33" t="s">
        <v>66</v>
      </c>
      <c r="S374" s="30">
        <f ca="1">SUMIFS(Dividendos!E:E,Dividendos!B:B,A374,Dividendos!A:A,"&gt;="&amp;B374,Dividendos!A:A,"&lt;="&amp; IF(I374="",TODAY(),I374 ))*D374</f>
        <v>0</v>
      </c>
      <c r="T374" s="30">
        <f t="shared" ca="1" si="14"/>
        <v>0</v>
      </c>
      <c r="U374" s="31" t="str">
        <f ca="1">IFERROR(__xludf.DUMMYFUNCTION("IFERROR(IF(B374=TODAY(),GOOGLEFINANCE(""INDEXBVMF:IFIX""),INDEX(GOOGLEFINANCE(""INDEXBVMF:IFIX"",""price"",$B374),2,2)))"),"")</f>
        <v/>
      </c>
      <c r="V374" s="31">
        <f ca="1">IFERROR(__xludf.DUMMYFUNCTION("IF(OR(ISBLANK($I374),I374=TODAY()), GOOGLEFINANCE(""INDEXBVMF:IFIX"") ,INDEX(GOOGLEFINANCE(""INDEXBVMF:IFIX"",""price"",$I374),2,2))"),3416.25)</f>
        <v>3416.25</v>
      </c>
      <c r="W374" s="32" t="e">
        <f t="shared" ca="1" si="15"/>
        <v>#VALUE!</v>
      </c>
      <c r="X374" s="33" t="s">
        <v>66</v>
      </c>
      <c r="Y374" s="34">
        <v>0</v>
      </c>
    </row>
    <row r="375" spans="1:25" ht="15.75" customHeight="1" x14ac:dyDescent="0.2">
      <c r="A375" s="48"/>
      <c r="B375" s="45"/>
      <c r="C375" s="46"/>
      <c r="D375" s="48"/>
      <c r="E375" s="135"/>
      <c r="F375" s="49">
        <f t="shared" si="8"/>
        <v>0</v>
      </c>
      <c r="G375" s="49">
        <f t="shared" si="9"/>
        <v>0</v>
      </c>
      <c r="H375" s="34" t="s">
        <v>66</v>
      </c>
      <c r="I375" s="45"/>
      <c r="J375" s="46"/>
      <c r="K375" s="25"/>
      <c r="L375" s="22"/>
      <c r="M375" s="47" t="str">
        <f t="shared" si="10"/>
        <v/>
      </c>
      <c r="N375" s="27" t="str">
        <f t="shared" si="11"/>
        <v/>
      </c>
      <c r="O375" s="27" t="str">
        <f t="shared" si="12"/>
        <v/>
      </c>
      <c r="P375" s="27" t="str">
        <f t="shared" si="13"/>
        <v/>
      </c>
      <c r="Q375" s="28" t="s">
        <v>66</v>
      </c>
      <c r="R375" s="33" t="s">
        <v>66</v>
      </c>
      <c r="S375" s="30">
        <f ca="1">SUMIFS(Dividendos!E:E,Dividendos!B:B,A375,Dividendos!A:A,"&gt;="&amp;B375,Dividendos!A:A,"&lt;="&amp; IF(I375="",TODAY(),I375 ))*D375</f>
        <v>0</v>
      </c>
      <c r="T375" s="30">
        <f t="shared" ca="1" si="14"/>
        <v>0</v>
      </c>
      <c r="U375" s="31" t="str">
        <f ca="1">IFERROR(__xludf.DUMMYFUNCTION("IFERROR(IF(B375=TODAY(),GOOGLEFINANCE(""INDEXBVMF:IFIX""),INDEX(GOOGLEFINANCE(""INDEXBVMF:IFIX"",""price"",$B375),2,2)))"),"")</f>
        <v/>
      </c>
      <c r="V375" s="31">
        <f ca="1">IFERROR(__xludf.DUMMYFUNCTION("IF(OR(ISBLANK($I375),I375=TODAY()), GOOGLEFINANCE(""INDEXBVMF:IFIX"") ,INDEX(GOOGLEFINANCE(""INDEXBVMF:IFIX"",""price"",$I375),2,2))"),3416.25)</f>
        <v>3416.25</v>
      </c>
      <c r="W375" s="32" t="e">
        <f t="shared" ca="1" si="15"/>
        <v>#VALUE!</v>
      </c>
      <c r="X375" s="33" t="s">
        <v>66</v>
      </c>
      <c r="Y375" s="34">
        <v>0</v>
      </c>
    </row>
    <row r="376" spans="1:25" ht="15.75" customHeight="1" x14ac:dyDescent="0.2">
      <c r="A376" s="48"/>
      <c r="B376" s="45"/>
      <c r="C376" s="46"/>
      <c r="D376" s="48"/>
      <c r="E376" s="135"/>
      <c r="F376" s="49">
        <f t="shared" si="8"/>
        <v>0</v>
      </c>
      <c r="G376" s="49">
        <f t="shared" si="9"/>
        <v>0</v>
      </c>
      <c r="H376" s="34" t="s">
        <v>66</v>
      </c>
      <c r="I376" s="45"/>
      <c r="J376" s="46"/>
      <c r="K376" s="25"/>
      <c r="L376" s="22"/>
      <c r="M376" s="47" t="str">
        <f t="shared" si="10"/>
        <v/>
      </c>
      <c r="N376" s="27" t="str">
        <f t="shared" si="11"/>
        <v/>
      </c>
      <c r="O376" s="27" t="str">
        <f t="shared" si="12"/>
        <v/>
      </c>
      <c r="P376" s="27" t="str">
        <f t="shared" si="13"/>
        <v/>
      </c>
      <c r="Q376" s="28" t="s">
        <v>66</v>
      </c>
      <c r="R376" s="33" t="s">
        <v>66</v>
      </c>
      <c r="S376" s="30">
        <f ca="1">SUMIFS(Dividendos!E:E,Dividendos!B:B,A376,Dividendos!A:A,"&gt;="&amp;B376,Dividendos!A:A,"&lt;="&amp; IF(I376="",TODAY(),I376 ))*D376</f>
        <v>0</v>
      </c>
      <c r="T376" s="30">
        <f t="shared" ca="1" si="14"/>
        <v>0</v>
      </c>
      <c r="U376" s="31" t="str">
        <f ca="1">IFERROR(__xludf.DUMMYFUNCTION("IFERROR(IF(B376=TODAY(),GOOGLEFINANCE(""INDEXBVMF:IFIX""),INDEX(GOOGLEFINANCE(""INDEXBVMF:IFIX"",""price"",$B376),2,2)))"),"")</f>
        <v/>
      </c>
      <c r="V376" s="31">
        <f ca="1">IFERROR(__xludf.DUMMYFUNCTION("IF(OR(ISBLANK($I376),I376=TODAY()), GOOGLEFINANCE(""INDEXBVMF:IFIX"") ,INDEX(GOOGLEFINANCE(""INDEXBVMF:IFIX"",""price"",$I376),2,2))"),3416.25)</f>
        <v>3416.25</v>
      </c>
      <c r="W376" s="32" t="e">
        <f t="shared" ca="1" si="15"/>
        <v>#VALUE!</v>
      </c>
      <c r="X376" s="33" t="s">
        <v>66</v>
      </c>
      <c r="Y376" s="34">
        <v>0</v>
      </c>
    </row>
    <row r="377" spans="1:25" ht="15.75" customHeight="1" x14ac:dyDescent="0.2">
      <c r="A377" s="48"/>
      <c r="B377" s="45"/>
      <c r="C377" s="46"/>
      <c r="D377" s="48"/>
      <c r="E377" s="135"/>
      <c r="F377" s="49">
        <f t="shared" si="8"/>
        <v>0</v>
      </c>
      <c r="G377" s="49">
        <f t="shared" si="9"/>
        <v>0</v>
      </c>
      <c r="H377" s="34" t="s">
        <v>66</v>
      </c>
      <c r="I377" s="45"/>
      <c r="J377" s="46"/>
      <c r="K377" s="25"/>
      <c r="L377" s="22"/>
      <c r="M377" s="47" t="str">
        <f t="shared" si="10"/>
        <v/>
      </c>
      <c r="N377" s="27" t="str">
        <f t="shared" si="11"/>
        <v/>
      </c>
      <c r="O377" s="27" t="str">
        <f t="shared" si="12"/>
        <v/>
      </c>
      <c r="P377" s="27" t="str">
        <f t="shared" si="13"/>
        <v/>
      </c>
      <c r="Q377" s="28" t="s">
        <v>66</v>
      </c>
      <c r="R377" s="33" t="s">
        <v>66</v>
      </c>
      <c r="S377" s="30">
        <f ca="1">SUMIFS(Dividendos!E:E,Dividendos!B:B,A377,Dividendos!A:A,"&gt;="&amp;B377,Dividendos!A:A,"&lt;="&amp; IF(I377="",TODAY(),I377 ))*D377</f>
        <v>0</v>
      </c>
      <c r="T377" s="30">
        <f t="shared" ca="1" si="14"/>
        <v>0</v>
      </c>
      <c r="U377" s="31" t="str">
        <f ca="1">IFERROR(__xludf.DUMMYFUNCTION("IFERROR(IF(B377=TODAY(),GOOGLEFINANCE(""INDEXBVMF:IFIX""),INDEX(GOOGLEFINANCE(""INDEXBVMF:IFIX"",""price"",$B377),2,2)))"),"")</f>
        <v/>
      </c>
      <c r="V377" s="31">
        <f ca="1">IFERROR(__xludf.DUMMYFUNCTION("IF(OR(ISBLANK($I377),I377=TODAY()), GOOGLEFINANCE(""INDEXBVMF:IFIX"") ,INDEX(GOOGLEFINANCE(""INDEXBVMF:IFIX"",""price"",$I377),2,2))"),3416.25)</f>
        <v>3416.25</v>
      </c>
      <c r="W377" s="32" t="e">
        <f t="shared" ca="1" si="15"/>
        <v>#VALUE!</v>
      </c>
      <c r="X377" s="33" t="s">
        <v>66</v>
      </c>
      <c r="Y377" s="34">
        <v>0</v>
      </c>
    </row>
    <row r="378" spans="1:25" ht="15.75" customHeight="1" x14ac:dyDescent="0.2">
      <c r="A378" s="48"/>
      <c r="B378" s="45"/>
      <c r="C378" s="46"/>
      <c r="D378" s="48"/>
      <c r="E378" s="135"/>
      <c r="F378" s="49">
        <f t="shared" si="8"/>
        <v>0</v>
      </c>
      <c r="G378" s="49">
        <f t="shared" si="9"/>
        <v>0</v>
      </c>
      <c r="H378" s="34" t="s">
        <v>66</v>
      </c>
      <c r="I378" s="45"/>
      <c r="J378" s="46"/>
      <c r="K378" s="25"/>
      <c r="L378" s="22"/>
      <c r="M378" s="47" t="str">
        <f t="shared" si="10"/>
        <v/>
      </c>
      <c r="N378" s="27" t="str">
        <f t="shared" si="11"/>
        <v/>
      </c>
      <c r="O378" s="27" t="str">
        <f t="shared" si="12"/>
        <v/>
      </c>
      <c r="P378" s="27" t="str">
        <f t="shared" si="13"/>
        <v/>
      </c>
      <c r="Q378" s="28" t="s">
        <v>66</v>
      </c>
      <c r="R378" s="33" t="s">
        <v>66</v>
      </c>
      <c r="S378" s="30">
        <f ca="1">SUMIFS(Dividendos!E:E,Dividendos!B:B,A378,Dividendos!A:A,"&gt;="&amp;B378,Dividendos!A:A,"&lt;="&amp; IF(I378="",TODAY(),I378 ))*D378</f>
        <v>0</v>
      </c>
      <c r="T378" s="30">
        <f t="shared" ca="1" si="14"/>
        <v>0</v>
      </c>
      <c r="U378" s="31" t="str">
        <f ca="1">IFERROR(__xludf.DUMMYFUNCTION("IFERROR(IF(B378=TODAY(),GOOGLEFINANCE(""INDEXBVMF:IFIX""),INDEX(GOOGLEFINANCE(""INDEXBVMF:IFIX"",""price"",$B378),2,2)))"),"")</f>
        <v/>
      </c>
      <c r="V378" s="31">
        <f ca="1">IFERROR(__xludf.DUMMYFUNCTION("IF(OR(ISBLANK($I378),I378=TODAY()), GOOGLEFINANCE(""INDEXBVMF:IFIX"") ,INDEX(GOOGLEFINANCE(""INDEXBVMF:IFIX"",""price"",$I378),2,2))"),3416.25)</f>
        <v>3416.25</v>
      </c>
      <c r="W378" s="32" t="e">
        <f t="shared" ca="1" si="15"/>
        <v>#VALUE!</v>
      </c>
      <c r="X378" s="33" t="s">
        <v>66</v>
      </c>
      <c r="Y378" s="34">
        <v>0</v>
      </c>
    </row>
    <row r="379" spans="1:25" ht="15.75" customHeight="1" x14ac:dyDescent="0.2">
      <c r="A379" s="48"/>
      <c r="B379" s="45"/>
      <c r="C379" s="46"/>
      <c r="D379" s="48"/>
      <c r="E379" s="135"/>
      <c r="F379" s="49">
        <f t="shared" si="8"/>
        <v>0</v>
      </c>
      <c r="G379" s="49">
        <f t="shared" si="9"/>
        <v>0</v>
      </c>
      <c r="H379" s="34" t="s">
        <v>66</v>
      </c>
      <c r="I379" s="45"/>
      <c r="J379" s="46"/>
      <c r="K379" s="25"/>
      <c r="L379" s="22"/>
      <c r="M379" s="47" t="str">
        <f t="shared" si="10"/>
        <v/>
      </c>
      <c r="N379" s="27" t="str">
        <f t="shared" si="11"/>
        <v/>
      </c>
      <c r="O379" s="27" t="str">
        <f t="shared" si="12"/>
        <v/>
      </c>
      <c r="P379" s="27" t="str">
        <f t="shared" si="13"/>
        <v/>
      </c>
      <c r="Q379" s="28" t="s">
        <v>66</v>
      </c>
      <c r="R379" s="33" t="s">
        <v>66</v>
      </c>
      <c r="S379" s="30">
        <f ca="1">SUMIFS(Dividendos!E:E,Dividendos!B:B,A379,Dividendos!A:A,"&gt;="&amp;B379,Dividendos!A:A,"&lt;="&amp; IF(I379="",TODAY(),I379 ))*D379</f>
        <v>0</v>
      </c>
      <c r="T379" s="30">
        <f t="shared" ca="1" si="14"/>
        <v>0</v>
      </c>
      <c r="U379" s="31" t="str">
        <f ca="1">IFERROR(__xludf.DUMMYFUNCTION("IFERROR(IF(B379=TODAY(),GOOGLEFINANCE(""INDEXBVMF:IFIX""),INDEX(GOOGLEFINANCE(""INDEXBVMF:IFIX"",""price"",$B379),2,2)))"),"")</f>
        <v/>
      </c>
      <c r="V379" s="31">
        <f ca="1">IFERROR(__xludf.DUMMYFUNCTION("IF(OR(ISBLANK($I379),I379=TODAY()), GOOGLEFINANCE(""INDEXBVMF:IFIX"") ,INDEX(GOOGLEFINANCE(""INDEXBVMF:IFIX"",""price"",$I379),2,2))"),3416.25)</f>
        <v>3416.25</v>
      </c>
      <c r="W379" s="32" t="e">
        <f t="shared" ca="1" si="15"/>
        <v>#VALUE!</v>
      </c>
      <c r="X379" s="33" t="s">
        <v>66</v>
      </c>
      <c r="Y379" s="34">
        <v>0</v>
      </c>
    </row>
    <row r="380" spans="1:25" ht="15.75" customHeight="1" x14ac:dyDescent="0.2">
      <c r="A380" s="48"/>
      <c r="B380" s="45"/>
      <c r="C380" s="46"/>
      <c r="D380" s="48"/>
      <c r="E380" s="135"/>
      <c r="F380" s="49">
        <f t="shared" si="8"/>
        <v>0</v>
      </c>
      <c r="G380" s="49">
        <f t="shared" si="9"/>
        <v>0</v>
      </c>
      <c r="H380" s="34" t="s">
        <v>66</v>
      </c>
      <c r="I380" s="45"/>
      <c r="J380" s="46"/>
      <c r="K380" s="25"/>
      <c r="L380" s="22"/>
      <c r="M380" s="47" t="str">
        <f t="shared" si="10"/>
        <v/>
      </c>
      <c r="N380" s="27" t="str">
        <f t="shared" si="11"/>
        <v/>
      </c>
      <c r="O380" s="27" t="str">
        <f t="shared" si="12"/>
        <v/>
      </c>
      <c r="P380" s="27" t="str">
        <f t="shared" si="13"/>
        <v/>
      </c>
      <c r="Q380" s="28" t="s">
        <v>66</v>
      </c>
      <c r="R380" s="33" t="s">
        <v>66</v>
      </c>
      <c r="S380" s="30">
        <f ca="1">SUMIFS(Dividendos!E:E,Dividendos!B:B,A380,Dividendos!A:A,"&gt;="&amp;B380,Dividendos!A:A,"&lt;="&amp; IF(I380="",TODAY(),I380 ))*D380</f>
        <v>0</v>
      </c>
      <c r="T380" s="30">
        <f t="shared" ca="1" si="14"/>
        <v>0</v>
      </c>
      <c r="U380" s="31" t="str">
        <f ca="1">IFERROR(__xludf.DUMMYFUNCTION("IFERROR(IF(B380=TODAY(),GOOGLEFINANCE(""INDEXBVMF:IFIX""),INDEX(GOOGLEFINANCE(""INDEXBVMF:IFIX"",""price"",$B380),2,2)))"),"")</f>
        <v/>
      </c>
      <c r="V380" s="31">
        <f ca="1">IFERROR(__xludf.DUMMYFUNCTION("IF(OR(ISBLANK($I380),I380=TODAY()), GOOGLEFINANCE(""INDEXBVMF:IFIX"") ,INDEX(GOOGLEFINANCE(""INDEXBVMF:IFIX"",""price"",$I380),2,2))"),3416.25)</f>
        <v>3416.25</v>
      </c>
      <c r="W380" s="32" t="e">
        <f t="shared" ca="1" si="15"/>
        <v>#VALUE!</v>
      </c>
      <c r="X380" s="33" t="s">
        <v>66</v>
      </c>
      <c r="Y380" s="34">
        <v>0</v>
      </c>
    </row>
    <row r="381" spans="1:25" ht="15.75" customHeight="1" x14ac:dyDescent="0.2">
      <c r="A381" s="48"/>
      <c r="B381" s="45"/>
      <c r="C381" s="46"/>
      <c r="D381" s="48"/>
      <c r="E381" s="135"/>
      <c r="F381" s="49">
        <f t="shared" si="8"/>
        <v>0</v>
      </c>
      <c r="G381" s="49">
        <f t="shared" si="9"/>
        <v>0</v>
      </c>
      <c r="H381" s="34" t="s">
        <v>66</v>
      </c>
      <c r="I381" s="45"/>
      <c r="J381" s="46"/>
      <c r="K381" s="25"/>
      <c r="L381" s="22"/>
      <c r="M381" s="47" t="str">
        <f t="shared" si="10"/>
        <v/>
      </c>
      <c r="N381" s="27" t="str">
        <f t="shared" si="11"/>
        <v/>
      </c>
      <c r="O381" s="27" t="str">
        <f t="shared" si="12"/>
        <v/>
      </c>
      <c r="P381" s="27" t="str">
        <f t="shared" si="13"/>
        <v/>
      </c>
      <c r="Q381" s="28" t="s">
        <v>66</v>
      </c>
      <c r="R381" s="33" t="s">
        <v>66</v>
      </c>
      <c r="S381" s="30">
        <f ca="1">SUMIFS(Dividendos!E:E,Dividendos!B:B,A381,Dividendos!A:A,"&gt;="&amp;B381,Dividendos!A:A,"&lt;="&amp; IF(I381="",TODAY(),I381 ))*D381</f>
        <v>0</v>
      </c>
      <c r="T381" s="30">
        <f t="shared" ca="1" si="14"/>
        <v>0</v>
      </c>
      <c r="U381" s="31" t="str">
        <f ca="1">IFERROR(__xludf.DUMMYFUNCTION("IFERROR(IF(B381=TODAY(),GOOGLEFINANCE(""INDEXBVMF:IFIX""),INDEX(GOOGLEFINANCE(""INDEXBVMF:IFIX"",""price"",$B381),2,2)))"),"")</f>
        <v/>
      </c>
      <c r="V381" s="31">
        <f ca="1">IFERROR(__xludf.DUMMYFUNCTION("IF(OR(ISBLANK($I381),I381=TODAY()), GOOGLEFINANCE(""INDEXBVMF:IFIX"") ,INDEX(GOOGLEFINANCE(""INDEXBVMF:IFIX"",""price"",$I381),2,2))"),3416.25)</f>
        <v>3416.25</v>
      </c>
      <c r="W381" s="32" t="e">
        <f t="shared" ca="1" si="15"/>
        <v>#VALUE!</v>
      </c>
      <c r="X381" s="33" t="s">
        <v>66</v>
      </c>
      <c r="Y381" s="34">
        <v>0</v>
      </c>
    </row>
    <row r="382" spans="1:25" ht="15.75" customHeight="1" x14ac:dyDescent="0.2">
      <c r="A382" s="48"/>
      <c r="B382" s="45"/>
      <c r="C382" s="46"/>
      <c r="D382" s="48"/>
      <c r="E382" s="135"/>
      <c r="F382" s="49">
        <f t="shared" si="8"/>
        <v>0</v>
      </c>
      <c r="G382" s="49">
        <f t="shared" si="9"/>
        <v>0</v>
      </c>
      <c r="H382" s="34" t="s">
        <v>66</v>
      </c>
      <c r="I382" s="45"/>
      <c r="J382" s="46"/>
      <c r="K382" s="25"/>
      <c r="L382" s="22"/>
      <c r="M382" s="47" t="str">
        <f t="shared" si="10"/>
        <v/>
      </c>
      <c r="N382" s="27" t="str">
        <f t="shared" si="11"/>
        <v/>
      </c>
      <c r="O382" s="27" t="str">
        <f t="shared" si="12"/>
        <v/>
      </c>
      <c r="P382" s="27" t="str">
        <f t="shared" si="13"/>
        <v/>
      </c>
      <c r="Q382" s="28" t="s">
        <v>66</v>
      </c>
      <c r="R382" s="33" t="s">
        <v>66</v>
      </c>
      <c r="S382" s="30">
        <f ca="1">SUMIFS(Dividendos!E:E,Dividendos!B:B,A382,Dividendos!A:A,"&gt;="&amp;B382,Dividendos!A:A,"&lt;="&amp; IF(I382="",TODAY(),I382 ))*D382</f>
        <v>0</v>
      </c>
      <c r="T382" s="30">
        <f t="shared" ca="1" si="14"/>
        <v>0</v>
      </c>
      <c r="U382" s="31" t="str">
        <f ca="1">IFERROR(__xludf.DUMMYFUNCTION("IFERROR(IF(B382=TODAY(),GOOGLEFINANCE(""INDEXBVMF:IFIX""),INDEX(GOOGLEFINANCE(""INDEXBVMF:IFIX"",""price"",$B382),2,2)))"),"")</f>
        <v/>
      </c>
      <c r="V382" s="31">
        <f ca="1">IFERROR(__xludf.DUMMYFUNCTION("IF(OR(ISBLANK($I382),I382=TODAY()), GOOGLEFINANCE(""INDEXBVMF:IFIX"") ,INDEX(GOOGLEFINANCE(""INDEXBVMF:IFIX"",""price"",$I382),2,2))"),3416.25)</f>
        <v>3416.25</v>
      </c>
      <c r="W382" s="32" t="e">
        <f t="shared" ca="1" si="15"/>
        <v>#VALUE!</v>
      </c>
      <c r="X382" s="33" t="s">
        <v>66</v>
      </c>
      <c r="Y382" s="34">
        <v>0</v>
      </c>
    </row>
    <row r="383" spans="1:25" ht="15.75" customHeight="1" x14ac:dyDescent="0.2">
      <c r="A383" s="48"/>
      <c r="B383" s="45"/>
      <c r="C383" s="46"/>
      <c r="D383" s="48"/>
      <c r="E383" s="135"/>
      <c r="F383" s="49">
        <f t="shared" si="8"/>
        <v>0</v>
      </c>
      <c r="G383" s="49">
        <f t="shared" si="9"/>
        <v>0</v>
      </c>
      <c r="H383" s="34" t="s">
        <v>66</v>
      </c>
      <c r="I383" s="45"/>
      <c r="J383" s="46"/>
      <c r="K383" s="25"/>
      <c r="L383" s="22"/>
      <c r="M383" s="47" t="str">
        <f t="shared" si="10"/>
        <v/>
      </c>
      <c r="N383" s="27" t="str">
        <f t="shared" si="11"/>
        <v/>
      </c>
      <c r="O383" s="27" t="str">
        <f t="shared" si="12"/>
        <v/>
      </c>
      <c r="P383" s="27" t="str">
        <f t="shared" si="13"/>
        <v/>
      </c>
      <c r="Q383" s="28" t="s">
        <v>66</v>
      </c>
      <c r="R383" s="33" t="s">
        <v>66</v>
      </c>
      <c r="S383" s="30">
        <f ca="1">SUMIFS(Dividendos!E:E,Dividendos!B:B,A383,Dividendos!A:A,"&gt;="&amp;B383,Dividendos!A:A,"&lt;="&amp; IF(I383="",TODAY(),I383 ))*D383</f>
        <v>0</v>
      </c>
      <c r="T383" s="30">
        <f t="shared" ca="1" si="14"/>
        <v>0</v>
      </c>
      <c r="U383" s="31" t="str">
        <f ca="1">IFERROR(__xludf.DUMMYFUNCTION("IFERROR(IF(B383=TODAY(),GOOGLEFINANCE(""INDEXBVMF:IFIX""),INDEX(GOOGLEFINANCE(""INDEXBVMF:IFIX"",""price"",$B383),2,2)))"),"")</f>
        <v/>
      </c>
      <c r="V383" s="31">
        <f ca="1">IFERROR(__xludf.DUMMYFUNCTION("IF(OR(ISBLANK($I383),I383=TODAY()), GOOGLEFINANCE(""INDEXBVMF:IFIX"") ,INDEX(GOOGLEFINANCE(""INDEXBVMF:IFIX"",""price"",$I383),2,2))"),3416.25)</f>
        <v>3416.25</v>
      </c>
      <c r="W383" s="32" t="e">
        <f t="shared" ca="1" si="15"/>
        <v>#VALUE!</v>
      </c>
      <c r="X383" s="33" t="s">
        <v>66</v>
      </c>
      <c r="Y383" s="34">
        <v>0</v>
      </c>
    </row>
    <row r="384" spans="1:25" ht="15.75" customHeight="1" x14ac:dyDescent="0.2">
      <c r="A384" s="48"/>
      <c r="B384" s="45"/>
      <c r="C384" s="46"/>
      <c r="D384" s="48"/>
      <c r="E384" s="135"/>
      <c r="F384" s="49">
        <f t="shared" si="8"/>
        <v>0</v>
      </c>
      <c r="G384" s="49">
        <f t="shared" si="9"/>
        <v>0</v>
      </c>
      <c r="H384" s="34" t="s">
        <v>66</v>
      </c>
      <c r="I384" s="45"/>
      <c r="J384" s="46"/>
      <c r="K384" s="25"/>
      <c r="L384" s="22"/>
      <c r="M384" s="47" t="str">
        <f t="shared" si="10"/>
        <v/>
      </c>
      <c r="N384" s="27" t="str">
        <f t="shared" si="11"/>
        <v/>
      </c>
      <c r="O384" s="27" t="str">
        <f t="shared" si="12"/>
        <v/>
      </c>
      <c r="P384" s="27" t="str">
        <f t="shared" si="13"/>
        <v/>
      </c>
      <c r="Q384" s="28" t="s">
        <v>66</v>
      </c>
      <c r="R384" s="33" t="s">
        <v>66</v>
      </c>
      <c r="S384" s="30">
        <f ca="1">SUMIFS(Dividendos!E:E,Dividendos!B:B,A384,Dividendos!A:A,"&gt;="&amp;B384,Dividendos!A:A,"&lt;="&amp; IF(I384="",TODAY(),I384 ))*D384</f>
        <v>0</v>
      </c>
      <c r="T384" s="30">
        <f t="shared" ca="1" si="14"/>
        <v>0</v>
      </c>
      <c r="U384" s="31" t="str">
        <f ca="1">IFERROR(__xludf.DUMMYFUNCTION("IFERROR(IF(B384=TODAY(),GOOGLEFINANCE(""INDEXBVMF:IFIX""),INDEX(GOOGLEFINANCE(""INDEXBVMF:IFIX"",""price"",$B384),2,2)))"),"")</f>
        <v/>
      </c>
      <c r="V384" s="31">
        <f ca="1">IFERROR(__xludf.DUMMYFUNCTION("IF(OR(ISBLANK($I384),I384=TODAY()), GOOGLEFINANCE(""INDEXBVMF:IFIX"") ,INDEX(GOOGLEFINANCE(""INDEXBVMF:IFIX"",""price"",$I384),2,2))"),3416.25)</f>
        <v>3416.25</v>
      </c>
      <c r="W384" s="32" t="e">
        <f t="shared" ca="1" si="15"/>
        <v>#VALUE!</v>
      </c>
      <c r="X384" s="33" t="s">
        <v>66</v>
      </c>
      <c r="Y384" s="34">
        <v>0</v>
      </c>
    </row>
    <row r="385" spans="1:25" ht="15.75" customHeight="1" x14ac:dyDescent="0.2">
      <c r="A385" s="48"/>
      <c r="B385" s="45"/>
      <c r="C385" s="46"/>
      <c r="D385" s="48"/>
      <c r="E385" s="135"/>
      <c r="F385" s="49">
        <f t="shared" si="8"/>
        <v>0</v>
      </c>
      <c r="G385" s="49">
        <f t="shared" si="9"/>
        <v>0</v>
      </c>
      <c r="H385" s="34" t="s">
        <v>66</v>
      </c>
      <c r="I385" s="45"/>
      <c r="J385" s="46"/>
      <c r="K385" s="25"/>
      <c r="L385" s="22"/>
      <c r="M385" s="47" t="str">
        <f t="shared" si="10"/>
        <v/>
      </c>
      <c r="N385" s="27" t="str">
        <f t="shared" si="11"/>
        <v/>
      </c>
      <c r="O385" s="27" t="str">
        <f t="shared" si="12"/>
        <v/>
      </c>
      <c r="P385" s="27" t="str">
        <f t="shared" si="13"/>
        <v/>
      </c>
      <c r="Q385" s="28" t="s">
        <v>66</v>
      </c>
      <c r="R385" s="33" t="s">
        <v>66</v>
      </c>
      <c r="S385" s="30">
        <f ca="1">SUMIFS(Dividendos!E:E,Dividendos!B:B,A385,Dividendos!A:A,"&gt;="&amp;B385,Dividendos!A:A,"&lt;="&amp; IF(I385="",TODAY(),I385 ))*D385</f>
        <v>0</v>
      </c>
      <c r="T385" s="30">
        <f t="shared" ca="1" si="14"/>
        <v>0</v>
      </c>
      <c r="U385" s="31" t="str">
        <f ca="1">IFERROR(__xludf.DUMMYFUNCTION("IFERROR(IF(B385=TODAY(),GOOGLEFINANCE(""INDEXBVMF:IFIX""),INDEX(GOOGLEFINANCE(""INDEXBVMF:IFIX"",""price"",$B385),2,2)))"),"")</f>
        <v/>
      </c>
      <c r="V385" s="31">
        <f ca="1">IFERROR(__xludf.DUMMYFUNCTION("IF(OR(ISBLANK($I385),I385=TODAY()), GOOGLEFINANCE(""INDEXBVMF:IFIX"") ,INDEX(GOOGLEFINANCE(""INDEXBVMF:IFIX"",""price"",$I385),2,2))"),3416.25)</f>
        <v>3416.25</v>
      </c>
      <c r="W385" s="32" t="e">
        <f t="shared" ca="1" si="15"/>
        <v>#VALUE!</v>
      </c>
      <c r="X385" s="33" t="s">
        <v>66</v>
      </c>
      <c r="Y385" s="34">
        <v>0</v>
      </c>
    </row>
    <row r="386" spans="1:25" ht="15.75" customHeight="1" x14ac:dyDescent="0.2">
      <c r="A386" s="48"/>
      <c r="B386" s="45"/>
      <c r="C386" s="46"/>
      <c r="D386" s="48"/>
      <c r="E386" s="135"/>
      <c r="F386" s="49">
        <f t="shared" si="8"/>
        <v>0</v>
      </c>
      <c r="G386" s="49">
        <f t="shared" si="9"/>
        <v>0</v>
      </c>
      <c r="H386" s="34" t="s">
        <v>66</v>
      </c>
      <c r="I386" s="45"/>
      <c r="J386" s="46"/>
      <c r="K386" s="25"/>
      <c r="L386" s="22"/>
      <c r="M386" s="47" t="str">
        <f t="shared" si="10"/>
        <v/>
      </c>
      <c r="N386" s="27" t="str">
        <f t="shared" si="11"/>
        <v/>
      </c>
      <c r="O386" s="27" t="str">
        <f t="shared" si="12"/>
        <v/>
      </c>
      <c r="P386" s="27" t="str">
        <f t="shared" si="13"/>
        <v/>
      </c>
      <c r="Q386" s="28" t="s">
        <v>66</v>
      </c>
      <c r="R386" s="33" t="s">
        <v>66</v>
      </c>
      <c r="S386" s="30">
        <f ca="1">SUMIFS(Dividendos!E:E,Dividendos!B:B,A386,Dividendos!A:A,"&gt;="&amp;B386,Dividendos!A:A,"&lt;="&amp; IF(I386="",TODAY(),I386 ))*D386</f>
        <v>0</v>
      </c>
      <c r="T386" s="30">
        <f t="shared" ca="1" si="14"/>
        <v>0</v>
      </c>
      <c r="U386" s="31" t="str">
        <f ca="1">IFERROR(__xludf.DUMMYFUNCTION("IFERROR(IF(B386=TODAY(),GOOGLEFINANCE(""INDEXBVMF:IFIX""),INDEX(GOOGLEFINANCE(""INDEXBVMF:IFIX"",""price"",$B386),2,2)))"),"")</f>
        <v/>
      </c>
      <c r="V386" s="31">
        <f ca="1">IFERROR(__xludf.DUMMYFUNCTION("IF(OR(ISBLANK($I386),I386=TODAY()), GOOGLEFINANCE(""INDEXBVMF:IFIX"") ,INDEX(GOOGLEFINANCE(""INDEXBVMF:IFIX"",""price"",$I386),2,2))"),3416.25)</f>
        <v>3416.25</v>
      </c>
      <c r="W386" s="32" t="e">
        <f t="shared" ca="1" si="15"/>
        <v>#VALUE!</v>
      </c>
      <c r="X386" s="33" t="s">
        <v>66</v>
      </c>
      <c r="Y386" s="34">
        <v>0</v>
      </c>
    </row>
    <row r="387" spans="1:25" ht="15.75" customHeight="1" x14ac:dyDescent="0.2">
      <c r="A387" s="48"/>
      <c r="B387" s="45"/>
      <c r="C387" s="46"/>
      <c r="D387" s="48"/>
      <c r="E387" s="135"/>
      <c r="F387" s="49">
        <f t="shared" si="8"/>
        <v>0</v>
      </c>
      <c r="G387" s="49">
        <f t="shared" si="9"/>
        <v>0</v>
      </c>
      <c r="H387" s="34" t="s">
        <v>66</v>
      </c>
      <c r="I387" s="45"/>
      <c r="J387" s="46"/>
      <c r="K387" s="25"/>
      <c r="L387" s="22"/>
      <c r="M387" s="47" t="str">
        <f t="shared" si="10"/>
        <v/>
      </c>
      <c r="N387" s="27" t="str">
        <f t="shared" si="11"/>
        <v/>
      </c>
      <c r="O387" s="27" t="str">
        <f t="shared" si="12"/>
        <v/>
      </c>
      <c r="P387" s="27" t="str">
        <f t="shared" si="13"/>
        <v/>
      </c>
      <c r="Q387" s="28" t="s">
        <v>66</v>
      </c>
      <c r="R387" s="33" t="s">
        <v>66</v>
      </c>
      <c r="S387" s="30">
        <f ca="1">SUMIFS(Dividendos!E:E,Dividendos!B:B,A387,Dividendos!A:A,"&gt;="&amp;B387,Dividendos!A:A,"&lt;="&amp; IF(I387="",TODAY(),I387 ))*D387</f>
        <v>0</v>
      </c>
      <c r="T387" s="30">
        <f t="shared" ca="1" si="14"/>
        <v>0</v>
      </c>
      <c r="U387" s="31" t="str">
        <f ca="1">IFERROR(__xludf.DUMMYFUNCTION("IFERROR(IF(B387=TODAY(),GOOGLEFINANCE(""INDEXBVMF:IFIX""),INDEX(GOOGLEFINANCE(""INDEXBVMF:IFIX"",""price"",$B387),2,2)))"),"")</f>
        <v/>
      </c>
      <c r="V387" s="31">
        <f ca="1">IFERROR(__xludf.DUMMYFUNCTION("IF(OR(ISBLANK($I387),I387=TODAY()), GOOGLEFINANCE(""INDEXBVMF:IFIX"") ,INDEX(GOOGLEFINANCE(""INDEXBVMF:IFIX"",""price"",$I387),2,2))"),3416.25)</f>
        <v>3416.25</v>
      </c>
      <c r="W387" s="32" t="e">
        <f t="shared" ca="1" si="15"/>
        <v>#VALUE!</v>
      </c>
      <c r="X387" s="33" t="s">
        <v>66</v>
      </c>
      <c r="Y387" s="34">
        <v>0</v>
      </c>
    </row>
    <row r="388" spans="1:25" ht="15.75" customHeight="1" x14ac:dyDescent="0.2">
      <c r="A388" s="48"/>
      <c r="B388" s="45"/>
      <c r="C388" s="46"/>
      <c r="D388" s="48"/>
      <c r="E388" s="135"/>
      <c r="F388" s="49">
        <f t="shared" si="8"/>
        <v>0</v>
      </c>
      <c r="G388" s="49">
        <f t="shared" si="9"/>
        <v>0</v>
      </c>
      <c r="H388" s="34" t="s">
        <v>66</v>
      </c>
      <c r="I388" s="45"/>
      <c r="J388" s="46"/>
      <c r="K388" s="25"/>
      <c r="L388" s="22"/>
      <c r="M388" s="47" t="str">
        <f t="shared" si="10"/>
        <v/>
      </c>
      <c r="N388" s="27" t="str">
        <f t="shared" si="11"/>
        <v/>
      </c>
      <c r="O388" s="27" t="str">
        <f t="shared" si="12"/>
        <v/>
      </c>
      <c r="P388" s="27" t="str">
        <f t="shared" si="13"/>
        <v/>
      </c>
      <c r="Q388" s="28" t="s">
        <v>66</v>
      </c>
      <c r="R388" s="33" t="s">
        <v>66</v>
      </c>
      <c r="S388" s="30">
        <f ca="1">SUMIFS(Dividendos!E:E,Dividendos!B:B,A388,Dividendos!A:A,"&gt;="&amp;B388,Dividendos!A:A,"&lt;="&amp; IF(I388="",TODAY(),I388 ))*D388</f>
        <v>0</v>
      </c>
      <c r="T388" s="30">
        <f t="shared" ca="1" si="14"/>
        <v>0</v>
      </c>
      <c r="U388" s="31" t="str">
        <f ca="1">IFERROR(__xludf.DUMMYFUNCTION("IFERROR(IF(B388=TODAY(),GOOGLEFINANCE(""INDEXBVMF:IFIX""),INDEX(GOOGLEFINANCE(""INDEXBVMF:IFIX"",""price"",$B388),2,2)))"),"")</f>
        <v/>
      </c>
      <c r="V388" s="31">
        <f ca="1">IFERROR(__xludf.DUMMYFUNCTION("IF(OR(ISBLANK($I388),I388=TODAY()), GOOGLEFINANCE(""INDEXBVMF:IFIX"") ,INDEX(GOOGLEFINANCE(""INDEXBVMF:IFIX"",""price"",$I388),2,2))"),3416.25)</f>
        <v>3416.25</v>
      </c>
      <c r="W388" s="32" t="e">
        <f t="shared" ca="1" si="15"/>
        <v>#VALUE!</v>
      </c>
      <c r="X388" s="33" t="s">
        <v>66</v>
      </c>
      <c r="Y388" s="34">
        <v>0</v>
      </c>
    </row>
    <row r="389" spans="1:25" ht="15.75" customHeight="1" x14ac:dyDescent="0.2">
      <c r="A389" s="48"/>
      <c r="B389" s="45"/>
      <c r="C389" s="46"/>
      <c r="D389" s="48"/>
      <c r="E389" s="135"/>
      <c r="F389" s="49">
        <f t="shared" si="8"/>
        <v>0</v>
      </c>
      <c r="G389" s="49">
        <f t="shared" si="9"/>
        <v>0</v>
      </c>
      <c r="H389" s="34" t="s">
        <v>66</v>
      </c>
      <c r="I389" s="45"/>
      <c r="J389" s="46"/>
      <c r="K389" s="25"/>
      <c r="L389" s="22"/>
      <c r="M389" s="47" t="str">
        <f t="shared" si="10"/>
        <v/>
      </c>
      <c r="N389" s="27" t="str">
        <f t="shared" si="11"/>
        <v/>
      </c>
      <c r="O389" s="27" t="str">
        <f t="shared" si="12"/>
        <v/>
      </c>
      <c r="P389" s="27" t="str">
        <f t="shared" si="13"/>
        <v/>
      </c>
      <c r="Q389" s="28" t="s">
        <v>66</v>
      </c>
      <c r="R389" s="33" t="s">
        <v>66</v>
      </c>
      <c r="S389" s="30">
        <f ca="1">SUMIFS(Dividendos!E:E,Dividendos!B:B,A389,Dividendos!A:A,"&gt;="&amp;B389,Dividendos!A:A,"&lt;="&amp; IF(I389="",TODAY(),I389 ))*D389</f>
        <v>0</v>
      </c>
      <c r="T389" s="30">
        <f t="shared" ca="1" si="14"/>
        <v>0</v>
      </c>
      <c r="U389" s="31" t="str">
        <f ca="1">IFERROR(__xludf.DUMMYFUNCTION("IFERROR(IF(B389=TODAY(),GOOGLEFINANCE(""INDEXBVMF:IFIX""),INDEX(GOOGLEFINANCE(""INDEXBVMF:IFIX"",""price"",$B389),2,2)))"),"")</f>
        <v/>
      </c>
      <c r="V389" s="31">
        <f ca="1">IFERROR(__xludf.DUMMYFUNCTION("IF(OR(ISBLANK($I389),I389=TODAY()), GOOGLEFINANCE(""INDEXBVMF:IFIX"") ,INDEX(GOOGLEFINANCE(""INDEXBVMF:IFIX"",""price"",$I389),2,2))"),3416.25)</f>
        <v>3416.25</v>
      </c>
      <c r="W389" s="32" t="e">
        <f t="shared" ca="1" si="15"/>
        <v>#VALUE!</v>
      </c>
      <c r="X389" s="33" t="s">
        <v>66</v>
      </c>
      <c r="Y389" s="34">
        <v>0</v>
      </c>
    </row>
    <row r="390" spans="1:25" ht="15.75" customHeight="1" x14ac:dyDescent="0.2">
      <c r="A390" s="48"/>
      <c r="B390" s="45"/>
      <c r="C390" s="46"/>
      <c r="D390" s="48"/>
      <c r="E390" s="135"/>
      <c r="F390" s="49">
        <f t="shared" si="8"/>
        <v>0</v>
      </c>
      <c r="G390" s="49">
        <f t="shared" si="9"/>
        <v>0</v>
      </c>
      <c r="H390" s="34" t="s">
        <v>66</v>
      </c>
      <c r="I390" s="45"/>
      <c r="J390" s="46"/>
      <c r="K390" s="25"/>
      <c r="L390" s="22"/>
      <c r="M390" s="47" t="str">
        <f t="shared" si="10"/>
        <v/>
      </c>
      <c r="N390" s="27" t="str">
        <f t="shared" si="11"/>
        <v/>
      </c>
      <c r="O390" s="27" t="str">
        <f t="shared" si="12"/>
        <v/>
      </c>
      <c r="P390" s="27" t="str">
        <f t="shared" si="13"/>
        <v/>
      </c>
      <c r="Q390" s="28" t="s">
        <v>66</v>
      </c>
      <c r="R390" s="33" t="s">
        <v>66</v>
      </c>
      <c r="S390" s="30">
        <f ca="1">SUMIFS(Dividendos!E:E,Dividendos!B:B,A390,Dividendos!A:A,"&gt;="&amp;B390,Dividendos!A:A,"&lt;="&amp; IF(I390="",TODAY(),I390 ))*D390</f>
        <v>0</v>
      </c>
      <c r="T390" s="30">
        <f t="shared" ca="1" si="14"/>
        <v>0</v>
      </c>
      <c r="U390" s="31" t="str">
        <f ca="1">IFERROR(__xludf.DUMMYFUNCTION("IFERROR(IF(B390=TODAY(),GOOGLEFINANCE(""INDEXBVMF:IFIX""),INDEX(GOOGLEFINANCE(""INDEXBVMF:IFIX"",""price"",$B390),2,2)))"),"")</f>
        <v/>
      </c>
      <c r="V390" s="31">
        <f ca="1">IFERROR(__xludf.DUMMYFUNCTION("IF(OR(ISBLANK($I390),I390=TODAY()), GOOGLEFINANCE(""INDEXBVMF:IFIX"") ,INDEX(GOOGLEFINANCE(""INDEXBVMF:IFIX"",""price"",$I390),2,2))"),3416.25)</f>
        <v>3416.25</v>
      </c>
      <c r="W390" s="32" t="e">
        <f t="shared" ca="1" si="15"/>
        <v>#VALUE!</v>
      </c>
      <c r="X390" s="33" t="s">
        <v>66</v>
      </c>
      <c r="Y390" s="34">
        <v>0</v>
      </c>
    </row>
    <row r="391" spans="1:25" ht="15.75" customHeight="1" x14ac:dyDescent="0.2">
      <c r="A391" s="48"/>
      <c r="B391" s="45"/>
      <c r="C391" s="46"/>
      <c r="D391" s="48"/>
      <c r="E391" s="135"/>
      <c r="F391" s="49">
        <f t="shared" si="8"/>
        <v>0</v>
      </c>
      <c r="G391" s="49">
        <f t="shared" si="9"/>
        <v>0</v>
      </c>
      <c r="H391" s="34" t="s">
        <v>66</v>
      </c>
      <c r="I391" s="45"/>
      <c r="J391" s="46"/>
      <c r="K391" s="25"/>
      <c r="L391" s="22"/>
      <c r="M391" s="47" t="str">
        <f t="shared" si="10"/>
        <v/>
      </c>
      <c r="N391" s="27" t="str">
        <f t="shared" si="11"/>
        <v/>
      </c>
      <c r="O391" s="27" t="str">
        <f t="shared" si="12"/>
        <v/>
      </c>
      <c r="P391" s="27" t="str">
        <f t="shared" si="13"/>
        <v/>
      </c>
      <c r="Q391" s="28" t="s">
        <v>66</v>
      </c>
      <c r="R391" s="33" t="s">
        <v>66</v>
      </c>
      <c r="S391" s="30">
        <f ca="1">SUMIFS(Dividendos!E:E,Dividendos!B:B,A391,Dividendos!A:A,"&gt;="&amp;B391,Dividendos!A:A,"&lt;="&amp; IF(I391="",TODAY(),I391 ))*D391</f>
        <v>0</v>
      </c>
      <c r="T391" s="30">
        <f t="shared" ca="1" si="14"/>
        <v>0</v>
      </c>
      <c r="U391" s="31" t="str">
        <f ca="1">IFERROR(__xludf.DUMMYFUNCTION("IFERROR(IF(B391=TODAY(),GOOGLEFINANCE(""INDEXBVMF:IFIX""),INDEX(GOOGLEFINANCE(""INDEXBVMF:IFIX"",""price"",$B391),2,2)))"),"")</f>
        <v/>
      </c>
      <c r="V391" s="31">
        <f ca="1">IFERROR(__xludf.DUMMYFUNCTION("IF(OR(ISBLANK($I391),I391=TODAY()), GOOGLEFINANCE(""INDEXBVMF:IFIX"") ,INDEX(GOOGLEFINANCE(""INDEXBVMF:IFIX"",""price"",$I391),2,2))"),3416.25)</f>
        <v>3416.25</v>
      </c>
      <c r="W391" s="32" t="e">
        <f t="shared" ca="1" si="15"/>
        <v>#VALUE!</v>
      </c>
      <c r="X391" s="33" t="s">
        <v>66</v>
      </c>
      <c r="Y391" s="34">
        <v>0</v>
      </c>
    </row>
    <row r="392" spans="1:25" ht="15.75" customHeight="1" x14ac:dyDescent="0.2">
      <c r="A392" s="48"/>
      <c r="B392" s="45"/>
      <c r="C392" s="46"/>
      <c r="D392" s="48"/>
      <c r="E392" s="135"/>
      <c r="F392" s="49">
        <f t="shared" si="8"/>
        <v>0</v>
      </c>
      <c r="G392" s="49">
        <f t="shared" si="9"/>
        <v>0</v>
      </c>
      <c r="H392" s="34" t="s">
        <v>66</v>
      </c>
      <c r="I392" s="45"/>
      <c r="J392" s="46"/>
      <c r="K392" s="25"/>
      <c r="L392" s="22"/>
      <c r="M392" s="47" t="str">
        <f t="shared" si="10"/>
        <v/>
      </c>
      <c r="N392" s="27" t="str">
        <f t="shared" si="11"/>
        <v/>
      </c>
      <c r="O392" s="27" t="str">
        <f t="shared" si="12"/>
        <v/>
      </c>
      <c r="P392" s="27" t="str">
        <f t="shared" si="13"/>
        <v/>
      </c>
      <c r="Q392" s="28" t="s">
        <v>66</v>
      </c>
      <c r="R392" s="33" t="s">
        <v>66</v>
      </c>
      <c r="S392" s="30">
        <f ca="1">SUMIFS(Dividendos!E:E,Dividendos!B:B,A392,Dividendos!A:A,"&gt;="&amp;B392,Dividendos!A:A,"&lt;="&amp; IF(I392="",TODAY(),I392 ))*D392</f>
        <v>0</v>
      </c>
      <c r="T392" s="30">
        <f t="shared" ca="1" si="14"/>
        <v>0</v>
      </c>
      <c r="U392" s="31" t="str">
        <f ca="1">IFERROR(__xludf.DUMMYFUNCTION("IFERROR(IF(B392=TODAY(),GOOGLEFINANCE(""INDEXBVMF:IFIX""),INDEX(GOOGLEFINANCE(""INDEXBVMF:IFIX"",""price"",$B392),2,2)))"),"")</f>
        <v/>
      </c>
      <c r="V392" s="31">
        <f ca="1">IFERROR(__xludf.DUMMYFUNCTION("IF(OR(ISBLANK($I392),I392=TODAY()), GOOGLEFINANCE(""INDEXBVMF:IFIX"") ,INDEX(GOOGLEFINANCE(""INDEXBVMF:IFIX"",""price"",$I392),2,2))"),3416.25)</f>
        <v>3416.25</v>
      </c>
      <c r="W392" s="32" t="e">
        <f t="shared" ca="1" si="15"/>
        <v>#VALUE!</v>
      </c>
      <c r="X392" s="33" t="s">
        <v>66</v>
      </c>
      <c r="Y392" s="34">
        <v>0</v>
      </c>
    </row>
    <row r="393" spans="1:25" ht="15.75" customHeight="1" x14ac:dyDescent="0.2">
      <c r="A393" s="48"/>
      <c r="B393" s="45"/>
      <c r="C393" s="46"/>
      <c r="D393" s="48"/>
      <c r="E393" s="135"/>
      <c r="F393" s="49">
        <f t="shared" si="8"/>
        <v>0</v>
      </c>
      <c r="G393" s="49">
        <f t="shared" si="9"/>
        <v>0</v>
      </c>
      <c r="H393" s="34" t="s">
        <v>66</v>
      </c>
      <c r="I393" s="45"/>
      <c r="J393" s="46"/>
      <c r="K393" s="25"/>
      <c r="L393" s="22"/>
      <c r="M393" s="47" t="str">
        <f t="shared" si="10"/>
        <v/>
      </c>
      <c r="N393" s="27" t="str">
        <f t="shared" si="11"/>
        <v/>
      </c>
      <c r="O393" s="27" t="str">
        <f t="shared" si="12"/>
        <v/>
      </c>
      <c r="P393" s="27" t="str">
        <f t="shared" si="13"/>
        <v/>
      </c>
      <c r="Q393" s="28" t="s">
        <v>66</v>
      </c>
      <c r="R393" s="33" t="s">
        <v>66</v>
      </c>
      <c r="S393" s="30">
        <f ca="1">SUMIFS(Dividendos!E:E,Dividendos!B:B,A393,Dividendos!A:A,"&gt;="&amp;B393,Dividendos!A:A,"&lt;="&amp; IF(I393="",TODAY(),I393 ))*D393</f>
        <v>0</v>
      </c>
      <c r="T393" s="30">
        <f t="shared" ca="1" si="14"/>
        <v>0</v>
      </c>
      <c r="U393" s="31" t="str">
        <f ca="1">IFERROR(__xludf.DUMMYFUNCTION("IFERROR(IF(B393=TODAY(),GOOGLEFINANCE(""INDEXBVMF:IFIX""),INDEX(GOOGLEFINANCE(""INDEXBVMF:IFIX"",""price"",$B393),2,2)))"),"")</f>
        <v/>
      </c>
      <c r="V393" s="31">
        <f ca="1">IFERROR(__xludf.DUMMYFUNCTION("IF(OR(ISBLANK($I393),I393=TODAY()), GOOGLEFINANCE(""INDEXBVMF:IFIX"") ,INDEX(GOOGLEFINANCE(""INDEXBVMF:IFIX"",""price"",$I393),2,2))"),3416.25)</f>
        <v>3416.25</v>
      </c>
      <c r="W393" s="32" t="e">
        <f t="shared" ca="1" si="15"/>
        <v>#VALUE!</v>
      </c>
      <c r="X393" s="33" t="s">
        <v>66</v>
      </c>
      <c r="Y393" s="34">
        <v>0</v>
      </c>
    </row>
    <row r="394" spans="1:25" ht="15.75" customHeight="1" x14ac:dyDescent="0.2">
      <c r="A394" s="48"/>
      <c r="B394" s="45"/>
      <c r="C394" s="46"/>
      <c r="D394" s="48"/>
      <c r="E394" s="135"/>
      <c r="F394" s="49">
        <f t="shared" si="8"/>
        <v>0</v>
      </c>
      <c r="G394" s="49">
        <f t="shared" si="9"/>
        <v>0</v>
      </c>
      <c r="H394" s="34" t="s">
        <v>66</v>
      </c>
      <c r="I394" s="45"/>
      <c r="J394" s="46"/>
      <c r="K394" s="25"/>
      <c r="L394" s="22"/>
      <c r="M394" s="47" t="str">
        <f t="shared" si="10"/>
        <v/>
      </c>
      <c r="N394" s="27" t="str">
        <f t="shared" si="11"/>
        <v/>
      </c>
      <c r="O394" s="27" t="str">
        <f t="shared" si="12"/>
        <v/>
      </c>
      <c r="P394" s="27" t="str">
        <f t="shared" si="13"/>
        <v/>
      </c>
      <c r="Q394" s="28" t="s">
        <v>66</v>
      </c>
      <c r="R394" s="33" t="s">
        <v>66</v>
      </c>
      <c r="S394" s="30">
        <f ca="1">SUMIFS(Dividendos!E:E,Dividendos!B:B,A394,Dividendos!A:A,"&gt;="&amp;B394,Dividendos!A:A,"&lt;="&amp; IF(I394="",TODAY(),I394 ))*D394</f>
        <v>0</v>
      </c>
      <c r="T394" s="30">
        <f t="shared" ca="1" si="14"/>
        <v>0</v>
      </c>
      <c r="U394" s="31" t="str">
        <f ca="1">IFERROR(__xludf.DUMMYFUNCTION("IFERROR(IF(B394=TODAY(),GOOGLEFINANCE(""INDEXBVMF:IFIX""),INDEX(GOOGLEFINANCE(""INDEXBVMF:IFIX"",""price"",$B394),2,2)))"),"")</f>
        <v/>
      </c>
      <c r="V394" s="31">
        <f ca="1">IFERROR(__xludf.DUMMYFUNCTION("IF(OR(ISBLANK($I394),I394=TODAY()), GOOGLEFINANCE(""INDEXBVMF:IFIX"") ,INDEX(GOOGLEFINANCE(""INDEXBVMF:IFIX"",""price"",$I394),2,2))"),3416.25)</f>
        <v>3416.25</v>
      </c>
      <c r="W394" s="32" t="e">
        <f t="shared" ca="1" si="15"/>
        <v>#VALUE!</v>
      </c>
      <c r="X394" s="33" t="s">
        <v>66</v>
      </c>
      <c r="Y394" s="34">
        <v>0</v>
      </c>
    </row>
    <row r="395" spans="1:25" ht="15.75" customHeight="1" x14ac:dyDescent="0.2">
      <c r="A395" s="48"/>
      <c r="B395" s="45"/>
      <c r="C395" s="46"/>
      <c r="D395" s="48"/>
      <c r="E395" s="135"/>
      <c r="F395" s="49">
        <f t="shared" si="8"/>
        <v>0</v>
      </c>
      <c r="G395" s="49">
        <f t="shared" si="9"/>
        <v>0</v>
      </c>
      <c r="H395" s="34" t="s">
        <v>66</v>
      </c>
      <c r="I395" s="45"/>
      <c r="J395" s="46"/>
      <c r="K395" s="25"/>
      <c r="L395" s="22"/>
      <c r="M395" s="47" t="str">
        <f t="shared" si="10"/>
        <v/>
      </c>
      <c r="N395" s="27" t="str">
        <f t="shared" si="11"/>
        <v/>
      </c>
      <c r="O395" s="27" t="str">
        <f t="shared" si="12"/>
        <v/>
      </c>
      <c r="P395" s="27" t="str">
        <f t="shared" si="13"/>
        <v/>
      </c>
      <c r="Q395" s="28" t="s">
        <v>66</v>
      </c>
      <c r="R395" s="33" t="s">
        <v>66</v>
      </c>
      <c r="S395" s="30">
        <f ca="1">SUMIFS(Dividendos!E:E,Dividendos!B:B,A395,Dividendos!A:A,"&gt;="&amp;B395,Dividendos!A:A,"&lt;="&amp; IF(I395="",TODAY(),I395 ))*D395</f>
        <v>0</v>
      </c>
      <c r="T395" s="30">
        <f t="shared" ca="1" si="14"/>
        <v>0</v>
      </c>
      <c r="U395" s="31" t="str">
        <f ca="1">IFERROR(__xludf.DUMMYFUNCTION("IFERROR(IF(B395=TODAY(),GOOGLEFINANCE(""INDEXBVMF:IFIX""),INDEX(GOOGLEFINANCE(""INDEXBVMF:IFIX"",""price"",$B395),2,2)))"),"")</f>
        <v/>
      </c>
      <c r="V395" s="31">
        <f ca="1">IFERROR(__xludf.DUMMYFUNCTION("IF(OR(ISBLANK($I395),I395=TODAY()), GOOGLEFINANCE(""INDEXBVMF:IFIX"") ,INDEX(GOOGLEFINANCE(""INDEXBVMF:IFIX"",""price"",$I395),2,2))"),3416.25)</f>
        <v>3416.25</v>
      </c>
      <c r="W395" s="32" t="e">
        <f t="shared" ca="1" si="15"/>
        <v>#VALUE!</v>
      </c>
      <c r="X395" s="33" t="s">
        <v>66</v>
      </c>
      <c r="Y395" s="34">
        <v>0</v>
      </c>
    </row>
    <row r="396" spans="1:25" ht="15.75" customHeight="1" x14ac:dyDescent="0.2">
      <c r="A396" s="48"/>
      <c r="B396" s="45"/>
      <c r="C396" s="46"/>
      <c r="D396" s="48"/>
      <c r="E396" s="135"/>
      <c r="F396" s="49">
        <f t="shared" si="8"/>
        <v>0</v>
      </c>
      <c r="G396" s="49">
        <f t="shared" si="9"/>
        <v>0</v>
      </c>
      <c r="H396" s="34" t="s">
        <v>66</v>
      </c>
      <c r="I396" s="45"/>
      <c r="J396" s="46"/>
      <c r="K396" s="25"/>
      <c r="L396" s="22"/>
      <c r="M396" s="47" t="str">
        <f t="shared" si="10"/>
        <v/>
      </c>
      <c r="N396" s="27" t="str">
        <f t="shared" si="11"/>
        <v/>
      </c>
      <c r="O396" s="27" t="str">
        <f t="shared" si="12"/>
        <v/>
      </c>
      <c r="P396" s="27" t="str">
        <f t="shared" si="13"/>
        <v/>
      </c>
      <c r="Q396" s="28" t="s">
        <v>66</v>
      </c>
      <c r="R396" s="33" t="s">
        <v>66</v>
      </c>
      <c r="S396" s="30">
        <f ca="1">SUMIFS(Dividendos!E:E,Dividendos!B:B,A396,Dividendos!A:A,"&gt;="&amp;B396,Dividendos!A:A,"&lt;="&amp; IF(I396="",TODAY(),I396 ))*D396</f>
        <v>0</v>
      </c>
      <c r="T396" s="30">
        <f t="shared" ca="1" si="14"/>
        <v>0</v>
      </c>
      <c r="U396" s="31" t="str">
        <f ca="1">IFERROR(__xludf.DUMMYFUNCTION("IFERROR(IF(B396=TODAY(),GOOGLEFINANCE(""INDEXBVMF:IFIX""),INDEX(GOOGLEFINANCE(""INDEXBVMF:IFIX"",""price"",$B396),2,2)))"),"")</f>
        <v/>
      </c>
      <c r="V396" s="31">
        <f ca="1">IFERROR(__xludf.DUMMYFUNCTION("IF(OR(ISBLANK($I396),I396=TODAY()), GOOGLEFINANCE(""INDEXBVMF:IFIX"") ,INDEX(GOOGLEFINANCE(""INDEXBVMF:IFIX"",""price"",$I396),2,2))"),3416.25)</f>
        <v>3416.25</v>
      </c>
      <c r="W396" s="32" t="e">
        <f t="shared" ca="1" si="15"/>
        <v>#VALUE!</v>
      </c>
      <c r="X396" s="33" t="s">
        <v>66</v>
      </c>
      <c r="Y396" s="34">
        <v>0</v>
      </c>
    </row>
    <row r="397" spans="1:25" ht="15.75" customHeight="1" x14ac:dyDescent="0.2">
      <c r="A397" s="48"/>
      <c r="B397" s="45"/>
      <c r="C397" s="46"/>
      <c r="D397" s="48"/>
      <c r="E397" s="135"/>
      <c r="F397" s="49">
        <f t="shared" si="8"/>
        <v>0</v>
      </c>
      <c r="G397" s="49">
        <f t="shared" si="9"/>
        <v>0</v>
      </c>
      <c r="H397" s="34" t="s">
        <v>66</v>
      </c>
      <c r="I397" s="45"/>
      <c r="J397" s="46"/>
      <c r="K397" s="25"/>
      <c r="L397" s="22"/>
      <c r="M397" s="47" t="str">
        <f t="shared" si="10"/>
        <v/>
      </c>
      <c r="N397" s="27" t="str">
        <f t="shared" si="11"/>
        <v/>
      </c>
      <c r="O397" s="27" t="str">
        <f t="shared" si="12"/>
        <v/>
      </c>
      <c r="P397" s="27" t="str">
        <f t="shared" si="13"/>
        <v/>
      </c>
      <c r="Q397" s="28" t="s">
        <v>66</v>
      </c>
      <c r="R397" s="33" t="s">
        <v>66</v>
      </c>
      <c r="S397" s="30">
        <f ca="1">SUMIFS(Dividendos!E:E,Dividendos!B:B,A397,Dividendos!A:A,"&gt;="&amp;B397,Dividendos!A:A,"&lt;="&amp; IF(I397="",TODAY(),I397 ))*D397</f>
        <v>0</v>
      </c>
      <c r="T397" s="30">
        <f t="shared" ca="1" si="14"/>
        <v>0</v>
      </c>
      <c r="U397" s="31" t="str">
        <f ca="1">IFERROR(__xludf.DUMMYFUNCTION("IFERROR(IF(B397=TODAY(),GOOGLEFINANCE(""INDEXBVMF:IFIX""),INDEX(GOOGLEFINANCE(""INDEXBVMF:IFIX"",""price"",$B397),2,2)))"),"")</f>
        <v/>
      </c>
      <c r="V397" s="31">
        <f ca="1">IFERROR(__xludf.DUMMYFUNCTION("IF(OR(ISBLANK($I397),I397=TODAY()), GOOGLEFINANCE(""INDEXBVMF:IFIX"") ,INDEX(GOOGLEFINANCE(""INDEXBVMF:IFIX"",""price"",$I397),2,2))"),3416.25)</f>
        <v>3416.25</v>
      </c>
      <c r="W397" s="32" t="e">
        <f t="shared" ca="1" si="15"/>
        <v>#VALUE!</v>
      </c>
      <c r="X397" s="33" t="s">
        <v>66</v>
      </c>
      <c r="Y397" s="34">
        <v>0</v>
      </c>
    </row>
    <row r="398" spans="1:25" ht="15.75" customHeight="1" x14ac:dyDescent="0.2">
      <c r="A398" s="48"/>
      <c r="B398" s="45"/>
      <c r="C398" s="46"/>
      <c r="D398" s="48"/>
      <c r="E398" s="135"/>
      <c r="F398" s="49">
        <f t="shared" si="8"/>
        <v>0</v>
      </c>
      <c r="G398" s="49">
        <f t="shared" si="9"/>
        <v>0</v>
      </c>
      <c r="H398" s="34" t="s">
        <v>66</v>
      </c>
      <c r="I398" s="45"/>
      <c r="J398" s="46"/>
      <c r="K398" s="25"/>
      <c r="L398" s="22"/>
      <c r="M398" s="47" t="str">
        <f t="shared" si="10"/>
        <v/>
      </c>
      <c r="N398" s="27" t="str">
        <f t="shared" si="11"/>
        <v/>
      </c>
      <c r="O398" s="27" t="str">
        <f t="shared" si="12"/>
        <v/>
      </c>
      <c r="P398" s="27" t="str">
        <f t="shared" si="13"/>
        <v/>
      </c>
      <c r="Q398" s="28" t="s">
        <v>66</v>
      </c>
      <c r="R398" s="33" t="s">
        <v>66</v>
      </c>
      <c r="S398" s="30">
        <f ca="1">SUMIFS(Dividendos!E:E,Dividendos!B:B,A398,Dividendos!A:A,"&gt;="&amp;B398,Dividendos!A:A,"&lt;="&amp; IF(I398="",TODAY(),I398 ))*D398</f>
        <v>0</v>
      </c>
      <c r="T398" s="30">
        <f t="shared" ca="1" si="14"/>
        <v>0</v>
      </c>
      <c r="U398" s="31" t="str">
        <f ca="1">IFERROR(__xludf.DUMMYFUNCTION("IFERROR(IF(B398=TODAY(),GOOGLEFINANCE(""INDEXBVMF:IFIX""),INDEX(GOOGLEFINANCE(""INDEXBVMF:IFIX"",""price"",$B398),2,2)))"),"")</f>
        <v/>
      </c>
      <c r="V398" s="31">
        <f ca="1">IFERROR(__xludf.DUMMYFUNCTION("IF(OR(ISBLANK($I398),I398=TODAY()), GOOGLEFINANCE(""INDEXBVMF:IFIX"") ,INDEX(GOOGLEFINANCE(""INDEXBVMF:IFIX"",""price"",$I398),2,2))"),3416.25)</f>
        <v>3416.25</v>
      </c>
      <c r="W398" s="32" t="e">
        <f t="shared" ca="1" si="15"/>
        <v>#VALUE!</v>
      </c>
      <c r="X398" s="33" t="s">
        <v>66</v>
      </c>
      <c r="Y398" s="34">
        <v>0</v>
      </c>
    </row>
    <row r="399" spans="1:25" ht="15.75" customHeight="1" x14ac:dyDescent="0.2">
      <c r="A399" s="48"/>
      <c r="B399" s="45"/>
      <c r="C399" s="46"/>
      <c r="D399" s="48"/>
      <c r="E399" s="135"/>
      <c r="F399" s="49">
        <f t="shared" si="8"/>
        <v>0</v>
      </c>
      <c r="G399" s="49">
        <f t="shared" si="9"/>
        <v>0</v>
      </c>
      <c r="H399" s="34" t="s">
        <v>66</v>
      </c>
      <c r="I399" s="45"/>
      <c r="J399" s="46"/>
      <c r="K399" s="25"/>
      <c r="L399" s="22"/>
      <c r="M399" s="47" t="str">
        <f t="shared" si="10"/>
        <v/>
      </c>
      <c r="N399" s="27" t="str">
        <f t="shared" si="11"/>
        <v/>
      </c>
      <c r="O399" s="27" t="str">
        <f t="shared" si="12"/>
        <v/>
      </c>
      <c r="P399" s="27" t="str">
        <f t="shared" si="13"/>
        <v/>
      </c>
      <c r="Q399" s="28" t="s">
        <v>66</v>
      </c>
      <c r="R399" s="33" t="s">
        <v>66</v>
      </c>
      <c r="S399" s="30">
        <f ca="1">SUMIFS(Dividendos!E:E,Dividendos!B:B,A399,Dividendos!A:A,"&gt;="&amp;B399,Dividendos!A:A,"&lt;="&amp; IF(I399="",TODAY(),I399 ))*D399</f>
        <v>0</v>
      </c>
      <c r="T399" s="30">
        <f t="shared" ca="1" si="14"/>
        <v>0</v>
      </c>
      <c r="U399" s="31" t="str">
        <f ca="1">IFERROR(__xludf.DUMMYFUNCTION("IFERROR(IF(B399=TODAY(),GOOGLEFINANCE(""INDEXBVMF:IFIX""),INDEX(GOOGLEFINANCE(""INDEXBVMF:IFIX"",""price"",$B399),2,2)))"),"")</f>
        <v/>
      </c>
      <c r="V399" s="31">
        <f ca="1">IFERROR(__xludf.DUMMYFUNCTION("IF(OR(ISBLANK($I399),I399=TODAY()), GOOGLEFINANCE(""INDEXBVMF:IFIX"") ,INDEX(GOOGLEFINANCE(""INDEXBVMF:IFIX"",""price"",$I399),2,2))"),3416.25)</f>
        <v>3416.25</v>
      </c>
      <c r="W399" s="32" t="e">
        <f t="shared" ca="1" si="15"/>
        <v>#VALUE!</v>
      </c>
      <c r="X399" s="33" t="s">
        <v>66</v>
      </c>
      <c r="Y399" s="34">
        <v>0</v>
      </c>
    </row>
    <row r="400" spans="1:25" ht="15.75" customHeight="1" x14ac:dyDescent="0.2">
      <c r="A400" s="48"/>
      <c r="B400" s="45"/>
      <c r="C400" s="46"/>
      <c r="D400" s="48"/>
      <c r="E400" s="135"/>
      <c r="F400" s="49">
        <f t="shared" si="8"/>
        <v>0</v>
      </c>
      <c r="G400" s="49">
        <f t="shared" si="9"/>
        <v>0</v>
      </c>
      <c r="H400" s="34" t="s">
        <v>66</v>
      </c>
      <c r="I400" s="45"/>
      <c r="J400" s="46"/>
      <c r="K400" s="25"/>
      <c r="L400" s="22"/>
      <c r="M400" s="47" t="str">
        <f t="shared" si="10"/>
        <v/>
      </c>
      <c r="N400" s="27" t="str">
        <f t="shared" si="11"/>
        <v/>
      </c>
      <c r="O400" s="27" t="str">
        <f t="shared" si="12"/>
        <v/>
      </c>
      <c r="P400" s="27" t="str">
        <f t="shared" si="13"/>
        <v/>
      </c>
      <c r="Q400" s="28" t="s">
        <v>66</v>
      </c>
      <c r="R400" s="33" t="s">
        <v>66</v>
      </c>
      <c r="S400" s="30">
        <f ca="1">SUMIFS(Dividendos!E:E,Dividendos!B:B,A400,Dividendos!A:A,"&gt;="&amp;B400,Dividendos!A:A,"&lt;="&amp; IF(I400="",TODAY(),I400 ))*D400</f>
        <v>0</v>
      </c>
      <c r="T400" s="30">
        <f t="shared" ca="1" si="14"/>
        <v>0</v>
      </c>
      <c r="U400" s="31" t="str">
        <f ca="1">IFERROR(__xludf.DUMMYFUNCTION("IFERROR(IF(B400=TODAY(),GOOGLEFINANCE(""INDEXBVMF:IFIX""),INDEX(GOOGLEFINANCE(""INDEXBVMF:IFIX"",""price"",$B400),2,2)))"),"")</f>
        <v/>
      </c>
      <c r="V400" s="31">
        <f ca="1">IFERROR(__xludf.DUMMYFUNCTION("IF(OR(ISBLANK($I400),I400=TODAY()), GOOGLEFINANCE(""INDEXBVMF:IFIX"") ,INDEX(GOOGLEFINANCE(""INDEXBVMF:IFIX"",""price"",$I400),2,2))"),3416.25)</f>
        <v>3416.25</v>
      </c>
      <c r="W400" s="32" t="e">
        <f t="shared" ca="1" si="15"/>
        <v>#VALUE!</v>
      </c>
      <c r="X400" s="33" t="s">
        <v>66</v>
      </c>
      <c r="Y400" s="34">
        <v>0</v>
      </c>
    </row>
    <row r="401" spans="1:25" ht="15.75" customHeight="1" x14ac:dyDescent="0.2">
      <c r="A401" s="48"/>
      <c r="B401" s="45"/>
      <c r="C401" s="46"/>
      <c r="D401" s="48"/>
      <c r="E401" s="135"/>
      <c r="F401" s="49">
        <f t="shared" si="8"/>
        <v>0</v>
      </c>
      <c r="G401" s="49">
        <f t="shared" si="9"/>
        <v>0</v>
      </c>
      <c r="H401" s="34" t="s">
        <v>66</v>
      </c>
      <c r="I401" s="45"/>
      <c r="J401" s="46"/>
      <c r="K401" s="25"/>
      <c r="L401" s="22"/>
      <c r="M401" s="47" t="str">
        <f t="shared" si="10"/>
        <v/>
      </c>
      <c r="N401" s="27" t="str">
        <f t="shared" si="11"/>
        <v/>
      </c>
      <c r="O401" s="27" t="str">
        <f t="shared" si="12"/>
        <v/>
      </c>
      <c r="P401" s="27" t="str">
        <f t="shared" si="13"/>
        <v/>
      </c>
      <c r="Q401" s="28" t="s">
        <v>66</v>
      </c>
      <c r="R401" s="33" t="s">
        <v>66</v>
      </c>
      <c r="S401" s="30">
        <f ca="1">SUMIFS(Dividendos!E:E,Dividendos!B:B,A401,Dividendos!A:A,"&gt;="&amp;B401,Dividendos!A:A,"&lt;="&amp; IF(I401="",TODAY(),I401 ))*D401</f>
        <v>0</v>
      </c>
      <c r="T401" s="30">
        <f t="shared" ca="1" si="14"/>
        <v>0</v>
      </c>
      <c r="U401" s="31" t="str">
        <f ca="1">IFERROR(__xludf.DUMMYFUNCTION("IFERROR(IF(B401=TODAY(),GOOGLEFINANCE(""INDEXBVMF:IFIX""),INDEX(GOOGLEFINANCE(""INDEXBVMF:IFIX"",""price"",$B401),2,2)))"),"")</f>
        <v/>
      </c>
      <c r="V401" s="31">
        <f ca="1">IFERROR(__xludf.DUMMYFUNCTION("IF(OR(ISBLANK($I401),I401=TODAY()), GOOGLEFINANCE(""INDEXBVMF:IFIX"") ,INDEX(GOOGLEFINANCE(""INDEXBVMF:IFIX"",""price"",$I401),2,2))"),3416.25)</f>
        <v>3416.25</v>
      </c>
      <c r="W401" s="32" t="e">
        <f t="shared" ca="1" si="15"/>
        <v>#VALUE!</v>
      </c>
      <c r="X401" s="33" t="s">
        <v>66</v>
      </c>
      <c r="Y401" s="34">
        <v>0</v>
      </c>
    </row>
    <row r="402" spans="1:25" ht="15.75" customHeight="1" x14ac:dyDescent="0.2">
      <c r="A402" s="48"/>
      <c r="B402" s="45"/>
      <c r="C402" s="46"/>
      <c r="D402" s="48"/>
      <c r="E402" s="135"/>
      <c r="F402" s="49">
        <f t="shared" si="8"/>
        <v>0</v>
      </c>
      <c r="G402" s="49">
        <f t="shared" si="9"/>
        <v>0</v>
      </c>
      <c r="H402" s="34" t="s">
        <v>66</v>
      </c>
      <c r="I402" s="45"/>
      <c r="J402" s="46"/>
      <c r="K402" s="25"/>
      <c r="L402" s="22"/>
      <c r="M402" s="47" t="str">
        <f t="shared" si="10"/>
        <v/>
      </c>
      <c r="N402" s="27" t="str">
        <f t="shared" si="11"/>
        <v/>
      </c>
      <c r="O402" s="27" t="str">
        <f t="shared" si="12"/>
        <v/>
      </c>
      <c r="P402" s="27" t="str">
        <f t="shared" si="13"/>
        <v/>
      </c>
      <c r="Q402" s="28" t="s">
        <v>66</v>
      </c>
      <c r="R402" s="33" t="s">
        <v>66</v>
      </c>
      <c r="S402" s="30">
        <f ca="1">SUMIFS(Dividendos!E:E,Dividendos!B:B,A402,Dividendos!A:A,"&gt;="&amp;B402,Dividendos!A:A,"&lt;="&amp; IF(I402="",TODAY(),I402 ))*D402</f>
        <v>0</v>
      </c>
      <c r="T402" s="30">
        <f t="shared" ca="1" si="14"/>
        <v>0</v>
      </c>
      <c r="U402" s="31" t="str">
        <f ca="1">IFERROR(__xludf.DUMMYFUNCTION("IFERROR(IF(B402=TODAY(),GOOGLEFINANCE(""INDEXBVMF:IFIX""),INDEX(GOOGLEFINANCE(""INDEXBVMF:IFIX"",""price"",$B402),2,2)))"),"")</f>
        <v/>
      </c>
      <c r="V402" s="31">
        <f ca="1">IFERROR(__xludf.DUMMYFUNCTION("IF(OR(ISBLANK($I402),I402=TODAY()), GOOGLEFINANCE(""INDEXBVMF:IFIX"") ,INDEX(GOOGLEFINANCE(""INDEXBVMF:IFIX"",""price"",$I402),2,2))"),3416.25)</f>
        <v>3416.25</v>
      </c>
      <c r="W402" s="32" t="e">
        <f t="shared" ca="1" si="15"/>
        <v>#VALUE!</v>
      </c>
      <c r="X402" s="33" t="s">
        <v>66</v>
      </c>
      <c r="Y402" s="34">
        <v>0</v>
      </c>
    </row>
    <row r="403" spans="1:25" ht="15.75" customHeight="1" x14ac:dyDescent="0.2">
      <c r="A403" s="48"/>
      <c r="B403" s="45"/>
      <c r="C403" s="46"/>
      <c r="D403" s="48"/>
      <c r="E403" s="135"/>
      <c r="F403" s="49">
        <f t="shared" si="8"/>
        <v>0</v>
      </c>
      <c r="G403" s="49">
        <f t="shared" si="9"/>
        <v>0</v>
      </c>
      <c r="H403" s="34" t="s">
        <v>66</v>
      </c>
      <c r="I403" s="45"/>
      <c r="J403" s="46"/>
      <c r="K403" s="25"/>
      <c r="L403" s="22"/>
      <c r="M403" s="47" t="str">
        <f t="shared" si="10"/>
        <v/>
      </c>
      <c r="N403" s="27" t="str">
        <f t="shared" si="11"/>
        <v/>
      </c>
      <c r="O403" s="27" t="str">
        <f t="shared" si="12"/>
        <v/>
      </c>
      <c r="P403" s="27" t="str">
        <f t="shared" si="13"/>
        <v/>
      </c>
      <c r="Q403" s="28" t="s">
        <v>66</v>
      </c>
      <c r="R403" s="33" t="s">
        <v>66</v>
      </c>
      <c r="S403" s="30">
        <f ca="1">SUMIFS(Dividendos!E:E,Dividendos!B:B,A403,Dividendos!A:A,"&gt;="&amp;B403,Dividendos!A:A,"&lt;="&amp; IF(I403="",TODAY(),I403 ))*D403</f>
        <v>0</v>
      </c>
      <c r="T403" s="30">
        <f t="shared" ca="1" si="14"/>
        <v>0</v>
      </c>
      <c r="U403" s="31" t="str">
        <f ca="1">IFERROR(__xludf.DUMMYFUNCTION("IFERROR(IF(B403=TODAY(),GOOGLEFINANCE(""INDEXBVMF:IFIX""),INDEX(GOOGLEFINANCE(""INDEXBVMF:IFIX"",""price"",$B403),2,2)))"),"")</f>
        <v/>
      </c>
      <c r="V403" s="31">
        <f ca="1">IFERROR(__xludf.DUMMYFUNCTION("IF(OR(ISBLANK($I403),I403=TODAY()), GOOGLEFINANCE(""INDEXBVMF:IFIX"") ,INDEX(GOOGLEFINANCE(""INDEXBVMF:IFIX"",""price"",$I403),2,2))"),3416.25)</f>
        <v>3416.25</v>
      </c>
      <c r="W403" s="32" t="e">
        <f t="shared" ca="1" si="15"/>
        <v>#VALUE!</v>
      </c>
      <c r="X403" s="33" t="s">
        <v>66</v>
      </c>
      <c r="Y403" s="34">
        <v>0</v>
      </c>
    </row>
    <row r="404" spans="1:25" ht="15.75" customHeight="1" x14ac:dyDescent="0.2">
      <c r="A404" s="48"/>
      <c r="B404" s="45"/>
      <c r="C404" s="46"/>
      <c r="D404" s="48"/>
      <c r="E404" s="135"/>
      <c r="F404" s="49">
        <f t="shared" si="8"/>
        <v>0</v>
      </c>
      <c r="G404" s="49">
        <f t="shared" si="9"/>
        <v>0</v>
      </c>
      <c r="H404" s="34" t="s">
        <v>66</v>
      </c>
      <c r="I404" s="45"/>
      <c r="J404" s="46"/>
      <c r="K404" s="25"/>
      <c r="L404" s="22"/>
      <c r="M404" s="47" t="str">
        <f t="shared" si="10"/>
        <v/>
      </c>
      <c r="N404" s="27" t="str">
        <f t="shared" si="11"/>
        <v/>
      </c>
      <c r="O404" s="27" t="str">
        <f t="shared" si="12"/>
        <v/>
      </c>
      <c r="P404" s="27" t="str">
        <f t="shared" si="13"/>
        <v/>
      </c>
      <c r="Q404" s="28" t="s">
        <v>66</v>
      </c>
      <c r="R404" s="33" t="s">
        <v>66</v>
      </c>
      <c r="S404" s="30">
        <f ca="1">SUMIFS(Dividendos!E:E,Dividendos!B:B,A404,Dividendos!A:A,"&gt;="&amp;B404,Dividendos!A:A,"&lt;="&amp; IF(I404="",TODAY(),I404 ))*D404</f>
        <v>0</v>
      </c>
      <c r="T404" s="30">
        <f t="shared" ca="1" si="14"/>
        <v>0</v>
      </c>
      <c r="U404" s="31" t="str">
        <f ca="1">IFERROR(__xludf.DUMMYFUNCTION("IFERROR(IF(B404=TODAY(),GOOGLEFINANCE(""INDEXBVMF:IFIX""),INDEX(GOOGLEFINANCE(""INDEXBVMF:IFIX"",""price"",$B404),2,2)))"),"")</f>
        <v/>
      </c>
      <c r="V404" s="31">
        <f ca="1">IFERROR(__xludf.DUMMYFUNCTION("IF(OR(ISBLANK($I404),I404=TODAY()), GOOGLEFINANCE(""INDEXBVMF:IFIX"") ,INDEX(GOOGLEFINANCE(""INDEXBVMF:IFIX"",""price"",$I404),2,2))"),3416.25)</f>
        <v>3416.25</v>
      </c>
      <c r="W404" s="32" t="e">
        <f t="shared" ca="1" si="15"/>
        <v>#VALUE!</v>
      </c>
      <c r="X404" s="33" t="s">
        <v>66</v>
      </c>
      <c r="Y404" s="34">
        <v>0</v>
      </c>
    </row>
    <row r="405" spans="1:25" ht="15.75" customHeight="1" x14ac:dyDescent="0.2">
      <c r="A405" s="48"/>
      <c r="B405" s="45"/>
      <c r="C405" s="46"/>
      <c r="D405" s="48"/>
      <c r="E405" s="135"/>
      <c r="F405" s="49">
        <f t="shared" si="8"/>
        <v>0</v>
      </c>
      <c r="G405" s="49">
        <f t="shared" si="9"/>
        <v>0</v>
      </c>
      <c r="H405" s="34" t="s">
        <v>66</v>
      </c>
      <c r="I405" s="45"/>
      <c r="J405" s="46"/>
      <c r="K405" s="25"/>
      <c r="L405" s="22"/>
      <c r="M405" s="47" t="str">
        <f t="shared" si="10"/>
        <v/>
      </c>
      <c r="N405" s="27" t="str">
        <f t="shared" si="11"/>
        <v/>
      </c>
      <c r="O405" s="27" t="str">
        <f t="shared" si="12"/>
        <v/>
      </c>
      <c r="P405" s="27" t="str">
        <f t="shared" si="13"/>
        <v/>
      </c>
      <c r="Q405" s="28" t="s">
        <v>66</v>
      </c>
      <c r="R405" s="33" t="s">
        <v>66</v>
      </c>
      <c r="S405" s="30">
        <f ca="1">SUMIFS(Dividendos!E:E,Dividendos!B:B,A405,Dividendos!A:A,"&gt;="&amp;B405,Dividendos!A:A,"&lt;="&amp; IF(I405="",TODAY(),I405 ))*D405</f>
        <v>0</v>
      </c>
      <c r="T405" s="30">
        <f t="shared" ca="1" si="14"/>
        <v>0</v>
      </c>
      <c r="U405" s="31" t="str">
        <f ca="1">IFERROR(__xludf.DUMMYFUNCTION("IFERROR(IF(B405=TODAY(),GOOGLEFINANCE(""INDEXBVMF:IFIX""),INDEX(GOOGLEFINANCE(""INDEXBVMF:IFIX"",""price"",$B405),2,2)))"),"")</f>
        <v/>
      </c>
      <c r="V405" s="31">
        <f ca="1">IFERROR(__xludf.DUMMYFUNCTION("IF(OR(ISBLANK($I405),I405=TODAY()), GOOGLEFINANCE(""INDEXBVMF:IFIX"") ,INDEX(GOOGLEFINANCE(""INDEXBVMF:IFIX"",""price"",$I405),2,2))"),3416.25)</f>
        <v>3416.25</v>
      </c>
      <c r="W405" s="32" t="e">
        <f t="shared" ca="1" si="15"/>
        <v>#VALUE!</v>
      </c>
      <c r="X405" s="33" t="s">
        <v>66</v>
      </c>
      <c r="Y405" s="34">
        <v>0</v>
      </c>
    </row>
    <row r="406" spans="1:25" ht="15.75" customHeight="1" x14ac:dyDescent="0.2">
      <c r="A406" s="48"/>
      <c r="B406" s="45"/>
      <c r="C406" s="46"/>
      <c r="D406" s="48"/>
      <c r="E406" s="135"/>
      <c r="F406" s="49">
        <f t="shared" si="8"/>
        <v>0</v>
      </c>
      <c r="G406" s="49">
        <f t="shared" si="9"/>
        <v>0</v>
      </c>
      <c r="H406" s="34" t="s">
        <v>66</v>
      </c>
      <c r="I406" s="45"/>
      <c r="J406" s="46"/>
      <c r="K406" s="25"/>
      <c r="L406" s="22"/>
      <c r="M406" s="47" t="str">
        <f t="shared" si="10"/>
        <v/>
      </c>
      <c r="N406" s="27" t="str">
        <f t="shared" si="11"/>
        <v/>
      </c>
      <c r="O406" s="27" t="str">
        <f t="shared" si="12"/>
        <v/>
      </c>
      <c r="P406" s="27" t="str">
        <f t="shared" si="13"/>
        <v/>
      </c>
      <c r="Q406" s="28" t="s">
        <v>66</v>
      </c>
      <c r="R406" s="33" t="s">
        <v>66</v>
      </c>
      <c r="S406" s="30">
        <f ca="1">SUMIFS(Dividendos!E:E,Dividendos!B:B,A406,Dividendos!A:A,"&gt;="&amp;B406,Dividendos!A:A,"&lt;="&amp; IF(I406="",TODAY(),I406 ))*D406</f>
        <v>0</v>
      </c>
      <c r="T406" s="30">
        <f t="shared" ca="1" si="14"/>
        <v>0</v>
      </c>
      <c r="U406" s="31" t="str">
        <f ca="1">IFERROR(__xludf.DUMMYFUNCTION("IFERROR(IF(B406=TODAY(),GOOGLEFINANCE(""INDEXBVMF:IFIX""),INDEX(GOOGLEFINANCE(""INDEXBVMF:IFIX"",""price"",$B406),2,2)))"),"")</f>
        <v/>
      </c>
      <c r="V406" s="31">
        <f ca="1">IFERROR(__xludf.DUMMYFUNCTION("IF(OR(ISBLANK($I406),I406=TODAY()), GOOGLEFINANCE(""INDEXBVMF:IFIX"") ,INDEX(GOOGLEFINANCE(""INDEXBVMF:IFIX"",""price"",$I406),2,2))"),3416.25)</f>
        <v>3416.25</v>
      </c>
      <c r="W406" s="32" t="e">
        <f t="shared" ca="1" si="15"/>
        <v>#VALUE!</v>
      </c>
      <c r="X406" s="33" t="s">
        <v>66</v>
      </c>
      <c r="Y406" s="34">
        <v>0</v>
      </c>
    </row>
    <row r="407" spans="1:25" ht="15.75" customHeight="1" x14ac:dyDescent="0.2">
      <c r="A407" s="48"/>
      <c r="B407" s="45"/>
      <c r="C407" s="46"/>
      <c r="D407" s="48"/>
      <c r="E407" s="135"/>
      <c r="F407" s="49">
        <f t="shared" si="8"/>
        <v>0</v>
      </c>
      <c r="G407" s="49">
        <f t="shared" si="9"/>
        <v>0</v>
      </c>
      <c r="H407" s="34" t="s">
        <v>66</v>
      </c>
      <c r="I407" s="45"/>
      <c r="J407" s="46"/>
      <c r="K407" s="25"/>
      <c r="L407" s="22"/>
      <c r="M407" s="47" t="str">
        <f t="shared" si="10"/>
        <v/>
      </c>
      <c r="N407" s="27" t="str">
        <f t="shared" si="11"/>
        <v/>
      </c>
      <c r="O407" s="27" t="str">
        <f t="shared" si="12"/>
        <v/>
      </c>
      <c r="P407" s="27" t="str">
        <f t="shared" si="13"/>
        <v/>
      </c>
      <c r="Q407" s="28" t="s">
        <v>66</v>
      </c>
      <c r="R407" s="33" t="s">
        <v>66</v>
      </c>
      <c r="S407" s="30">
        <f ca="1">SUMIFS(Dividendos!E:E,Dividendos!B:B,A407,Dividendos!A:A,"&gt;="&amp;B407,Dividendos!A:A,"&lt;="&amp; IF(I407="",TODAY(),I407 ))*D407</f>
        <v>0</v>
      </c>
      <c r="T407" s="30">
        <f t="shared" ca="1" si="14"/>
        <v>0</v>
      </c>
      <c r="U407" s="31" t="str">
        <f ca="1">IFERROR(__xludf.DUMMYFUNCTION("IFERROR(IF(B407=TODAY(),GOOGLEFINANCE(""INDEXBVMF:IFIX""),INDEX(GOOGLEFINANCE(""INDEXBVMF:IFIX"",""price"",$B407),2,2)))"),"")</f>
        <v/>
      </c>
      <c r="V407" s="31">
        <f ca="1">IFERROR(__xludf.DUMMYFUNCTION("IF(OR(ISBLANK($I407),I407=TODAY()), GOOGLEFINANCE(""INDEXBVMF:IFIX"") ,INDEX(GOOGLEFINANCE(""INDEXBVMF:IFIX"",""price"",$I407),2,2))"),3416.25)</f>
        <v>3416.25</v>
      </c>
      <c r="W407" s="32" t="e">
        <f t="shared" ca="1" si="15"/>
        <v>#VALUE!</v>
      </c>
      <c r="X407" s="33" t="s">
        <v>66</v>
      </c>
      <c r="Y407" s="34">
        <v>0</v>
      </c>
    </row>
    <row r="408" spans="1:25" ht="15.75" customHeight="1" x14ac:dyDescent="0.2">
      <c r="A408" s="48"/>
      <c r="B408" s="45"/>
      <c r="C408" s="46"/>
      <c r="D408" s="48"/>
      <c r="E408" s="135"/>
      <c r="F408" s="49">
        <f t="shared" si="8"/>
        <v>0</v>
      </c>
      <c r="G408" s="49">
        <f t="shared" si="9"/>
        <v>0</v>
      </c>
      <c r="H408" s="34" t="s">
        <v>66</v>
      </c>
      <c r="I408" s="45"/>
      <c r="J408" s="46"/>
      <c r="K408" s="25"/>
      <c r="L408" s="22"/>
      <c r="M408" s="47" t="str">
        <f t="shared" si="10"/>
        <v/>
      </c>
      <c r="N408" s="27" t="str">
        <f t="shared" si="11"/>
        <v/>
      </c>
      <c r="O408" s="27" t="str">
        <f t="shared" si="12"/>
        <v/>
      </c>
      <c r="P408" s="27" t="str">
        <f t="shared" si="13"/>
        <v/>
      </c>
      <c r="Q408" s="28" t="s">
        <v>66</v>
      </c>
      <c r="R408" s="33" t="s">
        <v>66</v>
      </c>
      <c r="S408" s="30">
        <f ca="1">SUMIFS(Dividendos!E:E,Dividendos!B:B,A408,Dividendos!A:A,"&gt;="&amp;B408,Dividendos!A:A,"&lt;="&amp; IF(I408="",TODAY(),I408 ))*D408</f>
        <v>0</v>
      </c>
      <c r="T408" s="30">
        <f t="shared" ca="1" si="14"/>
        <v>0</v>
      </c>
      <c r="U408" s="31" t="str">
        <f ca="1">IFERROR(__xludf.DUMMYFUNCTION("IFERROR(IF(B408=TODAY(),GOOGLEFINANCE(""INDEXBVMF:IFIX""),INDEX(GOOGLEFINANCE(""INDEXBVMF:IFIX"",""price"",$B408),2,2)))"),"")</f>
        <v/>
      </c>
      <c r="V408" s="31">
        <f ca="1">IFERROR(__xludf.DUMMYFUNCTION("IF(OR(ISBLANK($I408),I408=TODAY()), GOOGLEFINANCE(""INDEXBVMF:IFIX"") ,INDEX(GOOGLEFINANCE(""INDEXBVMF:IFIX"",""price"",$I408),2,2))"),3416.25)</f>
        <v>3416.25</v>
      </c>
      <c r="W408" s="32" t="e">
        <f t="shared" ca="1" si="15"/>
        <v>#VALUE!</v>
      </c>
      <c r="X408" s="33" t="s">
        <v>66</v>
      </c>
      <c r="Y408" s="34">
        <v>0</v>
      </c>
    </row>
    <row r="409" spans="1:25" ht="15.75" customHeight="1" x14ac:dyDescent="0.2">
      <c r="A409" s="48"/>
      <c r="B409" s="45"/>
      <c r="C409" s="46"/>
      <c r="D409" s="48"/>
      <c r="E409" s="135"/>
      <c r="F409" s="49">
        <f t="shared" si="8"/>
        <v>0</v>
      </c>
      <c r="G409" s="49">
        <f t="shared" si="9"/>
        <v>0</v>
      </c>
      <c r="H409" s="34" t="s">
        <v>66</v>
      </c>
      <c r="I409" s="45"/>
      <c r="J409" s="46"/>
      <c r="K409" s="25"/>
      <c r="L409" s="22"/>
      <c r="M409" s="47" t="str">
        <f t="shared" si="10"/>
        <v/>
      </c>
      <c r="N409" s="27" t="str">
        <f t="shared" si="11"/>
        <v/>
      </c>
      <c r="O409" s="27" t="str">
        <f t="shared" si="12"/>
        <v/>
      </c>
      <c r="P409" s="27" t="str">
        <f t="shared" si="13"/>
        <v/>
      </c>
      <c r="Q409" s="28" t="s">
        <v>66</v>
      </c>
      <c r="R409" s="33" t="s">
        <v>66</v>
      </c>
      <c r="S409" s="30">
        <f ca="1">SUMIFS(Dividendos!E:E,Dividendos!B:B,A409,Dividendos!A:A,"&gt;="&amp;B409,Dividendos!A:A,"&lt;="&amp; IF(I409="",TODAY(),I409 ))*D409</f>
        <v>0</v>
      </c>
      <c r="T409" s="30">
        <f t="shared" ca="1" si="14"/>
        <v>0</v>
      </c>
      <c r="U409" s="31" t="str">
        <f ca="1">IFERROR(__xludf.DUMMYFUNCTION("IFERROR(IF(B409=TODAY(),GOOGLEFINANCE(""INDEXBVMF:IFIX""),INDEX(GOOGLEFINANCE(""INDEXBVMF:IFIX"",""price"",$B409),2,2)))"),"")</f>
        <v/>
      </c>
      <c r="V409" s="31">
        <f ca="1">IFERROR(__xludf.DUMMYFUNCTION("IF(OR(ISBLANK($I409),I409=TODAY()), GOOGLEFINANCE(""INDEXBVMF:IFIX"") ,INDEX(GOOGLEFINANCE(""INDEXBVMF:IFIX"",""price"",$I409),2,2))"),3416.25)</f>
        <v>3416.25</v>
      </c>
      <c r="W409" s="32" t="e">
        <f t="shared" ca="1" si="15"/>
        <v>#VALUE!</v>
      </c>
      <c r="X409" s="33" t="s">
        <v>66</v>
      </c>
      <c r="Y409" s="34">
        <v>0</v>
      </c>
    </row>
    <row r="410" spans="1:25" ht="15.75" customHeight="1" x14ac:dyDescent="0.2">
      <c r="A410" s="48"/>
      <c r="B410" s="45"/>
      <c r="C410" s="46"/>
      <c r="D410" s="48"/>
      <c r="E410" s="135"/>
      <c r="F410" s="49">
        <f t="shared" si="8"/>
        <v>0</v>
      </c>
      <c r="G410" s="49">
        <f t="shared" si="9"/>
        <v>0</v>
      </c>
      <c r="H410" s="34" t="s">
        <v>66</v>
      </c>
      <c r="I410" s="45"/>
      <c r="J410" s="46"/>
      <c r="K410" s="25"/>
      <c r="L410" s="22"/>
      <c r="M410" s="47" t="str">
        <f t="shared" si="10"/>
        <v/>
      </c>
      <c r="N410" s="27" t="str">
        <f t="shared" si="11"/>
        <v/>
      </c>
      <c r="O410" s="27" t="str">
        <f t="shared" si="12"/>
        <v/>
      </c>
      <c r="P410" s="27" t="str">
        <f t="shared" si="13"/>
        <v/>
      </c>
      <c r="Q410" s="28" t="s">
        <v>66</v>
      </c>
      <c r="R410" s="33" t="s">
        <v>66</v>
      </c>
      <c r="S410" s="30">
        <f ca="1">SUMIFS(Dividendos!E:E,Dividendos!B:B,A410,Dividendos!A:A,"&gt;="&amp;B410,Dividendos!A:A,"&lt;="&amp; IF(I410="",TODAY(),I410 ))*D410</f>
        <v>0</v>
      </c>
      <c r="T410" s="30">
        <f t="shared" ca="1" si="14"/>
        <v>0</v>
      </c>
      <c r="U410" s="31" t="str">
        <f ca="1">IFERROR(__xludf.DUMMYFUNCTION("IFERROR(IF(B410=TODAY(),GOOGLEFINANCE(""INDEXBVMF:IFIX""),INDEX(GOOGLEFINANCE(""INDEXBVMF:IFIX"",""price"",$B410),2,2)))"),"")</f>
        <v/>
      </c>
      <c r="V410" s="31">
        <f ca="1">IFERROR(__xludf.DUMMYFUNCTION("IF(OR(ISBLANK($I410),I410=TODAY()), GOOGLEFINANCE(""INDEXBVMF:IFIX"") ,INDEX(GOOGLEFINANCE(""INDEXBVMF:IFIX"",""price"",$I410),2,2))"),3416.25)</f>
        <v>3416.25</v>
      </c>
      <c r="W410" s="32" t="e">
        <f t="shared" ca="1" si="15"/>
        <v>#VALUE!</v>
      </c>
      <c r="X410" s="33" t="s">
        <v>66</v>
      </c>
      <c r="Y410" s="34">
        <v>0</v>
      </c>
    </row>
    <row r="411" spans="1:25" ht="15.75" customHeight="1" x14ac:dyDescent="0.2">
      <c r="A411" s="48"/>
      <c r="B411" s="45"/>
      <c r="C411" s="46"/>
      <c r="D411" s="48"/>
      <c r="E411" s="135"/>
      <c r="F411" s="49">
        <f t="shared" si="8"/>
        <v>0</v>
      </c>
      <c r="G411" s="49">
        <f t="shared" si="9"/>
        <v>0</v>
      </c>
      <c r="H411" s="34" t="s">
        <v>66</v>
      </c>
      <c r="I411" s="45"/>
      <c r="J411" s="46"/>
      <c r="K411" s="25"/>
      <c r="L411" s="22"/>
      <c r="M411" s="47" t="str">
        <f t="shared" si="10"/>
        <v/>
      </c>
      <c r="N411" s="27" t="str">
        <f t="shared" si="11"/>
        <v/>
      </c>
      <c r="O411" s="27" t="str">
        <f t="shared" si="12"/>
        <v/>
      </c>
      <c r="P411" s="27" t="str">
        <f t="shared" si="13"/>
        <v/>
      </c>
      <c r="Q411" s="28" t="s">
        <v>66</v>
      </c>
      <c r="R411" s="33" t="s">
        <v>66</v>
      </c>
      <c r="S411" s="30">
        <f ca="1">SUMIFS(Dividendos!E:E,Dividendos!B:B,A411,Dividendos!A:A,"&gt;="&amp;B411,Dividendos!A:A,"&lt;="&amp; IF(I411="",TODAY(),I411 ))*D411</f>
        <v>0</v>
      </c>
      <c r="T411" s="30">
        <f t="shared" ca="1" si="14"/>
        <v>0</v>
      </c>
      <c r="U411" s="31" t="str">
        <f ca="1">IFERROR(__xludf.DUMMYFUNCTION("IFERROR(IF(B411=TODAY(),GOOGLEFINANCE(""INDEXBVMF:IFIX""),INDEX(GOOGLEFINANCE(""INDEXBVMF:IFIX"",""price"",$B411),2,2)))"),"")</f>
        <v/>
      </c>
      <c r="V411" s="31">
        <f ca="1">IFERROR(__xludf.DUMMYFUNCTION("IF(OR(ISBLANK($I411),I411=TODAY()), GOOGLEFINANCE(""INDEXBVMF:IFIX"") ,INDEX(GOOGLEFINANCE(""INDEXBVMF:IFIX"",""price"",$I411),2,2))"),3416.25)</f>
        <v>3416.25</v>
      </c>
      <c r="W411" s="32" t="e">
        <f t="shared" ca="1" si="15"/>
        <v>#VALUE!</v>
      </c>
      <c r="X411" s="33" t="s">
        <v>66</v>
      </c>
      <c r="Y411" s="34">
        <v>0</v>
      </c>
    </row>
    <row r="412" spans="1:25" ht="15.75" customHeight="1" x14ac:dyDescent="0.2">
      <c r="A412" s="48"/>
      <c r="B412" s="45"/>
      <c r="C412" s="46"/>
      <c r="D412" s="48"/>
      <c r="E412" s="135"/>
      <c r="F412" s="49">
        <f t="shared" si="8"/>
        <v>0</v>
      </c>
      <c r="G412" s="49">
        <f t="shared" si="9"/>
        <v>0</v>
      </c>
      <c r="H412" s="34" t="s">
        <v>66</v>
      </c>
      <c r="I412" s="45"/>
      <c r="J412" s="46"/>
      <c r="K412" s="25"/>
      <c r="L412" s="22"/>
      <c r="M412" s="47" t="str">
        <f t="shared" si="10"/>
        <v/>
      </c>
      <c r="N412" s="27" t="str">
        <f t="shared" si="11"/>
        <v/>
      </c>
      <c r="O412" s="27" t="str">
        <f t="shared" si="12"/>
        <v/>
      </c>
      <c r="P412" s="27" t="str">
        <f t="shared" si="13"/>
        <v/>
      </c>
      <c r="Q412" s="28" t="s">
        <v>66</v>
      </c>
      <c r="R412" s="33" t="s">
        <v>66</v>
      </c>
      <c r="S412" s="30">
        <f ca="1">SUMIFS(Dividendos!E:E,Dividendos!B:B,A412,Dividendos!A:A,"&gt;="&amp;B412,Dividendos!A:A,"&lt;="&amp; IF(I412="",TODAY(),I412 ))*D412</f>
        <v>0</v>
      </c>
      <c r="T412" s="30">
        <f t="shared" ca="1" si="14"/>
        <v>0</v>
      </c>
      <c r="U412" s="31" t="str">
        <f ca="1">IFERROR(__xludf.DUMMYFUNCTION("IFERROR(IF(B412=TODAY(),GOOGLEFINANCE(""INDEXBVMF:IFIX""),INDEX(GOOGLEFINANCE(""INDEXBVMF:IFIX"",""price"",$B412),2,2)))"),"")</f>
        <v/>
      </c>
      <c r="V412" s="31">
        <f ca="1">IFERROR(__xludf.DUMMYFUNCTION("IF(OR(ISBLANK($I412),I412=TODAY()), GOOGLEFINANCE(""INDEXBVMF:IFIX"") ,INDEX(GOOGLEFINANCE(""INDEXBVMF:IFIX"",""price"",$I412),2,2))"),3416.25)</f>
        <v>3416.25</v>
      </c>
      <c r="W412" s="32" t="e">
        <f t="shared" ca="1" si="15"/>
        <v>#VALUE!</v>
      </c>
      <c r="X412" s="33" t="s">
        <v>66</v>
      </c>
      <c r="Y412" s="34">
        <v>0</v>
      </c>
    </row>
    <row r="413" spans="1:25" ht="15.75" customHeight="1" x14ac:dyDescent="0.2">
      <c r="A413" s="48"/>
      <c r="B413" s="45"/>
      <c r="C413" s="46"/>
      <c r="D413" s="48"/>
      <c r="E413" s="135"/>
      <c r="F413" s="49">
        <f t="shared" si="8"/>
        <v>0</v>
      </c>
      <c r="G413" s="49">
        <f t="shared" si="9"/>
        <v>0</v>
      </c>
      <c r="H413" s="34" t="s">
        <v>66</v>
      </c>
      <c r="I413" s="45"/>
      <c r="J413" s="46"/>
      <c r="K413" s="25"/>
      <c r="L413" s="22"/>
      <c r="M413" s="47" t="str">
        <f t="shared" si="10"/>
        <v/>
      </c>
      <c r="N413" s="27" t="str">
        <f t="shared" si="11"/>
        <v/>
      </c>
      <c r="O413" s="27" t="str">
        <f t="shared" si="12"/>
        <v/>
      </c>
      <c r="P413" s="27" t="str">
        <f t="shared" si="13"/>
        <v/>
      </c>
      <c r="Q413" s="28" t="s">
        <v>66</v>
      </c>
      <c r="R413" s="33" t="s">
        <v>66</v>
      </c>
      <c r="S413" s="30">
        <f ca="1">SUMIFS(Dividendos!E:E,Dividendos!B:B,A413,Dividendos!A:A,"&gt;="&amp;B413,Dividendos!A:A,"&lt;="&amp; IF(I413="",TODAY(),I413 ))*D413</f>
        <v>0</v>
      </c>
      <c r="T413" s="30">
        <f t="shared" ca="1" si="14"/>
        <v>0</v>
      </c>
      <c r="U413" s="31" t="str">
        <f ca="1">IFERROR(__xludf.DUMMYFUNCTION("IFERROR(IF(B413=TODAY(),GOOGLEFINANCE(""INDEXBVMF:IFIX""),INDEX(GOOGLEFINANCE(""INDEXBVMF:IFIX"",""price"",$B413),2,2)))"),"")</f>
        <v/>
      </c>
      <c r="V413" s="31">
        <f ca="1">IFERROR(__xludf.DUMMYFUNCTION("IF(OR(ISBLANK($I413),I413=TODAY()), GOOGLEFINANCE(""INDEXBVMF:IFIX"") ,INDEX(GOOGLEFINANCE(""INDEXBVMF:IFIX"",""price"",$I413),2,2))"),3416.25)</f>
        <v>3416.25</v>
      </c>
      <c r="W413" s="32" t="e">
        <f t="shared" ca="1" si="15"/>
        <v>#VALUE!</v>
      </c>
      <c r="X413" s="33" t="s">
        <v>66</v>
      </c>
      <c r="Y413" s="34">
        <v>0</v>
      </c>
    </row>
    <row r="414" spans="1:25" ht="15.75" customHeight="1" x14ac:dyDescent="0.2">
      <c r="A414" s="48"/>
      <c r="B414" s="45"/>
      <c r="C414" s="46"/>
      <c r="D414" s="48"/>
      <c r="E414" s="135"/>
      <c r="F414" s="49">
        <f t="shared" si="8"/>
        <v>0</v>
      </c>
      <c r="G414" s="49">
        <f t="shared" si="9"/>
        <v>0</v>
      </c>
      <c r="H414" s="34" t="s">
        <v>66</v>
      </c>
      <c r="I414" s="45"/>
      <c r="J414" s="46"/>
      <c r="K414" s="25"/>
      <c r="L414" s="22"/>
      <c r="M414" s="47" t="str">
        <f t="shared" si="10"/>
        <v/>
      </c>
      <c r="N414" s="27" t="str">
        <f t="shared" si="11"/>
        <v/>
      </c>
      <c r="O414" s="27" t="str">
        <f t="shared" si="12"/>
        <v/>
      </c>
      <c r="P414" s="27" t="str">
        <f t="shared" si="13"/>
        <v/>
      </c>
      <c r="Q414" s="28" t="s">
        <v>66</v>
      </c>
      <c r="R414" s="33" t="s">
        <v>66</v>
      </c>
      <c r="S414" s="30">
        <f ca="1">SUMIFS(Dividendos!E:E,Dividendos!B:B,A414,Dividendos!A:A,"&gt;="&amp;B414,Dividendos!A:A,"&lt;="&amp; IF(I414="",TODAY(),I414 ))*D414</f>
        <v>0</v>
      </c>
      <c r="T414" s="30">
        <f t="shared" ca="1" si="14"/>
        <v>0</v>
      </c>
      <c r="U414" s="31" t="str">
        <f ca="1">IFERROR(__xludf.DUMMYFUNCTION("IFERROR(IF(B414=TODAY(),GOOGLEFINANCE(""INDEXBVMF:IFIX""),INDEX(GOOGLEFINANCE(""INDEXBVMF:IFIX"",""price"",$B414),2,2)))"),"")</f>
        <v/>
      </c>
      <c r="V414" s="31">
        <f ca="1">IFERROR(__xludf.DUMMYFUNCTION("IF(OR(ISBLANK($I414),I414=TODAY()), GOOGLEFINANCE(""INDEXBVMF:IFIX"") ,INDEX(GOOGLEFINANCE(""INDEXBVMF:IFIX"",""price"",$I414),2,2))"),3416.25)</f>
        <v>3416.25</v>
      </c>
      <c r="W414" s="32" t="e">
        <f t="shared" ca="1" si="15"/>
        <v>#VALUE!</v>
      </c>
      <c r="X414" s="33" t="s">
        <v>66</v>
      </c>
      <c r="Y414" s="34">
        <v>0</v>
      </c>
    </row>
    <row r="415" spans="1:25" ht="15.75" customHeight="1" x14ac:dyDescent="0.2">
      <c r="A415" s="48"/>
      <c r="B415" s="45"/>
      <c r="C415" s="46"/>
      <c r="D415" s="48"/>
      <c r="E415" s="135"/>
      <c r="F415" s="49">
        <f t="shared" si="8"/>
        <v>0</v>
      </c>
      <c r="G415" s="49">
        <f t="shared" si="9"/>
        <v>0</v>
      </c>
      <c r="H415" s="34" t="s">
        <v>66</v>
      </c>
      <c r="I415" s="45"/>
      <c r="J415" s="46"/>
      <c r="K415" s="25"/>
      <c r="L415" s="22"/>
      <c r="M415" s="47" t="str">
        <f t="shared" si="10"/>
        <v/>
      </c>
      <c r="N415" s="27" t="str">
        <f t="shared" si="11"/>
        <v/>
      </c>
      <c r="O415" s="27" t="str">
        <f t="shared" si="12"/>
        <v/>
      </c>
      <c r="P415" s="27" t="str">
        <f t="shared" si="13"/>
        <v/>
      </c>
      <c r="Q415" s="28" t="s">
        <v>66</v>
      </c>
      <c r="R415" s="33" t="s">
        <v>66</v>
      </c>
      <c r="S415" s="30">
        <f ca="1">SUMIFS(Dividendos!E:E,Dividendos!B:B,A415,Dividendos!A:A,"&gt;="&amp;B415,Dividendos!A:A,"&lt;="&amp; IF(I415="",TODAY(),I415 ))*D415</f>
        <v>0</v>
      </c>
      <c r="T415" s="30">
        <f t="shared" ca="1" si="14"/>
        <v>0</v>
      </c>
      <c r="U415" s="31" t="str">
        <f ca="1">IFERROR(__xludf.DUMMYFUNCTION("IFERROR(IF(B415=TODAY(),GOOGLEFINANCE(""INDEXBVMF:IFIX""),INDEX(GOOGLEFINANCE(""INDEXBVMF:IFIX"",""price"",$B415),2,2)))"),"")</f>
        <v/>
      </c>
      <c r="V415" s="31">
        <f ca="1">IFERROR(__xludf.DUMMYFUNCTION("IF(OR(ISBLANK($I415),I415=TODAY()), GOOGLEFINANCE(""INDEXBVMF:IFIX"") ,INDEX(GOOGLEFINANCE(""INDEXBVMF:IFIX"",""price"",$I415),2,2))"),3416.25)</f>
        <v>3416.25</v>
      </c>
      <c r="W415" s="32" t="e">
        <f t="shared" ca="1" si="15"/>
        <v>#VALUE!</v>
      </c>
      <c r="X415" s="33" t="s">
        <v>66</v>
      </c>
      <c r="Y415" s="34">
        <v>0</v>
      </c>
    </row>
    <row r="416" spans="1:25" ht="15.75" customHeight="1" x14ac:dyDescent="0.2">
      <c r="A416" s="48"/>
      <c r="B416" s="45"/>
      <c r="C416" s="46"/>
      <c r="D416" s="48"/>
      <c r="E416" s="135"/>
      <c r="F416" s="49">
        <f t="shared" si="8"/>
        <v>0</v>
      </c>
      <c r="G416" s="49">
        <f t="shared" si="9"/>
        <v>0</v>
      </c>
      <c r="H416" s="34" t="s">
        <v>66</v>
      </c>
      <c r="I416" s="45"/>
      <c r="J416" s="46"/>
      <c r="K416" s="25"/>
      <c r="L416" s="22"/>
      <c r="M416" s="47" t="str">
        <f t="shared" si="10"/>
        <v/>
      </c>
      <c r="N416" s="27" t="str">
        <f t="shared" si="11"/>
        <v/>
      </c>
      <c r="O416" s="27" t="str">
        <f t="shared" si="12"/>
        <v/>
      </c>
      <c r="P416" s="27" t="str">
        <f t="shared" si="13"/>
        <v/>
      </c>
      <c r="Q416" s="28" t="s">
        <v>66</v>
      </c>
      <c r="R416" s="33" t="s">
        <v>66</v>
      </c>
      <c r="S416" s="30">
        <f ca="1">SUMIFS(Dividendos!E:E,Dividendos!B:B,A416,Dividendos!A:A,"&gt;="&amp;B416,Dividendos!A:A,"&lt;="&amp; IF(I416="",TODAY(),I416 ))*D416</f>
        <v>0</v>
      </c>
      <c r="T416" s="30">
        <f t="shared" ca="1" si="14"/>
        <v>0</v>
      </c>
      <c r="U416" s="31" t="str">
        <f ca="1">IFERROR(__xludf.DUMMYFUNCTION("IFERROR(IF(B416=TODAY(),GOOGLEFINANCE(""INDEXBVMF:IFIX""),INDEX(GOOGLEFINANCE(""INDEXBVMF:IFIX"",""price"",$B416),2,2)))"),"")</f>
        <v/>
      </c>
      <c r="V416" s="31">
        <f ca="1">IFERROR(__xludf.DUMMYFUNCTION("IF(OR(ISBLANK($I416),I416=TODAY()), GOOGLEFINANCE(""INDEXBVMF:IFIX"") ,INDEX(GOOGLEFINANCE(""INDEXBVMF:IFIX"",""price"",$I416),2,2))"),3416.25)</f>
        <v>3416.25</v>
      </c>
      <c r="W416" s="32" t="e">
        <f t="shared" ca="1" si="15"/>
        <v>#VALUE!</v>
      </c>
      <c r="X416" s="33" t="s">
        <v>66</v>
      </c>
      <c r="Y416" s="34">
        <v>0</v>
      </c>
    </row>
    <row r="417" spans="1:25" ht="15.75" customHeight="1" x14ac:dyDescent="0.2">
      <c r="A417" s="48"/>
      <c r="B417" s="45"/>
      <c r="C417" s="46"/>
      <c r="D417" s="48"/>
      <c r="E417" s="135"/>
      <c r="F417" s="49">
        <f t="shared" si="8"/>
        <v>0</v>
      </c>
      <c r="G417" s="49">
        <f t="shared" si="9"/>
        <v>0</v>
      </c>
      <c r="H417" s="34" t="s">
        <v>66</v>
      </c>
      <c r="I417" s="45"/>
      <c r="J417" s="46"/>
      <c r="K417" s="25"/>
      <c r="L417" s="22"/>
      <c r="M417" s="47" t="str">
        <f t="shared" si="10"/>
        <v/>
      </c>
      <c r="N417" s="27" t="str">
        <f t="shared" si="11"/>
        <v/>
      </c>
      <c r="O417" s="27" t="str">
        <f t="shared" si="12"/>
        <v/>
      </c>
      <c r="P417" s="27" t="str">
        <f t="shared" si="13"/>
        <v/>
      </c>
      <c r="Q417" s="28" t="s">
        <v>66</v>
      </c>
      <c r="R417" s="33" t="s">
        <v>66</v>
      </c>
      <c r="S417" s="30">
        <f ca="1">SUMIFS(Dividendos!E:E,Dividendos!B:B,A417,Dividendos!A:A,"&gt;="&amp;B417,Dividendos!A:A,"&lt;="&amp; IF(I417="",TODAY(),I417 ))*D417</f>
        <v>0</v>
      </c>
      <c r="T417" s="30">
        <f t="shared" ca="1" si="14"/>
        <v>0</v>
      </c>
      <c r="U417" s="31" t="str">
        <f ca="1">IFERROR(__xludf.DUMMYFUNCTION("IFERROR(IF(B417=TODAY(),GOOGLEFINANCE(""INDEXBVMF:IFIX""),INDEX(GOOGLEFINANCE(""INDEXBVMF:IFIX"",""price"",$B417),2,2)))"),"")</f>
        <v/>
      </c>
      <c r="V417" s="31">
        <f ca="1">IFERROR(__xludf.DUMMYFUNCTION("IF(OR(ISBLANK($I417),I417=TODAY()), GOOGLEFINANCE(""INDEXBVMF:IFIX"") ,INDEX(GOOGLEFINANCE(""INDEXBVMF:IFIX"",""price"",$I417),2,2))"),3416.25)</f>
        <v>3416.25</v>
      </c>
      <c r="W417" s="32" t="e">
        <f t="shared" ca="1" si="15"/>
        <v>#VALUE!</v>
      </c>
      <c r="X417" s="33" t="s">
        <v>66</v>
      </c>
      <c r="Y417" s="34">
        <v>0</v>
      </c>
    </row>
    <row r="418" spans="1:25" ht="15.75" customHeight="1" x14ac:dyDescent="0.2">
      <c r="A418" s="48"/>
      <c r="B418" s="45"/>
      <c r="C418" s="46"/>
      <c r="D418" s="48"/>
      <c r="E418" s="135"/>
      <c r="F418" s="49">
        <f t="shared" si="8"/>
        <v>0</v>
      </c>
      <c r="G418" s="49">
        <f t="shared" si="9"/>
        <v>0</v>
      </c>
      <c r="H418" s="34" t="s">
        <v>66</v>
      </c>
      <c r="I418" s="45"/>
      <c r="J418" s="46"/>
      <c r="K418" s="25"/>
      <c r="L418" s="22"/>
      <c r="M418" s="47" t="str">
        <f t="shared" si="10"/>
        <v/>
      </c>
      <c r="N418" s="27" t="str">
        <f t="shared" si="11"/>
        <v/>
      </c>
      <c r="O418" s="27" t="str">
        <f t="shared" si="12"/>
        <v/>
      </c>
      <c r="P418" s="27" t="str">
        <f t="shared" si="13"/>
        <v/>
      </c>
      <c r="Q418" s="28" t="s">
        <v>66</v>
      </c>
      <c r="R418" s="33" t="s">
        <v>66</v>
      </c>
      <c r="S418" s="30">
        <f ca="1">SUMIFS(Dividendos!E:E,Dividendos!B:B,A418,Dividendos!A:A,"&gt;="&amp;B418,Dividendos!A:A,"&lt;="&amp; IF(I418="",TODAY(),I418 ))*D418</f>
        <v>0</v>
      </c>
      <c r="T418" s="30">
        <f t="shared" ca="1" si="14"/>
        <v>0</v>
      </c>
      <c r="U418" s="31" t="str">
        <f ca="1">IFERROR(__xludf.DUMMYFUNCTION("IFERROR(IF(B418=TODAY(),GOOGLEFINANCE(""INDEXBVMF:IFIX""),INDEX(GOOGLEFINANCE(""INDEXBVMF:IFIX"",""price"",$B418),2,2)))"),"")</f>
        <v/>
      </c>
      <c r="V418" s="31">
        <f ca="1">IFERROR(__xludf.DUMMYFUNCTION("IF(OR(ISBLANK($I418),I418=TODAY()), GOOGLEFINANCE(""INDEXBVMF:IFIX"") ,INDEX(GOOGLEFINANCE(""INDEXBVMF:IFIX"",""price"",$I418),2,2))"),3416.25)</f>
        <v>3416.25</v>
      </c>
      <c r="W418" s="32" t="e">
        <f t="shared" ca="1" si="15"/>
        <v>#VALUE!</v>
      </c>
      <c r="X418" s="33" t="s">
        <v>66</v>
      </c>
      <c r="Y418" s="34">
        <v>0</v>
      </c>
    </row>
    <row r="419" spans="1:25" ht="15.75" customHeight="1" x14ac:dyDescent="0.2">
      <c r="A419" s="48"/>
      <c r="B419" s="45"/>
      <c r="C419" s="46"/>
      <c r="D419" s="48"/>
      <c r="E419" s="135"/>
      <c r="F419" s="49">
        <f t="shared" si="8"/>
        <v>0</v>
      </c>
      <c r="G419" s="49">
        <f t="shared" si="9"/>
        <v>0</v>
      </c>
      <c r="H419" s="34" t="s">
        <v>66</v>
      </c>
      <c r="I419" s="45"/>
      <c r="J419" s="46"/>
      <c r="K419" s="25"/>
      <c r="L419" s="22"/>
      <c r="M419" s="47" t="str">
        <f t="shared" si="10"/>
        <v/>
      </c>
      <c r="N419" s="27" t="str">
        <f t="shared" si="11"/>
        <v/>
      </c>
      <c r="O419" s="27" t="str">
        <f t="shared" si="12"/>
        <v/>
      </c>
      <c r="P419" s="27" t="str">
        <f t="shared" si="13"/>
        <v/>
      </c>
      <c r="Q419" s="28" t="s">
        <v>66</v>
      </c>
      <c r="R419" s="33" t="s">
        <v>66</v>
      </c>
      <c r="S419" s="30">
        <f ca="1">SUMIFS(Dividendos!E:E,Dividendos!B:B,A419,Dividendos!A:A,"&gt;="&amp;B419,Dividendos!A:A,"&lt;="&amp; IF(I419="",TODAY(),I419 ))*D419</f>
        <v>0</v>
      </c>
      <c r="T419" s="30">
        <f t="shared" ca="1" si="14"/>
        <v>0</v>
      </c>
      <c r="U419" s="31" t="str">
        <f ca="1">IFERROR(__xludf.DUMMYFUNCTION("IFERROR(IF(B419=TODAY(),GOOGLEFINANCE(""INDEXBVMF:IFIX""),INDEX(GOOGLEFINANCE(""INDEXBVMF:IFIX"",""price"",$B419),2,2)))"),"")</f>
        <v/>
      </c>
      <c r="V419" s="31">
        <f ca="1">IFERROR(__xludf.DUMMYFUNCTION("IF(OR(ISBLANK($I419),I419=TODAY()), GOOGLEFINANCE(""INDEXBVMF:IFIX"") ,INDEX(GOOGLEFINANCE(""INDEXBVMF:IFIX"",""price"",$I419),2,2))"),3416.25)</f>
        <v>3416.25</v>
      </c>
      <c r="W419" s="32" t="e">
        <f t="shared" ca="1" si="15"/>
        <v>#VALUE!</v>
      </c>
      <c r="X419" s="33" t="s">
        <v>66</v>
      </c>
      <c r="Y419" s="34">
        <v>0</v>
      </c>
    </row>
    <row r="420" spans="1:25" ht="15.75" customHeight="1" x14ac:dyDescent="0.2">
      <c r="A420" s="48"/>
      <c r="B420" s="45"/>
      <c r="C420" s="46"/>
      <c r="D420" s="48"/>
      <c r="E420" s="135"/>
      <c r="F420" s="49">
        <f t="shared" si="8"/>
        <v>0</v>
      </c>
      <c r="G420" s="49">
        <f t="shared" si="9"/>
        <v>0</v>
      </c>
      <c r="H420" s="34" t="s">
        <v>66</v>
      </c>
      <c r="I420" s="45"/>
      <c r="J420" s="46"/>
      <c r="K420" s="25"/>
      <c r="L420" s="22"/>
      <c r="M420" s="47" t="str">
        <f t="shared" si="10"/>
        <v/>
      </c>
      <c r="N420" s="27" t="str">
        <f t="shared" si="11"/>
        <v/>
      </c>
      <c r="O420" s="27" t="str">
        <f t="shared" si="12"/>
        <v/>
      </c>
      <c r="P420" s="27" t="str">
        <f t="shared" si="13"/>
        <v/>
      </c>
      <c r="Q420" s="28" t="s">
        <v>66</v>
      </c>
      <c r="R420" s="33" t="s">
        <v>66</v>
      </c>
      <c r="S420" s="30">
        <f ca="1">SUMIFS(Dividendos!E:E,Dividendos!B:B,A420,Dividendos!A:A,"&gt;="&amp;B420,Dividendos!A:A,"&lt;="&amp; IF(I420="",TODAY(),I420 ))*D420</f>
        <v>0</v>
      </c>
      <c r="T420" s="30">
        <f t="shared" ca="1" si="14"/>
        <v>0</v>
      </c>
      <c r="U420" s="31" t="str">
        <f ca="1">IFERROR(__xludf.DUMMYFUNCTION("IFERROR(IF(B420=TODAY(),GOOGLEFINANCE(""INDEXBVMF:IFIX""),INDEX(GOOGLEFINANCE(""INDEXBVMF:IFIX"",""price"",$B420),2,2)))"),"")</f>
        <v/>
      </c>
      <c r="V420" s="31">
        <f ca="1">IFERROR(__xludf.DUMMYFUNCTION("IF(OR(ISBLANK($I420),I420=TODAY()), GOOGLEFINANCE(""INDEXBVMF:IFIX"") ,INDEX(GOOGLEFINANCE(""INDEXBVMF:IFIX"",""price"",$I420),2,2))"),3416.25)</f>
        <v>3416.25</v>
      </c>
      <c r="W420" s="32" t="e">
        <f t="shared" ca="1" si="15"/>
        <v>#VALUE!</v>
      </c>
      <c r="X420" s="33" t="s">
        <v>66</v>
      </c>
      <c r="Y420" s="34">
        <v>0</v>
      </c>
    </row>
    <row r="421" spans="1:25" ht="15.75" customHeight="1" x14ac:dyDescent="0.2">
      <c r="A421" s="48"/>
      <c r="B421" s="45"/>
      <c r="C421" s="46"/>
      <c r="D421" s="48"/>
      <c r="E421" s="135"/>
      <c r="F421" s="49">
        <f t="shared" si="8"/>
        <v>0</v>
      </c>
      <c r="G421" s="49">
        <f t="shared" si="9"/>
        <v>0</v>
      </c>
      <c r="H421" s="34" t="s">
        <v>66</v>
      </c>
      <c r="I421" s="45"/>
      <c r="J421" s="46"/>
      <c r="K421" s="25"/>
      <c r="L421" s="22"/>
      <c r="M421" s="47" t="str">
        <f t="shared" si="10"/>
        <v/>
      </c>
      <c r="N421" s="27" t="str">
        <f t="shared" si="11"/>
        <v/>
      </c>
      <c r="O421" s="27" t="str">
        <f t="shared" si="12"/>
        <v/>
      </c>
      <c r="P421" s="27" t="str">
        <f t="shared" si="13"/>
        <v/>
      </c>
      <c r="Q421" s="28" t="s">
        <v>66</v>
      </c>
      <c r="R421" s="33" t="s">
        <v>66</v>
      </c>
      <c r="S421" s="30">
        <f ca="1">SUMIFS(Dividendos!E:E,Dividendos!B:B,A421,Dividendos!A:A,"&gt;="&amp;B421,Dividendos!A:A,"&lt;="&amp; IF(I421="",TODAY(),I421 ))*D421</f>
        <v>0</v>
      </c>
      <c r="T421" s="30">
        <f t="shared" ca="1" si="14"/>
        <v>0</v>
      </c>
      <c r="U421" s="31" t="str">
        <f ca="1">IFERROR(__xludf.DUMMYFUNCTION("IFERROR(IF(B421=TODAY(),GOOGLEFINANCE(""INDEXBVMF:IFIX""),INDEX(GOOGLEFINANCE(""INDEXBVMF:IFIX"",""price"",$B421),2,2)))"),"")</f>
        <v/>
      </c>
      <c r="V421" s="31">
        <f ca="1">IFERROR(__xludf.DUMMYFUNCTION("IF(OR(ISBLANK($I421),I421=TODAY()), GOOGLEFINANCE(""INDEXBVMF:IFIX"") ,INDEX(GOOGLEFINANCE(""INDEXBVMF:IFIX"",""price"",$I421),2,2))"),3416.25)</f>
        <v>3416.25</v>
      </c>
      <c r="W421" s="32" t="e">
        <f t="shared" ca="1" si="15"/>
        <v>#VALUE!</v>
      </c>
      <c r="X421" s="33" t="s">
        <v>66</v>
      </c>
      <c r="Y421" s="34">
        <v>0</v>
      </c>
    </row>
    <row r="422" spans="1:25" ht="15.75" customHeight="1" x14ac:dyDescent="0.2">
      <c r="A422" s="48"/>
      <c r="B422" s="45"/>
      <c r="C422" s="46"/>
      <c r="D422" s="48"/>
      <c r="E422" s="135"/>
      <c r="F422" s="49">
        <f t="shared" si="8"/>
        <v>0</v>
      </c>
      <c r="G422" s="49">
        <f t="shared" si="9"/>
        <v>0</v>
      </c>
      <c r="H422" s="34" t="s">
        <v>66</v>
      </c>
      <c r="I422" s="45"/>
      <c r="J422" s="46"/>
      <c r="K422" s="25"/>
      <c r="L422" s="22"/>
      <c r="M422" s="47" t="str">
        <f t="shared" si="10"/>
        <v/>
      </c>
      <c r="N422" s="27" t="str">
        <f t="shared" si="11"/>
        <v/>
      </c>
      <c r="O422" s="27" t="str">
        <f t="shared" si="12"/>
        <v/>
      </c>
      <c r="P422" s="27" t="str">
        <f t="shared" si="13"/>
        <v/>
      </c>
      <c r="Q422" s="28" t="s">
        <v>66</v>
      </c>
      <c r="R422" s="33" t="s">
        <v>66</v>
      </c>
      <c r="S422" s="30">
        <f ca="1">SUMIFS(Dividendos!E:E,Dividendos!B:B,A422,Dividendos!A:A,"&gt;="&amp;B422,Dividendos!A:A,"&lt;="&amp; IF(I422="",TODAY(),I422 ))*D422</f>
        <v>0</v>
      </c>
      <c r="T422" s="30">
        <f t="shared" ca="1" si="14"/>
        <v>0</v>
      </c>
      <c r="U422" s="31" t="str">
        <f ca="1">IFERROR(__xludf.DUMMYFUNCTION("IFERROR(IF(B422=TODAY(),GOOGLEFINANCE(""INDEXBVMF:IFIX""),INDEX(GOOGLEFINANCE(""INDEXBVMF:IFIX"",""price"",$B422),2,2)))"),"")</f>
        <v/>
      </c>
      <c r="V422" s="31">
        <f ca="1">IFERROR(__xludf.DUMMYFUNCTION("IF(OR(ISBLANK($I422),I422=TODAY()), GOOGLEFINANCE(""INDEXBVMF:IFIX"") ,INDEX(GOOGLEFINANCE(""INDEXBVMF:IFIX"",""price"",$I422),2,2))"),3416.25)</f>
        <v>3416.25</v>
      </c>
      <c r="W422" s="32" t="e">
        <f t="shared" ca="1" si="15"/>
        <v>#VALUE!</v>
      </c>
      <c r="X422" s="33" t="s">
        <v>66</v>
      </c>
      <c r="Y422" s="34">
        <v>0</v>
      </c>
    </row>
    <row r="423" spans="1:25" ht="15.75" customHeight="1" x14ac:dyDescent="0.2">
      <c r="A423" s="48"/>
      <c r="B423" s="45"/>
      <c r="C423" s="46"/>
      <c r="D423" s="48"/>
      <c r="E423" s="135"/>
      <c r="F423" s="49">
        <f t="shared" si="8"/>
        <v>0</v>
      </c>
      <c r="G423" s="49">
        <f t="shared" si="9"/>
        <v>0</v>
      </c>
      <c r="H423" s="34" t="s">
        <v>66</v>
      </c>
      <c r="I423" s="45"/>
      <c r="J423" s="46"/>
      <c r="K423" s="25"/>
      <c r="L423" s="22"/>
      <c r="M423" s="47" t="str">
        <f t="shared" si="10"/>
        <v/>
      </c>
      <c r="N423" s="27" t="str">
        <f t="shared" si="11"/>
        <v/>
      </c>
      <c r="O423" s="27" t="str">
        <f t="shared" si="12"/>
        <v/>
      </c>
      <c r="P423" s="27" t="str">
        <f t="shared" si="13"/>
        <v/>
      </c>
      <c r="Q423" s="28" t="s">
        <v>66</v>
      </c>
      <c r="R423" s="33" t="s">
        <v>66</v>
      </c>
      <c r="S423" s="30">
        <f ca="1">SUMIFS(Dividendos!E:E,Dividendos!B:B,A423,Dividendos!A:A,"&gt;="&amp;B423,Dividendos!A:A,"&lt;="&amp; IF(I423="",TODAY(),I423 ))*D423</f>
        <v>0</v>
      </c>
      <c r="T423" s="30">
        <f t="shared" ca="1" si="14"/>
        <v>0</v>
      </c>
      <c r="U423" s="31" t="str">
        <f ca="1">IFERROR(__xludf.DUMMYFUNCTION("IFERROR(IF(B423=TODAY(),GOOGLEFINANCE(""INDEXBVMF:IFIX""),INDEX(GOOGLEFINANCE(""INDEXBVMF:IFIX"",""price"",$B423),2,2)))"),"")</f>
        <v/>
      </c>
      <c r="V423" s="31">
        <f ca="1">IFERROR(__xludf.DUMMYFUNCTION("IF(OR(ISBLANK($I423),I423=TODAY()), GOOGLEFINANCE(""INDEXBVMF:IFIX"") ,INDEX(GOOGLEFINANCE(""INDEXBVMF:IFIX"",""price"",$I423),2,2))"),3416.25)</f>
        <v>3416.25</v>
      </c>
      <c r="W423" s="32" t="e">
        <f t="shared" ca="1" si="15"/>
        <v>#VALUE!</v>
      </c>
      <c r="X423" s="33" t="s">
        <v>66</v>
      </c>
      <c r="Y423" s="34">
        <v>0</v>
      </c>
    </row>
    <row r="424" spans="1:25" ht="15.75" customHeight="1" x14ac:dyDescent="0.2">
      <c r="A424" s="48"/>
      <c r="B424" s="45"/>
      <c r="C424" s="46"/>
      <c r="D424" s="48"/>
      <c r="E424" s="135"/>
      <c r="F424" s="49">
        <f t="shared" si="8"/>
        <v>0</v>
      </c>
      <c r="G424" s="49">
        <f t="shared" si="9"/>
        <v>0</v>
      </c>
      <c r="H424" s="34" t="s">
        <v>66</v>
      </c>
      <c r="I424" s="45"/>
      <c r="J424" s="46"/>
      <c r="K424" s="25"/>
      <c r="L424" s="22"/>
      <c r="M424" s="47" t="str">
        <f t="shared" si="10"/>
        <v/>
      </c>
      <c r="N424" s="27" t="str">
        <f t="shared" si="11"/>
        <v/>
      </c>
      <c r="O424" s="27" t="str">
        <f t="shared" si="12"/>
        <v/>
      </c>
      <c r="P424" s="27" t="str">
        <f t="shared" si="13"/>
        <v/>
      </c>
      <c r="Q424" s="28" t="s">
        <v>66</v>
      </c>
      <c r="R424" s="33" t="s">
        <v>66</v>
      </c>
      <c r="S424" s="30">
        <f ca="1">SUMIFS(Dividendos!E:E,Dividendos!B:B,A424,Dividendos!A:A,"&gt;="&amp;B424,Dividendos!A:A,"&lt;="&amp; IF(I424="",TODAY(),I424 ))*D424</f>
        <v>0</v>
      </c>
      <c r="T424" s="30">
        <f t="shared" ca="1" si="14"/>
        <v>0</v>
      </c>
      <c r="U424" s="31" t="str">
        <f ca="1">IFERROR(__xludf.DUMMYFUNCTION("IFERROR(IF(B424=TODAY(),GOOGLEFINANCE(""INDEXBVMF:IFIX""),INDEX(GOOGLEFINANCE(""INDEXBVMF:IFIX"",""price"",$B424),2,2)))"),"")</f>
        <v/>
      </c>
      <c r="V424" s="31">
        <f ca="1">IFERROR(__xludf.DUMMYFUNCTION("IF(OR(ISBLANK($I424),I424=TODAY()), GOOGLEFINANCE(""INDEXBVMF:IFIX"") ,INDEX(GOOGLEFINANCE(""INDEXBVMF:IFIX"",""price"",$I424),2,2))"),3416.25)</f>
        <v>3416.25</v>
      </c>
      <c r="W424" s="32" t="e">
        <f t="shared" ca="1" si="15"/>
        <v>#VALUE!</v>
      </c>
      <c r="X424" s="33" t="s">
        <v>66</v>
      </c>
      <c r="Y424" s="34">
        <v>0</v>
      </c>
    </row>
    <row r="425" spans="1:25" ht="15.75" customHeight="1" x14ac:dyDescent="0.2">
      <c r="A425" s="48"/>
      <c r="B425" s="45"/>
      <c r="C425" s="46"/>
      <c r="D425" s="48"/>
      <c r="E425" s="135"/>
      <c r="F425" s="49">
        <f t="shared" si="8"/>
        <v>0</v>
      </c>
      <c r="G425" s="49">
        <f t="shared" si="9"/>
        <v>0</v>
      </c>
      <c r="H425" s="34" t="s">
        <v>66</v>
      </c>
      <c r="I425" s="45"/>
      <c r="J425" s="46"/>
      <c r="K425" s="25"/>
      <c r="L425" s="22"/>
      <c r="M425" s="47" t="str">
        <f t="shared" si="10"/>
        <v/>
      </c>
      <c r="N425" s="27" t="str">
        <f t="shared" si="11"/>
        <v/>
      </c>
      <c r="O425" s="27" t="str">
        <f t="shared" si="12"/>
        <v/>
      </c>
      <c r="P425" s="27" t="str">
        <f t="shared" si="13"/>
        <v/>
      </c>
      <c r="Q425" s="28" t="s">
        <v>66</v>
      </c>
      <c r="R425" s="33" t="s">
        <v>66</v>
      </c>
      <c r="S425" s="30">
        <f ca="1">SUMIFS(Dividendos!E:E,Dividendos!B:B,A425,Dividendos!A:A,"&gt;="&amp;B425,Dividendos!A:A,"&lt;="&amp; IF(I425="",TODAY(),I425 ))*D425</f>
        <v>0</v>
      </c>
      <c r="T425" s="30">
        <f t="shared" ca="1" si="14"/>
        <v>0</v>
      </c>
      <c r="U425" s="31" t="str">
        <f ca="1">IFERROR(__xludf.DUMMYFUNCTION("IFERROR(IF(B425=TODAY(),GOOGLEFINANCE(""INDEXBVMF:IFIX""),INDEX(GOOGLEFINANCE(""INDEXBVMF:IFIX"",""price"",$B425),2,2)))"),"")</f>
        <v/>
      </c>
      <c r="V425" s="31">
        <f ca="1">IFERROR(__xludf.DUMMYFUNCTION("IF(OR(ISBLANK($I425),I425=TODAY()), GOOGLEFINANCE(""INDEXBVMF:IFIX"") ,INDEX(GOOGLEFINANCE(""INDEXBVMF:IFIX"",""price"",$I425),2,2))"),3416.25)</f>
        <v>3416.25</v>
      </c>
      <c r="W425" s="32" t="e">
        <f t="shared" ca="1" si="15"/>
        <v>#VALUE!</v>
      </c>
      <c r="X425" s="33" t="s">
        <v>66</v>
      </c>
      <c r="Y425" s="34">
        <v>0</v>
      </c>
    </row>
    <row r="426" spans="1:25" ht="15.75" customHeight="1" x14ac:dyDescent="0.2">
      <c r="A426" s="48"/>
      <c r="B426" s="45"/>
      <c r="C426" s="46"/>
      <c r="D426" s="48"/>
      <c r="E426" s="135"/>
      <c r="F426" s="49">
        <f t="shared" si="8"/>
        <v>0</v>
      </c>
      <c r="G426" s="49">
        <f t="shared" si="9"/>
        <v>0</v>
      </c>
      <c r="H426" s="34" t="s">
        <v>66</v>
      </c>
      <c r="I426" s="45"/>
      <c r="J426" s="46"/>
      <c r="K426" s="25"/>
      <c r="L426" s="22"/>
      <c r="M426" s="47" t="str">
        <f t="shared" si="10"/>
        <v/>
      </c>
      <c r="N426" s="27" t="str">
        <f t="shared" si="11"/>
        <v/>
      </c>
      <c r="O426" s="27" t="str">
        <f t="shared" si="12"/>
        <v/>
      </c>
      <c r="P426" s="27" t="str">
        <f t="shared" si="13"/>
        <v/>
      </c>
      <c r="Q426" s="28" t="s">
        <v>66</v>
      </c>
      <c r="R426" s="33" t="s">
        <v>66</v>
      </c>
      <c r="S426" s="30">
        <f ca="1">SUMIFS(Dividendos!E:E,Dividendos!B:B,A426,Dividendos!A:A,"&gt;="&amp;B426,Dividendos!A:A,"&lt;="&amp; IF(I426="",TODAY(),I426 ))*D426</f>
        <v>0</v>
      </c>
      <c r="T426" s="30">
        <f t="shared" ca="1" si="14"/>
        <v>0</v>
      </c>
      <c r="U426" s="31" t="str">
        <f ca="1">IFERROR(__xludf.DUMMYFUNCTION("IFERROR(IF(B426=TODAY(),GOOGLEFINANCE(""INDEXBVMF:IFIX""),INDEX(GOOGLEFINANCE(""INDEXBVMF:IFIX"",""price"",$B426),2,2)))"),"")</f>
        <v/>
      </c>
      <c r="V426" s="31">
        <f ca="1">IFERROR(__xludf.DUMMYFUNCTION("IF(OR(ISBLANK($I426),I426=TODAY()), GOOGLEFINANCE(""INDEXBVMF:IFIX"") ,INDEX(GOOGLEFINANCE(""INDEXBVMF:IFIX"",""price"",$I426),2,2))"),3416.25)</f>
        <v>3416.25</v>
      </c>
      <c r="W426" s="32" t="e">
        <f t="shared" ca="1" si="15"/>
        <v>#VALUE!</v>
      </c>
      <c r="X426" s="33" t="s">
        <v>66</v>
      </c>
      <c r="Y426" s="34">
        <v>0</v>
      </c>
    </row>
    <row r="427" spans="1:25" ht="15.75" customHeight="1" x14ac:dyDescent="0.2">
      <c r="A427" s="48"/>
      <c r="B427" s="45"/>
      <c r="C427" s="46"/>
      <c r="D427" s="48"/>
      <c r="E427" s="135"/>
      <c r="F427" s="49">
        <f t="shared" si="8"/>
        <v>0</v>
      </c>
      <c r="G427" s="49">
        <f t="shared" si="9"/>
        <v>0</v>
      </c>
      <c r="H427" s="34" t="s">
        <v>66</v>
      </c>
      <c r="I427" s="45"/>
      <c r="J427" s="46"/>
      <c r="K427" s="25"/>
      <c r="L427" s="22"/>
      <c r="M427" s="47" t="str">
        <f t="shared" si="10"/>
        <v/>
      </c>
      <c r="N427" s="27" t="str">
        <f t="shared" si="11"/>
        <v/>
      </c>
      <c r="O427" s="27" t="str">
        <f t="shared" si="12"/>
        <v/>
      </c>
      <c r="P427" s="27" t="str">
        <f t="shared" si="13"/>
        <v/>
      </c>
      <c r="Q427" s="28" t="s">
        <v>66</v>
      </c>
      <c r="R427" s="33" t="s">
        <v>66</v>
      </c>
      <c r="S427" s="30">
        <f ca="1">SUMIFS(Dividendos!E:E,Dividendos!B:B,A427,Dividendos!A:A,"&gt;="&amp;B427,Dividendos!A:A,"&lt;="&amp; IF(I427="",TODAY(),I427 ))*D427</f>
        <v>0</v>
      </c>
      <c r="T427" s="30">
        <f t="shared" ca="1" si="14"/>
        <v>0</v>
      </c>
      <c r="U427" s="31" t="str">
        <f ca="1">IFERROR(__xludf.DUMMYFUNCTION("IFERROR(IF(B427=TODAY(),GOOGLEFINANCE(""INDEXBVMF:IFIX""),INDEX(GOOGLEFINANCE(""INDEXBVMF:IFIX"",""price"",$B427),2,2)))"),"")</f>
        <v/>
      </c>
      <c r="V427" s="31">
        <f ca="1">IFERROR(__xludf.DUMMYFUNCTION("IF(OR(ISBLANK($I427),I427=TODAY()), GOOGLEFINANCE(""INDEXBVMF:IFIX"") ,INDEX(GOOGLEFINANCE(""INDEXBVMF:IFIX"",""price"",$I427),2,2))"),3416.25)</f>
        <v>3416.25</v>
      </c>
      <c r="W427" s="32" t="e">
        <f t="shared" ca="1" si="15"/>
        <v>#VALUE!</v>
      </c>
      <c r="X427" s="33" t="s">
        <v>66</v>
      </c>
      <c r="Y427" s="34">
        <v>0</v>
      </c>
    </row>
    <row r="428" spans="1:25" ht="15.75" customHeight="1" x14ac:dyDescent="0.2">
      <c r="A428" s="48"/>
      <c r="B428" s="45"/>
      <c r="C428" s="46"/>
      <c r="D428" s="48"/>
      <c r="E428" s="135"/>
      <c r="F428" s="49">
        <f t="shared" si="8"/>
        <v>0</v>
      </c>
      <c r="G428" s="49">
        <f t="shared" si="9"/>
        <v>0</v>
      </c>
      <c r="H428" s="34" t="s">
        <v>66</v>
      </c>
      <c r="I428" s="45"/>
      <c r="J428" s="46"/>
      <c r="K428" s="25"/>
      <c r="L428" s="22"/>
      <c r="M428" s="47" t="str">
        <f t="shared" si="10"/>
        <v/>
      </c>
      <c r="N428" s="27" t="str">
        <f t="shared" si="11"/>
        <v/>
      </c>
      <c r="O428" s="27" t="str">
        <f t="shared" si="12"/>
        <v/>
      </c>
      <c r="P428" s="27" t="str">
        <f t="shared" si="13"/>
        <v/>
      </c>
      <c r="Q428" s="28" t="s">
        <v>66</v>
      </c>
      <c r="R428" s="33" t="s">
        <v>66</v>
      </c>
      <c r="S428" s="30">
        <f ca="1">SUMIFS(Dividendos!E:E,Dividendos!B:B,A428,Dividendos!A:A,"&gt;="&amp;B428,Dividendos!A:A,"&lt;="&amp; IF(I428="",TODAY(),I428 ))*D428</f>
        <v>0</v>
      </c>
      <c r="T428" s="30">
        <f t="shared" ca="1" si="14"/>
        <v>0</v>
      </c>
      <c r="U428" s="31" t="str">
        <f ca="1">IFERROR(__xludf.DUMMYFUNCTION("IFERROR(IF(B428=TODAY(),GOOGLEFINANCE(""INDEXBVMF:IFIX""),INDEX(GOOGLEFINANCE(""INDEXBVMF:IFIX"",""price"",$B428),2,2)))"),"")</f>
        <v/>
      </c>
      <c r="V428" s="31">
        <f ca="1">IFERROR(__xludf.DUMMYFUNCTION("IF(OR(ISBLANK($I428),I428=TODAY()), GOOGLEFINANCE(""INDEXBVMF:IFIX"") ,INDEX(GOOGLEFINANCE(""INDEXBVMF:IFIX"",""price"",$I428),2,2))"),3416.25)</f>
        <v>3416.25</v>
      </c>
      <c r="W428" s="32" t="e">
        <f t="shared" ca="1" si="15"/>
        <v>#VALUE!</v>
      </c>
      <c r="X428" s="33" t="s">
        <v>66</v>
      </c>
      <c r="Y428" s="34">
        <v>0</v>
      </c>
    </row>
    <row r="429" spans="1:25" ht="15.75" customHeight="1" x14ac:dyDescent="0.2">
      <c r="A429" s="48"/>
      <c r="B429" s="45"/>
      <c r="C429" s="46"/>
      <c r="D429" s="48"/>
      <c r="E429" s="135"/>
      <c r="F429" s="49">
        <f t="shared" si="8"/>
        <v>0</v>
      </c>
      <c r="G429" s="49">
        <f t="shared" si="9"/>
        <v>0</v>
      </c>
      <c r="H429" s="34" t="s">
        <v>66</v>
      </c>
      <c r="I429" s="45"/>
      <c r="J429" s="46"/>
      <c r="K429" s="25"/>
      <c r="L429" s="22"/>
      <c r="M429" s="47" t="str">
        <f t="shared" si="10"/>
        <v/>
      </c>
      <c r="N429" s="27" t="str">
        <f t="shared" si="11"/>
        <v/>
      </c>
      <c r="O429" s="27" t="str">
        <f t="shared" si="12"/>
        <v/>
      </c>
      <c r="P429" s="27" t="str">
        <f t="shared" si="13"/>
        <v/>
      </c>
      <c r="Q429" s="28" t="s">
        <v>66</v>
      </c>
      <c r="R429" s="33" t="s">
        <v>66</v>
      </c>
      <c r="S429" s="30">
        <f ca="1">SUMIFS(Dividendos!E:E,Dividendos!B:B,A429,Dividendos!A:A,"&gt;="&amp;B429,Dividendos!A:A,"&lt;="&amp; IF(I429="",TODAY(),I429 ))*D429</f>
        <v>0</v>
      </c>
      <c r="T429" s="30">
        <f t="shared" ca="1" si="14"/>
        <v>0</v>
      </c>
      <c r="U429" s="31" t="str">
        <f ca="1">IFERROR(__xludf.DUMMYFUNCTION("IFERROR(IF(B429=TODAY(),GOOGLEFINANCE(""INDEXBVMF:IFIX""),INDEX(GOOGLEFINANCE(""INDEXBVMF:IFIX"",""price"",$B429),2,2)))"),"")</f>
        <v/>
      </c>
      <c r="V429" s="31">
        <f ca="1">IFERROR(__xludf.DUMMYFUNCTION("IF(OR(ISBLANK($I429),I429=TODAY()), GOOGLEFINANCE(""INDEXBVMF:IFIX"") ,INDEX(GOOGLEFINANCE(""INDEXBVMF:IFIX"",""price"",$I429),2,2))"),3416.25)</f>
        <v>3416.25</v>
      </c>
      <c r="W429" s="32" t="e">
        <f t="shared" ca="1" si="15"/>
        <v>#VALUE!</v>
      </c>
      <c r="X429" s="33" t="s">
        <v>66</v>
      </c>
      <c r="Y429" s="34">
        <v>0</v>
      </c>
    </row>
    <row r="430" spans="1:25" ht="15.75" customHeight="1" x14ac:dyDescent="0.2">
      <c r="A430" s="48"/>
      <c r="B430" s="45"/>
      <c r="C430" s="46"/>
      <c r="D430" s="48"/>
      <c r="E430" s="135"/>
      <c r="F430" s="49">
        <f t="shared" si="8"/>
        <v>0</v>
      </c>
      <c r="G430" s="49">
        <f t="shared" si="9"/>
        <v>0</v>
      </c>
      <c r="H430" s="34" t="s">
        <v>66</v>
      </c>
      <c r="I430" s="45"/>
      <c r="J430" s="46"/>
      <c r="K430" s="25"/>
      <c r="L430" s="22"/>
      <c r="M430" s="47" t="str">
        <f t="shared" si="10"/>
        <v/>
      </c>
      <c r="N430" s="27" t="str">
        <f t="shared" si="11"/>
        <v/>
      </c>
      <c r="O430" s="27" t="str">
        <f t="shared" si="12"/>
        <v/>
      </c>
      <c r="P430" s="27" t="str">
        <f t="shared" si="13"/>
        <v/>
      </c>
      <c r="Q430" s="28" t="s">
        <v>66</v>
      </c>
      <c r="R430" s="33" t="s">
        <v>66</v>
      </c>
      <c r="S430" s="30">
        <f ca="1">SUMIFS(Dividendos!E:E,Dividendos!B:B,A430,Dividendos!A:A,"&gt;="&amp;B430,Dividendos!A:A,"&lt;="&amp; IF(I430="",TODAY(),I430 ))*D430</f>
        <v>0</v>
      </c>
      <c r="T430" s="30">
        <f t="shared" ca="1" si="14"/>
        <v>0</v>
      </c>
      <c r="U430" s="31" t="str">
        <f ca="1">IFERROR(__xludf.DUMMYFUNCTION("IFERROR(IF(B430=TODAY(),GOOGLEFINANCE(""INDEXBVMF:IFIX""),INDEX(GOOGLEFINANCE(""INDEXBVMF:IFIX"",""price"",$B430),2,2)))"),"")</f>
        <v/>
      </c>
      <c r="V430" s="31">
        <f ca="1">IFERROR(__xludf.DUMMYFUNCTION("IF(OR(ISBLANK($I430),I430=TODAY()), GOOGLEFINANCE(""INDEXBVMF:IFIX"") ,INDEX(GOOGLEFINANCE(""INDEXBVMF:IFIX"",""price"",$I430),2,2))"),3416.25)</f>
        <v>3416.25</v>
      </c>
      <c r="W430" s="32" t="e">
        <f t="shared" ca="1" si="15"/>
        <v>#VALUE!</v>
      </c>
      <c r="X430" s="33" t="s">
        <v>66</v>
      </c>
      <c r="Y430" s="34">
        <v>0</v>
      </c>
    </row>
    <row r="431" spans="1:25" ht="15.75" customHeight="1" x14ac:dyDescent="0.2">
      <c r="A431" s="48"/>
      <c r="B431" s="45"/>
      <c r="C431" s="46"/>
      <c r="D431" s="48"/>
      <c r="E431" s="135"/>
      <c r="F431" s="49">
        <f t="shared" si="8"/>
        <v>0</v>
      </c>
      <c r="G431" s="49">
        <f t="shared" si="9"/>
        <v>0</v>
      </c>
      <c r="H431" s="34" t="s">
        <v>66</v>
      </c>
      <c r="I431" s="45"/>
      <c r="J431" s="46"/>
      <c r="K431" s="25"/>
      <c r="L431" s="22"/>
      <c r="M431" s="47" t="str">
        <f t="shared" si="10"/>
        <v/>
      </c>
      <c r="N431" s="27" t="str">
        <f t="shared" si="11"/>
        <v/>
      </c>
      <c r="O431" s="27" t="str">
        <f t="shared" si="12"/>
        <v/>
      </c>
      <c r="P431" s="27" t="str">
        <f t="shared" si="13"/>
        <v/>
      </c>
      <c r="Q431" s="28" t="s">
        <v>66</v>
      </c>
      <c r="R431" s="33" t="s">
        <v>66</v>
      </c>
      <c r="S431" s="30">
        <f ca="1">SUMIFS(Dividendos!E:E,Dividendos!B:B,A431,Dividendos!A:A,"&gt;="&amp;B431,Dividendos!A:A,"&lt;="&amp; IF(I431="",TODAY(),I431 ))*D431</f>
        <v>0</v>
      </c>
      <c r="T431" s="30">
        <f t="shared" ca="1" si="14"/>
        <v>0</v>
      </c>
      <c r="U431" s="31" t="str">
        <f ca="1">IFERROR(__xludf.DUMMYFUNCTION("IFERROR(IF(B431=TODAY(),GOOGLEFINANCE(""INDEXBVMF:IFIX""),INDEX(GOOGLEFINANCE(""INDEXBVMF:IFIX"",""price"",$B431),2,2)))"),"")</f>
        <v/>
      </c>
      <c r="V431" s="31">
        <f ca="1">IFERROR(__xludf.DUMMYFUNCTION("IF(OR(ISBLANK($I431),I431=TODAY()), GOOGLEFINANCE(""INDEXBVMF:IFIX"") ,INDEX(GOOGLEFINANCE(""INDEXBVMF:IFIX"",""price"",$I431),2,2))"),3416.25)</f>
        <v>3416.25</v>
      </c>
      <c r="W431" s="32" t="e">
        <f t="shared" ca="1" si="15"/>
        <v>#VALUE!</v>
      </c>
      <c r="X431" s="33" t="s">
        <v>66</v>
      </c>
      <c r="Y431" s="34">
        <v>0</v>
      </c>
    </row>
    <row r="432" spans="1:25" ht="15.75" customHeight="1" x14ac:dyDescent="0.2">
      <c r="A432" s="48"/>
      <c r="B432" s="45"/>
      <c r="C432" s="46"/>
      <c r="D432" s="48"/>
      <c r="E432" s="135"/>
      <c r="F432" s="49">
        <f t="shared" si="8"/>
        <v>0</v>
      </c>
      <c r="G432" s="49">
        <f t="shared" si="9"/>
        <v>0</v>
      </c>
      <c r="H432" s="34" t="s">
        <v>66</v>
      </c>
      <c r="I432" s="45"/>
      <c r="J432" s="46"/>
      <c r="K432" s="25"/>
      <c r="L432" s="22"/>
      <c r="M432" s="47" t="str">
        <f t="shared" si="10"/>
        <v/>
      </c>
      <c r="N432" s="27" t="str">
        <f t="shared" si="11"/>
        <v/>
      </c>
      <c r="O432" s="27" t="str">
        <f t="shared" si="12"/>
        <v/>
      </c>
      <c r="P432" s="27" t="str">
        <f t="shared" si="13"/>
        <v/>
      </c>
      <c r="Q432" s="28" t="s">
        <v>66</v>
      </c>
      <c r="R432" s="33" t="s">
        <v>66</v>
      </c>
      <c r="S432" s="30">
        <f ca="1">SUMIFS(Dividendos!E:E,Dividendos!B:B,A432,Dividendos!A:A,"&gt;="&amp;B432,Dividendos!A:A,"&lt;="&amp; IF(I432="",TODAY(),I432 ))*D432</f>
        <v>0</v>
      </c>
      <c r="T432" s="30">
        <f t="shared" ca="1" si="14"/>
        <v>0</v>
      </c>
      <c r="U432" s="31" t="str">
        <f ca="1">IFERROR(__xludf.DUMMYFUNCTION("IFERROR(IF(B432=TODAY(),GOOGLEFINANCE(""INDEXBVMF:IFIX""),INDEX(GOOGLEFINANCE(""INDEXBVMF:IFIX"",""price"",$B432),2,2)))"),"")</f>
        <v/>
      </c>
      <c r="V432" s="31">
        <f ca="1">IFERROR(__xludf.DUMMYFUNCTION("IF(OR(ISBLANK($I432),I432=TODAY()), GOOGLEFINANCE(""INDEXBVMF:IFIX"") ,INDEX(GOOGLEFINANCE(""INDEXBVMF:IFIX"",""price"",$I432),2,2))"),3416.25)</f>
        <v>3416.25</v>
      </c>
      <c r="W432" s="32" t="e">
        <f t="shared" ca="1" si="15"/>
        <v>#VALUE!</v>
      </c>
      <c r="X432" s="33" t="s">
        <v>66</v>
      </c>
      <c r="Y432" s="34">
        <v>0</v>
      </c>
    </row>
    <row r="433" spans="1:25" ht="15.75" customHeight="1" x14ac:dyDescent="0.2">
      <c r="A433" s="48"/>
      <c r="B433" s="45"/>
      <c r="C433" s="46"/>
      <c r="D433" s="48"/>
      <c r="E433" s="135"/>
      <c r="F433" s="49">
        <f t="shared" si="8"/>
        <v>0</v>
      </c>
      <c r="G433" s="49">
        <f t="shared" si="9"/>
        <v>0</v>
      </c>
      <c r="H433" s="34" t="s">
        <v>66</v>
      </c>
      <c r="I433" s="45"/>
      <c r="J433" s="46"/>
      <c r="K433" s="25"/>
      <c r="L433" s="22"/>
      <c r="M433" s="47" t="str">
        <f t="shared" si="10"/>
        <v/>
      </c>
      <c r="N433" s="27" t="str">
        <f t="shared" si="11"/>
        <v/>
      </c>
      <c r="O433" s="27" t="str">
        <f t="shared" si="12"/>
        <v/>
      </c>
      <c r="P433" s="27" t="str">
        <f t="shared" si="13"/>
        <v/>
      </c>
      <c r="Q433" s="28" t="s">
        <v>66</v>
      </c>
      <c r="R433" s="33" t="s">
        <v>66</v>
      </c>
      <c r="S433" s="30">
        <f ca="1">SUMIFS(Dividendos!E:E,Dividendos!B:B,A433,Dividendos!A:A,"&gt;="&amp;B433,Dividendos!A:A,"&lt;="&amp; IF(I433="",TODAY(),I433 ))*D433</f>
        <v>0</v>
      </c>
      <c r="T433" s="30">
        <f t="shared" ca="1" si="14"/>
        <v>0</v>
      </c>
      <c r="U433" s="31" t="str">
        <f ca="1">IFERROR(__xludf.DUMMYFUNCTION("IFERROR(IF(B433=TODAY(),GOOGLEFINANCE(""INDEXBVMF:IFIX""),INDEX(GOOGLEFINANCE(""INDEXBVMF:IFIX"",""price"",$B433),2,2)))"),"")</f>
        <v/>
      </c>
      <c r="V433" s="31">
        <f ca="1">IFERROR(__xludf.DUMMYFUNCTION("IF(OR(ISBLANK($I433),I433=TODAY()), GOOGLEFINANCE(""INDEXBVMF:IFIX"") ,INDEX(GOOGLEFINANCE(""INDEXBVMF:IFIX"",""price"",$I433),2,2))"),3416.25)</f>
        <v>3416.25</v>
      </c>
      <c r="W433" s="32" t="e">
        <f t="shared" ca="1" si="15"/>
        <v>#VALUE!</v>
      </c>
      <c r="X433" s="33" t="s">
        <v>66</v>
      </c>
      <c r="Y433" s="34">
        <v>0</v>
      </c>
    </row>
    <row r="434" spans="1:25" ht="15.75" customHeight="1" x14ac:dyDescent="0.2">
      <c r="A434" s="48"/>
      <c r="B434" s="45"/>
      <c r="C434" s="46"/>
      <c r="D434" s="48"/>
      <c r="E434" s="135"/>
      <c r="F434" s="49">
        <f t="shared" si="8"/>
        <v>0</v>
      </c>
      <c r="G434" s="49">
        <f t="shared" si="9"/>
        <v>0</v>
      </c>
      <c r="H434" s="34" t="s">
        <v>66</v>
      </c>
      <c r="I434" s="45"/>
      <c r="J434" s="46"/>
      <c r="K434" s="25"/>
      <c r="L434" s="22"/>
      <c r="M434" s="47" t="str">
        <f t="shared" si="10"/>
        <v/>
      </c>
      <c r="N434" s="27" t="str">
        <f t="shared" si="11"/>
        <v/>
      </c>
      <c r="O434" s="27" t="str">
        <f t="shared" si="12"/>
        <v/>
      </c>
      <c r="P434" s="27" t="str">
        <f t="shared" si="13"/>
        <v/>
      </c>
      <c r="Q434" s="28" t="s">
        <v>66</v>
      </c>
      <c r="R434" s="33" t="s">
        <v>66</v>
      </c>
      <c r="S434" s="30">
        <f ca="1">SUMIFS(Dividendos!E:E,Dividendos!B:B,A434,Dividendos!A:A,"&gt;="&amp;B434,Dividendos!A:A,"&lt;="&amp; IF(I434="",TODAY(),I434 ))*D434</f>
        <v>0</v>
      </c>
      <c r="T434" s="30">
        <f t="shared" ca="1" si="14"/>
        <v>0</v>
      </c>
      <c r="U434" s="31" t="str">
        <f ca="1">IFERROR(__xludf.DUMMYFUNCTION("IFERROR(IF(B434=TODAY(),GOOGLEFINANCE(""INDEXBVMF:IFIX""),INDEX(GOOGLEFINANCE(""INDEXBVMF:IFIX"",""price"",$B434),2,2)))"),"")</f>
        <v/>
      </c>
      <c r="V434" s="31">
        <f ca="1">IFERROR(__xludf.DUMMYFUNCTION("IF(OR(ISBLANK($I434),I434=TODAY()), GOOGLEFINANCE(""INDEXBVMF:IFIX"") ,INDEX(GOOGLEFINANCE(""INDEXBVMF:IFIX"",""price"",$I434),2,2))"),3416.25)</f>
        <v>3416.25</v>
      </c>
      <c r="W434" s="32" t="e">
        <f t="shared" ca="1" si="15"/>
        <v>#VALUE!</v>
      </c>
      <c r="X434" s="33" t="s">
        <v>66</v>
      </c>
      <c r="Y434" s="34">
        <v>0</v>
      </c>
    </row>
    <row r="435" spans="1:25" ht="15.75" customHeight="1" x14ac:dyDescent="0.2">
      <c r="A435" s="48"/>
      <c r="B435" s="45"/>
      <c r="C435" s="46"/>
      <c r="D435" s="48"/>
      <c r="E435" s="135"/>
      <c r="F435" s="49">
        <f t="shared" si="8"/>
        <v>0</v>
      </c>
      <c r="G435" s="49">
        <f t="shared" si="9"/>
        <v>0</v>
      </c>
      <c r="H435" s="34" t="s">
        <v>66</v>
      </c>
      <c r="I435" s="45"/>
      <c r="J435" s="46"/>
      <c r="K435" s="25"/>
      <c r="L435" s="22"/>
      <c r="M435" s="47" t="str">
        <f t="shared" si="10"/>
        <v/>
      </c>
      <c r="N435" s="27" t="str">
        <f t="shared" si="11"/>
        <v/>
      </c>
      <c r="O435" s="27" t="str">
        <f t="shared" si="12"/>
        <v/>
      </c>
      <c r="P435" s="27" t="str">
        <f t="shared" si="13"/>
        <v/>
      </c>
      <c r="Q435" s="28" t="s">
        <v>66</v>
      </c>
      <c r="R435" s="33" t="s">
        <v>66</v>
      </c>
      <c r="S435" s="30">
        <f ca="1">SUMIFS(Dividendos!E:E,Dividendos!B:B,A435,Dividendos!A:A,"&gt;="&amp;B435,Dividendos!A:A,"&lt;="&amp; IF(I435="",TODAY(),I435 ))*D435</f>
        <v>0</v>
      </c>
      <c r="T435" s="30">
        <f t="shared" ca="1" si="14"/>
        <v>0</v>
      </c>
      <c r="U435" s="31" t="str">
        <f ca="1">IFERROR(__xludf.DUMMYFUNCTION("IFERROR(IF(B435=TODAY(),GOOGLEFINANCE(""INDEXBVMF:IFIX""),INDEX(GOOGLEFINANCE(""INDEXBVMF:IFIX"",""price"",$B435),2,2)))"),"")</f>
        <v/>
      </c>
      <c r="V435" s="31">
        <f ca="1">IFERROR(__xludf.DUMMYFUNCTION("IF(OR(ISBLANK($I435),I435=TODAY()), GOOGLEFINANCE(""INDEXBVMF:IFIX"") ,INDEX(GOOGLEFINANCE(""INDEXBVMF:IFIX"",""price"",$I435),2,2))"),3416.25)</f>
        <v>3416.25</v>
      </c>
      <c r="W435" s="32" t="e">
        <f t="shared" ca="1" si="15"/>
        <v>#VALUE!</v>
      </c>
      <c r="X435" s="33" t="s">
        <v>66</v>
      </c>
      <c r="Y435" s="34">
        <v>0</v>
      </c>
    </row>
    <row r="436" spans="1:25" ht="15.75" customHeight="1" x14ac:dyDescent="0.2">
      <c r="A436" s="48"/>
      <c r="B436" s="45"/>
      <c r="C436" s="46"/>
      <c r="D436" s="48"/>
      <c r="E436" s="135"/>
      <c r="F436" s="49">
        <f t="shared" si="8"/>
        <v>0</v>
      </c>
      <c r="G436" s="49">
        <f t="shared" si="9"/>
        <v>0</v>
      </c>
      <c r="H436" s="34" t="s">
        <v>66</v>
      </c>
      <c r="I436" s="45"/>
      <c r="J436" s="46"/>
      <c r="K436" s="25"/>
      <c r="L436" s="22"/>
      <c r="M436" s="47" t="str">
        <f t="shared" si="10"/>
        <v/>
      </c>
      <c r="N436" s="27" t="str">
        <f t="shared" si="11"/>
        <v/>
      </c>
      <c r="O436" s="27" t="str">
        <f t="shared" si="12"/>
        <v/>
      </c>
      <c r="P436" s="27" t="str">
        <f t="shared" si="13"/>
        <v/>
      </c>
      <c r="Q436" s="28" t="s">
        <v>66</v>
      </c>
      <c r="R436" s="33" t="s">
        <v>66</v>
      </c>
      <c r="S436" s="30">
        <f ca="1">SUMIFS(Dividendos!E:E,Dividendos!B:B,A436,Dividendos!A:A,"&gt;="&amp;B436,Dividendos!A:A,"&lt;="&amp; IF(I436="",TODAY(),I436 ))*D436</f>
        <v>0</v>
      </c>
      <c r="T436" s="30">
        <f t="shared" ca="1" si="14"/>
        <v>0</v>
      </c>
      <c r="U436" s="31" t="str">
        <f ca="1">IFERROR(__xludf.DUMMYFUNCTION("IFERROR(IF(B436=TODAY(),GOOGLEFINANCE(""INDEXBVMF:IFIX""),INDEX(GOOGLEFINANCE(""INDEXBVMF:IFIX"",""price"",$B436),2,2)))"),"")</f>
        <v/>
      </c>
      <c r="V436" s="31">
        <f ca="1">IFERROR(__xludf.DUMMYFUNCTION("IF(OR(ISBLANK($I436),I436=TODAY()), GOOGLEFINANCE(""INDEXBVMF:IFIX"") ,INDEX(GOOGLEFINANCE(""INDEXBVMF:IFIX"",""price"",$I436),2,2))"),3416.25)</f>
        <v>3416.25</v>
      </c>
      <c r="W436" s="32" t="e">
        <f t="shared" ca="1" si="15"/>
        <v>#VALUE!</v>
      </c>
      <c r="X436" s="33" t="s">
        <v>66</v>
      </c>
      <c r="Y436" s="34">
        <v>0</v>
      </c>
    </row>
    <row r="437" spans="1:25" ht="15.75" customHeight="1" x14ac:dyDescent="0.2">
      <c r="A437" s="48"/>
      <c r="B437" s="45"/>
      <c r="C437" s="46"/>
      <c r="D437" s="48"/>
      <c r="E437" s="135"/>
      <c r="F437" s="49">
        <f t="shared" si="8"/>
        <v>0</v>
      </c>
      <c r="G437" s="49">
        <f t="shared" si="9"/>
        <v>0</v>
      </c>
      <c r="H437" s="34" t="s">
        <v>66</v>
      </c>
      <c r="I437" s="45"/>
      <c r="J437" s="46"/>
      <c r="K437" s="25"/>
      <c r="L437" s="22"/>
      <c r="M437" s="47" t="str">
        <f t="shared" si="10"/>
        <v/>
      </c>
      <c r="N437" s="27" t="str">
        <f t="shared" si="11"/>
        <v/>
      </c>
      <c r="O437" s="27" t="str">
        <f t="shared" si="12"/>
        <v/>
      </c>
      <c r="P437" s="27" t="str">
        <f t="shared" si="13"/>
        <v/>
      </c>
      <c r="Q437" s="28" t="s">
        <v>66</v>
      </c>
      <c r="R437" s="33" t="s">
        <v>66</v>
      </c>
      <c r="S437" s="30">
        <f ca="1">SUMIFS(Dividendos!E:E,Dividendos!B:B,A437,Dividendos!A:A,"&gt;="&amp;B437,Dividendos!A:A,"&lt;="&amp; IF(I437="",TODAY(),I437 ))*D437</f>
        <v>0</v>
      </c>
      <c r="T437" s="30">
        <f t="shared" ca="1" si="14"/>
        <v>0</v>
      </c>
      <c r="U437" s="31" t="str">
        <f ca="1">IFERROR(__xludf.DUMMYFUNCTION("IFERROR(IF(B437=TODAY(),GOOGLEFINANCE(""INDEXBVMF:IFIX""),INDEX(GOOGLEFINANCE(""INDEXBVMF:IFIX"",""price"",$B437),2,2)))"),"")</f>
        <v/>
      </c>
      <c r="V437" s="31">
        <f ca="1">IFERROR(__xludf.DUMMYFUNCTION("IF(OR(ISBLANK($I437),I437=TODAY()), GOOGLEFINANCE(""INDEXBVMF:IFIX"") ,INDEX(GOOGLEFINANCE(""INDEXBVMF:IFIX"",""price"",$I437),2,2))"),3416.25)</f>
        <v>3416.25</v>
      </c>
      <c r="W437" s="32" t="e">
        <f t="shared" ca="1" si="15"/>
        <v>#VALUE!</v>
      </c>
      <c r="X437" s="33" t="s">
        <v>66</v>
      </c>
      <c r="Y437" s="34">
        <v>0</v>
      </c>
    </row>
    <row r="438" spans="1:25" ht="15.75" customHeight="1" x14ac:dyDescent="0.2">
      <c r="A438" s="48"/>
      <c r="B438" s="45"/>
      <c r="C438" s="46"/>
      <c r="D438" s="48"/>
      <c r="E438" s="135"/>
      <c r="F438" s="49">
        <f t="shared" si="8"/>
        <v>0</v>
      </c>
      <c r="G438" s="49">
        <f t="shared" si="9"/>
        <v>0</v>
      </c>
      <c r="H438" s="34" t="s">
        <v>66</v>
      </c>
      <c r="I438" s="45"/>
      <c r="J438" s="46"/>
      <c r="K438" s="25"/>
      <c r="L438" s="22"/>
      <c r="M438" s="47" t="str">
        <f t="shared" si="10"/>
        <v/>
      </c>
      <c r="N438" s="27" t="str">
        <f t="shared" si="11"/>
        <v/>
      </c>
      <c r="O438" s="27" t="str">
        <f t="shared" si="12"/>
        <v/>
      </c>
      <c r="P438" s="27" t="str">
        <f t="shared" si="13"/>
        <v/>
      </c>
      <c r="Q438" s="28" t="s">
        <v>66</v>
      </c>
      <c r="R438" s="33" t="s">
        <v>66</v>
      </c>
      <c r="S438" s="30">
        <f ca="1">SUMIFS(Dividendos!E:E,Dividendos!B:B,A438,Dividendos!A:A,"&gt;="&amp;B438,Dividendos!A:A,"&lt;="&amp; IF(I438="",TODAY(),I438 ))*D438</f>
        <v>0</v>
      </c>
      <c r="T438" s="30">
        <f t="shared" ca="1" si="14"/>
        <v>0</v>
      </c>
      <c r="U438" s="31" t="str">
        <f ca="1">IFERROR(__xludf.DUMMYFUNCTION("IFERROR(IF(B438=TODAY(),GOOGLEFINANCE(""INDEXBVMF:IFIX""),INDEX(GOOGLEFINANCE(""INDEXBVMF:IFIX"",""price"",$B438),2,2)))"),"")</f>
        <v/>
      </c>
      <c r="V438" s="31">
        <f ca="1">IFERROR(__xludf.DUMMYFUNCTION("IF(OR(ISBLANK($I438),I438=TODAY()), GOOGLEFINANCE(""INDEXBVMF:IFIX"") ,INDEX(GOOGLEFINANCE(""INDEXBVMF:IFIX"",""price"",$I438),2,2))"),3416.25)</f>
        <v>3416.25</v>
      </c>
      <c r="W438" s="32" t="e">
        <f t="shared" ca="1" si="15"/>
        <v>#VALUE!</v>
      </c>
      <c r="X438" s="33" t="s">
        <v>66</v>
      </c>
      <c r="Y438" s="34">
        <v>0</v>
      </c>
    </row>
    <row r="439" spans="1:25" ht="15.75" customHeight="1" x14ac:dyDescent="0.2">
      <c r="A439" s="48"/>
      <c r="B439" s="45"/>
      <c r="C439" s="46"/>
      <c r="D439" s="48"/>
      <c r="E439" s="135"/>
      <c r="F439" s="49">
        <f t="shared" si="8"/>
        <v>0</v>
      </c>
      <c r="G439" s="49">
        <f t="shared" si="9"/>
        <v>0</v>
      </c>
      <c r="H439" s="34" t="s">
        <v>66</v>
      </c>
      <c r="I439" s="45"/>
      <c r="J439" s="46"/>
      <c r="K439" s="25"/>
      <c r="L439" s="22"/>
      <c r="M439" s="47" t="str">
        <f t="shared" si="10"/>
        <v/>
      </c>
      <c r="N439" s="27" t="str">
        <f t="shared" si="11"/>
        <v/>
      </c>
      <c r="O439" s="27" t="str">
        <f t="shared" si="12"/>
        <v/>
      </c>
      <c r="P439" s="27" t="str">
        <f t="shared" si="13"/>
        <v/>
      </c>
      <c r="Q439" s="28" t="s">
        <v>66</v>
      </c>
      <c r="R439" s="33" t="s">
        <v>66</v>
      </c>
      <c r="S439" s="30">
        <f ca="1">SUMIFS(Dividendos!E:E,Dividendos!B:B,A439,Dividendos!A:A,"&gt;="&amp;B439,Dividendos!A:A,"&lt;="&amp; IF(I439="",TODAY(),I439 ))*D439</f>
        <v>0</v>
      </c>
      <c r="T439" s="30">
        <f t="shared" ca="1" si="14"/>
        <v>0</v>
      </c>
      <c r="U439" s="31" t="str">
        <f ca="1">IFERROR(__xludf.DUMMYFUNCTION("IFERROR(IF(B439=TODAY(),GOOGLEFINANCE(""INDEXBVMF:IFIX""),INDEX(GOOGLEFINANCE(""INDEXBVMF:IFIX"",""price"",$B439),2,2)))"),"")</f>
        <v/>
      </c>
      <c r="V439" s="31">
        <f ca="1">IFERROR(__xludf.DUMMYFUNCTION("IF(OR(ISBLANK($I439),I439=TODAY()), GOOGLEFINANCE(""INDEXBVMF:IFIX"") ,INDEX(GOOGLEFINANCE(""INDEXBVMF:IFIX"",""price"",$I439),2,2))"),3416.25)</f>
        <v>3416.25</v>
      </c>
      <c r="W439" s="32" t="e">
        <f t="shared" ca="1" si="15"/>
        <v>#VALUE!</v>
      </c>
      <c r="X439" s="33" t="s">
        <v>66</v>
      </c>
      <c r="Y439" s="34">
        <v>0</v>
      </c>
    </row>
    <row r="440" spans="1:25" ht="15.75" customHeight="1" x14ac:dyDescent="0.2">
      <c r="A440" s="48"/>
      <c r="B440" s="45"/>
      <c r="C440" s="46"/>
      <c r="D440" s="48"/>
      <c r="E440" s="135"/>
      <c r="F440" s="49">
        <f t="shared" si="8"/>
        <v>0</v>
      </c>
      <c r="G440" s="49">
        <f t="shared" si="9"/>
        <v>0</v>
      </c>
      <c r="H440" s="34" t="s">
        <v>66</v>
      </c>
      <c r="I440" s="45"/>
      <c r="J440" s="46"/>
      <c r="K440" s="25"/>
      <c r="L440" s="22"/>
      <c r="M440" s="47" t="str">
        <f t="shared" si="10"/>
        <v/>
      </c>
      <c r="N440" s="27" t="str">
        <f t="shared" si="11"/>
        <v/>
      </c>
      <c r="O440" s="27" t="str">
        <f t="shared" si="12"/>
        <v/>
      </c>
      <c r="P440" s="27" t="str">
        <f t="shared" si="13"/>
        <v/>
      </c>
      <c r="Q440" s="28" t="s">
        <v>66</v>
      </c>
      <c r="R440" s="33" t="s">
        <v>66</v>
      </c>
      <c r="S440" s="30">
        <f ca="1">SUMIFS(Dividendos!E:E,Dividendos!B:B,A440,Dividendos!A:A,"&gt;="&amp;B440,Dividendos!A:A,"&lt;="&amp; IF(I440="",TODAY(),I440 ))*D440</f>
        <v>0</v>
      </c>
      <c r="T440" s="30">
        <f t="shared" ca="1" si="14"/>
        <v>0</v>
      </c>
      <c r="U440" s="31" t="str">
        <f ca="1">IFERROR(__xludf.DUMMYFUNCTION("IFERROR(IF(B440=TODAY(),GOOGLEFINANCE(""INDEXBVMF:IFIX""),INDEX(GOOGLEFINANCE(""INDEXBVMF:IFIX"",""price"",$B440),2,2)))"),"")</f>
        <v/>
      </c>
      <c r="V440" s="31">
        <f ca="1">IFERROR(__xludf.DUMMYFUNCTION("IF(OR(ISBLANK($I440),I440=TODAY()), GOOGLEFINANCE(""INDEXBVMF:IFIX"") ,INDEX(GOOGLEFINANCE(""INDEXBVMF:IFIX"",""price"",$I440),2,2))"),3416.25)</f>
        <v>3416.25</v>
      </c>
      <c r="W440" s="32" t="e">
        <f t="shared" ca="1" si="15"/>
        <v>#VALUE!</v>
      </c>
      <c r="X440" s="33" t="s">
        <v>66</v>
      </c>
      <c r="Y440" s="34">
        <v>0</v>
      </c>
    </row>
    <row r="441" spans="1:25" ht="15.75" customHeight="1" x14ac:dyDescent="0.2">
      <c r="A441" s="48"/>
      <c r="B441" s="45"/>
      <c r="C441" s="46"/>
      <c r="D441" s="48"/>
      <c r="E441" s="135"/>
      <c r="F441" s="49">
        <f t="shared" si="8"/>
        <v>0</v>
      </c>
      <c r="G441" s="49">
        <f t="shared" si="9"/>
        <v>0</v>
      </c>
      <c r="H441" s="34" t="s">
        <v>66</v>
      </c>
      <c r="I441" s="45"/>
      <c r="J441" s="46"/>
      <c r="K441" s="25"/>
      <c r="L441" s="22"/>
      <c r="M441" s="47" t="str">
        <f t="shared" si="10"/>
        <v/>
      </c>
      <c r="N441" s="27" t="str">
        <f t="shared" si="11"/>
        <v/>
      </c>
      <c r="O441" s="27" t="str">
        <f t="shared" si="12"/>
        <v/>
      </c>
      <c r="P441" s="27" t="str">
        <f t="shared" si="13"/>
        <v/>
      </c>
      <c r="Q441" s="28" t="s">
        <v>66</v>
      </c>
      <c r="R441" s="33" t="s">
        <v>66</v>
      </c>
      <c r="S441" s="30">
        <f ca="1">SUMIFS(Dividendos!E:E,Dividendos!B:B,A441,Dividendos!A:A,"&gt;="&amp;B441,Dividendos!A:A,"&lt;="&amp; IF(I441="",TODAY(),I441 ))*D441</f>
        <v>0</v>
      </c>
      <c r="T441" s="30">
        <f t="shared" ca="1" si="14"/>
        <v>0</v>
      </c>
      <c r="U441" s="31" t="str">
        <f ca="1">IFERROR(__xludf.DUMMYFUNCTION("IFERROR(IF(B441=TODAY(),GOOGLEFINANCE(""INDEXBVMF:IFIX""),INDEX(GOOGLEFINANCE(""INDEXBVMF:IFIX"",""price"",$B441),2,2)))"),"")</f>
        <v/>
      </c>
      <c r="V441" s="31">
        <f ca="1">IFERROR(__xludf.DUMMYFUNCTION("IF(OR(ISBLANK($I441),I441=TODAY()), GOOGLEFINANCE(""INDEXBVMF:IFIX"") ,INDEX(GOOGLEFINANCE(""INDEXBVMF:IFIX"",""price"",$I441),2,2))"),3416.25)</f>
        <v>3416.25</v>
      </c>
      <c r="W441" s="32" t="e">
        <f t="shared" ca="1" si="15"/>
        <v>#VALUE!</v>
      </c>
      <c r="X441" s="33" t="s">
        <v>66</v>
      </c>
      <c r="Y441" s="34">
        <v>0</v>
      </c>
    </row>
    <row r="442" spans="1:25" ht="15.75" customHeight="1" x14ac:dyDescent="0.2">
      <c r="A442" s="48"/>
      <c r="B442" s="45"/>
      <c r="C442" s="46"/>
      <c r="D442" s="48"/>
      <c r="E442" s="135"/>
      <c r="F442" s="49">
        <f t="shared" si="8"/>
        <v>0</v>
      </c>
      <c r="G442" s="49">
        <f t="shared" si="9"/>
        <v>0</v>
      </c>
      <c r="H442" s="34" t="s">
        <v>66</v>
      </c>
      <c r="I442" s="45"/>
      <c r="J442" s="46"/>
      <c r="K442" s="25"/>
      <c r="L442" s="22"/>
      <c r="M442" s="47" t="str">
        <f t="shared" si="10"/>
        <v/>
      </c>
      <c r="N442" s="27" t="str">
        <f t="shared" si="11"/>
        <v/>
      </c>
      <c r="O442" s="27" t="str">
        <f t="shared" si="12"/>
        <v/>
      </c>
      <c r="P442" s="27" t="str">
        <f t="shared" si="13"/>
        <v/>
      </c>
      <c r="Q442" s="28" t="s">
        <v>66</v>
      </c>
      <c r="R442" s="33" t="s">
        <v>66</v>
      </c>
      <c r="S442" s="30">
        <f ca="1">SUMIFS(Dividendos!E:E,Dividendos!B:B,A442,Dividendos!A:A,"&gt;="&amp;B442,Dividendos!A:A,"&lt;="&amp; IF(I442="",TODAY(),I442 ))*D442</f>
        <v>0</v>
      </c>
      <c r="T442" s="30">
        <f t="shared" ca="1" si="14"/>
        <v>0</v>
      </c>
      <c r="U442" s="31" t="str">
        <f ca="1">IFERROR(__xludf.DUMMYFUNCTION("IFERROR(IF(B442=TODAY(),GOOGLEFINANCE(""INDEXBVMF:IFIX""),INDEX(GOOGLEFINANCE(""INDEXBVMF:IFIX"",""price"",$B442),2,2)))"),"")</f>
        <v/>
      </c>
      <c r="V442" s="31">
        <f ca="1">IFERROR(__xludf.DUMMYFUNCTION("IF(OR(ISBLANK($I442),I442=TODAY()), GOOGLEFINANCE(""INDEXBVMF:IFIX"") ,INDEX(GOOGLEFINANCE(""INDEXBVMF:IFIX"",""price"",$I442),2,2))"),3416.25)</f>
        <v>3416.25</v>
      </c>
      <c r="W442" s="32" t="e">
        <f t="shared" ca="1" si="15"/>
        <v>#VALUE!</v>
      </c>
      <c r="X442" s="33" t="s">
        <v>66</v>
      </c>
      <c r="Y442" s="34">
        <v>0</v>
      </c>
    </row>
    <row r="443" spans="1:25" ht="15.75" customHeight="1" x14ac:dyDescent="0.2">
      <c r="A443" s="48"/>
      <c r="B443" s="45"/>
      <c r="C443" s="46"/>
      <c r="D443" s="48"/>
      <c r="E443" s="135"/>
      <c r="F443" s="49">
        <f t="shared" si="8"/>
        <v>0</v>
      </c>
      <c r="G443" s="49">
        <f t="shared" si="9"/>
        <v>0</v>
      </c>
      <c r="H443" s="34" t="s">
        <v>66</v>
      </c>
      <c r="I443" s="45"/>
      <c r="J443" s="46"/>
      <c r="K443" s="25"/>
      <c r="L443" s="22"/>
      <c r="M443" s="47" t="str">
        <f t="shared" si="10"/>
        <v/>
      </c>
      <c r="N443" s="27" t="str">
        <f t="shared" si="11"/>
        <v/>
      </c>
      <c r="O443" s="27" t="str">
        <f t="shared" si="12"/>
        <v/>
      </c>
      <c r="P443" s="27" t="str">
        <f t="shared" si="13"/>
        <v/>
      </c>
      <c r="Q443" s="28" t="s">
        <v>66</v>
      </c>
      <c r="R443" s="33" t="s">
        <v>66</v>
      </c>
      <c r="S443" s="30">
        <f ca="1">SUMIFS(Dividendos!E:E,Dividendos!B:B,A443,Dividendos!A:A,"&gt;="&amp;B443,Dividendos!A:A,"&lt;="&amp; IF(I443="",TODAY(),I443 ))*D443</f>
        <v>0</v>
      </c>
      <c r="T443" s="30">
        <f t="shared" ca="1" si="14"/>
        <v>0</v>
      </c>
      <c r="U443" s="31" t="str">
        <f ca="1">IFERROR(__xludf.DUMMYFUNCTION("IFERROR(IF(B443=TODAY(),GOOGLEFINANCE(""INDEXBVMF:IFIX""),INDEX(GOOGLEFINANCE(""INDEXBVMF:IFIX"",""price"",$B443),2,2)))"),"")</f>
        <v/>
      </c>
      <c r="V443" s="31">
        <f ca="1">IFERROR(__xludf.DUMMYFUNCTION("IF(OR(ISBLANK($I443),I443=TODAY()), GOOGLEFINANCE(""INDEXBVMF:IFIX"") ,INDEX(GOOGLEFINANCE(""INDEXBVMF:IFIX"",""price"",$I443),2,2))"),3416.25)</f>
        <v>3416.25</v>
      </c>
      <c r="W443" s="32" t="e">
        <f t="shared" ca="1" si="15"/>
        <v>#VALUE!</v>
      </c>
      <c r="X443" s="33" t="s">
        <v>66</v>
      </c>
      <c r="Y443" s="34">
        <v>0</v>
      </c>
    </row>
    <row r="444" spans="1:25" ht="15.75" customHeight="1" x14ac:dyDescent="0.2">
      <c r="A444" s="48"/>
      <c r="B444" s="45"/>
      <c r="C444" s="46"/>
      <c r="D444" s="48"/>
      <c r="E444" s="135"/>
      <c r="F444" s="49">
        <f t="shared" si="8"/>
        <v>0</v>
      </c>
      <c r="G444" s="49">
        <f t="shared" si="9"/>
        <v>0</v>
      </c>
      <c r="H444" s="34" t="s">
        <v>66</v>
      </c>
      <c r="I444" s="45"/>
      <c r="J444" s="46"/>
      <c r="K444" s="25"/>
      <c r="L444" s="22"/>
      <c r="M444" s="47" t="str">
        <f t="shared" si="10"/>
        <v/>
      </c>
      <c r="N444" s="27" t="str">
        <f t="shared" si="11"/>
        <v/>
      </c>
      <c r="O444" s="27" t="str">
        <f t="shared" si="12"/>
        <v/>
      </c>
      <c r="P444" s="27" t="str">
        <f t="shared" si="13"/>
        <v/>
      </c>
      <c r="Q444" s="28" t="s">
        <v>66</v>
      </c>
      <c r="R444" s="33" t="s">
        <v>66</v>
      </c>
      <c r="S444" s="30">
        <f ca="1">SUMIFS(Dividendos!E:E,Dividendos!B:B,A444,Dividendos!A:A,"&gt;="&amp;B444,Dividendos!A:A,"&lt;="&amp; IF(I444="",TODAY(),I444 ))*D444</f>
        <v>0</v>
      </c>
      <c r="T444" s="30">
        <f t="shared" ca="1" si="14"/>
        <v>0</v>
      </c>
      <c r="U444" s="31" t="str">
        <f ca="1">IFERROR(__xludf.DUMMYFUNCTION("IFERROR(IF(B444=TODAY(),GOOGLEFINANCE(""INDEXBVMF:IFIX""),INDEX(GOOGLEFINANCE(""INDEXBVMF:IFIX"",""price"",$B444),2,2)))"),"")</f>
        <v/>
      </c>
      <c r="V444" s="31">
        <f ca="1">IFERROR(__xludf.DUMMYFUNCTION("IF(OR(ISBLANK($I444),I444=TODAY()), GOOGLEFINANCE(""INDEXBVMF:IFIX"") ,INDEX(GOOGLEFINANCE(""INDEXBVMF:IFIX"",""price"",$I444),2,2))"),3416.25)</f>
        <v>3416.25</v>
      </c>
      <c r="W444" s="32" t="e">
        <f t="shared" ca="1" si="15"/>
        <v>#VALUE!</v>
      </c>
      <c r="X444" s="33" t="s">
        <v>66</v>
      </c>
      <c r="Y444" s="34">
        <v>0</v>
      </c>
    </row>
    <row r="445" spans="1:25" ht="15.75" customHeight="1" x14ac:dyDescent="0.2">
      <c r="A445" s="48"/>
      <c r="B445" s="45"/>
      <c r="C445" s="46"/>
      <c r="D445" s="48"/>
      <c r="E445" s="135"/>
      <c r="F445" s="49">
        <f t="shared" si="8"/>
        <v>0</v>
      </c>
      <c r="G445" s="49">
        <f t="shared" si="9"/>
        <v>0</v>
      </c>
      <c r="H445" s="34" t="s">
        <v>66</v>
      </c>
      <c r="I445" s="45"/>
      <c r="J445" s="46"/>
      <c r="K445" s="25"/>
      <c r="L445" s="22"/>
      <c r="M445" s="47" t="str">
        <f t="shared" si="10"/>
        <v/>
      </c>
      <c r="N445" s="27" t="str">
        <f t="shared" si="11"/>
        <v/>
      </c>
      <c r="O445" s="27" t="str">
        <f t="shared" si="12"/>
        <v/>
      </c>
      <c r="P445" s="27" t="str">
        <f t="shared" si="13"/>
        <v/>
      </c>
      <c r="Q445" s="28" t="s">
        <v>66</v>
      </c>
      <c r="R445" s="33" t="s">
        <v>66</v>
      </c>
      <c r="S445" s="30">
        <f ca="1">SUMIFS(Dividendos!E:E,Dividendos!B:B,A445,Dividendos!A:A,"&gt;="&amp;B445,Dividendos!A:A,"&lt;="&amp; IF(I445="",TODAY(),I445 ))*D445</f>
        <v>0</v>
      </c>
      <c r="T445" s="30">
        <f t="shared" ca="1" si="14"/>
        <v>0</v>
      </c>
      <c r="U445" s="31" t="str">
        <f ca="1">IFERROR(__xludf.DUMMYFUNCTION("IFERROR(IF(B445=TODAY(),GOOGLEFINANCE(""INDEXBVMF:IFIX""),INDEX(GOOGLEFINANCE(""INDEXBVMF:IFIX"",""price"",$B445),2,2)))"),"")</f>
        <v/>
      </c>
      <c r="V445" s="31">
        <f ca="1">IFERROR(__xludf.DUMMYFUNCTION("IF(OR(ISBLANK($I445),I445=TODAY()), GOOGLEFINANCE(""INDEXBVMF:IFIX"") ,INDEX(GOOGLEFINANCE(""INDEXBVMF:IFIX"",""price"",$I445),2,2))"),3416.25)</f>
        <v>3416.25</v>
      </c>
      <c r="W445" s="32" t="e">
        <f t="shared" ca="1" si="15"/>
        <v>#VALUE!</v>
      </c>
      <c r="X445" s="33" t="s">
        <v>66</v>
      </c>
      <c r="Y445" s="34">
        <v>0</v>
      </c>
    </row>
    <row r="446" spans="1:25" ht="15.75" customHeight="1" x14ac:dyDescent="0.2">
      <c r="A446" s="48"/>
      <c r="B446" s="45"/>
      <c r="C446" s="46"/>
      <c r="D446" s="48"/>
      <c r="E446" s="135"/>
      <c r="F446" s="49">
        <f t="shared" si="8"/>
        <v>0</v>
      </c>
      <c r="G446" s="49">
        <f t="shared" si="9"/>
        <v>0</v>
      </c>
      <c r="H446" s="34" t="s">
        <v>66</v>
      </c>
      <c r="I446" s="45"/>
      <c r="J446" s="46"/>
      <c r="K446" s="25"/>
      <c r="L446" s="22"/>
      <c r="M446" s="47" t="str">
        <f t="shared" si="10"/>
        <v/>
      </c>
      <c r="N446" s="27" t="str">
        <f t="shared" si="11"/>
        <v/>
      </c>
      <c r="O446" s="27" t="str">
        <f t="shared" si="12"/>
        <v/>
      </c>
      <c r="P446" s="27" t="str">
        <f t="shared" si="13"/>
        <v/>
      </c>
      <c r="Q446" s="28" t="s">
        <v>66</v>
      </c>
      <c r="R446" s="33" t="s">
        <v>66</v>
      </c>
      <c r="S446" s="30">
        <f ca="1">SUMIFS(Dividendos!E:E,Dividendos!B:B,A446,Dividendos!A:A,"&gt;="&amp;B446,Dividendos!A:A,"&lt;="&amp; IF(I446="",TODAY(),I446 ))*D446</f>
        <v>0</v>
      </c>
      <c r="T446" s="30">
        <f t="shared" ca="1" si="14"/>
        <v>0</v>
      </c>
      <c r="U446" s="31" t="str">
        <f ca="1">IFERROR(__xludf.DUMMYFUNCTION("IFERROR(IF(B446=TODAY(),GOOGLEFINANCE(""INDEXBVMF:IFIX""),INDEX(GOOGLEFINANCE(""INDEXBVMF:IFIX"",""price"",$B446),2,2)))"),"")</f>
        <v/>
      </c>
      <c r="V446" s="31">
        <f ca="1">IFERROR(__xludf.DUMMYFUNCTION("IF(OR(ISBLANK($I446),I446=TODAY()), GOOGLEFINANCE(""INDEXBVMF:IFIX"") ,INDEX(GOOGLEFINANCE(""INDEXBVMF:IFIX"",""price"",$I446),2,2))"),3416.25)</f>
        <v>3416.25</v>
      </c>
      <c r="W446" s="32" t="e">
        <f t="shared" ca="1" si="15"/>
        <v>#VALUE!</v>
      </c>
      <c r="X446" s="33" t="s">
        <v>66</v>
      </c>
      <c r="Y446" s="34">
        <v>0</v>
      </c>
    </row>
    <row r="447" spans="1:25" ht="15.75" customHeight="1" x14ac:dyDescent="0.2">
      <c r="A447" s="48"/>
      <c r="B447" s="45"/>
      <c r="C447" s="46"/>
      <c r="D447" s="48"/>
      <c r="E447" s="135"/>
      <c r="F447" s="49">
        <f t="shared" si="8"/>
        <v>0</v>
      </c>
      <c r="G447" s="49">
        <f t="shared" si="9"/>
        <v>0</v>
      </c>
      <c r="H447" s="34" t="s">
        <v>66</v>
      </c>
      <c r="I447" s="45"/>
      <c r="J447" s="46"/>
      <c r="K447" s="25"/>
      <c r="L447" s="22"/>
      <c r="M447" s="47" t="str">
        <f t="shared" si="10"/>
        <v/>
      </c>
      <c r="N447" s="27" t="str">
        <f t="shared" si="11"/>
        <v/>
      </c>
      <c r="O447" s="27" t="str">
        <f t="shared" si="12"/>
        <v/>
      </c>
      <c r="P447" s="27" t="str">
        <f t="shared" si="13"/>
        <v/>
      </c>
      <c r="Q447" s="28" t="s">
        <v>66</v>
      </c>
      <c r="R447" s="33" t="s">
        <v>66</v>
      </c>
      <c r="S447" s="30">
        <f ca="1">SUMIFS(Dividendos!E:E,Dividendos!B:B,A447,Dividendos!A:A,"&gt;="&amp;B447,Dividendos!A:A,"&lt;="&amp; IF(I447="",TODAY(),I447 ))*D447</f>
        <v>0</v>
      </c>
      <c r="T447" s="30">
        <f t="shared" ca="1" si="14"/>
        <v>0</v>
      </c>
      <c r="U447" s="31" t="str">
        <f ca="1">IFERROR(__xludf.DUMMYFUNCTION("IFERROR(IF(B447=TODAY(),GOOGLEFINANCE(""INDEXBVMF:IFIX""),INDEX(GOOGLEFINANCE(""INDEXBVMF:IFIX"",""price"",$B447),2,2)))"),"")</f>
        <v/>
      </c>
      <c r="V447" s="31">
        <f ca="1">IFERROR(__xludf.DUMMYFUNCTION("IF(OR(ISBLANK($I447),I447=TODAY()), GOOGLEFINANCE(""INDEXBVMF:IFIX"") ,INDEX(GOOGLEFINANCE(""INDEXBVMF:IFIX"",""price"",$I447),2,2))"),3416.25)</f>
        <v>3416.25</v>
      </c>
      <c r="W447" s="32" t="e">
        <f t="shared" ca="1" si="15"/>
        <v>#VALUE!</v>
      </c>
      <c r="X447" s="33" t="s">
        <v>66</v>
      </c>
      <c r="Y447" s="34">
        <v>0</v>
      </c>
    </row>
    <row r="448" spans="1:25" ht="15.75" customHeight="1" x14ac:dyDescent="0.2">
      <c r="A448" s="48"/>
      <c r="B448" s="45"/>
      <c r="C448" s="46"/>
      <c r="D448" s="48"/>
      <c r="E448" s="135"/>
      <c r="F448" s="49">
        <f t="shared" si="8"/>
        <v>0</v>
      </c>
      <c r="G448" s="49">
        <f t="shared" si="9"/>
        <v>0</v>
      </c>
      <c r="H448" s="34" t="s">
        <v>66</v>
      </c>
      <c r="I448" s="45"/>
      <c r="J448" s="46"/>
      <c r="K448" s="25"/>
      <c r="L448" s="22"/>
      <c r="M448" s="47" t="str">
        <f t="shared" si="10"/>
        <v/>
      </c>
      <c r="N448" s="27" t="str">
        <f t="shared" si="11"/>
        <v/>
      </c>
      <c r="O448" s="27" t="str">
        <f t="shared" si="12"/>
        <v/>
      </c>
      <c r="P448" s="27" t="str">
        <f t="shared" si="13"/>
        <v/>
      </c>
      <c r="Q448" s="28" t="s">
        <v>66</v>
      </c>
      <c r="R448" s="33" t="s">
        <v>66</v>
      </c>
      <c r="S448" s="30">
        <f ca="1">SUMIFS(Dividendos!E:E,Dividendos!B:B,A448,Dividendos!A:A,"&gt;="&amp;B448,Dividendos!A:A,"&lt;="&amp; IF(I448="",TODAY(),I448 ))*D448</f>
        <v>0</v>
      </c>
      <c r="T448" s="30">
        <f t="shared" ca="1" si="14"/>
        <v>0</v>
      </c>
      <c r="U448" s="31" t="str">
        <f ca="1">IFERROR(__xludf.DUMMYFUNCTION("IFERROR(IF(B448=TODAY(),GOOGLEFINANCE(""INDEXBVMF:IFIX""),INDEX(GOOGLEFINANCE(""INDEXBVMF:IFIX"",""price"",$B448),2,2)))"),"")</f>
        <v/>
      </c>
      <c r="V448" s="31">
        <f ca="1">IFERROR(__xludf.DUMMYFUNCTION("IF(OR(ISBLANK($I448),I448=TODAY()), GOOGLEFINANCE(""INDEXBVMF:IFIX"") ,INDEX(GOOGLEFINANCE(""INDEXBVMF:IFIX"",""price"",$I448),2,2))"),3416.25)</f>
        <v>3416.25</v>
      </c>
      <c r="W448" s="32" t="e">
        <f t="shared" ca="1" si="15"/>
        <v>#VALUE!</v>
      </c>
      <c r="X448" s="33" t="s">
        <v>66</v>
      </c>
      <c r="Y448" s="34">
        <v>0</v>
      </c>
    </row>
    <row r="449" spans="1:25" ht="15.75" customHeight="1" x14ac:dyDescent="0.2">
      <c r="A449" s="48"/>
      <c r="B449" s="45"/>
      <c r="C449" s="46"/>
      <c r="D449" s="48"/>
      <c r="E449" s="135"/>
      <c r="F449" s="49">
        <f t="shared" si="8"/>
        <v>0</v>
      </c>
      <c r="G449" s="49">
        <f t="shared" si="9"/>
        <v>0</v>
      </c>
      <c r="H449" s="34" t="s">
        <v>66</v>
      </c>
      <c r="I449" s="45"/>
      <c r="J449" s="46"/>
      <c r="K449" s="25"/>
      <c r="L449" s="22"/>
      <c r="M449" s="47" t="str">
        <f t="shared" si="10"/>
        <v/>
      </c>
      <c r="N449" s="27" t="str">
        <f t="shared" si="11"/>
        <v/>
      </c>
      <c r="O449" s="27" t="str">
        <f t="shared" si="12"/>
        <v/>
      </c>
      <c r="P449" s="27" t="str">
        <f t="shared" si="13"/>
        <v/>
      </c>
      <c r="Q449" s="28" t="s">
        <v>66</v>
      </c>
      <c r="R449" s="33" t="s">
        <v>66</v>
      </c>
      <c r="S449" s="30">
        <f ca="1">SUMIFS(Dividendos!E:E,Dividendos!B:B,A449,Dividendos!A:A,"&gt;="&amp;B449,Dividendos!A:A,"&lt;="&amp; IF(I449="",TODAY(),I449 ))*D449</f>
        <v>0</v>
      </c>
      <c r="T449" s="30">
        <f t="shared" ca="1" si="14"/>
        <v>0</v>
      </c>
      <c r="U449" s="31" t="str">
        <f ca="1">IFERROR(__xludf.DUMMYFUNCTION("IFERROR(IF(B449=TODAY(),GOOGLEFINANCE(""INDEXBVMF:IFIX""),INDEX(GOOGLEFINANCE(""INDEXBVMF:IFIX"",""price"",$B449),2,2)))"),"")</f>
        <v/>
      </c>
      <c r="V449" s="31">
        <f ca="1">IFERROR(__xludf.DUMMYFUNCTION("IF(OR(ISBLANK($I449),I449=TODAY()), GOOGLEFINANCE(""INDEXBVMF:IFIX"") ,INDEX(GOOGLEFINANCE(""INDEXBVMF:IFIX"",""price"",$I449),2,2))"),3416.25)</f>
        <v>3416.25</v>
      </c>
      <c r="W449" s="32" t="e">
        <f t="shared" ca="1" si="15"/>
        <v>#VALUE!</v>
      </c>
      <c r="X449" s="33" t="s">
        <v>66</v>
      </c>
      <c r="Y449" s="34">
        <v>0</v>
      </c>
    </row>
    <row r="450" spans="1:25" ht="15.75" customHeight="1" x14ac:dyDescent="0.2">
      <c r="A450" s="48"/>
      <c r="B450" s="45"/>
      <c r="C450" s="46"/>
      <c r="D450" s="48"/>
      <c r="E450" s="135"/>
      <c r="F450" s="49">
        <f t="shared" si="8"/>
        <v>0</v>
      </c>
      <c r="G450" s="49">
        <f t="shared" si="9"/>
        <v>0</v>
      </c>
      <c r="H450" s="34" t="s">
        <v>66</v>
      </c>
      <c r="I450" s="45"/>
      <c r="J450" s="46"/>
      <c r="K450" s="25"/>
      <c r="L450" s="22"/>
      <c r="M450" s="47" t="str">
        <f t="shared" si="10"/>
        <v/>
      </c>
      <c r="N450" s="27" t="str">
        <f t="shared" si="11"/>
        <v/>
      </c>
      <c r="O450" s="27" t="str">
        <f t="shared" si="12"/>
        <v/>
      </c>
      <c r="P450" s="27" t="str">
        <f t="shared" si="13"/>
        <v/>
      </c>
      <c r="Q450" s="28" t="s">
        <v>66</v>
      </c>
      <c r="R450" s="33" t="s">
        <v>66</v>
      </c>
      <c r="S450" s="30">
        <f ca="1">SUMIFS(Dividendos!E:E,Dividendos!B:B,A450,Dividendos!A:A,"&gt;="&amp;B450,Dividendos!A:A,"&lt;="&amp; IF(I450="",TODAY(),I450 ))*D450</f>
        <v>0</v>
      </c>
      <c r="T450" s="30">
        <f t="shared" ca="1" si="14"/>
        <v>0</v>
      </c>
      <c r="U450" s="31" t="str">
        <f ca="1">IFERROR(__xludf.DUMMYFUNCTION("IFERROR(IF(B450=TODAY(),GOOGLEFINANCE(""INDEXBVMF:IFIX""),INDEX(GOOGLEFINANCE(""INDEXBVMF:IFIX"",""price"",$B450),2,2)))"),"")</f>
        <v/>
      </c>
      <c r="V450" s="31">
        <f ca="1">IFERROR(__xludf.DUMMYFUNCTION("IF(OR(ISBLANK($I450),I450=TODAY()), GOOGLEFINANCE(""INDEXBVMF:IFIX"") ,INDEX(GOOGLEFINANCE(""INDEXBVMF:IFIX"",""price"",$I450),2,2))"),3416.25)</f>
        <v>3416.25</v>
      </c>
      <c r="W450" s="32" t="e">
        <f t="shared" ca="1" si="15"/>
        <v>#VALUE!</v>
      </c>
      <c r="X450" s="33" t="s">
        <v>66</v>
      </c>
      <c r="Y450" s="34">
        <v>0</v>
      </c>
    </row>
    <row r="451" spans="1:25" ht="15.75" customHeight="1" x14ac:dyDescent="0.2">
      <c r="A451" s="48"/>
      <c r="B451" s="45"/>
      <c r="C451" s="46"/>
      <c r="D451" s="48"/>
      <c r="E451" s="135"/>
      <c r="F451" s="49">
        <f t="shared" si="8"/>
        <v>0</v>
      </c>
      <c r="G451" s="49">
        <f t="shared" si="9"/>
        <v>0</v>
      </c>
      <c r="H451" s="34" t="s">
        <v>66</v>
      </c>
      <c r="I451" s="45"/>
      <c r="J451" s="46"/>
      <c r="K451" s="25"/>
      <c r="L451" s="22"/>
      <c r="M451" s="47" t="str">
        <f t="shared" si="10"/>
        <v/>
      </c>
      <c r="N451" s="27" t="str">
        <f t="shared" si="11"/>
        <v/>
      </c>
      <c r="O451" s="27" t="str">
        <f t="shared" si="12"/>
        <v/>
      </c>
      <c r="P451" s="27" t="str">
        <f t="shared" si="13"/>
        <v/>
      </c>
      <c r="Q451" s="28" t="s">
        <v>66</v>
      </c>
      <c r="R451" s="33" t="s">
        <v>66</v>
      </c>
      <c r="S451" s="30">
        <f ca="1">SUMIFS(Dividendos!E:E,Dividendos!B:B,A451,Dividendos!A:A,"&gt;="&amp;B451,Dividendos!A:A,"&lt;="&amp; IF(I451="",TODAY(),I451 ))*D451</f>
        <v>0</v>
      </c>
      <c r="T451" s="30">
        <f t="shared" ca="1" si="14"/>
        <v>0</v>
      </c>
      <c r="U451" s="31" t="str">
        <f ca="1">IFERROR(__xludf.DUMMYFUNCTION("IFERROR(IF(B451=TODAY(),GOOGLEFINANCE(""INDEXBVMF:IFIX""),INDEX(GOOGLEFINANCE(""INDEXBVMF:IFIX"",""price"",$B451),2,2)))"),"")</f>
        <v/>
      </c>
      <c r="V451" s="31">
        <f ca="1">IFERROR(__xludf.DUMMYFUNCTION("IF(OR(ISBLANK($I451),I451=TODAY()), GOOGLEFINANCE(""INDEXBVMF:IFIX"") ,INDEX(GOOGLEFINANCE(""INDEXBVMF:IFIX"",""price"",$I451),2,2))"),3416.25)</f>
        <v>3416.25</v>
      </c>
      <c r="W451" s="32" t="e">
        <f t="shared" ca="1" si="15"/>
        <v>#VALUE!</v>
      </c>
      <c r="X451" s="33" t="s">
        <v>66</v>
      </c>
      <c r="Y451" s="34">
        <v>0</v>
      </c>
    </row>
    <row r="452" spans="1:25" ht="15.75" customHeight="1" x14ac:dyDescent="0.2">
      <c r="A452" s="48"/>
      <c r="B452" s="45"/>
      <c r="C452" s="46"/>
      <c r="D452" s="48"/>
      <c r="E452" s="135"/>
      <c r="F452" s="49">
        <f t="shared" si="8"/>
        <v>0</v>
      </c>
      <c r="G452" s="49">
        <f t="shared" si="9"/>
        <v>0</v>
      </c>
      <c r="H452" s="34" t="s">
        <v>66</v>
      </c>
      <c r="I452" s="45"/>
      <c r="J452" s="46"/>
      <c r="K452" s="25"/>
      <c r="L452" s="22"/>
      <c r="M452" s="47" t="str">
        <f t="shared" si="10"/>
        <v/>
      </c>
      <c r="N452" s="27" t="str">
        <f t="shared" si="11"/>
        <v/>
      </c>
      <c r="O452" s="27" t="str">
        <f t="shared" si="12"/>
        <v/>
      </c>
      <c r="P452" s="27" t="str">
        <f t="shared" si="13"/>
        <v/>
      </c>
      <c r="Q452" s="28" t="s">
        <v>66</v>
      </c>
      <c r="R452" s="33" t="s">
        <v>66</v>
      </c>
      <c r="S452" s="30">
        <f ca="1">SUMIFS(Dividendos!E:E,Dividendos!B:B,A452,Dividendos!A:A,"&gt;="&amp;B452,Dividendos!A:A,"&lt;="&amp; IF(I452="",TODAY(),I452 ))*D452</f>
        <v>0</v>
      </c>
      <c r="T452" s="30">
        <f t="shared" ca="1" si="14"/>
        <v>0</v>
      </c>
      <c r="U452" s="31" t="str">
        <f ca="1">IFERROR(__xludf.DUMMYFUNCTION("IFERROR(IF(B452=TODAY(),GOOGLEFINANCE(""INDEXBVMF:IFIX""),INDEX(GOOGLEFINANCE(""INDEXBVMF:IFIX"",""price"",$B452),2,2)))"),"")</f>
        <v/>
      </c>
      <c r="V452" s="31">
        <f ca="1">IFERROR(__xludf.DUMMYFUNCTION("IF(OR(ISBLANK($I452),I452=TODAY()), GOOGLEFINANCE(""INDEXBVMF:IFIX"") ,INDEX(GOOGLEFINANCE(""INDEXBVMF:IFIX"",""price"",$I452),2,2))"),3416.25)</f>
        <v>3416.25</v>
      </c>
      <c r="W452" s="32" t="e">
        <f t="shared" ca="1" si="15"/>
        <v>#VALUE!</v>
      </c>
      <c r="X452" s="33" t="s">
        <v>66</v>
      </c>
      <c r="Y452" s="34">
        <v>0</v>
      </c>
    </row>
    <row r="453" spans="1:25" ht="15.75" customHeight="1" x14ac:dyDescent="0.2">
      <c r="A453" s="48"/>
      <c r="B453" s="45"/>
      <c r="C453" s="46"/>
      <c r="D453" s="48"/>
      <c r="E453" s="135"/>
      <c r="F453" s="49">
        <f t="shared" si="8"/>
        <v>0</v>
      </c>
      <c r="G453" s="49">
        <f t="shared" si="9"/>
        <v>0</v>
      </c>
      <c r="H453" s="34" t="s">
        <v>66</v>
      </c>
      <c r="I453" s="45"/>
      <c r="J453" s="46"/>
      <c r="K453" s="25"/>
      <c r="L453" s="22"/>
      <c r="M453" s="47" t="str">
        <f t="shared" si="10"/>
        <v/>
      </c>
      <c r="N453" s="27" t="str">
        <f t="shared" si="11"/>
        <v/>
      </c>
      <c r="O453" s="27" t="str">
        <f t="shared" si="12"/>
        <v/>
      </c>
      <c r="P453" s="27" t="str">
        <f t="shared" si="13"/>
        <v/>
      </c>
      <c r="Q453" s="28" t="s">
        <v>66</v>
      </c>
      <c r="R453" s="33" t="s">
        <v>66</v>
      </c>
      <c r="S453" s="30">
        <f ca="1">SUMIFS(Dividendos!E:E,Dividendos!B:B,A453,Dividendos!A:A,"&gt;="&amp;B453,Dividendos!A:A,"&lt;="&amp; IF(I453="",TODAY(),I453 ))*D453</f>
        <v>0</v>
      </c>
      <c r="T453" s="30">
        <f t="shared" ca="1" si="14"/>
        <v>0</v>
      </c>
      <c r="U453" s="31" t="str">
        <f ca="1">IFERROR(__xludf.DUMMYFUNCTION("IFERROR(IF(B453=TODAY(),GOOGLEFINANCE(""INDEXBVMF:IFIX""),INDEX(GOOGLEFINANCE(""INDEXBVMF:IFIX"",""price"",$B453),2,2)))"),"")</f>
        <v/>
      </c>
      <c r="V453" s="31">
        <f ca="1">IFERROR(__xludf.DUMMYFUNCTION("IF(OR(ISBLANK($I453),I453=TODAY()), GOOGLEFINANCE(""INDEXBVMF:IFIX"") ,INDEX(GOOGLEFINANCE(""INDEXBVMF:IFIX"",""price"",$I453),2,2))"),3416.25)</f>
        <v>3416.25</v>
      </c>
      <c r="W453" s="32" t="e">
        <f t="shared" ca="1" si="15"/>
        <v>#VALUE!</v>
      </c>
      <c r="X453" s="33" t="s">
        <v>66</v>
      </c>
      <c r="Y453" s="34">
        <v>0</v>
      </c>
    </row>
    <row r="454" spans="1:25" ht="15.75" customHeight="1" x14ac:dyDescent="0.2">
      <c r="A454" s="48"/>
      <c r="B454" s="45"/>
      <c r="C454" s="46"/>
      <c r="D454" s="48"/>
      <c r="E454" s="135"/>
      <c r="F454" s="49">
        <f t="shared" si="8"/>
        <v>0</v>
      </c>
      <c r="G454" s="49">
        <f t="shared" si="9"/>
        <v>0</v>
      </c>
      <c r="H454" s="34" t="s">
        <v>66</v>
      </c>
      <c r="I454" s="45"/>
      <c r="J454" s="46"/>
      <c r="K454" s="25"/>
      <c r="L454" s="22"/>
      <c r="M454" s="47" t="str">
        <f t="shared" si="10"/>
        <v/>
      </c>
      <c r="N454" s="27" t="str">
        <f t="shared" si="11"/>
        <v/>
      </c>
      <c r="O454" s="27" t="str">
        <f t="shared" si="12"/>
        <v/>
      </c>
      <c r="P454" s="27" t="str">
        <f t="shared" si="13"/>
        <v/>
      </c>
      <c r="Q454" s="28" t="s">
        <v>66</v>
      </c>
      <c r="R454" s="33" t="s">
        <v>66</v>
      </c>
      <c r="S454" s="30">
        <f ca="1">SUMIFS(Dividendos!E:E,Dividendos!B:B,A454,Dividendos!A:A,"&gt;="&amp;B454,Dividendos!A:A,"&lt;="&amp; IF(I454="",TODAY(),I454 ))*D454</f>
        <v>0</v>
      </c>
      <c r="T454" s="30">
        <f t="shared" ca="1" si="14"/>
        <v>0</v>
      </c>
      <c r="U454" s="31" t="str">
        <f ca="1">IFERROR(__xludf.DUMMYFUNCTION("IFERROR(IF(B454=TODAY(),GOOGLEFINANCE(""INDEXBVMF:IFIX""),INDEX(GOOGLEFINANCE(""INDEXBVMF:IFIX"",""price"",$B454),2,2)))"),"")</f>
        <v/>
      </c>
      <c r="V454" s="31">
        <f ca="1">IFERROR(__xludf.DUMMYFUNCTION("IF(OR(ISBLANK($I454),I454=TODAY()), GOOGLEFINANCE(""INDEXBVMF:IFIX"") ,INDEX(GOOGLEFINANCE(""INDEXBVMF:IFIX"",""price"",$I454),2,2))"),3416.25)</f>
        <v>3416.25</v>
      </c>
      <c r="W454" s="32" t="e">
        <f t="shared" ca="1" si="15"/>
        <v>#VALUE!</v>
      </c>
      <c r="X454" s="33" t="s">
        <v>66</v>
      </c>
      <c r="Y454" s="34">
        <v>0</v>
      </c>
    </row>
    <row r="455" spans="1:25" ht="15.75" customHeight="1" x14ac:dyDescent="0.2">
      <c r="A455" s="48"/>
      <c r="B455" s="45"/>
      <c r="C455" s="46"/>
      <c r="D455" s="48"/>
      <c r="E455" s="135"/>
      <c r="F455" s="49">
        <f t="shared" si="8"/>
        <v>0</v>
      </c>
      <c r="G455" s="49">
        <f t="shared" si="9"/>
        <v>0</v>
      </c>
      <c r="H455" s="34" t="s">
        <v>66</v>
      </c>
      <c r="I455" s="45"/>
      <c r="J455" s="46"/>
      <c r="K455" s="25"/>
      <c r="L455" s="22"/>
      <c r="M455" s="47" t="str">
        <f t="shared" si="10"/>
        <v/>
      </c>
      <c r="N455" s="27" t="str">
        <f t="shared" si="11"/>
        <v/>
      </c>
      <c r="O455" s="27" t="str">
        <f t="shared" si="12"/>
        <v/>
      </c>
      <c r="P455" s="27" t="str">
        <f t="shared" si="13"/>
        <v/>
      </c>
      <c r="Q455" s="28" t="s">
        <v>66</v>
      </c>
      <c r="R455" s="33" t="s">
        <v>66</v>
      </c>
      <c r="S455" s="30">
        <f ca="1">SUMIFS(Dividendos!E:E,Dividendos!B:B,A455,Dividendos!A:A,"&gt;="&amp;B455,Dividendos!A:A,"&lt;="&amp; IF(I455="",TODAY(),I455 ))*D455</f>
        <v>0</v>
      </c>
      <c r="T455" s="30">
        <f t="shared" ca="1" si="14"/>
        <v>0</v>
      </c>
      <c r="U455" s="31" t="str">
        <f ca="1">IFERROR(__xludf.DUMMYFUNCTION("IFERROR(IF(B455=TODAY(),GOOGLEFINANCE(""INDEXBVMF:IFIX""),INDEX(GOOGLEFINANCE(""INDEXBVMF:IFIX"",""price"",$B455),2,2)))"),"")</f>
        <v/>
      </c>
      <c r="V455" s="31">
        <f ca="1">IFERROR(__xludf.DUMMYFUNCTION("IF(OR(ISBLANK($I455),I455=TODAY()), GOOGLEFINANCE(""INDEXBVMF:IFIX"") ,INDEX(GOOGLEFINANCE(""INDEXBVMF:IFIX"",""price"",$I455),2,2))"),3416.25)</f>
        <v>3416.25</v>
      </c>
      <c r="W455" s="32" t="e">
        <f t="shared" ca="1" si="15"/>
        <v>#VALUE!</v>
      </c>
      <c r="X455" s="33" t="s">
        <v>66</v>
      </c>
      <c r="Y455" s="34">
        <v>0</v>
      </c>
    </row>
    <row r="456" spans="1:25" ht="15.75" customHeight="1" x14ac:dyDescent="0.2">
      <c r="A456" s="48"/>
      <c r="B456" s="45"/>
      <c r="C456" s="46"/>
      <c r="D456" s="48"/>
      <c r="E456" s="135"/>
      <c r="F456" s="49">
        <f t="shared" si="8"/>
        <v>0</v>
      </c>
      <c r="G456" s="49">
        <f t="shared" si="9"/>
        <v>0</v>
      </c>
      <c r="H456" s="34" t="s">
        <v>66</v>
      </c>
      <c r="I456" s="45"/>
      <c r="J456" s="46"/>
      <c r="K456" s="25"/>
      <c r="L456" s="22"/>
      <c r="M456" s="47" t="str">
        <f t="shared" si="10"/>
        <v/>
      </c>
      <c r="N456" s="27" t="str">
        <f t="shared" si="11"/>
        <v/>
      </c>
      <c r="O456" s="27" t="str">
        <f t="shared" si="12"/>
        <v/>
      </c>
      <c r="P456" s="27" t="str">
        <f t="shared" si="13"/>
        <v/>
      </c>
      <c r="Q456" s="28" t="s">
        <v>66</v>
      </c>
      <c r="R456" s="33" t="s">
        <v>66</v>
      </c>
      <c r="S456" s="30">
        <f ca="1">SUMIFS(Dividendos!E:E,Dividendos!B:B,A456,Dividendos!A:A,"&gt;="&amp;B456,Dividendos!A:A,"&lt;="&amp; IF(I456="",TODAY(),I456 ))*D456</f>
        <v>0</v>
      </c>
      <c r="T456" s="30">
        <f t="shared" ca="1" si="14"/>
        <v>0</v>
      </c>
      <c r="U456" s="31" t="str">
        <f ca="1">IFERROR(__xludf.DUMMYFUNCTION("IFERROR(IF(B456=TODAY(),GOOGLEFINANCE(""INDEXBVMF:IFIX""),INDEX(GOOGLEFINANCE(""INDEXBVMF:IFIX"",""price"",$B456),2,2)))"),"")</f>
        <v/>
      </c>
      <c r="V456" s="31">
        <f ca="1">IFERROR(__xludf.DUMMYFUNCTION("IF(OR(ISBLANK($I456),I456=TODAY()), GOOGLEFINANCE(""INDEXBVMF:IFIX"") ,INDEX(GOOGLEFINANCE(""INDEXBVMF:IFIX"",""price"",$I456),2,2))"),3416.25)</f>
        <v>3416.25</v>
      </c>
      <c r="W456" s="32" t="e">
        <f t="shared" ca="1" si="15"/>
        <v>#VALUE!</v>
      </c>
      <c r="X456" s="33" t="s">
        <v>66</v>
      </c>
      <c r="Y456" s="34">
        <v>0</v>
      </c>
    </row>
    <row r="457" spans="1:25" ht="15.75" customHeight="1" x14ac:dyDescent="0.2">
      <c r="A457" s="48"/>
      <c r="B457" s="45"/>
      <c r="C457" s="46"/>
      <c r="D457" s="48"/>
      <c r="E457" s="135"/>
      <c r="F457" s="49">
        <f t="shared" si="8"/>
        <v>0</v>
      </c>
      <c r="G457" s="49">
        <f t="shared" si="9"/>
        <v>0</v>
      </c>
      <c r="H457" s="34" t="s">
        <v>66</v>
      </c>
      <c r="I457" s="45"/>
      <c r="J457" s="46"/>
      <c r="K457" s="25"/>
      <c r="L457" s="22"/>
      <c r="M457" s="47" t="str">
        <f t="shared" si="10"/>
        <v/>
      </c>
      <c r="N457" s="27" t="str">
        <f t="shared" si="11"/>
        <v/>
      </c>
      <c r="O457" s="27" t="str">
        <f t="shared" si="12"/>
        <v/>
      </c>
      <c r="P457" s="27" t="str">
        <f t="shared" si="13"/>
        <v/>
      </c>
      <c r="Q457" s="28" t="s">
        <v>66</v>
      </c>
      <c r="R457" s="33" t="s">
        <v>66</v>
      </c>
      <c r="S457" s="30">
        <f ca="1">SUMIFS(Dividendos!E:E,Dividendos!B:B,A457,Dividendos!A:A,"&gt;="&amp;B457,Dividendos!A:A,"&lt;="&amp; IF(I457="",TODAY(),I457 ))*D457</f>
        <v>0</v>
      </c>
      <c r="T457" s="30">
        <f t="shared" ca="1" si="14"/>
        <v>0</v>
      </c>
      <c r="U457" s="31" t="str">
        <f ca="1">IFERROR(__xludf.DUMMYFUNCTION("IFERROR(IF(B457=TODAY(),GOOGLEFINANCE(""INDEXBVMF:IFIX""),INDEX(GOOGLEFINANCE(""INDEXBVMF:IFIX"",""price"",$B457),2,2)))"),"")</f>
        <v/>
      </c>
      <c r="V457" s="31">
        <f ca="1">IFERROR(__xludf.DUMMYFUNCTION("IF(OR(ISBLANK($I457),I457=TODAY()), GOOGLEFINANCE(""INDEXBVMF:IFIX"") ,INDEX(GOOGLEFINANCE(""INDEXBVMF:IFIX"",""price"",$I457),2,2))"),3416.25)</f>
        <v>3416.25</v>
      </c>
      <c r="W457" s="32" t="e">
        <f t="shared" ca="1" si="15"/>
        <v>#VALUE!</v>
      </c>
      <c r="X457" s="33" t="s">
        <v>66</v>
      </c>
      <c r="Y457" s="34">
        <v>0</v>
      </c>
    </row>
    <row r="458" spans="1:25" ht="15.75" customHeight="1" x14ac:dyDescent="0.2">
      <c r="A458" s="48"/>
      <c r="B458" s="45"/>
      <c r="C458" s="46"/>
      <c r="D458" s="48"/>
      <c r="E458" s="135"/>
      <c r="F458" s="49">
        <f t="shared" si="8"/>
        <v>0</v>
      </c>
      <c r="G458" s="49">
        <f t="shared" si="9"/>
        <v>0</v>
      </c>
      <c r="H458" s="34" t="s">
        <v>66</v>
      </c>
      <c r="I458" s="45"/>
      <c r="J458" s="46"/>
      <c r="K458" s="25"/>
      <c r="L458" s="22"/>
      <c r="M458" s="47" t="str">
        <f t="shared" si="10"/>
        <v/>
      </c>
      <c r="N458" s="27" t="str">
        <f t="shared" si="11"/>
        <v/>
      </c>
      <c r="O458" s="27" t="str">
        <f t="shared" si="12"/>
        <v/>
      </c>
      <c r="P458" s="27" t="str">
        <f t="shared" si="13"/>
        <v/>
      </c>
      <c r="Q458" s="28" t="s">
        <v>66</v>
      </c>
      <c r="R458" s="33" t="s">
        <v>66</v>
      </c>
      <c r="S458" s="30">
        <f ca="1">SUMIFS(Dividendos!E:E,Dividendos!B:B,A458,Dividendos!A:A,"&gt;="&amp;B458,Dividendos!A:A,"&lt;="&amp; IF(I458="",TODAY(),I458 ))*D458</f>
        <v>0</v>
      </c>
      <c r="T458" s="30">
        <f t="shared" ca="1" si="14"/>
        <v>0</v>
      </c>
      <c r="U458" s="31" t="str">
        <f ca="1">IFERROR(__xludf.DUMMYFUNCTION("IFERROR(IF(B458=TODAY(),GOOGLEFINANCE(""INDEXBVMF:IFIX""),INDEX(GOOGLEFINANCE(""INDEXBVMF:IFIX"",""price"",$B458),2,2)))"),"")</f>
        <v/>
      </c>
      <c r="V458" s="31">
        <f ca="1">IFERROR(__xludf.DUMMYFUNCTION("IF(OR(ISBLANK($I458),I458=TODAY()), GOOGLEFINANCE(""INDEXBVMF:IFIX"") ,INDEX(GOOGLEFINANCE(""INDEXBVMF:IFIX"",""price"",$I458),2,2))"),3416.25)</f>
        <v>3416.25</v>
      </c>
      <c r="W458" s="32" t="e">
        <f t="shared" ca="1" si="15"/>
        <v>#VALUE!</v>
      </c>
      <c r="X458" s="33" t="s">
        <v>66</v>
      </c>
      <c r="Y458" s="34">
        <v>0</v>
      </c>
    </row>
    <row r="459" spans="1:25" ht="15.75" customHeight="1" x14ac:dyDescent="0.2">
      <c r="A459" s="48"/>
      <c r="B459" s="45"/>
      <c r="C459" s="46"/>
      <c r="D459" s="48"/>
      <c r="E459" s="135"/>
      <c r="F459" s="49">
        <f t="shared" si="8"/>
        <v>0</v>
      </c>
      <c r="G459" s="49">
        <f t="shared" si="9"/>
        <v>0</v>
      </c>
      <c r="H459" s="34" t="s">
        <v>66</v>
      </c>
      <c r="I459" s="45"/>
      <c r="J459" s="46"/>
      <c r="K459" s="25"/>
      <c r="L459" s="22"/>
      <c r="M459" s="47" t="str">
        <f t="shared" si="10"/>
        <v/>
      </c>
      <c r="N459" s="27" t="str">
        <f t="shared" si="11"/>
        <v/>
      </c>
      <c r="O459" s="27" t="str">
        <f t="shared" si="12"/>
        <v/>
      </c>
      <c r="P459" s="27" t="str">
        <f t="shared" si="13"/>
        <v/>
      </c>
      <c r="Q459" s="28" t="s">
        <v>66</v>
      </c>
      <c r="R459" s="33" t="s">
        <v>66</v>
      </c>
      <c r="S459" s="30">
        <f ca="1">SUMIFS(Dividendos!E:E,Dividendos!B:B,A459,Dividendos!A:A,"&gt;="&amp;B459,Dividendos!A:A,"&lt;="&amp; IF(I459="",TODAY(),I459 ))*D459</f>
        <v>0</v>
      </c>
      <c r="T459" s="30">
        <f t="shared" ca="1" si="14"/>
        <v>0</v>
      </c>
      <c r="U459" s="31" t="str">
        <f ca="1">IFERROR(__xludf.DUMMYFUNCTION("IFERROR(IF(B459=TODAY(),GOOGLEFINANCE(""INDEXBVMF:IFIX""),INDEX(GOOGLEFINANCE(""INDEXBVMF:IFIX"",""price"",$B459),2,2)))"),"")</f>
        <v/>
      </c>
      <c r="V459" s="31">
        <f ca="1">IFERROR(__xludf.DUMMYFUNCTION("IF(OR(ISBLANK($I459),I459=TODAY()), GOOGLEFINANCE(""INDEXBVMF:IFIX"") ,INDEX(GOOGLEFINANCE(""INDEXBVMF:IFIX"",""price"",$I459),2,2))"),3416.25)</f>
        <v>3416.25</v>
      </c>
      <c r="W459" s="32" t="e">
        <f t="shared" ca="1" si="15"/>
        <v>#VALUE!</v>
      </c>
      <c r="X459" s="33" t="s">
        <v>66</v>
      </c>
      <c r="Y459" s="34">
        <v>0</v>
      </c>
    </row>
    <row r="460" spans="1:25" ht="15.75" customHeight="1" x14ac:dyDescent="0.2">
      <c r="A460" s="48"/>
      <c r="B460" s="45"/>
      <c r="C460" s="46"/>
      <c r="D460" s="48"/>
      <c r="E460" s="135"/>
      <c r="F460" s="49">
        <f t="shared" si="8"/>
        <v>0</v>
      </c>
      <c r="G460" s="49">
        <f t="shared" si="9"/>
        <v>0</v>
      </c>
      <c r="H460" s="34" t="s">
        <v>66</v>
      </c>
      <c r="I460" s="45"/>
      <c r="J460" s="46"/>
      <c r="K460" s="25"/>
      <c r="L460" s="22"/>
      <c r="M460" s="47" t="str">
        <f t="shared" si="10"/>
        <v/>
      </c>
      <c r="N460" s="27" t="str">
        <f t="shared" si="11"/>
        <v/>
      </c>
      <c r="O460" s="27" t="str">
        <f t="shared" si="12"/>
        <v/>
      </c>
      <c r="P460" s="27" t="str">
        <f t="shared" si="13"/>
        <v/>
      </c>
      <c r="Q460" s="28" t="s">
        <v>66</v>
      </c>
      <c r="R460" s="33" t="s">
        <v>66</v>
      </c>
      <c r="S460" s="30">
        <f ca="1">SUMIFS(Dividendos!E:E,Dividendos!B:B,A460,Dividendos!A:A,"&gt;="&amp;B460,Dividendos!A:A,"&lt;="&amp; IF(I460="",TODAY(),I460 ))*D460</f>
        <v>0</v>
      </c>
      <c r="T460" s="30">
        <f t="shared" ca="1" si="14"/>
        <v>0</v>
      </c>
      <c r="U460" s="31" t="str">
        <f ca="1">IFERROR(__xludf.DUMMYFUNCTION("IFERROR(IF(B460=TODAY(),GOOGLEFINANCE(""INDEXBVMF:IFIX""),INDEX(GOOGLEFINANCE(""INDEXBVMF:IFIX"",""price"",$B460),2,2)))"),"")</f>
        <v/>
      </c>
      <c r="V460" s="31">
        <f ca="1">IFERROR(__xludf.DUMMYFUNCTION("IF(OR(ISBLANK($I460),I460=TODAY()), GOOGLEFINANCE(""INDEXBVMF:IFIX"") ,INDEX(GOOGLEFINANCE(""INDEXBVMF:IFIX"",""price"",$I460),2,2))"),3416.25)</f>
        <v>3416.25</v>
      </c>
      <c r="W460" s="32" t="e">
        <f t="shared" ca="1" si="15"/>
        <v>#VALUE!</v>
      </c>
      <c r="X460" s="33" t="s">
        <v>66</v>
      </c>
      <c r="Y460" s="34">
        <v>0</v>
      </c>
    </row>
    <row r="461" spans="1:25" ht="15.75" customHeight="1" x14ac:dyDescent="0.2">
      <c r="A461" s="48"/>
      <c r="B461" s="45"/>
      <c r="C461" s="46"/>
      <c r="D461" s="48"/>
      <c r="E461" s="135"/>
      <c r="F461" s="49">
        <f t="shared" si="8"/>
        <v>0</v>
      </c>
      <c r="G461" s="49">
        <f t="shared" si="9"/>
        <v>0</v>
      </c>
      <c r="H461" s="34" t="s">
        <v>66</v>
      </c>
      <c r="I461" s="45"/>
      <c r="J461" s="46"/>
      <c r="K461" s="25"/>
      <c r="L461" s="22"/>
      <c r="M461" s="47" t="str">
        <f t="shared" si="10"/>
        <v/>
      </c>
      <c r="N461" s="27" t="str">
        <f t="shared" si="11"/>
        <v/>
      </c>
      <c r="O461" s="27" t="str">
        <f t="shared" si="12"/>
        <v/>
      </c>
      <c r="P461" s="27" t="str">
        <f t="shared" si="13"/>
        <v/>
      </c>
      <c r="Q461" s="28" t="s">
        <v>66</v>
      </c>
      <c r="R461" s="33" t="s">
        <v>66</v>
      </c>
      <c r="S461" s="30">
        <f ca="1">SUMIFS(Dividendos!E:E,Dividendos!B:B,A461,Dividendos!A:A,"&gt;="&amp;B461,Dividendos!A:A,"&lt;="&amp; IF(I461="",TODAY(),I461 ))*D461</f>
        <v>0</v>
      </c>
      <c r="T461" s="30">
        <f t="shared" ca="1" si="14"/>
        <v>0</v>
      </c>
      <c r="U461" s="31" t="str">
        <f ca="1">IFERROR(__xludf.DUMMYFUNCTION("IFERROR(IF(B461=TODAY(),GOOGLEFINANCE(""INDEXBVMF:IFIX""),INDEX(GOOGLEFINANCE(""INDEXBVMF:IFIX"",""price"",$B461),2,2)))"),"")</f>
        <v/>
      </c>
      <c r="V461" s="31">
        <f ca="1">IFERROR(__xludf.DUMMYFUNCTION("IF(OR(ISBLANK($I461),I461=TODAY()), GOOGLEFINANCE(""INDEXBVMF:IFIX"") ,INDEX(GOOGLEFINANCE(""INDEXBVMF:IFIX"",""price"",$I461),2,2))"),3416.25)</f>
        <v>3416.25</v>
      </c>
      <c r="W461" s="32" t="e">
        <f t="shared" ca="1" si="15"/>
        <v>#VALUE!</v>
      </c>
      <c r="X461" s="33" t="s">
        <v>66</v>
      </c>
      <c r="Y461" s="34">
        <v>0</v>
      </c>
    </row>
    <row r="462" spans="1:25" ht="15.75" customHeight="1" x14ac:dyDescent="0.2">
      <c r="A462" s="48"/>
      <c r="B462" s="45"/>
      <c r="C462" s="46"/>
      <c r="D462" s="48"/>
      <c r="E462" s="135"/>
      <c r="F462" s="49">
        <f t="shared" si="8"/>
        <v>0</v>
      </c>
      <c r="G462" s="49">
        <f t="shared" si="9"/>
        <v>0</v>
      </c>
      <c r="H462" s="34" t="s">
        <v>66</v>
      </c>
      <c r="I462" s="45"/>
      <c r="J462" s="46"/>
      <c r="K462" s="25"/>
      <c r="L462" s="22"/>
      <c r="M462" s="47" t="str">
        <f t="shared" si="10"/>
        <v/>
      </c>
      <c r="N462" s="27" t="str">
        <f t="shared" si="11"/>
        <v/>
      </c>
      <c r="O462" s="27" t="str">
        <f t="shared" si="12"/>
        <v/>
      </c>
      <c r="P462" s="27" t="str">
        <f t="shared" si="13"/>
        <v/>
      </c>
      <c r="Q462" s="28" t="s">
        <v>66</v>
      </c>
      <c r="R462" s="33" t="s">
        <v>66</v>
      </c>
      <c r="S462" s="30">
        <f ca="1">SUMIFS(Dividendos!E:E,Dividendos!B:B,A462,Dividendos!A:A,"&gt;="&amp;B462,Dividendos!A:A,"&lt;="&amp; IF(I462="",TODAY(),I462 ))*D462</f>
        <v>0</v>
      </c>
      <c r="T462" s="30">
        <f t="shared" ca="1" si="14"/>
        <v>0</v>
      </c>
      <c r="U462" s="31" t="str">
        <f ca="1">IFERROR(__xludf.DUMMYFUNCTION("IFERROR(IF(B462=TODAY(),GOOGLEFINANCE(""INDEXBVMF:IFIX""),INDEX(GOOGLEFINANCE(""INDEXBVMF:IFIX"",""price"",$B462),2,2)))"),"")</f>
        <v/>
      </c>
      <c r="V462" s="31">
        <f ca="1">IFERROR(__xludf.DUMMYFUNCTION("IF(OR(ISBLANK($I462),I462=TODAY()), GOOGLEFINANCE(""INDEXBVMF:IFIX"") ,INDEX(GOOGLEFINANCE(""INDEXBVMF:IFIX"",""price"",$I462),2,2))"),3416.25)</f>
        <v>3416.25</v>
      </c>
      <c r="W462" s="32" t="e">
        <f t="shared" ca="1" si="15"/>
        <v>#VALUE!</v>
      </c>
      <c r="X462" s="33" t="s">
        <v>66</v>
      </c>
      <c r="Y462" s="34">
        <v>0</v>
      </c>
    </row>
    <row r="463" spans="1:25" ht="15.75" customHeight="1" x14ac:dyDescent="0.2">
      <c r="A463" s="48"/>
      <c r="B463" s="45"/>
      <c r="C463" s="46"/>
      <c r="D463" s="48"/>
      <c r="E463" s="135"/>
      <c r="F463" s="49">
        <f t="shared" si="8"/>
        <v>0</v>
      </c>
      <c r="G463" s="49">
        <f t="shared" si="9"/>
        <v>0</v>
      </c>
      <c r="H463" s="34" t="s">
        <v>66</v>
      </c>
      <c r="I463" s="45"/>
      <c r="J463" s="46"/>
      <c r="K463" s="25"/>
      <c r="L463" s="22"/>
      <c r="M463" s="47" t="str">
        <f t="shared" si="10"/>
        <v/>
      </c>
      <c r="N463" s="27" t="str">
        <f t="shared" si="11"/>
        <v/>
      </c>
      <c r="O463" s="27" t="str">
        <f t="shared" si="12"/>
        <v/>
      </c>
      <c r="P463" s="27" t="str">
        <f t="shared" si="13"/>
        <v/>
      </c>
      <c r="Q463" s="28" t="s">
        <v>66</v>
      </c>
      <c r="R463" s="33" t="s">
        <v>66</v>
      </c>
      <c r="S463" s="30">
        <f ca="1">SUMIFS(Dividendos!E:E,Dividendos!B:B,A463,Dividendos!A:A,"&gt;="&amp;B463,Dividendos!A:A,"&lt;="&amp; IF(I463="",TODAY(),I463 ))*D463</f>
        <v>0</v>
      </c>
      <c r="T463" s="30">
        <f t="shared" ca="1" si="14"/>
        <v>0</v>
      </c>
      <c r="U463" s="31" t="str">
        <f ca="1">IFERROR(__xludf.DUMMYFUNCTION("IFERROR(IF(B463=TODAY(),GOOGLEFINANCE(""INDEXBVMF:IFIX""),INDEX(GOOGLEFINANCE(""INDEXBVMF:IFIX"",""price"",$B463),2,2)))"),"")</f>
        <v/>
      </c>
      <c r="V463" s="31">
        <f ca="1">IFERROR(__xludf.DUMMYFUNCTION("IF(OR(ISBLANK($I463),I463=TODAY()), GOOGLEFINANCE(""INDEXBVMF:IFIX"") ,INDEX(GOOGLEFINANCE(""INDEXBVMF:IFIX"",""price"",$I463),2,2))"),3416.25)</f>
        <v>3416.25</v>
      </c>
      <c r="W463" s="32" t="e">
        <f t="shared" ca="1" si="15"/>
        <v>#VALUE!</v>
      </c>
      <c r="X463" s="33" t="s">
        <v>66</v>
      </c>
      <c r="Y463" s="34">
        <v>0</v>
      </c>
    </row>
    <row r="464" spans="1:25" ht="15.75" customHeight="1" x14ac:dyDescent="0.2">
      <c r="A464" s="48"/>
      <c r="B464" s="45"/>
      <c r="C464" s="46"/>
      <c r="D464" s="48"/>
      <c r="E464" s="135"/>
      <c r="F464" s="49">
        <f t="shared" si="8"/>
        <v>0</v>
      </c>
      <c r="G464" s="49">
        <f t="shared" si="9"/>
        <v>0</v>
      </c>
      <c r="H464" s="34" t="s">
        <v>66</v>
      </c>
      <c r="I464" s="45"/>
      <c r="J464" s="46"/>
      <c r="K464" s="25"/>
      <c r="L464" s="22"/>
      <c r="M464" s="47" t="str">
        <f t="shared" si="10"/>
        <v/>
      </c>
      <c r="N464" s="27" t="str">
        <f t="shared" si="11"/>
        <v/>
      </c>
      <c r="O464" s="27" t="str">
        <f t="shared" si="12"/>
        <v/>
      </c>
      <c r="P464" s="27" t="str">
        <f t="shared" si="13"/>
        <v/>
      </c>
      <c r="Q464" s="28" t="s">
        <v>66</v>
      </c>
      <c r="R464" s="33" t="s">
        <v>66</v>
      </c>
      <c r="S464" s="30">
        <f ca="1">SUMIFS(Dividendos!E:E,Dividendos!B:B,A464,Dividendos!A:A,"&gt;="&amp;B464,Dividendos!A:A,"&lt;="&amp; IF(I464="",TODAY(),I464 ))*D464</f>
        <v>0</v>
      </c>
      <c r="T464" s="30">
        <f t="shared" ca="1" si="14"/>
        <v>0</v>
      </c>
      <c r="U464" s="31" t="str">
        <f ca="1">IFERROR(__xludf.DUMMYFUNCTION("IFERROR(IF(B464=TODAY(),GOOGLEFINANCE(""INDEXBVMF:IFIX""),INDEX(GOOGLEFINANCE(""INDEXBVMF:IFIX"",""price"",$B464),2,2)))"),"")</f>
        <v/>
      </c>
      <c r="V464" s="31">
        <f ca="1">IFERROR(__xludf.DUMMYFUNCTION("IF(OR(ISBLANK($I464),I464=TODAY()), GOOGLEFINANCE(""INDEXBVMF:IFIX"") ,INDEX(GOOGLEFINANCE(""INDEXBVMF:IFIX"",""price"",$I464),2,2))"),3416.25)</f>
        <v>3416.25</v>
      </c>
      <c r="W464" s="32" t="e">
        <f t="shared" ca="1" si="15"/>
        <v>#VALUE!</v>
      </c>
      <c r="X464" s="33" t="s">
        <v>66</v>
      </c>
      <c r="Y464" s="34">
        <v>0</v>
      </c>
    </row>
    <row r="465" spans="1:25" ht="15.75" customHeight="1" x14ac:dyDescent="0.2">
      <c r="A465" s="48"/>
      <c r="B465" s="45"/>
      <c r="C465" s="46"/>
      <c r="D465" s="48"/>
      <c r="E465" s="135"/>
      <c r="F465" s="49">
        <f t="shared" si="8"/>
        <v>0</v>
      </c>
      <c r="G465" s="49">
        <f t="shared" si="9"/>
        <v>0</v>
      </c>
      <c r="H465" s="34" t="s">
        <v>66</v>
      </c>
      <c r="I465" s="45"/>
      <c r="J465" s="46"/>
      <c r="K465" s="25"/>
      <c r="L465" s="22"/>
      <c r="M465" s="47" t="str">
        <f t="shared" si="10"/>
        <v/>
      </c>
      <c r="N465" s="27" t="str">
        <f t="shared" si="11"/>
        <v/>
      </c>
      <c r="O465" s="27" t="str">
        <f t="shared" si="12"/>
        <v/>
      </c>
      <c r="P465" s="27" t="str">
        <f t="shared" si="13"/>
        <v/>
      </c>
      <c r="Q465" s="28" t="s">
        <v>66</v>
      </c>
      <c r="R465" s="33" t="s">
        <v>66</v>
      </c>
      <c r="S465" s="30">
        <f ca="1">SUMIFS(Dividendos!E:E,Dividendos!B:B,A465,Dividendos!A:A,"&gt;="&amp;B465,Dividendos!A:A,"&lt;="&amp; IF(I465="",TODAY(),I465 ))*D465</f>
        <v>0</v>
      </c>
      <c r="T465" s="30">
        <f t="shared" ca="1" si="14"/>
        <v>0</v>
      </c>
      <c r="U465" s="31" t="str">
        <f ca="1">IFERROR(__xludf.DUMMYFUNCTION("IFERROR(IF(B465=TODAY(),GOOGLEFINANCE(""INDEXBVMF:IFIX""),INDEX(GOOGLEFINANCE(""INDEXBVMF:IFIX"",""price"",$B465),2,2)))"),"")</f>
        <v/>
      </c>
      <c r="V465" s="31">
        <f ca="1">IFERROR(__xludf.DUMMYFUNCTION("IF(OR(ISBLANK($I465),I465=TODAY()), GOOGLEFINANCE(""INDEXBVMF:IFIX"") ,INDEX(GOOGLEFINANCE(""INDEXBVMF:IFIX"",""price"",$I465),2,2))"),3416.25)</f>
        <v>3416.25</v>
      </c>
      <c r="W465" s="32" t="e">
        <f t="shared" ca="1" si="15"/>
        <v>#VALUE!</v>
      </c>
      <c r="X465" s="33" t="s">
        <v>66</v>
      </c>
      <c r="Y465" s="34">
        <v>0</v>
      </c>
    </row>
    <row r="466" spans="1:25" ht="15.75" customHeight="1" x14ac:dyDescent="0.2">
      <c r="A466" s="48"/>
      <c r="B466" s="45"/>
      <c r="C466" s="46"/>
      <c r="D466" s="48"/>
      <c r="E466" s="135"/>
      <c r="F466" s="49">
        <f t="shared" si="8"/>
        <v>0</v>
      </c>
      <c r="G466" s="49">
        <f t="shared" si="9"/>
        <v>0</v>
      </c>
      <c r="H466" s="34" t="s">
        <v>66</v>
      </c>
      <c r="I466" s="45"/>
      <c r="J466" s="46"/>
      <c r="K466" s="25"/>
      <c r="L466" s="22"/>
      <c r="M466" s="47" t="str">
        <f t="shared" si="10"/>
        <v/>
      </c>
      <c r="N466" s="27" t="str">
        <f t="shared" si="11"/>
        <v/>
      </c>
      <c r="O466" s="27" t="str">
        <f t="shared" si="12"/>
        <v/>
      </c>
      <c r="P466" s="27" t="str">
        <f t="shared" si="13"/>
        <v/>
      </c>
      <c r="Q466" s="28" t="s">
        <v>66</v>
      </c>
      <c r="R466" s="33" t="s">
        <v>66</v>
      </c>
      <c r="S466" s="30">
        <f ca="1">SUMIFS(Dividendos!E:E,Dividendos!B:B,A466,Dividendos!A:A,"&gt;="&amp;B466,Dividendos!A:A,"&lt;="&amp; IF(I466="",TODAY(),I466 ))*D466</f>
        <v>0</v>
      </c>
      <c r="T466" s="30">
        <f t="shared" ca="1" si="14"/>
        <v>0</v>
      </c>
      <c r="U466" s="31" t="str">
        <f ca="1">IFERROR(__xludf.DUMMYFUNCTION("IFERROR(IF(B466=TODAY(),GOOGLEFINANCE(""INDEXBVMF:IFIX""),INDEX(GOOGLEFINANCE(""INDEXBVMF:IFIX"",""price"",$B466),2,2)))"),"")</f>
        <v/>
      </c>
      <c r="V466" s="31">
        <f ca="1">IFERROR(__xludf.DUMMYFUNCTION("IF(OR(ISBLANK($I466),I466=TODAY()), GOOGLEFINANCE(""INDEXBVMF:IFIX"") ,INDEX(GOOGLEFINANCE(""INDEXBVMF:IFIX"",""price"",$I466),2,2))"),3416.25)</f>
        <v>3416.25</v>
      </c>
      <c r="W466" s="32" t="e">
        <f t="shared" ca="1" si="15"/>
        <v>#VALUE!</v>
      </c>
      <c r="X466" s="33" t="s">
        <v>66</v>
      </c>
      <c r="Y466" s="34">
        <v>0</v>
      </c>
    </row>
    <row r="467" spans="1:25" ht="15.75" customHeight="1" x14ac:dyDescent="0.2">
      <c r="A467" s="48"/>
      <c r="B467" s="45"/>
      <c r="C467" s="46"/>
      <c r="D467" s="48"/>
      <c r="E467" s="135"/>
      <c r="F467" s="49">
        <f t="shared" si="8"/>
        <v>0</v>
      </c>
      <c r="G467" s="49">
        <f t="shared" si="9"/>
        <v>0</v>
      </c>
      <c r="H467" s="34" t="s">
        <v>66</v>
      </c>
      <c r="I467" s="45"/>
      <c r="J467" s="46"/>
      <c r="K467" s="25"/>
      <c r="L467" s="22"/>
      <c r="M467" s="47" t="str">
        <f t="shared" si="10"/>
        <v/>
      </c>
      <c r="N467" s="27" t="str">
        <f t="shared" si="11"/>
        <v/>
      </c>
      <c r="O467" s="27" t="str">
        <f t="shared" si="12"/>
        <v/>
      </c>
      <c r="P467" s="27" t="str">
        <f t="shared" si="13"/>
        <v/>
      </c>
      <c r="Q467" s="28" t="s">
        <v>66</v>
      </c>
      <c r="R467" s="33" t="s">
        <v>66</v>
      </c>
      <c r="S467" s="30">
        <f ca="1">SUMIFS(Dividendos!E:E,Dividendos!B:B,A467,Dividendos!A:A,"&gt;="&amp;B467,Dividendos!A:A,"&lt;="&amp; IF(I467="",TODAY(),I467 ))*D467</f>
        <v>0</v>
      </c>
      <c r="T467" s="30">
        <f t="shared" ca="1" si="14"/>
        <v>0</v>
      </c>
      <c r="U467" s="31" t="str">
        <f ca="1">IFERROR(__xludf.DUMMYFUNCTION("IFERROR(IF(B467=TODAY(),GOOGLEFINANCE(""INDEXBVMF:IFIX""),INDEX(GOOGLEFINANCE(""INDEXBVMF:IFIX"",""price"",$B467),2,2)))"),"")</f>
        <v/>
      </c>
      <c r="V467" s="31">
        <f ca="1">IFERROR(__xludf.DUMMYFUNCTION("IF(OR(ISBLANK($I467),I467=TODAY()), GOOGLEFINANCE(""INDEXBVMF:IFIX"") ,INDEX(GOOGLEFINANCE(""INDEXBVMF:IFIX"",""price"",$I467),2,2))"),3416.25)</f>
        <v>3416.25</v>
      </c>
      <c r="W467" s="32" t="e">
        <f t="shared" ca="1" si="15"/>
        <v>#VALUE!</v>
      </c>
      <c r="X467" s="33" t="s">
        <v>66</v>
      </c>
      <c r="Y467" s="34">
        <v>0</v>
      </c>
    </row>
    <row r="468" spans="1:25" ht="15.75" customHeight="1" x14ac:dyDescent="0.2">
      <c r="A468" s="48"/>
      <c r="B468" s="45"/>
      <c r="C468" s="46"/>
      <c r="D468" s="48"/>
      <c r="E468" s="135"/>
      <c r="F468" s="49">
        <f t="shared" si="8"/>
        <v>0</v>
      </c>
      <c r="G468" s="49">
        <f t="shared" si="9"/>
        <v>0</v>
      </c>
      <c r="H468" s="34" t="s">
        <v>66</v>
      </c>
      <c r="I468" s="45"/>
      <c r="J468" s="46"/>
      <c r="K468" s="25"/>
      <c r="L468" s="22"/>
      <c r="M468" s="47" t="str">
        <f t="shared" si="10"/>
        <v/>
      </c>
      <c r="N468" s="27" t="str">
        <f t="shared" si="11"/>
        <v/>
      </c>
      <c r="O468" s="27" t="str">
        <f t="shared" si="12"/>
        <v/>
      </c>
      <c r="P468" s="27" t="str">
        <f t="shared" si="13"/>
        <v/>
      </c>
      <c r="Q468" s="28" t="s">
        <v>66</v>
      </c>
      <c r="R468" s="33" t="s">
        <v>66</v>
      </c>
      <c r="S468" s="30">
        <f ca="1">SUMIFS(Dividendos!E:E,Dividendos!B:B,A468,Dividendos!A:A,"&gt;="&amp;B468,Dividendos!A:A,"&lt;="&amp; IF(I468="",TODAY(),I468 ))*D468</f>
        <v>0</v>
      </c>
      <c r="T468" s="30">
        <f t="shared" ca="1" si="14"/>
        <v>0</v>
      </c>
      <c r="U468" s="31" t="str">
        <f ca="1">IFERROR(__xludf.DUMMYFUNCTION("IFERROR(IF(B468=TODAY(),GOOGLEFINANCE(""INDEXBVMF:IFIX""),INDEX(GOOGLEFINANCE(""INDEXBVMF:IFIX"",""price"",$B468),2,2)))"),"")</f>
        <v/>
      </c>
      <c r="V468" s="31">
        <f ca="1">IFERROR(__xludf.DUMMYFUNCTION("IF(OR(ISBLANK($I468),I468=TODAY()), GOOGLEFINANCE(""INDEXBVMF:IFIX"") ,INDEX(GOOGLEFINANCE(""INDEXBVMF:IFIX"",""price"",$I468),2,2))"),3416.25)</f>
        <v>3416.25</v>
      </c>
      <c r="W468" s="32" t="e">
        <f t="shared" ca="1" si="15"/>
        <v>#VALUE!</v>
      </c>
      <c r="X468" s="33" t="s">
        <v>66</v>
      </c>
      <c r="Y468" s="34">
        <v>0</v>
      </c>
    </row>
    <row r="469" spans="1:25" ht="15.75" customHeight="1" x14ac:dyDescent="0.2">
      <c r="A469" s="48"/>
      <c r="B469" s="45"/>
      <c r="C469" s="46"/>
      <c r="D469" s="48"/>
      <c r="E469" s="135"/>
      <c r="F469" s="49">
        <f t="shared" si="8"/>
        <v>0</v>
      </c>
      <c r="G469" s="49">
        <f t="shared" si="9"/>
        <v>0</v>
      </c>
      <c r="H469" s="34" t="s">
        <v>66</v>
      </c>
      <c r="I469" s="45"/>
      <c r="J469" s="46"/>
      <c r="K469" s="25"/>
      <c r="L469" s="22"/>
      <c r="M469" s="47" t="str">
        <f t="shared" si="10"/>
        <v/>
      </c>
      <c r="N469" s="27" t="str">
        <f t="shared" si="11"/>
        <v/>
      </c>
      <c r="O469" s="27" t="str">
        <f t="shared" si="12"/>
        <v/>
      </c>
      <c r="P469" s="27" t="str">
        <f t="shared" si="13"/>
        <v/>
      </c>
      <c r="Q469" s="28" t="s">
        <v>66</v>
      </c>
      <c r="R469" s="33" t="s">
        <v>66</v>
      </c>
      <c r="S469" s="30">
        <f ca="1">SUMIFS(Dividendos!E:E,Dividendos!B:B,A469,Dividendos!A:A,"&gt;="&amp;B469,Dividendos!A:A,"&lt;="&amp; IF(I469="",TODAY(),I469 ))*D469</f>
        <v>0</v>
      </c>
      <c r="T469" s="30">
        <f t="shared" ca="1" si="14"/>
        <v>0</v>
      </c>
      <c r="U469" s="31" t="str">
        <f ca="1">IFERROR(__xludf.DUMMYFUNCTION("IFERROR(IF(B469=TODAY(),GOOGLEFINANCE(""INDEXBVMF:IFIX""),INDEX(GOOGLEFINANCE(""INDEXBVMF:IFIX"",""price"",$B469),2,2)))"),"")</f>
        <v/>
      </c>
      <c r="V469" s="31">
        <f ca="1">IFERROR(__xludf.DUMMYFUNCTION("IF(OR(ISBLANK($I469),I469=TODAY()), GOOGLEFINANCE(""INDEXBVMF:IFIX"") ,INDEX(GOOGLEFINANCE(""INDEXBVMF:IFIX"",""price"",$I469),2,2))"),3416.25)</f>
        <v>3416.25</v>
      </c>
      <c r="W469" s="32" t="e">
        <f t="shared" ca="1" si="15"/>
        <v>#VALUE!</v>
      </c>
      <c r="X469" s="33" t="s">
        <v>66</v>
      </c>
      <c r="Y469" s="34">
        <v>0</v>
      </c>
    </row>
    <row r="470" spans="1:25" ht="15.75" customHeight="1" x14ac:dyDescent="0.2">
      <c r="A470" s="48"/>
      <c r="B470" s="45"/>
      <c r="C470" s="46"/>
      <c r="D470" s="48"/>
      <c r="E470" s="135"/>
      <c r="F470" s="49">
        <f t="shared" si="8"/>
        <v>0</v>
      </c>
      <c r="G470" s="49">
        <f t="shared" si="9"/>
        <v>0</v>
      </c>
      <c r="H470" s="34" t="s">
        <v>66</v>
      </c>
      <c r="I470" s="45"/>
      <c r="J470" s="46"/>
      <c r="K470" s="25"/>
      <c r="L470" s="22"/>
      <c r="M470" s="47" t="str">
        <f t="shared" si="10"/>
        <v/>
      </c>
      <c r="N470" s="27" t="str">
        <f t="shared" si="11"/>
        <v/>
      </c>
      <c r="O470" s="27" t="str">
        <f t="shared" si="12"/>
        <v/>
      </c>
      <c r="P470" s="27" t="str">
        <f t="shared" si="13"/>
        <v/>
      </c>
      <c r="Q470" s="28" t="s">
        <v>66</v>
      </c>
      <c r="R470" s="33" t="s">
        <v>66</v>
      </c>
      <c r="S470" s="30">
        <f ca="1">SUMIFS(Dividendos!E:E,Dividendos!B:B,A470,Dividendos!A:A,"&gt;="&amp;B470,Dividendos!A:A,"&lt;="&amp; IF(I470="",TODAY(),I470 ))*D470</f>
        <v>0</v>
      </c>
      <c r="T470" s="30">
        <f t="shared" ca="1" si="14"/>
        <v>0</v>
      </c>
      <c r="U470" s="31" t="str">
        <f ca="1">IFERROR(__xludf.DUMMYFUNCTION("IFERROR(IF(B470=TODAY(),GOOGLEFINANCE(""INDEXBVMF:IFIX""),INDEX(GOOGLEFINANCE(""INDEXBVMF:IFIX"",""price"",$B470),2,2)))"),"")</f>
        <v/>
      </c>
      <c r="V470" s="31">
        <f ca="1">IFERROR(__xludf.DUMMYFUNCTION("IF(OR(ISBLANK($I470),I470=TODAY()), GOOGLEFINANCE(""INDEXBVMF:IFIX"") ,INDEX(GOOGLEFINANCE(""INDEXBVMF:IFIX"",""price"",$I470),2,2))"),3416.25)</f>
        <v>3416.25</v>
      </c>
      <c r="W470" s="32" t="e">
        <f t="shared" ca="1" si="15"/>
        <v>#VALUE!</v>
      </c>
      <c r="X470" s="33" t="s">
        <v>66</v>
      </c>
      <c r="Y470" s="34">
        <v>0</v>
      </c>
    </row>
    <row r="471" spans="1:25" ht="15.75" customHeight="1" x14ac:dyDescent="0.2">
      <c r="A471" s="48"/>
      <c r="B471" s="45"/>
      <c r="C471" s="46"/>
      <c r="D471" s="48"/>
      <c r="E471" s="135"/>
      <c r="F471" s="49">
        <f t="shared" si="8"/>
        <v>0</v>
      </c>
      <c r="G471" s="49">
        <f t="shared" si="9"/>
        <v>0</v>
      </c>
      <c r="H471" s="34" t="s">
        <v>66</v>
      </c>
      <c r="I471" s="45"/>
      <c r="J471" s="46"/>
      <c r="K471" s="25"/>
      <c r="L471" s="22"/>
      <c r="M471" s="47" t="str">
        <f t="shared" si="10"/>
        <v/>
      </c>
      <c r="N471" s="27" t="str">
        <f t="shared" si="11"/>
        <v/>
      </c>
      <c r="O471" s="27" t="str">
        <f t="shared" si="12"/>
        <v/>
      </c>
      <c r="P471" s="27" t="str">
        <f t="shared" si="13"/>
        <v/>
      </c>
      <c r="Q471" s="28" t="s">
        <v>66</v>
      </c>
      <c r="R471" s="33" t="s">
        <v>66</v>
      </c>
      <c r="S471" s="30">
        <f ca="1">SUMIFS(Dividendos!E:E,Dividendos!B:B,A471,Dividendos!A:A,"&gt;="&amp;B471,Dividendos!A:A,"&lt;="&amp; IF(I471="",TODAY(),I471 ))*D471</f>
        <v>0</v>
      </c>
      <c r="T471" s="30">
        <f t="shared" ca="1" si="14"/>
        <v>0</v>
      </c>
      <c r="U471" s="31" t="str">
        <f ca="1">IFERROR(__xludf.DUMMYFUNCTION("IFERROR(IF(B471=TODAY(),GOOGLEFINANCE(""INDEXBVMF:IFIX""),INDEX(GOOGLEFINANCE(""INDEXBVMF:IFIX"",""price"",$B471),2,2)))"),"")</f>
        <v/>
      </c>
      <c r="V471" s="31">
        <f ca="1">IFERROR(__xludf.DUMMYFUNCTION("IF(OR(ISBLANK($I471),I471=TODAY()), GOOGLEFINANCE(""INDEXBVMF:IFIX"") ,INDEX(GOOGLEFINANCE(""INDEXBVMF:IFIX"",""price"",$I471),2,2))"),3416.25)</f>
        <v>3416.25</v>
      </c>
      <c r="W471" s="32" t="e">
        <f t="shared" ca="1" si="15"/>
        <v>#VALUE!</v>
      </c>
      <c r="X471" s="33" t="s">
        <v>66</v>
      </c>
      <c r="Y471" s="34">
        <v>0</v>
      </c>
    </row>
    <row r="472" spans="1:25" ht="15.75" customHeight="1" x14ac:dyDescent="0.2">
      <c r="A472" s="48"/>
      <c r="B472" s="45"/>
      <c r="C472" s="46"/>
      <c r="D472" s="48"/>
      <c r="E472" s="135"/>
      <c r="F472" s="49">
        <f t="shared" si="8"/>
        <v>0</v>
      </c>
      <c r="G472" s="49">
        <f t="shared" si="9"/>
        <v>0</v>
      </c>
      <c r="H472" s="34" t="s">
        <v>66</v>
      </c>
      <c r="I472" s="45"/>
      <c r="J472" s="46"/>
      <c r="K472" s="25"/>
      <c r="L472" s="22"/>
      <c r="M472" s="47" t="str">
        <f t="shared" si="10"/>
        <v/>
      </c>
      <c r="N472" s="27" t="str">
        <f t="shared" si="11"/>
        <v/>
      </c>
      <c r="O472" s="27" t="str">
        <f t="shared" si="12"/>
        <v/>
      </c>
      <c r="P472" s="27" t="str">
        <f t="shared" si="13"/>
        <v/>
      </c>
      <c r="Q472" s="28" t="s">
        <v>66</v>
      </c>
      <c r="R472" s="33" t="s">
        <v>66</v>
      </c>
      <c r="S472" s="30">
        <f ca="1">SUMIFS(Dividendos!E:E,Dividendos!B:B,A472,Dividendos!A:A,"&gt;="&amp;B472,Dividendos!A:A,"&lt;="&amp; IF(I472="",TODAY(),I472 ))*D472</f>
        <v>0</v>
      </c>
      <c r="T472" s="30">
        <f t="shared" ca="1" si="14"/>
        <v>0</v>
      </c>
      <c r="U472" s="31" t="str">
        <f ca="1">IFERROR(__xludf.DUMMYFUNCTION("IFERROR(IF(B472=TODAY(),GOOGLEFINANCE(""INDEXBVMF:IFIX""),INDEX(GOOGLEFINANCE(""INDEXBVMF:IFIX"",""price"",$B472),2,2)))"),"")</f>
        <v/>
      </c>
      <c r="V472" s="31">
        <f ca="1">IFERROR(__xludf.DUMMYFUNCTION("IF(OR(ISBLANK($I472),I472=TODAY()), GOOGLEFINANCE(""INDEXBVMF:IFIX"") ,INDEX(GOOGLEFINANCE(""INDEXBVMF:IFIX"",""price"",$I472),2,2))"),3416.25)</f>
        <v>3416.25</v>
      </c>
      <c r="W472" s="32" t="e">
        <f t="shared" ca="1" si="15"/>
        <v>#VALUE!</v>
      </c>
      <c r="X472" s="33" t="s">
        <v>66</v>
      </c>
      <c r="Y472" s="34">
        <v>0</v>
      </c>
    </row>
    <row r="473" spans="1:25" ht="15.75" customHeight="1" x14ac:dyDescent="0.2">
      <c r="A473" s="48"/>
      <c r="B473" s="45"/>
      <c r="C473" s="46"/>
      <c r="D473" s="48"/>
      <c r="E473" s="135"/>
      <c r="F473" s="49">
        <f t="shared" si="8"/>
        <v>0</v>
      </c>
      <c r="G473" s="49">
        <f t="shared" si="9"/>
        <v>0</v>
      </c>
      <c r="H473" s="34" t="s">
        <v>66</v>
      </c>
      <c r="I473" s="45"/>
      <c r="J473" s="46"/>
      <c r="K473" s="25"/>
      <c r="L473" s="22"/>
      <c r="M473" s="47" t="str">
        <f t="shared" si="10"/>
        <v/>
      </c>
      <c r="N473" s="27" t="str">
        <f t="shared" si="11"/>
        <v/>
      </c>
      <c r="O473" s="27" t="str">
        <f t="shared" si="12"/>
        <v/>
      </c>
      <c r="P473" s="27" t="str">
        <f t="shared" si="13"/>
        <v/>
      </c>
      <c r="Q473" s="28" t="s">
        <v>66</v>
      </c>
      <c r="R473" s="33" t="s">
        <v>66</v>
      </c>
      <c r="S473" s="30">
        <f ca="1">SUMIFS(Dividendos!E:E,Dividendos!B:B,A473,Dividendos!A:A,"&gt;="&amp;B473,Dividendos!A:A,"&lt;="&amp; IF(I473="",TODAY(),I473 ))*D473</f>
        <v>0</v>
      </c>
      <c r="T473" s="30">
        <f t="shared" ca="1" si="14"/>
        <v>0</v>
      </c>
      <c r="U473" s="31" t="str">
        <f ca="1">IFERROR(__xludf.DUMMYFUNCTION("IFERROR(IF(B473=TODAY(),GOOGLEFINANCE(""INDEXBVMF:IFIX""),INDEX(GOOGLEFINANCE(""INDEXBVMF:IFIX"",""price"",$B473),2,2)))"),"")</f>
        <v/>
      </c>
      <c r="V473" s="31">
        <f ca="1">IFERROR(__xludf.DUMMYFUNCTION("IF(OR(ISBLANK($I473),I473=TODAY()), GOOGLEFINANCE(""INDEXBVMF:IFIX"") ,INDEX(GOOGLEFINANCE(""INDEXBVMF:IFIX"",""price"",$I473),2,2))"),3416.25)</f>
        <v>3416.25</v>
      </c>
      <c r="W473" s="32" t="e">
        <f t="shared" ca="1" si="15"/>
        <v>#VALUE!</v>
      </c>
      <c r="X473" s="33" t="s">
        <v>66</v>
      </c>
      <c r="Y473" s="34">
        <v>0</v>
      </c>
    </row>
    <row r="474" spans="1:25" ht="15.75" customHeight="1" x14ac:dyDescent="0.2">
      <c r="A474" s="48"/>
      <c r="B474" s="45"/>
      <c r="C474" s="46"/>
      <c r="D474" s="48"/>
      <c r="E474" s="135"/>
      <c r="F474" s="49">
        <f t="shared" si="8"/>
        <v>0</v>
      </c>
      <c r="G474" s="49">
        <f t="shared" si="9"/>
        <v>0</v>
      </c>
      <c r="H474" s="34" t="s">
        <v>66</v>
      </c>
      <c r="I474" s="45"/>
      <c r="J474" s="46"/>
      <c r="K474" s="25"/>
      <c r="L474" s="22"/>
      <c r="M474" s="47" t="str">
        <f t="shared" si="10"/>
        <v/>
      </c>
      <c r="N474" s="27" t="str">
        <f t="shared" si="11"/>
        <v/>
      </c>
      <c r="O474" s="27" t="str">
        <f t="shared" si="12"/>
        <v/>
      </c>
      <c r="P474" s="27" t="str">
        <f t="shared" si="13"/>
        <v/>
      </c>
      <c r="Q474" s="28" t="s">
        <v>66</v>
      </c>
      <c r="R474" s="33" t="s">
        <v>66</v>
      </c>
      <c r="S474" s="30">
        <f ca="1">SUMIFS(Dividendos!E:E,Dividendos!B:B,A474,Dividendos!A:A,"&gt;="&amp;B474,Dividendos!A:A,"&lt;="&amp; IF(I474="",TODAY(),I474 ))*D474</f>
        <v>0</v>
      </c>
      <c r="T474" s="30">
        <f t="shared" ca="1" si="14"/>
        <v>0</v>
      </c>
      <c r="U474" s="31" t="str">
        <f ca="1">IFERROR(__xludf.DUMMYFUNCTION("IFERROR(IF(B474=TODAY(),GOOGLEFINANCE(""INDEXBVMF:IFIX""),INDEX(GOOGLEFINANCE(""INDEXBVMF:IFIX"",""price"",$B474),2,2)))"),"")</f>
        <v/>
      </c>
      <c r="V474" s="31">
        <f ca="1">IFERROR(__xludf.DUMMYFUNCTION("IF(OR(ISBLANK($I474),I474=TODAY()), GOOGLEFINANCE(""INDEXBVMF:IFIX"") ,INDEX(GOOGLEFINANCE(""INDEXBVMF:IFIX"",""price"",$I474),2,2))"),3416.25)</f>
        <v>3416.25</v>
      </c>
      <c r="W474" s="32" t="e">
        <f t="shared" ca="1" si="15"/>
        <v>#VALUE!</v>
      </c>
      <c r="X474" s="33" t="s">
        <v>66</v>
      </c>
      <c r="Y474" s="34">
        <v>0</v>
      </c>
    </row>
    <row r="475" spans="1:25" ht="15.75" customHeight="1" x14ac:dyDescent="0.2">
      <c r="A475" s="48"/>
      <c r="B475" s="45"/>
      <c r="C475" s="46"/>
      <c r="D475" s="48"/>
      <c r="E475" s="135"/>
      <c r="F475" s="49">
        <f t="shared" si="8"/>
        <v>0</v>
      </c>
      <c r="G475" s="49">
        <f t="shared" si="9"/>
        <v>0</v>
      </c>
      <c r="H475" s="34" t="s">
        <v>66</v>
      </c>
      <c r="I475" s="45"/>
      <c r="J475" s="46"/>
      <c r="K475" s="25"/>
      <c r="L475" s="22"/>
      <c r="M475" s="47" t="str">
        <f t="shared" si="10"/>
        <v/>
      </c>
      <c r="N475" s="27" t="str">
        <f t="shared" si="11"/>
        <v/>
      </c>
      <c r="O475" s="27" t="str">
        <f t="shared" si="12"/>
        <v/>
      </c>
      <c r="P475" s="27" t="str">
        <f t="shared" si="13"/>
        <v/>
      </c>
      <c r="Q475" s="28" t="s">
        <v>66</v>
      </c>
      <c r="R475" s="33" t="s">
        <v>66</v>
      </c>
      <c r="S475" s="30">
        <f ca="1">SUMIFS(Dividendos!E:E,Dividendos!B:B,A475,Dividendos!A:A,"&gt;="&amp;B475,Dividendos!A:A,"&lt;="&amp; IF(I475="",TODAY(),I475 ))*D475</f>
        <v>0</v>
      </c>
      <c r="T475" s="30">
        <f t="shared" ca="1" si="14"/>
        <v>0</v>
      </c>
      <c r="U475" s="31" t="str">
        <f ca="1">IFERROR(__xludf.DUMMYFUNCTION("IFERROR(IF(B475=TODAY(),GOOGLEFINANCE(""INDEXBVMF:IFIX""),INDEX(GOOGLEFINANCE(""INDEXBVMF:IFIX"",""price"",$B475),2,2)))"),"")</f>
        <v/>
      </c>
      <c r="V475" s="31">
        <f ca="1">IFERROR(__xludf.DUMMYFUNCTION("IF(OR(ISBLANK($I475),I475=TODAY()), GOOGLEFINANCE(""INDEXBVMF:IFIX"") ,INDEX(GOOGLEFINANCE(""INDEXBVMF:IFIX"",""price"",$I475),2,2))"),3416.25)</f>
        <v>3416.25</v>
      </c>
      <c r="W475" s="32" t="e">
        <f t="shared" ca="1" si="15"/>
        <v>#VALUE!</v>
      </c>
      <c r="X475" s="33" t="s">
        <v>66</v>
      </c>
      <c r="Y475" s="34">
        <v>0</v>
      </c>
    </row>
    <row r="476" spans="1:25" ht="15.75" customHeight="1" x14ac:dyDescent="0.2">
      <c r="A476" s="48"/>
      <c r="B476" s="45"/>
      <c r="C476" s="46"/>
      <c r="D476" s="48"/>
      <c r="E476" s="135"/>
      <c r="F476" s="49">
        <f t="shared" si="8"/>
        <v>0</v>
      </c>
      <c r="G476" s="49">
        <f t="shared" si="9"/>
        <v>0</v>
      </c>
      <c r="H476" s="34" t="s">
        <v>66</v>
      </c>
      <c r="I476" s="45"/>
      <c r="J476" s="46"/>
      <c r="K476" s="25"/>
      <c r="L476" s="22"/>
      <c r="M476" s="47" t="str">
        <f t="shared" si="10"/>
        <v/>
      </c>
      <c r="N476" s="27" t="str">
        <f t="shared" si="11"/>
        <v/>
      </c>
      <c r="O476" s="27" t="str">
        <f t="shared" si="12"/>
        <v/>
      </c>
      <c r="P476" s="27" t="str">
        <f t="shared" si="13"/>
        <v/>
      </c>
      <c r="Q476" s="28" t="s">
        <v>66</v>
      </c>
      <c r="R476" s="33" t="s">
        <v>66</v>
      </c>
      <c r="S476" s="30">
        <f ca="1">SUMIFS(Dividendos!E:E,Dividendos!B:B,A476,Dividendos!A:A,"&gt;="&amp;B476,Dividendos!A:A,"&lt;="&amp; IF(I476="",TODAY(),I476 ))*D476</f>
        <v>0</v>
      </c>
      <c r="T476" s="30">
        <f t="shared" ca="1" si="14"/>
        <v>0</v>
      </c>
      <c r="U476" s="31" t="str">
        <f ca="1">IFERROR(__xludf.DUMMYFUNCTION("IFERROR(IF(B476=TODAY(),GOOGLEFINANCE(""INDEXBVMF:IFIX""),INDEX(GOOGLEFINANCE(""INDEXBVMF:IFIX"",""price"",$B476),2,2)))"),"")</f>
        <v/>
      </c>
      <c r="V476" s="31">
        <f ca="1">IFERROR(__xludf.DUMMYFUNCTION("IF(OR(ISBLANK($I476),I476=TODAY()), GOOGLEFINANCE(""INDEXBVMF:IFIX"") ,INDEX(GOOGLEFINANCE(""INDEXBVMF:IFIX"",""price"",$I476),2,2))"),3416.25)</f>
        <v>3416.25</v>
      </c>
      <c r="W476" s="32" t="e">
        <f t="shared" ca="1" si="15"/>
        <v>#VALUE!</v>
      </c>
      <c r="X476" s="33" t="s">
        <v>66</v>
      </c>
      <c r="Y476" s="34">
        <v>0</v>
      </c>
    </row>
    <row r="477" spans="1:25" ht="15.75" customHeight="1" x14ac:dyDescent="0.2">
      <c r="A477" s="48"/>
      <c r="B477" s="45"/>
      <c r="C477" s="46"/>
      <c r="D477" s="48"/>
      <c r="E477" s="135"/>
      <c r="F477" s="49">
        <f t="shared" si="8"/>
        <v>0</v>
      </c>
      <c r="G477" s="49">
        <f t="shared" si="9"/>
        <v>0</v>
      </c>
      <c r="H477" s="34" t="s">
        <v>66</v>
      </c>
      <c r="I477" s="45"/>
      <c r="J477" s="46"/>
      <c r="K477" s="25"/>
      <c r="L477" s="22"/>
      <c r="M477" s="47" t="str">
        <f t="shared" si="10"/>
        <v/>
      </c>
      <c r="N477" s="27" t="str">
        <f t="shared" si="11"/>
        <v/>
      </c>
      <c r="O477" s="27" t="str">
        <f t="shared" si="12"/>
        <v/>
      </c>
      <c r="P477" s="27" t="str">
        <f t="shared" si="13"/>
        <v/>
      </c>
      <c r="Q477" s="28" t="s">
        <v>66</v>
      </c>
      <c r="R477" s="33" t="s">
        <v>66</v>
      </c>
      <c r="S477" s="30">
        <f ca="1">SUMIFS(Dividendos!E:E,Dividendos!B:B,A477,Dividendos!A:A,"&gt;="&amp;B477,Dividendos!A:A,"&lt;="&amp; IF(I477="",TODAY(),I477 ))*D477</f>
        <v>0</v>
      </c>
      <c r="T477" s="30">
        <f t="shared" ca="1" si="14"/>
        <v>0</v>
      </c>
      <c r="U477" s="31" t="str">
        <f ca="1">IFERROR(__xludf.DUMMYFUNCTION("IFERROR(IF(B477=TODAY(),GOOGLEFINANCE(""INDEXBVMF:IFIX""),INDEX(GOOGLEFINANCE(""INDEXBVMF:IFIX"",""price"",$B477),2,2)))"),"")</f>
        <v/>
      </c>
      <c r="V477" s="31">
        <f ca="1">IFERROR(__xludf.DUMMYFUNCTION("IF(OR(ISBLANK($I477),I477=TODAY()), GOOGLEFINANCE(""INDEXBVMF:IFIX"") ,INDEX(GOOGLEFINANCE(""INDEXBVMF:IFIX"",""price"",$I477),2,2))"),3416.25)</f>
        <v>3416.25</v>
      </c>
      <c r="W477" s="32" t="e">
        <f t="shared" ca="1" si="15"/>
        <v>#VALUE!</v>
      </c>
      <c r="X477" s="33" t="s">
        <v>66</v>
      </c>
      <c r="Y477" s="34">
        <v>0</v>
      </c>
    </row>
    <row r="478" spans="1:25" ht="15.75" customHeight="1" x14ac:dyDescent="0.2">
      <c r="A478" s="48"/>
      <c r="B478" s="45"/>
      <c r="C478" s="46"/>
      <c r="D478" s="48"/>
      <c r="E478" s="135"/>
      <c r="F478" s="49">
        <f t="shared" si="8"/>
        <v>0</v>
      </c>
      <c r="G478" s="49">
        <f t="shared" si="9"/>
        <v>0</v>
      </c>
      <c r="H478" s="34" t="s">
        <v>66</v>
      </c>
      <c r="I478" s="45"/>
      <c r="J478" s="46"/>
      <c r="K478" s="25"/>
      <c r="L478" s="22"/>
      <c r="M478" s="47" t="str">
        <f t="shared" si="10"/>
        <v/>
      </c>
      <c r="N478" s="27" t="str">
        <f t="shared" si="11"/>
        <v/>
      </c>
      <c r="O478" s="27" t="str">
        <f t="shared" si="12"/>
        <v/>
      </c>
      <c r="P478" s="27" t="str">
        <f t="shared" si="13"/>
        <v/>
      </c>
      <c r="Q478" s="28" t="s">
        <v>66</v>
      </c>
      <c r="R478" s="33" t="s">
        <v>66</v>
      </c>
      <c r="S478" s="30">
        <f ca="1">SUMIFS(Dividendos!E:E,Dividendos!B:B,A478,Dividendos!A:A,"&gt;="&amp;B478,Dividendos!A:A,"&lt;="&amp; IF(I478="",TODAY(),I478 ))*D478</f>
        <v>0</v>
      </c>
      <c r="T478" s="30">
        <f t="shared" ca="1" si="14"/>
        <v>0</v>
      </c>
      <c r="U478" s="31" t="str">
        <f ca="1">IFERROR(__xludf.DUMMYFUNCTION("IFERROR(IF(B478=TODAY(),GOOGLEFINANCE(""INDEXBVMF:IFIX""),INDEX(GOOGLEFINANCE(""INDEXBVMF:IFIX"",""price"",$B478),2,2)))"),"")</f>
        <v/>
      </c>
      <c r="V478" s="31">
        <f ca="1">IFERROR(__xludf.DUMMYFUNCTION("IF(OR(ISBLANK($I478),I478=TODAY()), GOOGLEFINANCE(""INDEXBVMF:IFIX"") ,INDEX(GOOGLEFINANCE(""INDEXBVMF:IFIX"",""price"",$I478),2,2))"),3416.25)</f>
        <v>3416.25</v>
      </c>
      <c r="W478" s="32" t="e">
        <f t="shared" ca="1" si="15"/>
        <v>#VALUE!</v>
      </c>
      <c r="X478" s="33" t="s">
        <v>66</v>
      </c>
      <c r="Y478" s="34">
        <v>0</v>
      </c>
    </row>
    <row r="479" spans="1:25" ht="15.75" customHeight="1" x14ac:dyDescent="0.2">
      <c r="A479" s="48"/>
      <c r="B479" s="45"/>
      <c r="C479" s="46"/>
      <c r="D479" s="48"/>
      <c r="E479" s="135"/>
      <c r="F479" s="49">
        <f t="shared" si="8"/>
        <v>0</v>
      </c>
      <c r="G479" s="49">
        <f t="shared" si="9"/>
        <v>0</v>
      </c>
      <c r="H479" s="34" t="s">
        <v>66</v>
      </c>
      <c r="I479" s="45"/>
      <c r="J479" s="46"/>
      <c r="K479" s="25"/>
      <c r="L479" s="22"/>
      <c r="M479" s="47" t="str">
        <f t="shared" si="10"/>
        <v/>
      </c>
      <c r="N479" s="27" t="str">
        <f t="shared" si="11"/>
        <v/>
      </c>
      <c r="O479" s="27" t="str">
        <f t="shared" si="12"/>
        <v/>
      </c>
      <c r="P479" s="27" t="str">
        <f t="shared" si="13"/>
        <v/>
      </c>
      <c r="Q479" s="28" t="s">
        <v>66</v>
      </c>
      <c r="R479" s="33" t="s">
        <v>66</v>
      </c>
      <c r="S479" s="30">
        <f ca="1">SUMIFS(Dividendos!E:E,Dividendos!B:B,A479,Dividendos!A:A,"&gt;="&amp;B479,Dividendos!A:A,"&lt;="&amp; IF(I479="",TODAY(),I479 ))*D479</f>
        <v>0</v>
      </c>
      <c r="T479" s="30">
        <f t="shared" ca="1" si="14"/>
        <v>0</v>
      </c>
      <c r="U479" s="31" t="str">
        <f ca="1">IFERROR(__xludf.DUMMYFUNCTION("IFERROR(IF(B479=TODAY(),GOOGLEFINANCE(""INDEXBVMF:IFIX""),INDEX(GOOGLEFINANCE(""INDEXBVMF:IFIX"",""price"",$B479),2,2)))"),"")</f>
        <v/>
      </c>
      <c r="V479" s="31">
        <f ca="1">IFERROR(__xludf.DUMMYFUNCTION("IF(OR(ISBLANK($I479),I479=TODAY()), GOOGLEFINANCE(""INDEXBVMF:IFIX"") ,INDEX(GOOGLEFINANCE(""INDEXBVMF:IFIX"",""price"",$I479),2,2))"),3416.25)</f>
        <v>3416.25</v>
      </c>
      <c r="W479" s="32" t="e">
        <f t="shared" ca="1" si="15"/>
        <v>#VALUE!</v>
      </c>
      <c r="X479" s="33" t="s">
        <v>66</v>
      </c>
      <c r="Y479" s="34">
        <v>0</v>
      </c>
    </row>
    <row r="480" spans="1:25" ht="15.75" customHeight="1" x14ac:dyDescent="0.2">
      <c r="A480" s="48"/>
      <c r="B480" s="45"/>
      <c r="C480" s="46"/>
      <c r="D480" s="48"/>
      <c r="E480" s="135"/>
      <c r="F480" s="49">
        <f t="shared" si="8"/>
        <v>0</v>
      </c>
      <c r="G480" s="49">
        <f t="shared" si="9"/>
        <v>0</v>
      </c>
      <c r="H480" s="34" t="s">
        <v>66</v>
      </c>
      <c r="I480" s="45"/>
      <c r="J480" s="46"/>
      <c r="K480" s="25"/>
      <c r="L480" s="22"/>
      <c r="M480" s="47" t="str">
        <f t="shared" si="10"/>
        <v/>
      </c>
      <c r="N480" s="27" t="str">
        <f t="shared" si="11"/>
        <v/>
      </c>
      <c r="O480" s="27" t="str">
        <f t="shared" si="12"/>
        <v/>
      </c>
      <c r="P480" s="27" t="str">
        <f t="shared" si="13"/>
        <v/>
      </c>
      <c r="Q480" s="28" t="s">
        <v>66</v>
      </c>
      <c r="R480" s="33" t="s">
        <v>66</v>
      </c>
      <c r="S480" s="30">
        <f ca="1">SUMIFS(Dividendos!E:E,Dividendos!B:B,A480,Dividendos!A:A,"&gt;="&amp;B480,Dividendos!A:A,"&lt;="&amp; IF(I480="",TODAY(),I480 ))*D480</f>
        <v>0</v>
      </c>
      <c r="T480" s="30">
        <f t="shared" ca="1" si="14"/>
        <v>0</v>
      </c>
      <c r="U480" s="31" t="str">
        <f ca="1">IFERROR(__xludf.DUMMYFUNCTION("IFERROR(IF(B480=TODAY(),GOOGLEFINANCE(""INDEXBVMF:IFIX""),INDEX(GOOGLEFINANCE(""INDEXBVMF:IFIX"",""price"",$B480),2,2)))"),"")</f>
        <v/>
      </c>
      <c r="V480" s="31">
        <f ca="1">IFERROR(__xludf.DUMMYFUNCTION("IF(OR(ISBLANK($I480),I480=TODAY()), GOOGLEFINANCE(""INDEXBVMF:IFIX"") ,INDEX(GOOGLEFINANCE(""INDEXBVMF:IFIX"",""price"",$I480),2,2))"),3416.25)</f>
        <v>3416.25</v>
      </c>
      <c r="W480" s="32" t="e">
        <f t="shared" ca="1" si="15"/>
        <v>#VALUE!</v>
      </c>
      <c r="X480" s="33" t="s">
        <v>66</v>
      </c>
      <c r="Y480" s="34">
        <v>0</v>
      </c>
    </row>
    <row r="481" spans="1:25" ht="15.75" customHeight="1" x14ac:dyDescent="0.2">
      <c r="A481" s="48"/>
      <c r="B481" s="45"/>
      <c r="C481" s="46"/>
      <c r="D481" s="48"/>
      <c r="E481" s="135"/>
      <c r="F481" s="49">
        <f t="shared" si="8"/>
        <v>0</v>
      </c>
      <c r="G481" s="49">
        <f t="shared" si="9"/>
        <v>0</v>
      </c>
      <c r="H481" s="34" t="s">
        <v>66</v>
      </c>
      <c r="I481" s="45"/>
      <c r="J481" s="46"/>
      <c r="K481" s="25"/>
      <c r="L481" s="22"/>
      <c r="M481" s="47" t="str">
        <f t="shared" si="10"/>
        <v/>
      </c>
      <c r="N481" s="27" t="str">
        <f t="shared" si="11"/>
        <v/>
      </c>
      <c r="O481" s="27" t="str">
        <f t="shared" si="12"/>
        <v/>
      </c>
      <c r="P481" s="27" t="str">
        <f t="shared" si="13"/>
        <v/>
      </c>
      <c r="Q481" s="28" t="s">
        <v>66</v>
      </c>
      <c r="R481" s="33" t="s">
        <v>66</v>
      </c>
      <c r="S481" s="30">
        <f ca="1">SUMIFS(Dividendos!E:E,Dividendos!B:B,A481,Dividendos!A:A,"&gt;="&amp;B481,Dividendos!A:A,"&lt;="&amp; IF(I481="",TODAY(),I481 ))*D481</f>
        <v>0</v>
      </c>
      <c r="T481" s="30">
        <f t="shared" ca="1" si="14"/>
        <v>0</v>
      </c>
      <c r="U481" s="31" t="str">
        <f ca="1">IFERROR(__xludf.DUMMYFUNCTION("IFERROR(IF(B481=TODAY(),GOOGLEFINANCE(""INDEXBVMF:IFIX""),INDEX(GOOGLEFINANCE(""INDEXBVMF:IFIX"",""price"",$B481),2,2)))"),"")</f>
        <v/>
      </c>
      <c r="V481" s="31">
        <f ca="1">IFERROR(__xludf.DUMMYFUNCTION("IF(OR(ISBLANK($I481),I481=TODAY()), GOOGLEFINANCE(""INDEXBVMF:IFIX"") ,INDEX(GOOGLEFINANCE(""INDEXBVMF:IFIX"",""price"",$I481),2,2))"),3416.25)</f>
        <v>3416.25</v>
      </c>
      <c r="W481" s="32" t="e">
        <f t="shared" ca="1" si="15"/>
        <v>#VALUE!</v>
      </c>
      <c r="X481" s="33" t="s">
        <v>66</v>
      </c>
      <c r="Y481" s="34">
        <v>0</v>
      </c>
    </row>
    <row r="482" spans="1:25" ht="15.75" customHeight="1" x14ac:dyDescent="0.2">
      <c r="A482" s="48"/>
      <c r="B482" s="45"/>
      <c r="C482" s="46"/>
      <c r="D482" s="48"/>
      <c r="E482" s="135"/>
      <c r="F482" s="49">
        <f t="shared" si="8"/>
        <v>0</v>
      </c>
      <c r="G482" s="49">
        <f t="shared" si="9"/>
        <v>0</v>
      </c>
      <c r="H482" s="34" t="s">
        <v>66</v>
      </c>
      <c r="I482" s="45"/>
      <c r="J482" s="46"/>
      <c r="K482" s="25"/>
      <c r="L482" s="22"/>
      <c r="M482" s="47" t="str">
        <f t="shared" si="10"/>
        <v/>
      </c>
      <c r="N482" s="27" t="str">
        <f t="shared" si="11"/>
        <v/>
      </c>
      <c r="O482" s="27" t="str">
        <f t="shared" si="12"/>
        <v/>
      </c>
      <c r="P482" s="27" t="str">
        <f t="shared" si="13"/>
        <v/>
      </c>
      <c r="Q482" s="28" t="s">
        <v>66</v>
      </c>
      <c r="R482" s="33" t="s">
        <v>66</v>
      </c>
      <c r="S482" s="30">
        <f ca="1">SUMIFS(Dividendos!E:E,Dividendos!B:B,A482,Dividendos!A:A,"&gt;="&amp;B482,Dividendos!A:A,"&lt;="&amp; IF(I482="",TODAY(),I482 ))*D482</f>
        <v>0</v>
      </c>
      <c r="T482" s="30">
        <f t="shared" ca="1" si="14"/>
        <v>0</v>
      </c>
      <c r="U482" s="31" t="str">
        <f ca="1">IFERROR(__xludf.DUMMYFUNCTION("IFERROR(IF(B482=TODAY(),GOOGLEFINANCE(""INDEXBVMF:IFIX""),INDEX(GOOGLEFINANCE(""INDEXBVMF:IFIX"",""price"",$B482),2,2)))"),"")</f>
        <v/>
      </c>
      <c r="V482" s="31">
        <f ca="1">IFERROR(__xludf.DUMMYFUNCTION("IF(OR(ISBLANK($I482),I482=TODAY()), GOOGLEFINANCE(""INDEXBVMF:IFIX"") ,INDEX(GOOGLEFINANCE(""INDEXBVMF:IFIX"",""price"",$I482),2,2))"),3416.25)</f>
        <v>3416.25</v>
      </c>
      <c r="W482" s="32" t="e">
        <f t="shared" ca="1" si="15"/>
        <v>#VALUE!</v>
      </c>
      <c r="X482" s="33" t="s">
        <v>66</v>
      </c>
      <c r="Y482" s="34">
        <v>0</v>
      </c>
    </row>
    <row r="483" spans="1:25" ht="15.75" customHeight="1" x14ac:dyDescent="0.2">
      <c r="A483" s="48"/>
      <c r="B483" s="45"/>
      <c r="C483" s="46"/>
      <c r="D483" s="48"/>
      <c r="E483" s="135"/>
      <c r="F483" s="49">
        <f t="shared" si="8"/>
        <v>0</v>
      </c>
      <c r="G483" s="49">
        <f t="shared" si="9"/>
        <v>0</v>
      </c>
      <c r="H483" s="34" t="s">
        <v>66</v>
      </c>
      <c r="I483" s="45"/>
      <c r="J483" s="46"/>
      <c r="K483" s="25"/>
      <c r="L483" s="22"/>
      <c r="M483" s="47" t="str">
        <f t="shared" si="10"/>
        <v/>
      </c>
      <c r="N483" s="27" t="str">
        <f t="shared" si="11"/>
        <v/>
      </c>
      <c r="O483" s="27" t="str">
        <f t="shared" si="12"/>
        <v/>
      </c>
      <c r="P483" s="27" t="str">
        <f t="shared" si="13"/>
        <v/>
      </c>
      <c r="Q483" s="28" t="s">
        <v>66</v>
      </c>
      <c r="R483" s="33" t="s">
        <v>66</v>
      </c>
      <c r="S483" s="30">
        <f ca="1">SUMIFS(Dividendos!E:E,Dividendos!B:B,A483,Dividendos!A:A,"&gt;="&amp;B483,Dividendos!A:A,"&lt;="&amp; IF(I483="",TODAY(),I483 ))*D483</f>
        <v>0</v>
      </c>
      <c r="T483" s="30">
        <f t="shared" ca="1" si="14"/>
        <v>0</v>
      </c>
      <c r="U483" s="31" t="str">
        <f ca="1">IFERROR(__xludf.DUMMYFUNCTION("IFERROR(IF(B483=TODAY(),GOOGLEFINANCE(""INDEXBVMF:IFIX""),INDEX(GOOGLEFINANCE(""INDEXBVMF:IFIX"",""price"",$B483),2,2)))"),"")</f>
        <v/>
      </c>
      <c r="V483" s="31">
        <f ca="1">IFERROR(__xludf.DUMMYFUNCTION("IF(OR(ISBLANK($I483),I483=TODAY()), GOOGLEFINANCE(""INDEXBVMF:IFIX"") ,INDEX(GOOGLEFINANCE(""INDEXBVMF:IFIX"",""price"",$I483),2,2))"),3416.25)</f>
        <v>3416.25</v>
      </c>
      <c r="W483" s="32" t="e">
        <f t="shared" ca="1" si="15"/>
        <v>#VALUE!</v>
      </c>
      <c r="X483" s="33" t="s">
        <v>66</v>
      </c>
      <c r="Y483" s="34">
        <v>0</v>
      </c>
    </row>
    <row r="484" spans="1:25" ht="15.75" customHeight="1" x14ac:dyDescent="0.2">
      <c r="A484" s="48"/>
      <c r="B484" s="45"/>
      <c r="C484" s="46"/>
      <c r="D484" s="48"/>
      <c r="E484" s="135"/>
      <c r="F484" s="49">
        <f t="shared" si="8"/>
        <v>0</v>
      </c>
      <c r="G484" s="49">
        <f t="shared" si="9"/>
        <v>0</v>
      </c>
      <c r="H484" s="34" t="s">
        <v>66</v>
      </c>
      <c r="I484" s="45"/>
      <c r="J484" s="46"/>
      <c r="K484" s="25"/>
      <c r="L484" s="22"/>
      <c r="M484" s="47" t="str">
        <f t="shared" si="10"/>
        <v/>
      </c>
      <c r="N484" s="27" t="str">
        <f t="shared" si="11"/>
        <v/>
      </c>
      <c r="O484" s="27" t="str">
        <f t="shared" si="12"/>
        <v/>
      </c>
      <c r="P484" s="27" t="str">
        <f t="shared" si="13"/>
        <v/>
      </c>
      <c r="Q484" s="28" t="s">
        <v>66</v>
      </c>
      <c r="R484" s="33" t="s">
        <v>66</v>
      </c>
      <c r="S484" s="30">
        <f ca="1">SUMIFS(Dividendos!E:E,Dividendos!B:B,A484,Dividendos!A:A,"&gt;="&amp;B484,Dividendos!A:A,"&lt;="&amp; IF(I484="",TODAY(),I484 ))*D484</f>
        <v>0</v>
      </c>
      <c r="T484" s="30">
        <f t="shared" ca="1" si="14"/>
        <v>0</v>
      </c>
      <c r="U484" s="31" t="str">
        <f ca="1">IFERROR(__xludf.DUMMYFUNCTION("IFERROR(IF(B484=TODAY(),GOOGLEFINANCE(""INDEXBVMF:IFIX""),INDEX(GOOGLEFINANCE(""INDEXBVMF:IFIX"",""price"",$B484),2,2)))"),"")</f>
        <v/>
      </c>
      <c r="V484" s="31">
        <f ca="1">IFERROR(__xludf.DUMMYFUNCTION("IF(OR(ISBLANK($I484),I484=TODAY()), GOOGLEFINANCE(""INDEXBVMF:IFIX"") ,INDEX(GOOGLEFINANCE(""INDEXBVMF:IFIX"",""price"",$I484),2,2))"),3416.25)</f>
        <v>3416.25</v>
      </c>
      <c r="W484" s="32" t="e">
        <f t="shared" ca="1" si="15"/>
        <v>#VALUE!</v>
      </c>
      <c r="X484" s="33" t="s">
        <v>66</v>
      </c>
      <c r="Y484" s="34">
        <v>0</v>
      </c>
    </row>
    <row r="485" spans="1:25" ht="15.75" customHeight="1" x14ac:dyDescent="0.2">
      <c r="A485" s="48"/>
      <c r="B485" s="45"/>
      <c r="C485" s="46"/>
      <c r="D485" s="48"/>
      <c r="E485" s="135"/>
      <c r="F485" s="49">
        <f t="shared" si="8"/>
        <v>0</v>
      </c>
      <c r="G485" s="49">
        <f t="shared" si="9"/>
        <v>0</v>
      </c>
      <c r="H485" s="34" t="s">
        <v>66</v>
      </c>
      <c r="I485" s="45"/>
      <c r="J485" s="46"/>
      <c r="K485" s="25"/>
      <c r="L485" s="22"/>
      <c r="M485" s="47" t="str">
        <f t="shared" si="10"/>
        <v/>
      </c>
      <c r="N485" s="27" t="str">
        <f t="shared" si="11"/>
        <v/>
      </c>
      <c r="O485" s="27" t="str">
        <f t="shared" si="12"/>
        <v/>
      </c>
      <c r="P485" s="27" t="str">
        <f t="shared" si="13"/>
        <v/>
      </c>
      <c r="Q485" s="28" t="s">
        <v>66</v>
      </c>
      <c r="R485" s="33" t="s">
        <v>66</v>
      </c>
      <c r="S485" s="30">
        <f ca="1">SUMIFS(Dividendos!E:E,Dividendos!B:B,A485,Dividendos!A:A,"&gt;="&amp;B485,Dividendos!A:A,"&lt;="&amp; IF(I485="",TODAY(),I485 ))*D485</f>
        <v>0</v>
      </c>
      <c r="T485" s="30">
        <f t="shared" ca="1" si="14"/>
        <v>0</v>
      </c>
      <c r="U485" s="31" t="str">
        <f ca="1">IFERROR(__xludf.DUMMYFUNCTION("IFERROR(IF(B485=TODAY(),GOOGLEFINANCE(""INDEXBVMF:IFIX""),INDEX(GOOGLEFINANCE(""INDEXBVMF:IFIX"",""price"",$B485),2,2)))"),"")</f>
        <v/>
      </c>
      <c r="V485" s="31">
        <f ca="1">IFERROR(__xludf.DUMMYFUNCTION("IF(OR(ISBLANK($I485),I485=TODAY()), GOOGLEFINANCE(""INDEXBVMF:IFIX"") ,INDEX(GOOGLEFINANCE(""INDEXBVMF:IFIX"",""price"",$I485),2,2))"),3416.25)</f>
        <v>3416.25</v>
      </c>
      <c r="W485" s="32" t="e">
        <f t="shared" ca="1" si="15"/>
        <v>#VALUE!</v>
      </c>
      <c r="X485" s="33" t="s">
        <v>66</v>
      </c>
      <c r="Y485" s="34">
        <v>0</v>
      </c>
    </row>
    <row r="486" spans="1:25" ht="15.75" customHeight="1" x14ac:dyDescent="0.2">
      <c r="A486" s="48"/>
      <c r="B486" s="45"/>
      <c r="C486" s="46"/>
      <c r="D486" s="48"/>
      <c r="E486" s="135"/>
      <c r="F486" s="49">
        <f t="shared" si="8"/>
        <v>0</v>
      </c>
      <c r="G486" s="49">
        <f t="shared" si="9"/>
        <v>0</v>
      </c>
      <c r="H486" s="34" t="s">
        <v>66</v>
      </c>
      <c r="I486" s="45"/>
      <c r="J486" s="46"/>
      <c r="K486" s="25"/>
      <c r="L486" s="22"/>
      <c r="M486" s="47" t="str">
        <f t="shared" si="10"/>
        <v/>
      </c>
      <c r="N486" s="27" t="str">
        <f t="shared" si="11"/>
        <v/>
      </c>
      <c r="O486" s="27" t="str">
        <f t="shared" si="12"/>
        <v/>
      </c>
      <c r="P486" s="27" t="str">
        <f t="shared" si="13"/>
        <v/>
      </c>
      <c r="Q486" s="28" t="s">
        <v>66</v>
      </c>
      <c r="R486" s="33" t="s">
        <v>66</v>
      </c>
      <c r="S486" s="30">
        <f ca="1">SUMIFS(Dividendos!E:E,Dividendos!B:B,A486,Dividendos!A:A,"&gt;="&amp;B486,Dividendos!A:A,"&lt;="&amp; IF(I486="",TODAY(),I486 ))*D486</f>
        <v>0</v>
      </c>
      <c r="T486" s="30">
        <f t="shared" ca="1" si="14"/>
        <v>0</v>
      </c>
      <c r="U486" s="31" t="str">
        <f ca="1">IFERROR(__xludf.DUMMYFUNCTION("IFERROR(IF(B486=TODAY(),GOOGLEFINANCE(""INDEXBVMF:IFIX""),INDEX(GOOGLEFINANCE(""INDEXBVMF:IFIX"",""price"",$B486),2,2)))"),"")</f>
        <v/>
      </c>
      <c r="V486" s="31">
        <f ca="1">IFERROR(__xludf.DUMMYFUNCTION("IF(OR(ISBLANK($I486),I486=TODAY()), GOOGLEFINANCE(""INDEXBVMF:IFIX"") ,INDEX(GOOGLEFINANCE(""INDEXBVMF:IFIX"",""price"",$I486),2,2))"),3416.25)</f>
        <v>3416.25</v>
      </c>
      <c r="W486" s="32" t="e">
        <f t="shared" ca="1" si="15"/>
        <v>#VALUE!</v>
      </c>
      <c r="X486" s="33" t="s">
        <v>66</v>
      </c>
      <c r="Y486" s="34">
        <v>0</v>
      </c>
    </row>
    <row r="487" spans="1:25" ht="15.75" customHeight="1" x14ac:dyDescent="0.2">
      <c r="A487" s="48"/>
      <c r="B487" s="45"/>
      <c r="C487" s="46"/>
      <c r="D487" s="48"/>
      <c r="E487" s="135"/>
      <c r="F487" s="49">
        <f t="shared" si="8"/>
        <v>0</v>
      </c>
      <c r="G487" s="49">
        <f t="shared" si="9"/>
        <v>0</v>
      </c>
      <c r="H487" s="34" t="s">
        <v>66</v>
      </c>
      <c r="I487" s="45"/>
      <c r="J487" s="46"/>
      <c r="K487" s="25"/>
      <c r="L487" s="22"/>
      <c r="M487" s="47" t="str">
        <f t="shared" si="10"/>
        <v/>
      </c>
      <c r="N487" s="27" t="str">
        <f t="shared" si="11"/>
        <v/>
      </c>
      <c r="O487" s="27" t="str">
        <f t="shared" si="12"/>
        <v/>
      </c>
      <c r="P487" s="27" t="str">
        <f t="shared" si="13"/>
        <v/>
      </c>
      <c r="Q487" s="28" t="s">
        <v>66</v>
      </c>
      <c r="R487" s="33" t="s">
        <v>66</v>
      </c>
      <c r="S487" s="30">
        <f ca="1">SUMIFS(Dividendos!E:E,Dividendos!B:B,A487,Dividendos!A:A,"&gt;="&amp;B487,Dividendos!A:A,"&lt;="&amp; IF(I487="",TODAY(),I487 ))*D487</f>
        <v>0</v>
      </c>
      <c r="T487" s="30">
        <f t="shared" ca="1" si="14"/>
        <v>0</v>
      </c>
      <c r="U487" s="31" t="str">
        <f ca="1">IFERROR(__xludf.DUMMYFUNCTION("IFERROR(IF(B487=TODAY(),GOOGLEFINANCE(""INDEXBVMF:IFIX""),INDEX(GOOGLEFINANCE(""INDEXBVMF:IFIX"",""price"",$B487),2,2)))"),"")</f>
        <v/>
      </c>
      <c r="V487" s="31">
        <f ca="1">IFERROR(__xludf.DUMMYFUNCTION("IF(OR(ISBLANK($I487),I487=TODAY()), GOOGLEFINANCE(""INDEXBVMF:IFIX"") ,INDEX(GOOGLEFINANCE(""INDEXBVMF:IFIX"",""price"",$I487),2,2))"),3416.25)</f>
        <v>3416.25</v>
      </c>
      <c r="W487" s="32" t="e">
        <f t="shared" ca="1" si="15"/>
        <v>#VALUE!</v>
      </c>
      <c r="X487" s="33" t="s">
        <v>66</v>
      </c>
      <c r="Y487" s="34">
        <v>0</v>
      </c>
    </row>
    <row r="488" spans="1:25" ht="15.75" customHeight="1" x14ac:dyDescent="0.2">
      <c r="A488" s="48"/>
      <c r="B488" s="45"/>
      <c r="C488" s="46"/>
      <c r="D488" s="48"/>
      <c r="E488" s="135"/>
      <c r="F488" s="49">
        <f t="shared" si="8"/>
        <v>0</v>
      </c>
      <c r="G488" s="49">
        <f t="shared" si="9"/>
        <v>0</v>
      </c>
      <c r="H488" s="34" t="s">
        <v>66</v>
      </c>
      <c r="I488" s="45"/>
      <c r="J488" s="46"/>
      <c r="K488" s="25"/>
      <c r="L488" s="22"/>
      <c r="M488" s="47" t="str">
        <f t="shared" si="10"/>
        <v/>
      </c>
      <c r="N488" s="27" t="str">
        <f t="shared" si="11"/>
        <v/>
      </c>
      <c r="O488" s="27" t="str">
        <f t="shared" si="12"/>
        <v/>
      </c>
      <c r="P488" s="27" t="str">
        <f t="shared" si="13"/>
        <v/>
      </c>
      <c r="Q488" s="28" t="s">
        <v>66</v>
      </c>
      <c r="R488" s="33" t="s">
        <v>66</v>
      </c>
      <c r="S488" s="30">
        <f ca="1">SUMIFS(Dividendos!E:E,Dividendos!B:B,A488,Dividendos!A:A,"&gt;="&amp;B488,Dividendos!A:A,"&lt;="&amp; IF(I488="",TODAY(),I488 ))*D488</f>
        <v>0</v>
      </c>
      <c r="T488" s="30">
        <f t="shared" ca="1" si="14"/>
        <v>0</v>
      </c>
      <c r="U488" s="31" t="str">
        <f ca="1">IFERROR(__xludf.DUMMYFUNCTION("IFERROR(IF(B488=TODAY(),GOOGLEFINANCE(""INDEXBVMF:IFIX""),INDEX(GOOGLEFINANCE(""INDEXBVMF:IFIX"",""price"",$B488),2,2)))"),"")</f>
        <v/>
      </c>
      <c r="V488" s="31">
        <f ca="1">IFERROR(__xludf.DUMMYFUNCTION("IF(OR(ISBLANK($I488),I488=TODAY()), GOOGLEFINANCE(""INDEXBVMF:IFIX"") ,INDEX(GOOGLEFINANCE(""INDEXBVMF:IFIX"",""price"",$I488),2,2))"),3416.25)</f>
        <v>3416.25</v>
      </c>
      <c r="W488" s="32" t="e">
        <f t="shared" ca="1" si="15"/>
        <v>#VALUE!</v>
      </c>
      <c r="X488" s="33" t="s">
        <v>66</v>
      </c>
      <c r="Y488" s="34">
        <v>0</v>
      </c>
    </row>
    <row r="489" spans="1:25" ht="15.75" customHeight="1" x14ac:dyDescent="0.2">
      <c r="A489" s="48"/>
      <c r="B489" s="45"/>
      <c r="C489" s="46"/>
      <c r="D489" s="48"/>
      <c r="E489" s="135"/>
      <c r="F489" s="49">
        <f t="shared" si="8"/>
        <v>0</v>
      </c>
      <c r="G489" s="49">
        <f t="shared" si="9"/>
        <v>0</v>
      </c>
      <c r="H489" s="34" t="s">
        <v>66</v>
      </c>
      <c r="I489" s="45"/>
      <c r="J489" s="46"/>
      <c r="K489" s="25"/>
      <c r="L489" s="22"/>
      <c r="M489" s="47" t="str">
        <f t="shared" si="10"/>
        <v/>
      </c>
      <c r="N489" s="27" t="str">
        <f t="shared" si="11"/>
        <v/>
      </c>
      <c r="O489" s="27" t="str">
        <f t="shared" si="12"/>
        <v/>
      </c>
      <c r="P489" s="27" t="str">
        <f t="shared" si="13"/>
        <v/>
      </c>
      <c r="Q489" s="28" t="s">
        <v>66</v>
      </c>
      <c r="R489" s="33" t="s">
        <v>66</v>
      </c>
      <c r="S489" s="30">
        <f ca="1">SUMIFS(Dividendos!E:E,Dividendos!B:B,A489,Dividendos!A:A,"&gt;="&amp;B489,Dividendos!A:A,"&lt;="&amp; IF(I489="",TODAY(),I489 ))*D489</f>
        <v>0</v>
      </c>
      <c r="T489" s="30">
        <f t="shared" ca="1" si="14"/>
        <v>0</v>
      </c>
      <c r="U489" s="31" t="str">
        <f ca="1">IFERROR(__xludf.DUMMYFUNCTION("IFERROR(IF(B489=TODAY(),GOOGLEFINANCE(""INDEXBVMF:IFIX""),INDEX(GOOGLEFINANCE(""INDEXBVMF:IFIX"",""price"",$B489),2,2)))"),"")</f>
        <v/>
      </c>
      <c r="V489" s="31">
        <f ca="1">IFERROR(__xludf.DUMMYFUNCTION("IF(OR(ISBLANK($I489),I489=TODAY()), GOOGLEFINANCE(""INDEXBVMF:IFIX"") ,INDEX(GOOGLEFINANCE(""INDEXBVMF:IFIX"",""price"",$I489),2,2))"),3416.25)</f>
        <v>3416.25</v>
      </c>
      <c r="W489" s="32" t="e">
        <f t="shared" ca="1" si="15"/>
        <v>#VALUE!</v>
      </c>
      <c r="X489" s="33" t="s">
        <v>66</v>
      </c>
      <c r="Y489" s="34">
        <v>0</v>
      </c>
    </row>
    <row r="490" spans="1:25" ht="15.75" customHeight="1" x14ac:dyDescent="0.2">
      <c r="A490" s="48"/>
      <c r="B490" s="45"/>
      <c r="C490" s="46"/>
      <c r="D490" s="48"/>
      <c r="E490" s="135"/>
      <c r="F490" s="49">
        <f t="shared" si="8"/>
        <v>0</v>
      </c>
      <c r="G490" s="49">
        <f t="shared" si="9"/>
        <v>0</v>
      </c>
      <c r="H490" s="34" t="s">
        <v>66</v>
      </c>
      <c r="I490" s="45"/>
      <c r="J490" s="46"/>
      <c r="K490" s="25"/>
      <c r="L490" s="22"/>
      <c r="M490" s="47" t="str">
        <f t="shared" si="10"/>
        <v/>
      </c>
      <c r="N490" s="27" t="str">
        <f t="shared" si="11"/>
        <v/>
      </c>
      <c r="O490" s="27" t="str">
        <f t="shared" si="12"/>
        <v/>
      </c>
      <c r="P490" s="27" t="str">
        <f t="shared" si="13"/>
        <v/>
      </c>
      <c r="Q490" s="28" t="s">
        <v>66</v>
      </c>
      <c r="R490" s="33" t="s">
        <v>66</v>
      </c>
      <c r="S490" s="30">
        <f ca="1">SUMIFS(Dividendos!E:E,Dividendos!B:B,A490,Dividendos!A:A,"&gt;="&amp;B490,Dividendos!A:A,"&lt;="&amp; IF(I490="",TODAY(),I490 ))*D490</f>
        <v>0</v>
      </c>
      <c r="T490" s="30">
        <f t="shared" ca="1" si="14"/>
        <v>0</v>
      </c>
      <c r="U490" s="31" t="str">
        <f ca="1">IFERROR(__xludf.DUMMYFUNCTION("IFERROR(IF(B490=TODAY(),GOOGLEFINANCE(""INDEXBVMF:IFIX""),INDEX(GOOGLEFINANCE(""INDEXBVMF:IFIX"",""price"",$B490),2,2)))"),"")</f>
        <v/>
      </c>
      <c r="V490" s="31">
        <f ca="1">IFERROR(__xludf.DUMMYFUNCTION("IF(OR(ISBLANK($I490),I490=TODAY()), GOOGLEFINANCE(""INDEXBVMF:IFIX"") ,INDEX(GOOGLEFINANCE(""INDEXBVMF:IFIX"",""price"",$I490),2,2))"),3416.25)</f>
        <v>3416.25</v>
      </c>
      <c r="W490" s="32" t="e">
        <f t="shared" ca="1" si="15"/>
        <v>#VALUE!</v>
      </c>
      <c r="X490" s="33" t="s">
        <v>66</v>
      </c>
      <c r="Y490" s="34">
        <v>0</v>
      </c>
    </row>
    <row r="491" spans="1:25" ht="15.75" customHeight="1" x14ac:dyDescent="0.2">
      <c r="A491" s="48"/>
      <c r="B491" s="45"/>
      <c r="C491" s="46"/>
      <c r="D491" s="48"/>
      <c r="E491" s="135"/>
      <c r="F491" s="49">
        <f t="shared" si="8"/>
        <v>0</v>
      </c>
      <c r="G491" s="49">
        <f t="shared" si="9"/>
        <v>0</v>
      </c>
      <c r="H491" s="34" t="s">
        <v>66</v>
      </c>
      <c r="I491" s="45"/>
      <c r="J491" s="46"/>
      <c r="K491" s="25"/>
      <c r="L491" s="22"/>
      <c r="M491" s="47" t="str">
        <f t="shared" si="10"/>
        <v/>
      </c>
      <c r="N491" s="27" t="str">
        <f t="shared" si="11"/>
        <v/>
      </c>
      <c r="O491" s="27" t="str">
        <f t="shared" si="12"/>
        <v/>
      </c>
      <c r="P491" s="27" t="str">
        <f t="shared" si="13"/>
        <v/>
      </c>
      <c r="Q491" s="28" t="s">
        <v>66</v>
      </c>
      <c r="R491" s="33" t="s">
        <v>66</v>
      </c>
      <c r="S491" s="30">
        <f ca="1">SUMIFS(Dividendos!E:E,Dividendos!B:B,A491,Dividendos!A:A,"&gt;="&amp;B491,Dividendos!A:A,"&lt;="&amp; IF(I491="",TODAY(),I491 ))*D491</f>
        <v>0</v>
      </c>
      <c r="T491" s="30">
        <f t="shared" ca="1" si="14"/>
        <v>0</v>
      </c>
      <c r="U491" s="31" t="str">
        <f ca="1">IFERROR(__xludf.DUMMYFUNCTION("IFERROR(IF(B491=TODAY(),GOOGLEFINANCE(""INDEXBVMF:IFIX""),INDEX(GOOGLEFINANCE(""INDEXBVMF:IFIX"",""price"",$B491),2,2)))"),"")</f>
        <v/>
      </c>
      <c r="V491" s="31">
        <f ca="1">IFERROR(__xludf.DUMMYFUNCTION("IF(OR(ISBLANK($I491),I491=TODAY()), GOOGLEFINANCE(""INDEXBVMF:IFIX"") ,INDEX(GOOGLEFINANCE(""INDEXBVMF:IFIX"",""price"",$I491),2,2))"),3416.25)</f>
        <v>3416.25</v>
      </c>
      <c r="W491" s="32" t="e">
        <f t="shared" ca="1" si="15"/>
        <v>#VALUE!</v>
      </c>
      <c r="X491" s="33" t="s">
        <v>66</v>
      </c>
      <c r="Y491" s="34">
        <v>0</v>
      </c>
    </row>
    <row r="492" spans="1:25" ht="15.75" customHeight="1" x14ac:dyDescent="0.2">
      <c r="A492" s="48"/>
      <c r="B492" s="45"/>
      <c r="C492" s="46"/>
      <c r="D492" s="48"/>
      <c r="E492" s="135"/>
      <c r="F492" s="49">
        <f t="shared" si="8"/>
        <v>0</v>
      </c>
      <c r="G492" s="49">
        <f t="shared" si="9"/>
        <v>0</v>
      </c>
      <c r="H492" s="34" t="s">
        <v>66</v>
      </c>
      <c r="I492" s="45"/>
      <c r="J492" s="46"/>
      <c r="K492" s="25"/>
      <c r="L492" s="22"/>
      <c r="M492" s="47" t="str">
        <f t="shared" si="10"/>
        <v/>
      </c>
      <c r="N492" s="27" t="str">
        <f t="shared" si="11"/>
        <v/>
      </c>
      <c r="O492" s="27" t="str">
        <f t="shared" si="12"/>
        <v/>
      </c>
      <c r="P492" s="27" t="str">
        <f t="shared" si="13"/>
        <v/>
      </c>
      <c r="Q492" s="28" t="s">
        <v>66</v>
      </c>
      <c r="R492" s="33" t="s">
        <v>66</v>
      </c>
      <c r="S492" s="30">
        <f ca="1">SUMIFS(Dividendos!E:E,Dividendos!B:B,A492,Dividendos!A:A,"&gt;="&amp;B492,Dividendos!A:A,"&lt;="&amp; IF(I492="",TODAY(),I492 ))*D492</f>
        <v>0</v>
      </c>
      <c r="T492" s="30">
        <f t="shared" ca="1" si="14"/>
        <v>0</v>
      </c>
      <c r="U492" s="31" t="str">
        <f ca="1">IFERROR(__xludf.DUMMYFUNCTION("IFERROR(IF(B492=TODAY(),GOOGLEFINANCE(""INDEXBVMF:IFIX""),INDEX(GOOGLEFINANCE(""INDEXBVMF:IFIX"",""price"",$B492),2,2)))"),"")</f>
        <v/>
      </c>
      <c r="V492" s="31">
        <f ca="1">IFERROR(__xludf.DUMMYFUNCTION("IF(OR(ISBLANK($I492),I492=TODAY()), GOOGLEFINANCE(""INDEXBVMF:IFIX"") ,INDEX(GOOGLEFINANCE(""INDEXBVMF:IFIX"",""price"",$I492),2,2))"),3416.25)</f>
        <v>3416.25</v>
      </c>
      <c r="W492" s="32" t="e">
        <f t="shared" ca="1" si="15"/>
        <v>#VALUE!</v>
      </c>
      <c r="X492" s="33" t="s">
        <v>66</v>
      </c>
      <c r="Y492" s="34">
        <v>0</v>
      </c>
    </row>
    <row r="493" spans="1:25" ht="15.75" customHeight="1" x14ac:dyDescent="0.2">
      <c r="A493" s="48"/>
      <c r="B493" s="45"/>
      <c r="C493" s="46"/>
      <c r="D493" s="48"/>
      <c r="E493" s="135"/>
      <c r="F493" s="49">
        <f t="shared" si="8"/>
        <v>0</v>
      </c>
      <c r="G493" s="49">
        <f t="shared" si="9"/>
        <v>0</v>
      </c>
      <c r="H493" s="34" t="s">
        <v>66</v>
      </c>
      <c r="I493" s="45"/>
      <c r="J493" s="46"/>
      <c r="K493" s="25"/>
      <c r="L493" s="22"/>
      <c r="M493" s="47" t="str">
        <f t="shared" si="10"/>
        <v/>
      </c>
      <c r="N493" s="27" t="str">
        <f t="shared" si="11"/>
        <v/>
      </c>
      <c r="O493" s="27" t="str">
        <f t="shared" si="12"/>
        <v/>
      </c>
      <c r="P493" s="27" t="str">
        <f t="shared" si="13"/>
        <v/>
      </c>
      <c r="Q493" s="28" t="s">
        <v>66</v>
      </c>
      <c r="R493" s="33" t="s">
        <v>66</v>
      </c>
      <c r="S493" s="30">
        <f ca="1">SUMIFS(Dividendos!E:E,Dividendos!B:B,A493,Dividendos!A:A,"&gt;="&amp;B493,Dividendos!A:A,"&lt;="&amp; IF(I493="",TODAY(),I493 ))*D493</f>
        <v>0</v>
      </c>
      <c r="T493" s="30">
        <f t="shared" ca="1" si="14"/>
        <v>0</v>
      </c>
      <c r="U493" s="31" t="str">
        <f ca="1">IFERROR(__xludf.DUMMYFUNCTION("IFERROR(IF(B493=TODAY(),GOOGLEFINANCE(""INDEXBVMF:IFIX""),INDEX(GOOGLEFINANCE(""INDEXBVMF:IFIX"",""price"",$B493),2,2)))"),"")</f>
        <v/>
      </c>
      <c r="V493" s="31">
        <f ca="1">IFERROR(__xludf.DUMMYFUNCTION("IF(OR(ISBLANK($I493),I493=TODAY()), GOOGLEFINANCE(""INDEXBVMF:IFIX"") ,INDEX(GOOGLEFINANCE(""INDEXBVMF:IFIX"",""price"",$I493),2,2))"),3416.25)</f>
        <v>3416.25</v>
      </c>
      <c r="W493" s="32" t="e">
        <f t="shared" ca="1" si="15"/>
        <v>#VALUE!</v>
      </c>
      <c r="X493" s="33" t="s">
        <v>66</v>
      </c>
      <c r="Y493" s="34">
        <v>0</v>
      </c>
    </row>
    <row r="494" spans="1:25" ht="15.75" customHeight="1" x14ac:dyDescent="0.2">
      <c r="A494" s="48"/>
      <c r="B494" s="45"/>
      <c r="C494" s="46"/>
      <c r="D494" s="48"/>
      <c r="E494" s="135"/>
      <c r="F494" s="49">
        <f t="shared" si="8"/>
        <v>0</v>
      </c>
      <c r="G494" s="49">
        <f t="shared" si="9"/>
        <v>0</v>
      </c>
      <c r="H494" s="34" t="s">
        <v>66</v>
      </c>
      <c r="I494" s="45"/>
      <c r="J494" s="46"/>
      <c r="K494" s="25"/>
      <c r="L494" s="22"/>
      <c r="M494" s="47" t="str">
        <f t="shared" si="10"/>
        <v/>
      </c>
      <c r="N494" s="27" t="str">
        <f t="shared" si="11"/>
        <v/>
      </c>
      <c r="O494" s="27" t="str">
        <f t="shared" si="12"/>
        <v/>
      </c>
      <c r="P494" s="27" t="str">
        <f t="shared" si="13"/>
        <v/>
      </c>
      <c r="Q494" s="28" t="s">
        <v>66</v>
      </c>
      <c r="R494" s="33" t="s">
        <v>66</v>
      </c>
      <c r="S494" s="30">
        <f ca="1">SUMIFS(Dividendos!E:E,Dividendos!B:B,A494,Dividendos!A:A,"&gt;="&amp;B494,Dividendos!A:A,"&lt;="&amp; IF(I494="",TODAY(),I494 ))*D494</f>
        <v>0</v>
      </c>
      <c r="T494" s="30">
        <f t="shared" ca="1" si="14"/>
        <v>0</v>
      </c>
      <c r="U494" s="31" t="str">
        <f ca="1">IFERROR(__xludf.DUMMYFUNCTION("IFERROR(IF(B494=TODAY(),GOOGLEFINANCE(""INDEXBVMF:IFIX""),INDEX(GOOGLEFINANCE(""INDEXBVMF:IFIX"",""price"",$B494),2,2)))"),"")</f>
        <v/>
      </c>
      <c r="V494" s="31">
        <f ca="1">IFERROR(__xludf.DUMMYFUNCTION("IF(OR(ISBLANK($I494),I494=TODAY()), GOOGLEFINANCE(""INDEXBVMF:IFIX"") ,INDEX(GOOGLEFINANCE(""INDEXBVMF:IFIX"",""price"",$I494),2,2))"),3416.25)</f>
        <v>3416.25</v>
      </c>
      <c r="W494" s="32" t="e">
        <f t="shared" ca="1" si="15"/>
        <v>#VALUE!</v>
      </c>
      <c r="X494" s="33" t="s">
        <v>66</v>
      </c>
      <c r="Y494" s="34">
        <v>0</v>
      </c>
    </row>
    <row r="495" spans="1:25" ht="15.75" customHeight="1" x14ac:dyDescent="0.2">
      <c r="A495" s="48"/>
      <c r="B495" s="45"/>
      <c r="C495" s="46"/>
      <c r="D495" s="48"/>
      <c r="E495" s="135"/>
      <c r="F495" s="49">
        <f t="shared" si="8"/>
        <v>0</v>
      </c>
      <c r="G495" s="49">
        <f t="shared" si="9"/>
        <v>0</v>
      </c>
      <c r="H495" s="34" t="s">
        <v>66</v>
      </c>
      <c r="I495" s="45"/>
      <c r="J495" s="46"/>
      <c r="K495" s="25"/>
      <c r="L495" s="22"/>
      <c r="M495" s="47" t="str">
        <f t="shared" si="10"/>
        <v/>
      </c>
      <c r="N495" s="27" t="str">
        <f t="shared" si="11"/>
        <v/>
      </c>
      <c r="O495" s="27" t="str">
        <f t="shared" si="12"/>
        <v/>
      </c>
      <c r="P495" s="27" t="str">
        <f t="shared" si="13"/>
        <v/>
      </c>
      <c r="Q495" s="28" t="s">
        <v>66</v>
      </c>
      <c r="R495" s="33" t="s">
        <v>66</v>
      </c>
      <c r="S495" s="30">
        <f ca="1">SUMIFS(Dividendos!E:E,Dividendos!B:B,A495,Dividendos!A:A,"&gt;="&amp;B495,Dividendos!A:A,"&lt;="&amp; IF(I495="",TODAY(),I495 ))*D495</f>
        <v>0</v>
      </c>
      <c r="T495" s="30">
        <f t="shared" ca="1" si="14"/>
        <v>0</v>
      </c>
      <c r="U495" s="31" t="str">
        <f ca="1">IFERROR(__xludf.DUMMYFUNCTION("IFERROR(IF(B495=TODAY(),GOOGLEFINANCE(""INDEXBVMF:IFIX""),INDEX(GOOGLEFINANCE(""INDEXBVMF:IFIX"",""price"",$B495),2,2)))"),"")</f>
        <v/>
      </c>
      <c r="V495" s="31">
        <f ca="1">IFERROR(__xludf.DUMMYFUNCTION("IF(OR(ISBLANK($I495),I495=TODAY()), GOOGLEFINANCE(""INDEXBVMF:IFIX"") ,INDEX(GOOGLEFINANCE(""INDEXBVMF:IFIX"",""price"",$I495),2,2))"),3416.25)</f>
        <v>3416.25</v>
      </c>
      <c r="W495" s="32" t="e">
        <f t="shared" ca="1" si="15"/>
        <v>#VALUE!</v>
      </c>
      <c r="X495" s="33" t="s">
        <v>66</v>
      </c>
      <c r="Y495" s="34">
        <v>0</v>
      </c>
    </row>
    <row r="496" spans="1:25" ht="15.75" customHeight="1" x14ac:dyDescent="0.2">
      <c r="A496" s="48"/>
      <c r="B496" s="45"/>
      <c r="C496" s="46"/>
      <c r="D496" s="48"/>
      <c r="E496" s="135"/>
      <c r="F496" s="49">
        <f t="shared" si="8"/>
        <v>0</v>
      </c>
      <c r="G496" s="49">
        <f t="shared" si="9"/>
        <v>0</v>
      </c>
      <c r="H496" s="34" t="s">
        <v>66</v>
      </c>
      <c r="I496" s="45"/>
      <c r="J496" s="46"/>
      <c r="K496" s="25"/>
      <c r="L496" s="22"/>
      <c r="M496" s="47" t="str">
        <f t="shared" si="10"/>
        <v/>
      </c>
      <c r="N496" s="27" t="str">
        <f t="shared" si="11"/>
        <v/>
      </c>
      <c r="O496" s="27" t="str">
        <f t="shared" si="12"/>
        <v/>
      </c>
      <c r="P496" s="27" t="str">
        <f t="shared" si="13"/>
        <v/>
      </c>
      <c r="Q496" s="28" t="s">
        <v>66</v>
      </c>
      <c r="R496" s="33" t="s">
        <v>66</v>
      </c>
      <c r="S496" s="30">
        <f ca="1">SUMIFS(Dividendos!E:E,Dividendos!B:B,A496,Dividendos!A:A,"&gt;="&amp;B496,Dividendos!A:A,"&lt;="&amp; IF(I496="",TODAY(),I496 ))*D496</f>
        <v>0</v>
      </c>
      <c r="T496" s="30">
        <f t="shared" ca="1" si="14"/>
        <v>0</v>
      </c>
      <c r="U496" s="31" t="str">
        <f ca="1">IFERROR(__xludf.DUMMYFUNCTION("IFERROR(IF(B496=TODAY(),GOOGLEFINANCE(""INDEXBVMF:IFIX""),INDEX(GOOGLEFINANCE(""INDEXBVMF:IFIX"",""price"",$B496),2,2)))"),"")</f>
        <v/>
      </c>
      <c r="V496" s="31">
        <f ca="1">IFERROR(__xludf.DUMMYFUNCTION("IF(OR(ISBLANK($I496),I496=TODAY()), GOOGLEFINANCE(""INDEXBVMF:IFIX"") ,INDEX(GOOGLEFINANCE(""INDEXBVMF:IFIX"",""price"",$I496),2,2))"),3416.25)</f>
        <v>3416.25</v>
      </c>
      <c r="W496" s="32" t="e">
        <f t="shared" ca="1" si="15"/>
        <v>#VALUE!</v>
      </c>
      <c r="X496" s="33" t="s">
        <v>66</v>
      </c>
      <c r="Y496" s="34">
        <v>0</v>
      </c>
    </row>
    <row r="497" spans="1:25" ht="15.75" customHeight="1" x14ac:dyDescent="0.2">
      <c r="A497" s="48"/>
      <c r="B497" s="45"/>
      <c r="C497" s="46"/>
      <c r="D497" s="48"/>
      <c r="E497" s="135"/>
      <c r="F497" s="49">
        <f t="shared" si="8"/>
        <v>0</v>
      </c>
      <c r="G497" s="49">
        <f t="shared" si="9"/>
        <v>0</v>
      </c>
      <c r="H497" s="34" t="s">
        <v>66</v>
      </c>
      <c r="I497" s="45"/>
      <c r="J497" s="46"/>
      <c r="K497" s="25"/>
      <c r="L497" s="22"/>
      <c r="M497" s="47" t="str">
        <f t="shared" si="10"/>
        <v/>
      </c>
      <c r="N497" s="27" t="str">
        <f t="shared" si="11"/>
        <v/>
      </c>
      <c r="O497" s="27" t="str">
        <f t="shared" si="12"/>
        <v/>
      </c>
      <c r="P497" s="27" t="str">
        <f t="shared" si="13"/>
        <v/>
      </c>
      <c r="Q497" s="28" t="s">
        <v>66</v>
      </c>
      <c r="R497" s="33" t="s">
        <v>66</v>
      </c>
      <c r="S497" s="30">
        <f ca="1">SUMIFS(Dividendos!E:E,Dividendos!B:B,A497,Dividendos!A:A,"&gt;="&amp;B497,Dividendos!A:A,"&lt;="&amp; IF(I497="",TODAY(),I497 ))*D497</f>
        <v>0</v>
      </c>
      <c r="T497" s="30">
        <f t="shared" ca="1" si="14"/>
        <v>0</v>
      </c>
      <c r="U497" s="31" t="str">
        <f ca="1">IFERROR(__xludf.DUMMYFUNCTION("IFERROR(IF(B497=TODAY(),GOOGLEFINANCE(""INDEXBVMF:IFIX""),INDEX(GOOGLEFINANCE(""INDEXBVMF:IFIX"",""price"",$B497),2,2)))"),"")</f>
        <v/>
      </c>
      <c r="V497" s="31">
        <f ca="1">IFERROR(__xludf.DUMMYFUNCTION("IF(OR(ISBLANK($I497),I497=TODAY()), GOOGLEFINANCE(""INDEXBVMF:IFIX"") ,INDEX(GOOGLEFINANCE(""INDEXBVMF:IFIX"",""price"",$I497),2,2))"),3416.25)</f>
        <v>3416.25</v>
      </c>
      <c r="W497" s="32" t="e">
        <f t="shared" ca="1" si="15"/>
        <v>#VALUE!</v>
      </c>
      <c r="X497" s="33" t="s">
        <v>66</v>
      </c>
      <c r="Y497" s="34">
        <v>0</v>
      </c>
    </row>
    <row r="498" spans="1:25" ht="15.75" customHeight="1" x14ac:dyDescent="0.2">
      <c r="A498" s="48"/>
      <c r="B498" s="45"/>
      <c r="C498" s="46"/>
      <c r="D498" s="48"/>
      <c r="E498" s="135"/>
      <c r="F498" s="49">
        <f t="shared" si="8"/>
        <v>0</v>
      </c>
      <c r="G498" s="49">
        <f t="shared" si="9"/>
        <v>0</v>
      </c>
      <c r="H498" s="34" t="s">
        <v>66</v>
      </c>
      <c r="I498" s="45"/>
      <c r="J498" s="46"/>
      <c r="K498" s="25"/>
      <c r="L498" s="22"/>
      <c r="M498" s="47" t="str">
        <f t="shared" si="10"/>
        <v/>
      </c>
      <c r="N498" s="27" t="str">
        <f t="shared" si="11"/>
        <v/>
      </c>
      <c r="O498" s="27" t="str">
        <f t="shared" si="12"/>
        <v/>
      </c>
      <c r="P498" s="27" t="str">
        <f t="shared" si="13"/>
        <v/>
      </c>
      <c r="Q498" s="28" t="s">
        <v>66</v>
      </c>
      <c r="R498" s="33" t="s">
        <v>66</v>
      </c>
      <c r="S498" s="30">
        <f ca="1">SUMIFS(Dividendos!E:E,Dividendos!B:B,A498,Dividendos!A:A,"&gt;="&amp;B498,Dividendos!A:A,"&lt;="&amp; IF(I498="",TODAY(),I498 ))*D498</f>
        <v>0</v>
      </c>
      <c r="T498" s="30">
        <f t="shared" ca="1" si="14"/>
        <v>0</v>
      </c>
      <c r="U498" s="31" t="str">
        <f ca="1">IFERROR(__xludf.DUMMYFUNCTION("IFERROR(IF(B498=TODAY(),GOOGLEFINANCE(""INDEXBVMF:IFIX""),INDEX(GOOGLEFINANCE(""INDEXBVMF:IFIX"",""price"",$B498),2,2)))"),"")</f>
        <v/>
      </c>
      <c r="V498" s="31">
        <f ca="1">IFERROR(__xludf.DUMMYFUNCTION("IF(OR(ISBLANK($I498),I498=TODAY()), GOOGLEFINANCE(""INDEXBVMF:IFIX"") ,INDEX(GOOGLEFINANCE(""INDEXBVMF:IFIX"",""price"",$I498),2,2))"),3416.25)</f>
        <v>3416.25</v>
      </c>
      <c r="W498" s="32" t="e">
        <f t="shared" ca="1" si="15"/>
        <v>#VALUE!</v>
      </c>
      <c r="X498" s="33" t="s">
        <v>66</v>
      </c>
      <c r="Y498" s="34">
        <v>0</v>
      </c>
    </row>
    <row r="499" spans="1:25" ht="15.75" customHeight="1" x14ac:dyDescent="0.2">
      <c r="A499" s="48"/>
      <c r="B499" s="45"/>
      <c r="C499" s="46"/>
      <c r="D499" s="48"/>
      <c r="E499" s="135"/>
      <c r="F499" s="49">
        <f t="shared" si="8"/>
        <v>0</v>
      </c>
      <c r="G499" s="49">
        <f t="shared" si="9"/>
        <v>0</v>
      </c>
      <c r="H499" s="34" t="s">
        <v>66</v>
      </c>
      <c r="I499" s="45"/>
      <c r="J499" s="46"/>
      <c r="K499" s="25"/>
      <c r="L499" s="22"/>
      <c r="M499" s="47" t="str">
        <f t="shared" si="10"/>
        <v/>
      </c>
      <c r="N499" s="27" t="str">
        <f t="shared" si="11"/>
        <v/>
      </c>
      <c r="O499" s="27" t="str">
        <f t="shared" si="12"/>
        <v/>
      </c>
      <c r="P499" s="27" t="str">
        <f t="shared" si="13"/>
        <v/>
      </c>
      <c r="Q499" s="28" t="s">
        <v>66</v>
      </c>
      <c r="R499" s="33" t="s">
        <v>66</v>
      </c>
      <c r="S499" s="30">
        <f ca="1">SUMIFS(Dividendos!E:E,Dividendos!B:B,A499,Dividendos!A:A,"&gt;="&amp;B499,Dividendos!A:A,"&lt;="&amp; IF(I499="",TODAY(),I499 ))*D499</f>
        <v>0</v>
      </c>
      <c r="T499" s="30">
        <f t="shared" ca="1" si="14"/>
        <v>0</v>
      </c>
      <c r="U499" s="31" t="str">
        <f ca="1">IFERROR(__xludf.DUMMYFUNCTION("IFERROR(IF(B499=TODAY(),GOOGLEFINANCE(""INDEXBVMF:IFIX""),INDEX(GOOGLEFINANCE(""INDEXBVMF:IFIX"",""price"",$B499),2,2)))"),"")</f>
        <v/>
      </c>
      <c r="V499" s="31">
        <f ca="1">IFERROR(__xludf.DUMMYFUNCTION("IF(OR(ISBLANK($I499),I499=TODAY()), GOOGLEFINANCE(""INDEXBVMF:IFIX"") ,INDEX(GOOGLEFINANCE(""INDEXBVMF:IFIX"",""price"",$I499),2,2))"),3416.25)</f>
        <v>3416.25</v>
      </c>
      <c r="W499" s="32" t="e">
        <f t="shared" ca="1" si="15"/>
        <v>#VALUE!</v>
      </c>
      <c r="X499" s="33" t="s">
        <v>66</v>
      </c>
      <c r="Y499" s="34">
        <v>0</v>
      </c>
    </row>
    <row r="500" spans="1:25" ht="15.75" customHeight="1" x14ac:dyDescent="0.2">
      <c r="A500" s="48"/>
      <c r="B500" s="45"/>
      <c r="C500" s="46"/>
      <c r="D500" s="48"/>
      <c r="E500" s="135"/>
      <c r="F500" s="49">
        <f t="shared" si="8"/>
        <v>0</v>
      </c>
      <c r="G500" s="49">
        <f t="shared" si="9"/>
        <v>0</v>
      </c>
      <c r="H500" s="34" t="s">
        <v>66</v>
      </c>
      <c r="I500" s="45"/>
      <c r="J500" s="46"/>
      <c r="K500" s="25"/>
      <c r="L500" s="22"/>
      <c r="M500" s="47" t="str">
        <f t="shared" si="10"/>
        <v/>
      </c>
      <c r="N500" s="27" t="str">
        <f t="shared" si="11"/>
        <v/>
      </c>
      <c r="O500" s="27" t="str">
        <f t="shared" si="12"/>
        <v/>
      </c>
      <c r="P500" s="27" t="str">
        <f t="shared" si="13"/>
        <v/>
      </c>
      <c r="Q500" s="28" t="s">
        <v>66</v>
      </c>
      <c r="R500" s="33" t="s">
        <v>66</v>
      </c>
      <c r="S500" s="30">
        <f ca="1">SUMIFS(Dividendos!E:E,Dividendos!B:B,A500,Dividendos!A:A,"&gt;="&amp;B500,Dividendos!A:A,"&lt;="&amp; IF(I500="",TODAY(),I500 ))*D500</f>
        <v>0</v>
      </c>
      <c r="T500" s="30">
        <f t="shared" ca="1" si="14"/>
        <v>0</v>
      </c>
      <c r="U500" s="31" t="str">
        <f ca="1">IFERROR(__xludf.DUMMYFUNCTION("IFERROR(IF(B500=TODAY(),GOOGLEFINANCE(""INDEXBVMF:IFIX""),INDEX(GOOGLEFINANCE(""INDEXBVMF:IFIX"",""price"",$B500),2,2)))"),"")</f>
        <v/>
      </c>
      <c r="V500" s="31">
        <f ca="1">IFERROR(__xludf.DUMMYFUNCTION("IF(OR(ISBLANK($I500),I500=TODAY()), GOOGLEFINANCE(""INDEXBVMF:IFIX"") ,INDEX(GOOGLEFINANCE(""INDEXBVMF:IFIX"",""price"",$I500),2,2))"),3416.25)</f>
        <v>3416.25</v>
      </c>
      <c r="W500" s="32" t="e">
        <f t="shared" ca="1" si="15"/>
        <v>#VALUE!</v>
      </c>
      <c r="X500" s="33" t="s">
        <v>66</v>
      </c>
      <c r="Y500" s="34">
        <v>0</v>
      </c>
    </row>
    <row r="501" spans="1:25" ht="15.75" customHeight="1" x14ac:dyDescent="0.2">
      <c r="A501" s="48"/>
      <c r="B501" s="45"/>
      <c r="C501" s="46"/>
      <c r="D501" s="48"/>
      <c r="E501" s="135"/>
      <c r="F501" s="49">
        <f t="shared" si="8"/>
        <v>0</v>
      </c>
      <c r="G501" s="49">
        <f t="shared" si="9"/>
        <v>0</v>
      </c>
      <c r="H501" s="34" t="s">
        <v>66</v>
      </c>
      <c r="I501" s="45"/>
      <c r="J501" s="46"/>
      <c r="K501" s="25"/>
      <c r="L501" s="22"/>
      <c r="M501" s="47" t="str">
        <f t="shared" si="10"/>
        <v/>
      </c>
      <c r="N501" s="27" t="str">
        <f t="shared" si="11"/>
        <v/>
      </c>
      <c r="O501" s="27" t="str">
        <f t="shared" si="12"/>
        <v/>
      </c>
      <c r="P501" s="27" t="str">
        <f t="shared" si="13"/>
        <v/>
      </c>
      <c r="Q501" s="28" t="s">
        <v>66</v>
      </c>
      <c r="R501" s="33" t="s">
        <v>66</v>
      </c>
      <c r="S501" s="30">
        <f ca="1">SUMIFS(Dividendos!E:E,Dividendos!B:B,A501,Dividendos!A:A,"&gt;="&amp;B501,Dividendos!A:A,"&lt;="&amp; IF(I501="",TODAY(),I501 ))*D501</f>
        <v>0</v>
      </c>
      <c r="T501" s="30">
        <f t="shared" ca="1" si="14"/>
        <v>0</v>
      </c>
      <c r="U501" s="31" t="str">
        <f ca="1">IFERROR(__xludf.DUMMYFUNCTION("IFERROR(IF(B501=TODAY(),GOOGLEFINANCE(""INDEXBVMF:IFIX""),INDEX(GOOGLEFINANCE(""INDEXBVMF:IFIX"",""price"",$B501),2,2)))"),"")</f>
        <v/>
      </c>
      <c r="V501" s="31">
        <f ca="1">IFERROR(__xludf.DUMMYFUNCTION("IF(OR(ISBLANK($I501),I501=TODAY()), GOOGLEFINANCE(""INDEXBVMF:IFIX"") ,INDEX(GOOGLEFINANCE(""INDEXBVMF:IFIX"",""price"",$I501),2,2))"),3416.25)</f>
        <v>3416.25</v>
      </c>
      <c r="W501" s="32" t="e">
        <f t="shared" ca="1" si="15"/>
        <v>#VALUE!</v>
      </c>
      <c r="X501" s="33" t="s">
        <v>66</v>
      </c>
      <c r="Y501" s="34">
        <v>0</v>
      </c>
    </row>
    <row r="502" spans="1:25" ht="15.75" customHeight="1" x14ac:dyDescent="0.2">
      <c r="A502" s="48"/>
      <c r="B502" s="45"/>
      <c r="C502" s="46"/>
      <c r="D502" s="48"/>
      <c r="E502" s="135"/>
      <c r="F502" s="49">
        <f t="shared" si="8"/>
        <v>0</v>
      </c>
      <c r="G502" s="49">
        <f t="shared" si="9"/>
        <v>0</v>
      </c>
      <c r="H502" s="34" t="s">
        <v>66</v>
      </c>
      <c r="I502" s="45"/>
      <c r="J502" s="46"/>
      <c r="K502" s="25"/>
      <c r="L502" s="22"/>
      <c r="M502" s="47" t="str">
        <f t="shared" si="10"/>
        <v/>
      </c>
      <c r="N502" s="27" t="str">
        <f t="shared" si="11"/>
        <v/>
      </c>
      <c r="O502" s="27" t="str">
        <f t="shared" si="12"/>
        <v/>
      </c>
      <c r="P502" s="27" t="str">
        <f t="shared" si="13"/>
        <v/>
      </c>
      <c r="Q502" s="28" t="s">
        <v>66</v>
      </c>
      <c r="R502" s="33" t="s">
        <v>66</v>
      </c>
      <c r="S502" s="30">
        <f ca="1">SUMIFS(Dividendos!E:E,Dividendos!B:B,A502,Dividendos!A:A,"&gt;="&amp;B502,Dividendos!A:A,"&lt;="&amp; IF(I502="",TODAY(),I502 ))*D502</f>
        <v>0</v>
      </c>
      <c r="T502" s="30">
        <f t="shared" ca="1" si="14"/>
        <v>0</v>
      </c>
      <c r="U502" s="31" t="str">
        <f ca="1">IFERROR(__xludf.DUMMYFUNCTION("IFERROR(IF(B502=TODAY(),GOOGLEFINANCE(""INDEXBVMF:IFIX""),INDEX(GOOGLEFINANCE(""INDEXBVMF:IFIX"",""price"",$B502),2,2)))"),"")</f>
        <v/>
      </c>
      <c r="V502" s="31">
        <f ca="1">IFERROR(__xludf.DUMMYFUNCTION("IF(OR(ISBLANK($I502),I502=TODAY()), GOOGLEFINANCE(""INDEXBVMF:IFIX"") ,INDEX(GOOGLEFINANCE(""INDEXBVMF:IFIX"",""price"",$I502),2,2))"),3416.25)</f>
        <v>3416.25</v>
      </c>
      <c r="W502" s="32" t="e">
        <f t="shared" ca="1" si="15"/>
        <v>#VALUE!</v>
      </c>
      <c r="X502" s="33" t="s">
        <v>66</v>
      </c>
      <c r="Y502" s="34">
        <v>0</v>
      </c>
    </row>
    <row r="503" spans="1:25" ht="15.75" customHeight="1" x14ac:dyDescent="0.2">
      <c r="A503" s="48"/>
      <c r="B503" s="45"/>
      <c r="C503" s="46"/>
      <c r="D503" s="48"/>
      <c r="E503" s="135"/>
      <c r="F503" s="49">
        <f t="shared" si="8"/>
        <v>0</v>
      </c>
      <c r="G503" s="49">
        <f t="shared" si="9"/>
        <v>0</v>
      </c>
      <c r="H503" s="34" t="s">
        <v>66</v>
      </c>
      <c r="I503" s="45"/>
      <c r="J503" s="46"/>
      <c r="K503" s="25"/>
      <c r="L503" s="22"/>
      <c r="M503" s="47" t="str">
        <f t="shared" si="10"/>
        <v/>
      </c>
      <c r="N503" s="27" t="str">
        <f t="shared" si="11"/>
        <v/>
      </c>
      <c r="O503" s="27" t="str">
        <f t="shared" si="12"/>
        <v/>
      </c>
      <c r="P503" s="27" t="str">
        <f t="shared" si="13"/>
        <v/>
      </c>
      <c r="Q503" s="28" t="s">
        <v>66</v>
      </c>
      <c r="R503" s="33" t="s">
        <v>66</v>
      </c>
      <c r="S503" s="30">
        <f ca="1">SUMIFS(Dividendos!E:E,Dividendos!B:B,A503,Dividendos!A:A,"&gt;="&amp;B503,Dividendos!A:A,"&lt;="&amp; IF(I503="",TODAY(),I503 ))*D503</f>
        <v>0</v>
      </c>
      <c r="T503" s="30">
        <f t="shared" ca="1" si="14"/>
        <v>0</v>
      </c>
      <c r="U503" s="31" t="str">
        <f ca="1">IFERROR(__xludf.DUMMYFUNCTION("IFERROR(IF(B503=TODAY(),GOOGLEFINANCE(""INDEXBVMF:IFIX""),INDEX(GOOGLEFINANCE(""INDEXBVMF:IFIX"",""price"",$B503),2,2)))"),"")</f>
        <v/>
      </c>
      <c r="V503" s="31">
        <f ca="1">IFERROR(__xludf.DUMMYFUNCTION("IF(OR(ISBLANK($I503),I503=TODAY()), GOOGLEFINANCE(""INDEXBVMF:IFIX"") ,INDEX(GOOGLEFINANCE(""INDEXBVMF:IFIX"",""price"",$I503),2,2))"),3416.25)</f>
        <v>3416.25</v>
      </c>
      <c r="W503" s="32" t="e">
        <f t="shared" ca="1" si="15"/>
        <v>#VALUE!</v>
      </c>
      <c r="X503" s="33" t="s">
        <v>66</v>
      </c>
      <c r="Y503" s="34">
        <v>0</v>
      </c>
    </row>
    <row r="504" spans="1:25" ht="15.75" customHeight="1" x14ac:dyDescent="0.2">
      <c r="A504" s="48"/>
      <c r="B504" s="45"/>
      <c r="C504" s="46"/>
      <c r="D504" s="48"/>
      <c r="E504" s="135"/>
      <c r="F504" s="49">
        <f t="shared" si="8"/>
        <v>0</v>
      </c>
      <c r="G504" s="49">
        <f t="shared" si="9"/>
        <v>0</v>
      </c>
      <c r="H504" s="34" t="s">
        <v>66</v>
      </c>
      <c r="I504" s="45"/>
      <c r="J504" s="46"/>
      <c r="K504" s="25"/>
      <c r="L504" s="22"/>
      <c r="M504" s="47" t="str">
        <f t="shared" si="10"/>
        <v/>
      </c>
      <c r="N504" s="27" t="str">
        <f t="shared" si="11"/>
        <v/>
      </c>
      <c r="O504" s="27" t="str">
        <f t="shared" si="12"/>
        <v/>
      </c>
      <c r="P504" s="27" t="str">
        <f t="shared" si="13"/>
        <v/>
      </c>
      <c r="Q504" s="28" t="s">
        <v>66</v>
      </c>
      <c r="R504" s="33" t="s">
        <v>66</v>
      </c>
      <c r="S504" s="30">
        <f ca="1">SUMIFS(Dividendos!E:E,Dividendos!B:B,A504,Dividendos!A:A,"&gt;="&amp;B504,Dividendos!A:A,"&lt;="&amp; IF(I504="",TODAY(),I504 ))*D504</f>
        <v>0</v>
      </c>
      <c r="T504" s="30">
        <f t="shared" ca="1" si="14"/>
        <v>0</v>
      </c>
      <c r="U504" s="31" t="str">
        <f ca="1">IFERROR(__xludf.DUMMYFUNCTION("IFERROR(IF(B504=TODAY(),GOOGLEFINANCE(""INDEXBVMF:IFIX""),INDEX(GOOGLEFINANCE(""INDEXBVMF:IFIX"",""price"",$B504),2,2)))"),"")</f>
        <v/>
      </c>
      <c r="V504" s="31">
        <f ca="1">IFERROR(__xludf.DUMMYFUNCTION("IF(OR(ISBLANK($I504),I504=TODAY()), GOOGLEFINANCE(""INDEXBVMF:IFIX"") ,INDEX(GOOGLEFINANCE(""INDEXBVMF:IFIX"",""price"",$I504),2,2))"),3416.25)</f>
        <v>3416.25</v>
      </c>
      <c r="W504" s="32" t="e">
        <f t="shared" ca="1" si="15"/>
        <v>#VALUE!</v>
      </c>
      <c r="X504" s="33" t="s">
        <v>66</v>
      </c>
      <c r="Y504" s="34">
        <v>0</v>
      </c>
    </row>
    <row r="505" spans="1:25" ht="15.75" customHeight="1" x14ac:dyDescent="0.2">
      <c r="A505" s="48"/>
      <c r="B505" s="45"/>
      <c r="C505" s="46"/>
      <c r="D505" s="48"/>
      <c r="E505" s="135"/>
      <c r="F505" s="49">
        <f t="shared" si="8"/>
        <v>0</v>
      </c>
      <c r="G505" s="49">
        <f t="shared" si="9"/>
        <v>0</v>
      </c>
      <c r="H505" s="34" t="s">
        <v>66</v>
      </c>
      <c r="I505" s="45"/>
      <c r="J505" s="46"/>
      <c r="K505" s="25"/>
      <c r="L505" s="22"/>
      <c r="M505" s="47" t="str">
        <f t="shared" si="10"/>
        <v/>
      </c>
      <c r="N505" s="27" t="str">
        <f t="shared" si="11"/>
        <v/>
      </c>
      <c r="O505" s="27" t="str">
        <f t="shared" si="12"/>
        <v/>
      </c>
      <c r="P505" s="27" t="str">
        <f t="shared" si="13"/>
        <v/>
      </c>
      <c r="Q505" s="28" t="s">
        <v>66</v>
      </c>
      <c r="R505" s="33" t="s">
        <v>66</v>
      </c>
      <c r="S505" s="30">
        <f ca="1">SUMIFS(Dividendos!E:E,Dividendos!B:B,A505,Dividendos!A:A,"&gt;="&amp;B505,Dividendos!A:A,"&lt;="&amp; IF(I505="",TODAY(),I505 ))*D505</f>
        <v>0</v>
      </c>
      <c r="T505" s="30">
        <f t="shared" ca="1" si="14"/>
        <v>0</v>
      </c>
      <c r="U505" s="31" t="str">
        <f ca="1">IFERROR(__xludf.DUMMYFUNCTION("IFERROR(IF(B505=TODAY(),GOOGLEFINANCE(""INDEXBVMF:IFIX""),INDEX(GOOGLEFINANCE(""INDEXBVMF:IFIX"",""price"",$B505),2,2)))"),"")</f>
        <v/>
      </c>
      <c r="V505" s="31">
        <f ca="1">IFERROR(__xludf.DUMMYFUNCTION("IF(OR(ISBLANK($I505),I505=TODAY()), GOOGLEFINANCE(""INDEXBVMF:IFIX"") ,INDEX(GOOGLEFINANCE(""INDEXBVMF:IFIX"",""price"",$I505),2,2))"),3416.25)</f>
        <v>3416.25</v>
      </c>
      <c r="W505" s="32" t="e">
        <f t="shared" ca="1" si="15"/>
        <v>#VALUE!</v>
      </c>
      <c r="X505" s="33" t="s">
        <v>66</v>
      </c>
      <c r="Y505" s="34">
        <v>0</v>
      </c>
    </row>
    <row r="506" spans="1:25" ht="15.75" customHeight="1" x14ac:dyDescent="0.2">
      <c r="A506" s="48"/>
      <c r="B506" s="45"/>
      <c r="C506" s="46"/>
      <c r="D506" s="48"/>
      <c r="E506" s="135"/>
      <c r="F506" s="49">
        <f t="shared" si="8"/>
        <v>0</v>
      </c>
      <c r="G506" s="49">
        <f t="shared" si="9"/>
        <v>0</v>
      </c>
      <c r="H506" s="34" t="s">
        <v>66</v>
      </c>
      <c r="I506" s="45"/>
      <c r="J506" s="46"/>
      <c r="K506" s="25"/>
      <c r="L506" s="22"/>
      <c r="M506" s="47" t="str">
        <f t="shared" si="10"/>
        <v/>
      </c>
      <c r="N506" s="27" t="str">
        <f t="shared" si="11"/>
        <v/>
      </c>
      <c r="O506" s="27" t="str">
        <f t="shared" si="12"/>
        <v/>
      </c>
      <c r="P506" s="27" t="str">
        <f t="shared" si="13"/>
        <v/>
      </c>
      <c r="Q506" s="28" t="s">
        <v>66</v>
      </c>
      <c r="R506" s="33" t="s">
        <v>66</v>
      </c>
      <c r="S506" s="30">
        <f ca="1">SUMIFS(Dividendos!E:E,Dividendos!B:B,A506,Dividendos!A:A,"&gt;="&amp;B506,Dividendos!A:A,"&lt;="&amp; IF(I506="",TODAY(),I506 ))*D506</f>
        <v>0</v>
      </c>
      <c r="T506" s="30">
        <f t="shared" ca="1" si="14"/>
        <v>0</v>
      </c>
      <c r="U506" s="31" t="str">
        <f ca="1">IFERROR(__xludf.DUMMYFUNCTION("IFERROR(IF(B506=TODAY(),GOOGLEFINANCE(""INDEXBVMF:IFIX""),INDEX(GOOGLEFINANCE(""INDEXBVMF:IFIX"",""price"",$B506),2,2)))"),"")</f>
        <v/>
      </c>
      <c r="V506" s="31">
        <f ca="1">IFERROR(__xludf.DUMMYFUNCTION("IF(OR(ISBLANK($I506),I506=TODAY()), GOOGLEFINANCE(""INDEXBVMF:IFIX"") ,INDEX(GOOGLEFINANCE(""INDEXBVMF:IFIX"",""price"",$I506),2,2))"),3416.25)</f>
        <v>3416.25</v>
      </c>
      <c r="W506" s="32" t="e">
        <f t="shared" ca="1" si="15"/>
        <v>#VALUE!</v>
      </c>
      <c r="X506" s="33" t="s">
        <v>66</v>
      </c>
      <c r="Y506" s="34">
        <v>0</v>
      </c>
    </row>
    <row r="507" spans="1:25" ht="15.75" customHeight="1" x14ac:dyDescent="0.2">
      <c r="A507" s="48"/>
      <c r="B507" s="45"/>
      <c r="C507" s="46"/>
      <c r="D507" s="48"/>
      <c r="E507" s="135"/>
      <c r="F507" s="49">
        <f t="shared" si="8"/>
        <v>0</v>
      </c>
      <c r="G507" s="49">
        <f t="shared" si="9"/>
        <v>0</v>
      </c>
      <c r="H507" s="34" t="s">
        <v>66</v>
      </c>
      <c r="I507" s="45"/>
      <c r="J507" s="46"/>
      <c r="K507" s="25"/>
      <c r="L507" s="22"/>
      <c r="M507" s="47" t="str">
        <f t="shared" si="10"/>
        <v/>
      </c>
      <c r="N507" s="27" t="str">
        <f t="shared" si="11"/>
        <v/>
      </c>
      <c r="O507" s="27" t="str">
        <f t="shared" si="12"/>
        <v/>
      </c>
      <c r="P507" s="27" t="str">
        <f t="shared" si="13"/>
        <v/>
      </c>
      <c r="Q507" s="28" t="s">
        <v>66</v>
      </c>
      <c r="R507" s="33" t="s">
        <v>66</v>
      </c>
      <c r="S507" s="30">
        <f ca="1">SUMIFS(Dividendos!E:E,Dividendos!B:B,A507,Dividendos!A:A,"&gt;="&amp;B507,Dividendos!A:A,"&lt;="&amp; IF(I507="",TODAY(),I507 ))*D507</f>
        <v>0</v>
      </c>
      <c r="T507" s="30">
        <f t="shared" ca="1" si="14"/>
        <v>0</v>
      </c>
      <c r="U507" s="31" t="str">
        <f ca="1">IFERROR(__xludf.DUMMYFUNCTION("IFERROR(IF(B507=TODAY(),GOOGLEFINANCE(""INDEXBVMF:IFIX""),INDEX(GOOGLEFINANCE(""INDEXBVMF:IFIX"",""price"",$B507),2,2)))"),"")</f>
        <v/>
      </c>
      <c r="V507" s="31">
        <f ca="1">IFERROR(__xludf.DUMMYFUNCTION("IF(OR(ISBLANK($I507),I507=TODAY()), GOOGLEFINANCE(""INDEXBVMF:IFIX"") ,INDEX(GOOGLEFINANCE(""INDEXBVMF:IFIX"",""price"",$I507),2,2))"),3416.25)</f>
        <v>3416.25</v>
      </c>
      <c r="W507" s="32" t="e">
        <f t="shared" ca="1" si="15"/>
        <v>#VALUE!</v>
      </c>
      <c r="X507" s="33" t="s">
        <v>66</v>
      </c>
      <c r="Y507" s="34">
        <v>0</v>
      </c>
    </row>
    <row r="508" spans="1:25" ht="15.75" customHeight="1" x14ac:dyDescent="0.2">
      <c r="A508" s="48"/>
      <c r="B508" s="45"/>
      <c r="C508" s="46"/>
      <c r="D508" s="48"/>
      <c r="E508" s="135"/>
      <c r="F508" s="49">
        <f t="shared" si="8"/>
        <v>0</v>
      </c>
      <c r="G508" s="49">
        <f t="shared" si="9"/>
        <v>0</v>
      </c>
      <c r="H508" s="34" t="s">
        <v>66</v>
      </c>
      <c r="I508" s="45"/>
      <c r="J508" s="46"/>
      <c r="K508" s="25"/>
      <c r="L508" s="22"/>
      <c r="M508" s="47" t="str">
        <f t="shared" si="10"/>
        <v/>
      </c>
      <c r="N508" s="27" t="str">
        <f t="shared" si="11"/>
        <v/>
      </c>
      <c r="O508" s="27" t="str">
        <f t="shared" si="12"/>
        <v/>
      </c>
      <c r="P508" s="27" t="str">
        <f t="shared" si="13"/>
        <v/>
      </c>
      <c r="Q508" s="28" t="s">
        <v>66</v>
      </c>
      <c r="R508" s="33" t="s">
        <v>66</v>
      </c>
      <c r="S508" s="30">
        <f ca="1">SUMIFS(Dividendos!E:E,Dividendos!B:B,A508,Dividendos!A:A,"&gt;="&amp;B508,Dividendos!A:A,"&lt;="&amp; IF(I508="",TODAY(),I508 ))*D508</f>
        <v>0</v>
      </c>
      <c r="T508" s="30">
        <f t="shared" ca="1" si="14"/>
        <v>0</v>
      </c>
      <c r="U508" s="31" t="str">
        <f ca="1">IFERROR(__xludf.DUMMYFUNCTION("IFERROR(IF(B508=TODAY(),GOOGLEFINANCE(""INDEXBVMF:IFIX""),INDEX(GOOGLEFINANCE(""INDEXBVMF:IFIX"",""price"",$B508),2,2)))"),"")</f>
        <v/>
      </c>
      <c r="V508" s="31">
        <f ca="1">IFERROR(__xludf.DUMMYFUNCTION("IF(OR(ISBLANK($I508),I508=TODAY()), GOOGLEFINANCE(""INDEXBVMF:IFIX"") ,INDEX(GOOGLEFINANCE(""INDEXBVMF:IFIX"",""price"",$I508),2,2))"),3416.25)</f>
        <v>3416.25</v>
      </c>
      <c r="W508" s="32" t="e">
        <f t="shared" ca="1" si="15"/>
        <v>#VALUE!</v>
      </c>
      <c r="X508" s="33" t="s">
        <v>66</v>
      </c>
      <c r="Y508" s="34">
        <v>0</v>
      </c>
    </row>
    <row r="509" spans="1:25" ht="15.75" customHeight="1" x14ac:dyDescent="0.2">
      <c r="A509" s="48"/>
      <c r="B509" s="45"/>
      <c r="C509" s="46"/>
      <c r="D509" s="48"/>
      <c r="E509" s="135"/>
      <c r="F509" s="49">
        <f t="shared" si="8"/>
        <v>0</v>
      </c>
      <c r="G509" s="49">
        <f t="shared" si="9"/>
        <v>0</v>
      </c>
      <c r="H509" s="34" t="s">
        <v>66</v>
      </c>
      <c r="I509" s="45"/>
      <c r="J509" s="46"/>
      <c r="K509" s="25"/>
      <c r="L509" s="22"/>
      <c r="M509" s="47" t="str">
        <f t="shared" si="10"/>
        <v/>
      </c>
      <c r="N509" s="27" t="str">
        <f t="shared" si="11"/>
        <v/>
      </c>
      <c r="O509" s="27" t="str">
        <f t="shared" si="12"/>
        <v/>
      </c>
      <c r="P509" s="27" t="str">
        <f t="shared" si="13"/>
        <v/>
      </c>
      <c r="Q509" s="28" t="s">
        <v>66</v>
      </c>
      <c r="R509" s="33" t="s">
        <v>66</v>
      </c>
      <c r="S509" s="30">
        <f ca="1">SUMIFS(Dividendos!E:E,Dividendos!B:B,A509,Dividendos!A:A,"&gt;="&amp;B509,Dividendos!A:A,"&lt;="&amp; IF(I509="",TODAY(),I509 ))*D509</f>
        <v>0</v>
      </c>
      <c r="T509" s="30">
        <f t="shared" ca="1" si="14"/>
        <v>0</v>
      </c>
      <c r="U509" s="31" t="str">
        <f ca="1">IFERROR(__xludf.DUMMYFUNCTION("IFERROR(IF(B509=TODAY(),GOOGLEFINANCE(""INDEXBVMF:IFIX""),INDEX(GOOGLEFINANCE(""INDEXBVMF:IFIX"",""price"",$B509),2,2)))"),"")</f>
        <v/>
      </c>
      <c r="V509" s="31">
        <f ca="1">IFERROR(__xludf.DUMMYFUNCTION("IF(OR(ISBLANK($I509),I509=TODAY()), GOOGLEFINANCE(""INDEXBVMF:IFIX"") ,INDEX(GOOGLEFINANCE(""INDEXBVMF:IFIX"",""price"",$I509),2,2))"),3416.25)</f>
        <v>3416.25</v>
      </c>
      <c r="W509" s="32" t="e">
        <f t="shared" ca="1" si="15"/>
        <v>#VALUE!</v>
      </c>
      <c r="X509" s="33" t="s">
        <v>66</v>
      </c>
      <c r="Y509" s="34">
        <v>0</v>
      </c>
    </row>
    <row r="510" spans="1:25" ht="15.75" customHeight="1" x14ac:dyDescent="0.2">
      <c r="A510" s="48"/>
      <c r="B510" s="45"/>
      <c r="C510" s="46"/>
      <c r="D510" s="48"/>
      <c r="E510" s="135"/>
      <c r="F510" s="49">
        <f t="shared" si="8"/>
        <v>0</v>
      </c>
      <c r="G510" s="49">
        <f t="shared" si="9"/>
        <v>0</v>
      </c>
      <c r="H510" s="34" t="s">
        <v>66</v>
      </c>
      <c r="I510" s="45"/>
      <c r="J510" s="46"/>
      <c r="K510" s="25"/>
      <c r="L510" s="22"/>
      <c r="M510" s="47" t="str">
        <f t="shared" si="10"/>
        <v/>
      </c>
      <c r="N510" s="27" t="str">
        <f t="shared" si="11"/>
        <v/>
      </c>
      <c r="O510" s="27" t="str">
        <f t="shared" si="12"/>
        <v/>
      </c>
      <c r="P510" s="27" t="str">
        <f t="shared" si="13"/>
        <v/>
      </c>
      <c r="Q510" s="28" t="s">
        <v>66</v>
      </c>
      <c r="R510" s="33" t="s">
        <v>66</v>
      </c>
      <c r="S510" s="30">
        <f ca="1">SUMIFS(Dividendos!E:E,Dividendos!B:B,A510,Dividendos!A:A,"&gt;="&amp;B510,Dividendos!A:A,"&lt;="&amp; IF(I510="",TODAY(),I510 ))*D510</f>
        <v>0</v>
      </c>
      <c r="T510" s="30">
        <f t="shared" ca="1" si="14"/>
        <v>0</v>
      </c>
      <c r="U510" s="31" t="str">
        <f ca="1">IFERROR(__xludf.DUMMYFUNCTION("IFERROR(IF(B510=TODAY(),GOOGLEFINANCE(""INDEXBVMF:IFIX""),INDEX(GOOGLEFINANCE(""INDEXBVMF:IFIX"",""price"",$B510),2,2)))"),"")</f>
        <v/>
      </c>
      <c r="V510" s="31">
        <f ca="1">IFERROR(__xludf.DUMMYFUNCTION("IF(OR(ISBLANK($I510),I510=TODAY()), GOOGLEFINANCE(""INDEXBVMF:IFIX"") ,INDEX(GOOGLEFINANCE(""INDEXBVMF:IFIX"",""price"",$I510),2,2))"),3416.25)</f>
        <v>3416.25</v>
      </c>
      <c r="W510" s="32" t="e">
        <f t="shared" ca="1" si="15"/>
        <v>#VALUE!</v>
      </c>
      <c r="X510" s="33" t="s">
        <v>66</v>
      </c>
      <c r="Y510" s="34">
        <v>0</v>
      </c>
    </row>
    <row r="511" spans="1:25" ht="15.75" customHeight="1" x14ac:dyDescent="0.2">
      <c r="A511" s="48"/>
      <c r="B511" s="45"/>
      <c r="C511" s="46"/>
      <c r="D511" s="48"/>
      <c r="E511" s="135"/>
      <c r="F511" s="49">
        <f t="shared" si="8"/>
        <v>0</v>
      </c>
      <c r="G511" s="49">
        <f t="shared" si="9"/>
        <v>0</v>
      </c>
      <c r="H511" s="34" t="s">
        <v>66</v>
      </c>
      <c r="I511" s="45"/>
      <c r="J511" s="46"/>
      <c r="K511" s="25"/>
      <c r="L511" s="22"/>
      <c r="M511" s="47" t="str">
        <f t="shared" si="10"/>
        <v/>
      </c>
      <c r="N511" s="27" t="str">
        <f t="shared" si="11"/>
        <v/>
      </c>
      <c r="O511" s="27" t="str">
        <f t="shared" si="12"/>
        <v/>
      </c>
      <c r="P511" s="27" t="str">
        <f t="shared" si="13"/>
        <v/>
      </c>
      <c r="Q511" s="28" t="s">
        <v>66</v>
      </c>
      <c r="R511" s="33" t="s">
        <v>66</v>
      </c>
      <c r="S511" s="30">
        <f ca="1">SUMIFS(Dividendos!E:E,Dividendos!B:B,A511,Dividendos!A:A,"&gt;="&amp;B511,Dividendos!A:A,"&lt;="&amp; IF(I511="",TODAY(),I511 ))*D511</f>
        <v>0</v>
      </c>
      <c r="T511" s="30">
        <f t="shared" ca="1" si="14"/>
        <v>0</v>
      </c>
      <c r="U511" s="31" t="str">
        <f ca="1">IFERROR(__xludf.DUMMYFUNCTION("IFERROR(IF(B511=TODAY(),GOOGLEFINANCE(""INDEXBVMF:IFIX""),INDEX(GOOGLEFINANCE(""INDEXBVMF:IFIX"",""price"",$B511),2,2)))"),"")</f>
        <v/>
      </c>
      <c r="V511" s="31">
        <f ca="1">IFERROR(__xludf.DUMMYFUNCTION("IF(OR(ISBLANK($I511),I511=TODAY()), GOOGLEFINANCE(""INDEXBVMF:IFIX"") ,INDEX(GOOGLEFINANCE(""INDEXBVMF:IFIX"",""price"",$I511),2,2))"),3416.25)</f>
        <v>3416.25</v>
      </c>
      <c r="W511" s="32" t="e">
        <f t="shared" ca="1" si="15"/>
        <v>#VALUE!</v>
      </c>
      <c r="X511" s="33" t="s">
        <v>66</v>
      </c>
      <c r="Y511" s="34">
        <v>0</v>
      </c>
    </row>
    <row r="512" spans="1:25" ht="15.75" customHeight="1" x14ac:dyDescent="0.2">
      <c r="A512" s="48"/>
      <c r="B512" s="45"/>
      <c r="C512" s="46"/>
      <c r="D512" s="48"/>
      <c r="E512" s="135"/>
      <c r="F512" s="49">
        <f t="shared" ref="F512:F766" si="16">C512*D512</f>
        <v>0</v>
      </c>
      <c r="G512" s="49">
        <f t="shared" ref="G512:G766" si="17">F512+E512</f>
        <v>0</v>
      </c>
      <c r="H512" s="34" t="s">
        <v>66</v>
      </c>
      <c r="I512" s="45"/>
      <c r="J512" s="46"/>
      <c r="K512" s="25"/>
      <c r="L512" s="22"/>
      <c r="M512" s="47" t="str">
        <f t="shared" ref="M512:M766" si="18">IF(ISBLANK(I512),"",(I512-B512)/30)</f>
        <v/>
      </c>
      <c r="N512" s="27" t="str">
        <f t="shared" ref="N512:N766" si="19">IF(NOT(ISBLANK(I512)),(J512*K512)-L512,"")</f>
        <v/>
      </c>
      <c r="O512" s="27" t="str">
        <f t="shared" ref="O512:O766" si="20">IF(NOT(ISBLANK(I512)),N512/K512,"")</f>
        <v/>
      </c>
      <c r="P512" s="27" t="str">
        <f t="shared" ref="P512:P766" si="21">IF(NOT(ISBLANK(I512)),(J512*K512)-L512-(C512*K512)-E512,"")</f>
        <v/>
      </c>
      <c r="Q512" s="28" t="s">
        <v>66</v>
      </c>
      <c r="R512" s="33" t="s">
        <v>66</v>
      </c>
      <c r="S512" s="30">
        <f ca="1">SUMIFS(Dividendos!E:E,Dividendos!B:B,A512,Dividendos!A:A,"&gt;="&amp;B512,Dividendos!A:A,"&lt;="&amp; IF(I512="",TODAY(),I512 ))*D512</f>
        <v>0</v>
      </c>
      <c r="T512" s="30">
        <f t="shared" ref="T512:T766" ca="1" si="22">S512/(IF(I512="",TODAY()-B512,I512-B512 )/30)</f>
        <v>0</v>
      </c>
      <c r="U512" s="31" t="str">
        <f ca="1">IFERROR(__xludf.DUMMYFUNCTION("IFERROR(IF(B512=TODAY(),GOOGLEFINANCE(""INDEXBVMF:IFIX""),INDEX(GOOGLEFINANCE(""INDEXBVMF:IFIX"",""price"",$B512),2,2)))"),"")</f>
        <v/>
      </c>
      <c r="V512" s="31">
        <f ca="1">IFERROR(__xludf.DUMMYFUNCTION("IF(OR(ISBLANK($I512),I512=TODAY()), GOOGLEFINANCE(""INDEXBVMF:IFIX"") ,INDEX(GOOGLEFINANCE(""INDEXBVMF:IFIX"",""price"",$I512),2,2))"),3416.25)</f>
        <v>3416.25</v>
      </c>
      <c r="W512" s="32" t="e">
        <f t="shared" ref="W512:W766" ca="1" si="23">V512-U512</f>
        <v>#VALUE!</v>
      </c>
      <c r="X512" s="33" t="s">
        <v>66</v>
      </c>
      <c r="Y512" s="34">
        <v>0</v>
      </c>
    </row>
    <row r="513" spans="1:25" ht="15.75" customHeight="1" x14ac:dyDescent="0.2">
      <c r="A513" s="48"/>
      <c r="B513" s="45"/>
      <c r="C513" s="46"/>
      <c r="D513" s="48"/>
      <c r="E513" s="135"/>
      <c r="F513" s="49">
        <f t="shared" si="16"/>
        <v>0</v>
      </c>
      <c r="G513" s="49">
        <f t="shared" si="17"/>
        <v>0</v>
      </c>
      <c r="H513" s="34" t="s">
        <v>66</v>
      </c>
      <c r="I513" s="45"/>
      <c r="J513" s="46"/>
      <c r="K513" s="25"/>
      <c r="L513" s="22"/>
      <c r="M513" s="47" t="str">
        <f t="shared" si="18"/>
        <v/>
      </c>
      <c r="N513" s="27" t="str">
        <f t="shared" si="19"/>
        <v/>
      </c>
      <c r="O513" s="27" t="str">
        <f t="shared" si="20"/>
        <v/>
      </c>
      <c r="P513" s="27" t="str">
        <f t="shared" si="21"/>
        <v/>
      </c>
      <c r="Q513" s="28" t="s">
        <v>66</v>
      </c>
      <c r="R513" s="33" t="s">
        <v>66</v>
      </c>
      <c r="S513" s="30">
        <f ca="1">SUMIFS(Dividendos!E:E,Dividendos!B:B,A513,Dividendos!A:A,"&gt;="&amp;B513,Dividendos!A:A,"&lt;="&amp; IF(I513="",TODAY(),I513 ))*D513</f>
        <v>0</v>
      </c>
      <c r="T513" s="30">
        <f t="shared" ca="1" si="22"/>
        <v>0</v>
      </c>
      <c r="U513" s="31" t="str">
        <f ca="1">IFERROR(__xludf.DUMMYFUNCTION("IFERROR(IF(B513=TODAY(),GOOGLEFINANCE(""INDEXBVMF:IFIX""),INDEX(GOOGLEFINANCE(""INDEXBVMF:IFIX"",""price"",$B513),2,2)))"),"")</f>
        <v/>
      </c>
      <c r="V513" s="31">
        <f ca="1">IFERROR(__xludf.DUMMYFUNCTION("IF(OR(ISBLANK($I513),I513=TODAY()), GOOGLEFINANCE(""INDEXBVMF:IFIX"") ,INDEX(GOOGLEFINANCE(""INDEXBVMF:IFIX"",""price"",$I513),2,2))"),3416.25)</f>
        <v>3416.25</v>
      </c>
      <c r="W513" s="32" t="e">
        <f t="shared" ca="1" si="23"/>
        <v>#VALUE!</v>
      </c>
      <c r="X513" s="33" t="s">
        <v>66</v>
      </c>
      <c r="Y513" s="34">
        <v>0</v>
      </c>
    </row>
    <row r="514" spans="1:25" ht="15.75" customHeight="1" x14ac:dyDescent="0.2">
      <c r="A514" s="48"/>
      <c r="B514" s="45"/>
      <c r="C514" s="46"/>
      <c r="D514" s="48"/>
      <c r="E514" s="135"/>
      <c r="F514" s="49">
        <f t="shared" si="16"/>
        <v>0</v>
      </c>
      <c r="G514" s="49">
        <f t="shared" si="17"/>
        <v>0</v>
      </c>
      <c r="H514" s="34" t="s">
        <v>66</v>
      </c>
      <c r="I514" s="45"/>
      <c r="J514" s="46"/>
      <c r="K514" s="25"/>
      <c r="L514" s="22"/>
      <c r="M514" s="47" t="str">
        <f t="shared" si="18"/>
        <v/>
      </c>
      <c r="N514" s="27" t="str">
        <f t="shared" si="19"/>
        <v/>
      </c>
      <c r="O514" s="27" t="str">
        <f t="shared" si="20"/>
        <v/>
      </c>
      <c r="P514" s="27" t="str">
        <f t="shared" si="21"/>
        <v/>
      </c>
      <c r="Q514" s="28" t="s">
        <v>66</v>
      </c>
      <c r="R514" s="33" t="s">
        <v>66</v>
      </c>
      <c r="S514" s="30">
        <f ca="1">SUMIFS(Dividendos!E:E,Dividendos!B:B,A514,Dividendos!A:A,"&gt;="&amp;B514,Dividendos!A:A,"&lt;="&amp; IF(I514="",TODAY(),I514 ))*D514</f>
        <v>0</v>
      </c>
      <c r="T514" s="30">
        <f t="shared" ca="1" si="22"/>
        <v>0</v>
      </c>
      <c r="U514" s="31" t="str">
        <f ca="1">IFERROR(__xludf.DUMMYFUNCTION("IFERROR(IF(B514=TODAY(),GOOGLEFINANCE(""INDEXBVMF:IFIX""),INDEX(GOOGLEFINANCE(""INDEXBVMF:IFIX"",""price"",$B514),2,2)))"),"")</f>
        <v/>
      </c>
      <c r="V514" s="31">
        <f ca="1">IFERROR(__xludf.DUMMYFUNCTION("IF(OR(ISBLANK($I514),I514=TODAY()), GOOGLEFINANCE(""INDEXBVMF:IFIX"") ,INDEX(GOOGLEFINANCE(""INDEXBVMF:IFIX"",""price"",$I514),2,2))"),3416.25)</f>
        <v>3416.25</v>
      </c>
      <c r="W514" s="32" t="e">
        <f t="shared" ca="1" si="23"/>
        <v>#VALUE!</v>
      </c>
      <c r="X514" s="33" t="s">
        <v>66</v>
      </c>
      <c r="Y514" s="34">
        <v>0</v>
      </c>
    </row>
    <row r="515" spans="1:25" ht="15.75" customHeight="1" x14ac:dyDescent="0.2">
      <c r="A515" s="48"/>
      <c r="B515" s="45"/>
      <c r="C515" s="46"/>
      <c r="D515" s="48"/>
      <c r="E515" s="135"/>
      <c r="F515" s="49">
        <f t="shared" si="16"/>
        <v>0</v>
      </c>
      <c r="G515" s="49">
        <f t="shared" si="17"/>
        <v>0</v>
      </c>
      <c r="H515" s="34" t="s">
        <v>66</v>
      </c>
      <c r="I515" s="45"/>
      <c r="J515" s="46"/>
      <c r="K515" s="25"/>
      <c r="L515" s="22"/>
      <c r="M515" s="47" t="str">
        <f t="shared" si="18"/>
        <v/>
      </c>
      <c r="N515" s="27" t="str">
        <f t="shared" si="19"/>
        <v/>
      </c>
      <c r="O515" s="27" t="str">
        <f t="shared" si="20"/>
        <v/>
      </c>
      <c r="P515" s="27" t="str">
        <f t="shared" si="21"/>
        <v/>
      </c>
      <c r="Q515" s="28" t="s">
        <v>66</v>
      </c>
      <c r="R515" s="33" t="s">
        <v>66</v>
      </c>
      <c r="S515" s="30">
        <f ca="1">SUMIFS(Dividendos!E:E,Dividendos!B:B,A515,Dividendos!A:A,"&gt;="&amp;B515,Dividendos!A:A,"&lt;="&amp; IF(I515="",TODAY(),I515 ))*D515</f>
        <v>0</v>
      </c>
      <c r="T515" s="30">
        <f t="shared" ca="1" si="22"/>
        <v>0</v>
      </c>
      <c r="U515" s="31" t="str">
        <f ca="1">IFERROR(__xludf.DUMMYFUNCTION("IFERROR(IF(B515=TODAY(),GOOGLEFINANCE(""INDEXBVMF:IFIX""),INDEX(GOOGLEFINANCE(""INDEXBVMF:IFIX"",""price"",$B515),2,2)))"),"")</f>
        <v/>
      </c>
      <c r="V515" s="31">
        <f ca="1">IFERROR(__xludf.DUMMYFUNCTION("IF(OR(ISBLANK($I515),I515=TODAY()), GOOGLEFINANCE(""INDEXBVMF:IFIX"") ,INDEX(GOOGLEFINANCE(""INDEXBVMF:IFIX"",""price"",$I515),2,2))"),3416.25)</f>
        <v>3416.25</v>
      </c>
      <c r="W515" s="32" t="e">
        <f t="shared" ca="1" si="23"/>
        <v>#VALUE!</v>
      </c>
      <c r="X515" s="33" t="s">
        <v>66</v>
      </c>
      <c r="Y515" s="34">
        <v>0</v>
      </c>
    </row>
    <row r="516" spans="1:25" ht="15.75" customHeight="1" x14ac:dyDescent="0.2">
      <c r="A516" s="48"/>
      <c r="B516" s="45"/>
      <c r="C516" s="46"/>
      <c r="D516" s="48"/>
      <c r="E516" s="135"/>
      <c r="F516" s="49">
        <f t="shared" si="16"/>
        <v>0</v>
      </c>
      <c r="G516" s="49">
        <f t="shared" si="17"/>
        <v>0</v>
      </c>
      <c r="H516" s="34" t="s">
        <v>66</v>
      </c>
      <c r="I516" s="45"/>
      <c r="J516" s="46"/>
      <c r="K516" s="25"/>
      <c r="L516" s="22"/>
      <c r="M516" s="47" t="str">
        <f t="shared" si="18"/>
        <v/>
      </c>
      <c r="N516" s="27" t="str">
        <f t="shared" si="19"/>
        <v/>
      </c>
      <c r="O516" s="27" t="str">
        <f t="shared" si="20"/>
        <v/>
      </c>
      <c r="P516" s="27" t="str">
        <f t="shared" si="21"/>
        <v/>
      </c>
      <c r="Q516" s="28" t="s">
        <v>66</v>
      </c>
      <c r="R516" s="33" t="s">
        <v>66</v>
      </c>
      <c r="S516" s="30">
        <f ca="1">SUMIFS(Dividendos!E:E,Dividendos!B:B,A516,Dividendos!A:A,"&gt;="&amp;B516,Dividendos!A:A,"&lt;="&amp; IF(I516="",TODAY(),I516 ))*D516</f>
        <v>0</v>
      </c>
      <c r="T516" s="30">
        <f t="shared" ca="1" si="22"/>
        <v>0</v>
      </c>
      <c r="U516" s="31" t="str">
        <f ca="1">IFERROR(__xludf.DUMMYFUNCTION("IFERROR(IF(B516=TODAY(),GOOGLEFINANCE(""INDEXBVMF:IFIX""),INDEX(GOOGLEFINANCE(""INDEXBVMF:IFIX"",""price"",$B516),2,2)))"),"")</f>
        <v/>
      </c>
      <c r="V516" s="31">
        <f ca="1">IFERROR(__xludf.DUMMYFUNCTION("IF(OR(ISBLANK($I516),I516=TODAY()), GOOGLEFINANCE(""INDEXBVMF:IFIX"") ,INDEX(GOOGLEFINANCE(""INDEXBVMF:IFIX"",""price"",$I516),2,2))"),3416.25)</f>
        <v>3416.25</v>
      </c>
      <c r="W516" s="32" t="e">
        <f t="shared" ca="1" si="23"/>
        <v>#VALUE!</v>
      </c>
      <c r="X516" s="33" t="s">
        <v>66</v>
      </c>
      <c r="Y516" s="34">
        <v>0</v>
      </c>
    </row>
    <row r="517" spans="1:25" ht="15.75" customHeight="1" x14ac:dyDescent="0.2">
      <c r="A517" s="48"/>
      <c r="B517" s="45"/>
      <c r="C517" s="46"/>
      <c r="D517" s="48"/>
      <c r="E517" s="135"/>
      <c r="F517" s="49">
        <f t="shared" si="16"/>
        <v>0</v>
      </c>
      <c r="G517" s="49">
        <f t="shared" si="17"/>
        <v>0</v>
      </c>
      <c r="H517" s="34" t="s">
        <v>66</v>
      </c>
      <c r="I517" s="45"/>
      <c r="J517" s="46"/>
      <c r="K517" s="25"/>
      <c r="L517" s="22"/>
      <c r="M517" s="47" t="str">
        <f t="shared" si="18"/>
        <v/>
      </c>
      <c r="N517" s="27" t="str">
        <f t="shared" si="19"/>
        <v/>
      </c>
      <c r="O517" s="27" t="str">
        <f t="shared" si="20"/>
        <v/>
      </c>
      <c r="P517" s="27" t="str">
        <f t="shared" si="21"/>
        <v/>
      </c>
      <c r="Q517" s="28" t="s">
        <v>66</v>
      </c>
      <c r="R517" s="33" t="s">
        <v>66</v>
      </c>
      <c r="S517" s="30">
        <f ca="1">SUMIFS(Dividendos!E:E,Dividendos!B:B,A517,Dividendos!A:A,"&gt;="&amp;B517,Dividendos!A:A,"&lt;="&amp; IF(I517="",TODAY(),I517 ))*D517</f>
        <v>0</v>
      </c>
      <c r="T517" s="30">
        <f t="shared" ca="1" si="22"/>
        <v>0</v>
      </c>
      <c r="U517" s="31" t="str">
        <f ca="1">IFERROR(__xludf.DUMMYFUNCTION("IFERROR(IF(B517=TODAY(),GOOGLEFINANCE(""INDEXBVMF:IFIX""),INDEX(GOOGLEFINANCE(""INDEXBVMF:IFIX"",""price"",$B517),2,2)))"),"")</f>
        <v/>
      </c>
      <c r="V517" s="31">
        <f ca="1">IFERROR(__xludf.DUMMYFUNCTION("IF(OR(ISBLANK($I517),I517=TODAY()), GOOGLEFINANCE(""INDEXBVMF:IFIX"") ,INDEX(GOOGLEFINANCE(""INDEXBVMF:IFIX"",""price"",$I517),2,2))"),3416.25)</f>
        <v>3416.25</v>
      </c>
      <c r="W517" s="32" t="e">
        <f t="shared" ca="1" si="23"/>
        <v>#VALUE!</v>
      </c>
      <c r="X517" s="33" t="s">
        <v>66</v>
      </c>
      <c r="Y517" s="34">
        <v>0</v>
      </c>
    </row>
    <row r="518" spans="1:25" ht="15.75" customHeight="1" x14ac:dyDescent="0.2">
      <c r="A518" s="48"/>
      <c r="B518" s="45"/>
      <c r="C518" s="46"/>
      <c r="D518" s="48"/>
      <c r="E518" s="135"/>
      <c r="F518" s="49">
        <f t="shared" si="16"/>
        <v>0</v>
      </c>
      <c r="G518" s="49">
        <f t="shared" si="17"/>
        <v>0</v>
      </c>
      <c r="H518" s="34" t="s">
        <v>66</v>
      </c>
      <c r="I518" s="45"/>
      <c r="J518" s="46"/>
      <c r="K518" s="25"/>
      <c r="L518" s="22"/>
      <c r="M518" s="47" t="str">
        <f t="shared" si="18"/>
        <v/>
      </c>
      <c r="N518" s="27" t="str">
        <f t="shared" si="19"/>
        <v/>
      </c>
      <c r="O518" s="27" t="str">
        <f t="shared" si="20"/>
        <v/>
      </c>
      <c r="P518" s="27" t="str">
        <f t="shared" si="21"/>
        <v/>
      </c>
      <c r="Q518" s="28" t="s">
        <v>66</v>
      </c>
      <c r="R518" s="33" t="s">
        <v>66</v>
      </c>
      <c r="S518" s="30">
        <f ca="1">SUMIFS(Dividendos!E:E,Dividendos!B:B,A518,Dividendos!A:A,"&gt;="&amp;B518,Dividendos!A:A,"&lt;="&amp; IF(I518="",TODAY(),I518 ))*D518</f>
        <v>0</v>
      </c>
      <c r="T518" s="30">
        <f t="shared" ca="1" si="22"/>
        <v>0</v>
      </c>
      <c r="U518" s="31" t="str">
        <f ca="1">IFERROR(__xludf.DUMMYFUNCTION("IFERROR(IF(B518=TODAY(),GOOGLEFINANCE(""INDEXBVMF:IFIX""),INDEX(GOOGLEFINANCE(""INDEXBVMF:IFIX"",""price"",$B518),2,2)))"),"")</f>
        <v/>
      </c>
      <c r="V518" s="31">
        <f ca="1">IFERROR(__xludf.DUMMYFUNCTION("IF(OR(ISBLANK($I518),I518=TODAY()), GOOGLEFINANCE(""INDEXBVMF:IFIX"") ,INDEX(GOOGLEFINANCE(""INDEXBVMF:IFIX"",""price"",$I518),2,2))"),3416.25)</f>
        <v>3416.25</v>
      </c>
      <c r="W518" s="32" t="e">
        <f t="shared" ca="1" si="23"/>
        <v>#VALUE!</v>
      </c>
      <c r="X518" s="33" t="s">
        <v>66</v>
      </c>
      <c r="Y518" s="34">
        <v>0</v>
      </c>
    </row>
    <row r="519" spans="1:25" ht="15.75" customHeight="1" x14ac:dyDescent="0.2">
      <c r="A519" s="48"/>
      <c r="B519" s="45"/>
      <c r="C519" s="46"/>
      <c r="D519" s="48"/>
      <c r="E519" s="135"/>
      <c r="F519" s="49">
        <f t="shared" si="16"/>
        <v>0</v>
      </c>
      <c r="G519" s="49">
        <f t="shared" si="17"/>
        <v>0</v>
      </c>
      <c r="H519" s="34" t="s">
        <v>66</v>
      </c>
      <c r="I519" s="45"/>
      <c r="J519" s="46"/>
      <c r="K519" s="25"/>
      <c r="L519" s="22"/>
      <c r="M519" s="47" t="str">
        <f t="shared" si="18"/>
        <v/>
      </c>
      <c r="N519" s="27" t="str">
        <f t="shared" si="19"/>
        <v/>
      </c>
      <c r="O519" s="27" t="str">
        <f t="shared" si="20"/>
        <v/>
      </c>
      <c r="P519" s="27" t="str">
        <f t="shared" si="21"/>
        <v/>
      </c>
      <c r="Q519" s="28" t="s">
        <v>66</v>
      </c>
      <c r="R519" s="33" t="s">
        <v>66</v>
      </c>
      <c r="S519" s="30">
        <f ca="1">SUMIFS(Dividendos!E:E,Dividendos!B:B,A519,Dividendos!A:A,"&gt;="&amp;B519,Dividendos!A:A,"&lt;="&amp; IF(I519="",TODAY(),I519 ))*D519</f>
        <v>0</v>
      </c>
      <c r="T519" s="30">
        <f t="shared" ca="1" si="22"/>
        <v>0</v>
      </c>
      <c r="U519" s="31" t="str">
        <f ca="1">IFERROR(__xludf.DUMMYFUNCTION("IFERROR(IF(B519=TODAY(),GOOGLEFINANCE(""INDEXBVMF:IFIX""),INDEX(GOOGLEFINANCE(""INDEXBVMF:IFIX"",""price"",$B519),2,2)))"),"")</f>
        <v/>
      </c>
      <c r="V519" s="31">
        <f ca="1">IFERROR(__xludf.DUMMYFUNCTION("IF(OR(ISBLANK($I519),I519=TODAY()), GOOGLEFINANCE(""INDEXBVMF:IFIX"") ,INDEX(GOOGLEFINANCE(""INDEXBVMF:IFIX"",""price"",$I519),2,2))"),3416.25)</f>
        <v>3416.25</v>
      </c>
      <c r="W519" s="32" t="e">
        <f t="shared" ca="1" si="23"/>
        <v>#VALUE!</v>
      </c>
      <c r="X519" s="33" t="s">
        <v>66</v>
      </c>
      <c r="Y519" s="34">
        <v>0</v>
      </c>
    </row>
    <row r="520" spans="1:25" ht="15.75" customHeight="1" x14ac:dyDescent="0.2">
      <c r="A520" s="48"/>
      <c r="B520" s="45"/>
      <c r="C520" s="46"/>
      <c r="D520" s="48"/>
      <c r="E520" s="135"/>
      <c r="F520" s="49">
        <f t="shared" si="16"/>
        <v>0</v>
      </c>
      <c r="G520" s="49">
        <f t="shared" si="17"/>
        <v>0</v>
      </c>
      <c r="H520" s="34" t="s">
        <v>66</v>
      </c>
      <c r="I520" s="45"/>
      <c r="J520" s="46"/>
      <c r="K520" s="25"/>
      <c r="L520" s="22"/>
      <c r="M520" s="47" t="str">
        <f t="shared" si="18"/>
        <v/>
      </c>
      <c r="N520" s="27" t="str">
        <f t="shared" si="19"/>
        <v/>
      </c>
      <c r="O520" s="27" t="str">
        <f t="shared" si="20"/>
        <v/>
      </c>
      <c r="P520" s="27" t="str">
        <f t="shared" si="21"/>
        <v/>
      </c>
      <c r="Q520" s="28" t="s">
        <v>66</v>
      </c>
      <c r="R520" s="33" t="s">
        <v>66</v>
      </c>
      <c r="S520" s="30">
        <f ca="1">SUMIFS(Dividendos!E:E,Dividendos!B:B,A520,Dividendos!A:A,"&gt;="&amp;B520,Dividendos!A:A,"&lt;="&amp; IF(I520="",TODAY(),I520 ))*D520</f>
        <v>0</v>
      </c>
      <c r="T520" s="30">
        <f t="shared" ca="1" si="22"/>
        <v>0</v>
      </c>
      <c r="U520" s="31" t="str">
        <f ca="1">IFERROR(__xludf.DUMMYFUNCTION("IFERROR(IF(B520=TODAY(),GOOGLEFINANCE(""INDEXBVMF:IFIX""),INDEX(GOOGLEFINANCE(""INDEXBVMF:IFIX"",""price"",$B520),2,2)))"),"")</f>
        <v/>
      </c>
      <c r="V520" s="31">
        <f ca="1">IFERROR(__xludf.DUMMYFUNCTION("IF(OR(ISBLANK($I520),I520=TODAY()), GOOGLEFINANCE(""INDEXBVMF:IFIX"") ,INDEX(GOOGLEFINANCE(""INDEXBVMF:IFIX"",""price"",$I520),2,2))"),3416.25)</f>
        <v>3416.25</v>
      </c>
      <c r="W520" s="32" t="e">
        <f t="shared" ca="1" si="23"/>
        <v>#VALUE!</v>
      </c>
      <c r="X520" s="33" t="s">
        <v>66</v>
      </c>
      <c r="Y520" s="34">
        <v>0</v>
      </c>
    </row>
    <row r="521" spans="1:25" ht="15.75" customHeight="1" x14ac:dyDescent="0.2">
      <c r="A521" s="48"/>
      <c r="B521" s="45"/>
      <c r="C521" s="46"/>
      <c r="D521" s="48"/>
      <c r="E521" s="135"/>
      <c r="F521" s="49">
        <f t="shared" si="16"/>
        <v>0</v>
      </c>
      <c r="G521" s="49">
        <f t="shared" si="17"/>
        <v>0</v>
      </c>
      <c r="H521" s="34" t="s">
        <v>66</v>
      </c>
      <c r="I521" s="45"/>
      <c r="J521" s="46"/>
      <c r="K521" s="25"/>
      <c r="L521" s="22"/>
      <c r="M521" s="47" t="str">
        <f t="shared" si="18"/>
        <v/>
      </c>
      <c r="N521" s="27" t="str">
        <f t="shared" si="19"/>
        <v/>
      </c>
      <c r="O521" s="27" t="str">
        <f t="shared" si="20"/>
        <v/>
      </c>
      <c r="P521" s="27" t="str">
        <f t="shared" si="21"/>
        <v/>
      </c>
      <c r="Q521" s="28" t="s">
        <v>66</v>
      </c>
      <c r="R521" s="33" t="s">
        <v>66</v>
      </c>
      <c r="S521" s="30">
        <f ca="1">SUMIFS(Dividendos!E:E,Dividendos!B:B,A521,Dividendos!A:A,"&gt;="&amp;B521,Dividendos!A:A,"&lt;="&amp; IF(I521="",TODAY(),I521 ))*D521</f>
        <v>0</v>
      </c>
      <c r="T521" s="30">
        <f t="shared" ca="1" si="22"/>
        <v>0</v>
      </c>
      <c r="U521" s="31" t="str">
        <f ca="1">IFERROR(__xludf.DUMMYFUNCTION("IFERROR(IF(B521=TODAY(),GOOGLEFINANCE(""INDEXBVMF:IFIX""),INDEX(GOOGLEFINANCE(""INDEXBVMF:IFIX"",""price"",$B521),2,2)))"),"")</f>
        <v/>
      </c>
      <c r="V521" s="31">
        <f ca="1">IFERROR(__xludf.DUMMYFUNCTION("IF(OR(ISBLANK($I521),I521=TODAY()), GOOGLEFINANCE(""INDEXBVMF:IFIX"") ,INDEX(GOOGLEFINANCE(""INDEXBVMF:IFIX"",""price"",$I521),2,2))"),3416.25)</f>
        <v>3416.25</v>
      </c>
      <c r="W521" s="32" t="e">
        <f t="shared" ca="1" si="23"/>
        <v>#VALUE!</v>
      </c>
      <c r="X521" s="33" t="s">
        <v>66</v>
      </c>
      <c r="Y521" s="34">
        <v>0</v>
      </c>
    </row>
    <row r="522" spans="1:25" ht="15.75" customHeight="1" x14ac:dyDescent="0.2">
      <c r="A522" s="48"/>
      <c r="B522" s="45"/>
      <c r="C522" s="46"/>
      <c r="D522" s="48"/>
      <c r="E522" s="135"/>
      <c r="F522" s="49">
        <f t="shared" si="16"/>
        <v>0</v>
      </c>
      <c r="G522" s="49">
        <f t="shared" si="17"/>
        <v>0</v>
      </c>
      <c r="H522" s="34" t="s">
        <v>66</v>
      </c>
      <c r="I522" s="45"/>
      <c r="J522" s="46"/>
      <c r="K522" s="25"/>
      <c r="L522" s="22"/>
      <c r="M522" s="47" t="str">
        <f t="shared" si="18"/>
        <v/>
      </c>
      <c r="N522" s="27" t="str">
        <f t="shared" si="19"/>
        <v/>
      </c>
      <c r="O522" s="27" t="str">
        <f t="shared" si="20"/>
        <v/>
      </c>
      <c r="P522" s="27" t="str">
        <f t="shared" si="21"/>
        <v/>
      </c>
      <c r="Q522" s="28" t="s">
        <v>66</v>
      </c>
      <c r="R522" s="33" t="s">
        <v>66</v>
      </c>
      <c r="S522" s="30">
        <f ca="1">SUMIFS(Dividendos!E:E,Dividendos!B:B,A522,Dividendos!A:A,"&gt;="&amp;B522,Dividendos!A:A,"&lt;="&amp; IF(I522="",TODAY(),I522 ))*D522</f>
        <v>0</v>
      </c>
      <c r="T522" s="30">
        <f t="shared" ca="1" si="22"/>
        <v>0</v>
      </c>
      <c r="U522" s="31" t="str">
        <f ca="1">IFERROR(__xludf.DUMMYFUNCTION("IFERROR(IF(B522=TODAY(),GOOGLEFINANCE(""INDEXBVMF:IFIX""),INDEX(GOOGLEFINANCE(""INDEXBVMF:IFIX"",""price"",$B522),2,2)))"),"")</f>
        <v/>
      </c>
      <c r="V522" s="31">
        <f ca="1">IFERROR(__xludf.DUMMYFUNCTION("IF(OR(ISBLANK($I522),I522=TODAY()), GOOGLEFINANCE(""INDEXBVMF:IFIX"") ,INDEX(GOOGLEFINANCE(""INDEXBVMF:IFIX"",""price"",$I522),2,2))"),3416.25)</f>
        <v>3416.25</v>
      </c>
      <c r="W522" s="32" t="e">
        <f t="shared" ca="1" si="23"/>
        <v>#VALUE!</v>
      </c>
      <c r="X522" s="33" t="s">
        <v>66</v>
      </c>
      <c r="Y522" s="34">
        <v>0</v>
      </c>
    </row>
    <row r="523" spans="1:25" ht="15.75" customHeight="1" x14ac:dyDescent="0.2">
      <c r="A523" s="48"/>
      <c r="B523" s="45"/>
      <c r="C523" s="46"/>
      <c r="D523" s="48"/>
      <c r="E523" s="135"/>
      <c r="F523" s="49">
        <f t="shared" si="16"/>
        <v>0</v>
      </c>
      <c r="G523" s="49">
        <f t="shared" si="17"/>
        <v>0</v>
      </c>
      <c r="H523" s="34" t="s">
        <v>66</v>
      </c>
      <c r="I523" s="45"/>
      <c r="J523" s="46"/>
      <c r="K523" s="25"/>
      <c r="L523" s="22"/>
      <c r="M523" s="47" t="str">
        <f t="shared" si="18"/>
        <v/>
      </c>
      <c r="N523" s="27" t="str">
        <f t="shared" si="19"/>
        <v/>
      </c>
      <c r="O523" s="27" t="str">
        <f t="shared" si="20"/>
        <v/>
      </c>
      <c r="P523" s="27" t="str">
        <f t="shared" si="21"/>
        <v/>
      </c>
      <c r="Q523" s="28" t="s">
        <v>66</v>
      </c>
      <c r="R523" s="33" t="s">
        <v>66</v>
      </c>
      <c r="S523" s="30">
        <f ca="1">SUMIFS(Dividendos!E:E,Dividendos!B:B,A523,Dividendos!A:A,"&gt;="&amp;B523,Dividendos!A:A,"&lt;="&amp; IF(I523="",TODAY(),I523 ))*D523</f>
        <v>0</v>
      </c>
      <c r="T523" s="30">
        <f t="shared" ca="1" si="22"/>
        <v>0</v>
      </c>
      <c r="U523" s="31" t="str">
        <f ca="1">IFERROR(__xludf.DUMMYFUNCTION("IFERROR(IF(B523=TODAY(),GOOGLEFINANCE(""INDEXBVMF:IFIX""),INDEX(GOOGLEFINANCE(""INDEXBVMF:IFIX"",""price"",$B523),2,2)))"),"")</f>
        <v/>
      </c>
      <c r="V523" s="31">
        <f ca="1">IFERROR(__xludf.DUMMYFUNCTION("IF(OR(ISBLANK($I523),I523=TODAY()), GOOGLEFINANCE(""INDEXBVMF:IFIX"") ,INDEX(GOOGLEFINANCE(""INDEXBVMF:IFIX"",""price"",$I523),2,2))"),3416.25)</f>
        <v>3416.25</v>
      </c>
      <c r="W523" s="32" t="e">
        <f t="shared" ca="1" si="23"/>
        <v>#VALUE!</v>
      </c>
      <c r="X523" s="33" t="s">
        <v>66</v>
      </c>
      <c r="Y523" s="34">
        <v>0</v>
      </c>
    </row>
    <row r="524" spans="1:25" ht="15.75" customHeight="1" x14ac:dyDescent="0.2">
      <c r="A524" s="48"/>
      <c r="B524" s="45"/>
      <c r="C524" s="46"/>
      <c r="D524" s="48"/>
      <c r="E524" s="135"/>
      <c r="F524" s="49">
        <f t="shared" si="16"/>
        <v>0</v>
      </c>
      <c r="G524" s="49">
        <f t="shared" si="17"/>
        <v>0</v>
      </c>
      <c r="H524" s="34" t="s">
        <v>66</v>
      </c>
      <c r="I524" s="45"/>
      <c r="J524" s="46"/>
      <c r="K524" s="25"/>
      <c r="L524" s="22"/>
      <c r="M524" s="47" t="str">
        <f t="shared" si="18"/>
        <v/>
      </c>
      <c r="N524" s="27" t="str">
        <f t="shared" si="19"/>
        <v/>
      </c>
      <c r="O524" s="27" t="str">
        <f t="shared" si="20"/>
        <v/>
      </c>
      <c r="P524" s="27" t="str">
        <f t="shared" si="21"/>
        <v/>
      </c>
      <c r="Q524" s="28" t="s">
        <v>66</v>
      </c>
      <c r="R524" s="33" t="s">
        <v>66</v>
      </c>
      <c r="S524" s="30">
        <f ca="1">SUMIFS(Dividendos!E:E,Dividendos!B:B,A524,Dividendos!A:A,"&gt;="&amp;B524,Dividendos!A:A,"&lt;="&amp; IF(I524="",TODAY(),I524 ))*D524</f>
        <v>0</v>
      </c>
      <c r="T524" s="30">
        <f t="shared" ca="1" si="22"/>
        <v>0</v>
      </c>
      <c r="U524" s="31" t="str">
        <f ca="1">IFERROR(__xludf.DUMMYFUNCTION("IFERROR(IF(B524=TODAY(),GOOGLEFINANCE(""INDEXBVMF:IFIX""),INDEX(GOOGLEFINANCE(""INDEXBVMF:IFIX"",""price"",$B524),2,2)))"),"")</f>
        <v/>
      </c>
      <c r="V524" s="31">
        <f ca="1">IFERROR(__xludf.DUMMYFUNCTION("IF(OR(ISBLANK($I524),I524=TODAY()), GOOGLEFINANCE(""INDEXBVMF:IFIX"") ,INDEX(GOOGLEFINANCE(""INDEXBVMF:IFIX"",""price"",$I524),2,2))"),3416.25)</f>
        <v>3416.25</v>
      </c>
      <c r="W524" s="32" t="e">
        <f t="shared" ca="1" si="23"/>
        <v>#VALUE!</v>
      </c>
      <c r="X524" s="33" t="s">
        <v>66</v>
      </c>
      <c r="Y524" s="34">
        <v>0</v>
      </c>
    </row>
    <row r="525" spans="1:25" ht="15.75" customHeight="1" x14ac:dyDescent="0.2">
      <c r="A525" s="48"/>
      <c r="B525" s="45"/>
      <c r="C525" s="46"/>
      <c r="D525" s="48"/>
      <c r="E525" s="135"/>
      <c r="F525" s="49">
        <f t="shared" si="16"/>
        <v>0</v>
      </c>
      <c r="G525" s="49">
        <f t="shared" si="17"/>
        <v>0</v>
      </c>
      <c r="H525" s="34" t="s">
        <v>66</v>
      </c>
      <c r="I525" s="45"/>
      <c r="J525" s="46"/>
      <c r="K525" s="25"/>
      <c r="L525" s="22"/>
      <c r="M525" s="47" t="str">
        <f t="shared" si="18"/>
        <v/>
      </c>
      <c r="N525" s="27" t="str">
        <f t="shared" si="19"/>
        <v/>
      </c>
      <c r="O525" s="27" t="str">
        <f t="shared" si="20"/>
        <v/>
      </c>
      <c r="P525" s="27" t="str">
        <f t="shared" si="21"/>
        <v/>
      </c>
      <c r="Q525" s="28" t="s">
        <v>66</v>
      </c>
      <c r="R525" s="33" t="s">
        <v>66</v>
      </c>
      <c r="S525" s="30">
        <f ca="1">SUMIFS(Dividendos!E:E,Dividendos!B:B,A525,Dividendos!A:A,"&gt;="&amp;B525,Dividendos!A:A,"&lt;="&amp; IF(I525="",TODAY(),I525 ))*D525</f>
        <v>0</v>
      </c>
      <c r="T525" s="30">
        <f t="shared" ca="1" si="22"/>
        <v>0</v>
      </c>
      <c r="U525" s="31" t="str">
        <f ca="1">IFERROR(__xludf.DUMMYFUNCTION("IFERROR(IF(B525=TODAY(),GOOGLEFINANCE(""INDEXBVMF:IFIX""),INDEX(GOOGLEFINANCE(""INDEXBVMF:IFIX"",""price"",$B525),2,2)))"),"")</f>
        <v/>
      </c>
      <c r="V525" s="31">
        <f ca="1">IFERROR(__xludf.DUMMYFUNCTION("IF(OR(ISBLANK($I525),I525=TODAY()), GOOGLEFINANCE(""INDEXBVMF:IFIX"") ,INDEX(GOOGLEFINANCE(""INDEXBVMF:IFIX"",""price"",$I525),2,2))"),3416.25)</f>
        <v>3416.25</v>
      </c>
      <c r="W525" s="32" t="e">
        <f t="shared" ca="1" si="23"/>
        <v>#VALUE!</v>
      </c>
      <c r="X525" s="33" t="s">
        <v>66</v>
      </c>
      <c r="Y525" s="34">
        <v>0</v>
      </c>
    </row>
    <row r="526" spans="1:25" ht="15.75" customHeight="1" x14ac:dyDescent="0.2">
      <c r="A526" s="48"/>
      <c r="B526" s="45"/>
      <c r="C526" s="46"/>
      <c r="D526" s="48"/>
      <c r="E526" s="135"/>
      <c r="F526" s="49">
        <f t="shared" si="16"/>
        <v>0</v>
      </c>
      <c r="G526" s="49">
        <f t="shared" si="17"/>
        <v>0</v>
      </c>
      <c r="H526" s="34" t="s">
        <v>66</v>
      </c>
      <c r="I526" s="45"/>
      <c r="J526" s="46"/>
      <c r="K526" s="25"/>
      <c r="L526" s="22"/>
      <c r="M526" s="47" t="str">
        <f t="shared" si="18"/>
        <v/>
      </c>
      <c r="N526" s="27" t="str">
        <f t="shared" si="19"/>
        <v/>
      </c>
      <c r="O526" s="27" t="str">
        <f t="shared" si="20"/>
        <v/>
      </c>
      <c r="P526" s="27" t="str">
        <f t="shared" si="21"/>
        <v/>
      </c>
      <c r="Q526" s="28" t="s">
        <v>66</v>
      </c>
      <c r="R526" s="33" t="s">
        <v>66</v>
      </c>
      <c r="S526" s="30">
        <f ca="1">SUMIFS(Dividendos!E:E,Dividendos!B:B,A526,Dividendos!A:A,"&gt;="&amp;B526,Dividendos!A:A,"&lt;="&amp; IF(I526="",TODAY(),I526 ))*D526</f>
        <v>0</v>
      </c>
      <c r="T526" s="30">
        <f t="shared" ca="1" si="22"/>
        <v>0</v>
      </c>
      <c r="U526" s="31" t="str">
        <f ca="1">IFERROR(__xludf.DUMMYFUNCTION("IFERROR(IF(B526=TODAY(),GOOGLEFINANCE(""INDEXBVMF:IFIX""),INDEX(GOOGLEFINANCE(""INDEXBVMF:IFIX"",""price"",$B526),2,2)))"),"")</f>
        <v/>
      </c>
      <c r="V526" s="31">
        <f ca="1">IFERROR(__xludf.DUMMYFUNCTION("IF(OR(ISBLANK($I526),I526=TODAY()), GOOGLEFINANCE(""INDEXBVMF:IFIX"") ,INDEX(GOOGLEFINANCE(""INDEXBVMF:IFIX"",""price"",$I526),2,2))"),3416.25)</f>
        <v>3416.25</v>
      </c>
      <c r="W526" s="32" t="e">
        <f t="shared" ca="1" si="23"/>
        <v>#VALUE!</v>
      </c>
      <c r="X526" s="33" t="s">
        <v>66</v>
      </c>
      <c r="Y526" s="34">
        <v>0</v>
      </c>
    </row>
    <row r="527" spans="1:25" ht="15.75" customHeight="1" x14ac:dyDescent="0.2">
      <c r="A527" s="48"/>
      <c r="B527" s="45"/>
      <c r="C527" s="46"/>
      <c r="D527" s="48"/>
      <c r="E527" s="135"/>
      <c r="F527" s="49">
        <f t="shared" si="16"/>
        <v>0</v>
      </c>
      <c r="G527" s="49">
        <f t="shared" si="17"/>
        <v>0</v>
      </c>
      <c r="H527" s="34" t="s">
        <v>66</v>
      </c>
      <c r="I527" s="45"/>
      <c r="J527" s="46"/>
      <c r="K527" s="25"/>
      <c r="L527" s="22"/>
      <c r="M527" s="47" t="str">
        <f t="shared" si="18"/>
        <v/>
      </c>
      <c r="N527" s="27" t="str">
        <f t="shared" si="19"/>
        <v/>
      </c>
      <c r="O527" s="27" t="str">
        <f t="shared" si="20"/>
        <v/>
      </c>
      <c r="P527" s="27" t="str">
        <f t="shared" si="21"/>
        <v/>
      </c>
      <c r="Q527" s="28" t="s">
        <v>66</v>
      </c>
      <c r="R527" s="33" t="s">
        <v>66</v>
      </c>
      <c r="S527" s="30">
        <f ca="1">SUMIFS(Dividendos!E:E,Dividendos!B:B,A527,Dividendos!A:A,"&gt;="&amp;B527,Dividendos!A:A,"&lt;="&amp; IF(I527="",TODAY(),I527 ))*D527</f>
        <v>0</v>
      </c>
      <c r="T527" s="30">
        <f t="shared" ca="1" si="22"/>
        <v>0</v>
      </c>
      <c r="U527" s="31" t="str">
        <f ca="1">IFERROR(__xludf.DUMMYFUNCTION("IFERROR(IF(B527=TODAY(),GOOGLEFINANCE(""INDEXBVMF:IFIX""),INDEX(GOOGLEFINANCE(""INDEXBVMF:IFIX"",""price"",$B527),2,2)))"),"")</f>
        <v/>
      </c>
      <c r="V527" s="31">
        <f ca="1">IFERROR(__xludf.DUMMYFUNCTION("IF(OR(ISBLANK($I527),I527=TODAY()), GOOGLEFINANCE(""INDEXBVMF:IFIX"") ,INDEX(GOOGLEFINANCE(""INDEXBVMF:IFIX"",""price"",$I527),2,2))"),3416.25)</f>
        <v>3416.25</v>
      </c>
      <c r="W527" s="32" t="e">
        <f t="shared" ca="1" si="23"/>
        <v>#VALUE!</v>
      </c>
      <c r="X527" s="33" t="s">
        <v>66</v>
      </c>
      <c r="Y527" s="34">
        <v>0</v>
      </c>
    </row>
    <row r="528" spans="1:25" ht="15.75" customHeight="1" x14ac:dyDescent="0.2">
      <c r="A528" s="48"/>
      <c r="B528" s="45"/>
      <c r="C528" s="46"/>
      <c r="D528" s="48"/>
      <c r="E528" s="135"/>
      <c r="F528" s="49">
        <f t="shared" si="16"/>
        <v>0</v>
      </c>
      <c r="G528" s="49">
        <f t="shared" si="17"/>
        <v>0</v>
      </c>
      <c r="H528" s="34" t="s">
        <v>66</v>
      </c>
      <c r="I528" s="45"/>
      <c r="J528" s="46"/>
      <c r="K528" s="25"/>
      <c r="L528" s="22"/>
      <c r="M528" s="47" t="str">
        <f t="shared" si="18"/>
        <v/>
      </c>
      <c r="N528" s="27" t="str">
        <f t="shared" si="19"/>
        <v/>
      </c>
      <c r="O528" s="27" t="str">
        <f t="shared" si="20"/>
        <v/>
      </c>
      <c r="P528" s="27" t="str">
        <f t="shared" si="21"/>
        <v/>
      </c>
      <c r="Q528" s="28" t="s">
        <v>66</v>
      </c>
      <c r="R528" s="33" t="s">
        <v>66</v>
      </c>
      <c r="S528" s="30">
        <f ca="1">SUMIFS(Dividendos!E:E,Dividendos!B:B,A528,Dividendos!A:A,"&gt;="&amp;B528,Dividendos!A:A,"&lt;="&amp; IF(I528="",TODAY(),I528 ))*D528</f>
        <v>0</v>
      </c>
      <c r="T528" s="30">
        <f t="shared" ca="1" si="22"/>
        <v>0</v>
      </c>
      <c r="U528" s="31" t="str">
        <f ca="1">IFERROR(__xludf.DUMMYFUNCTION("IFERROR(IF(B528=TODAY(),GOOGLEFINANCE(""INDEXBVMF:IFIX""),INDEX(GOOGLEFINANCE(""INDEXBVMF:IFIX"",""price"",$B528),2,2)))"),"")</f>
        <v/>
      </c>
      <c r="V528" s="31">
        <f ca="1">IFERROR(__xludf.DUMMYFUNCTION("IF(OR(ISBLANK($I528),I528=TODAY()), GOOGLEFINANCE(""INDEXBVMF:IFIX"") ,INDEX(GOOGLEFINANCE(""INDEXBVMF:IFIX"",""price"",$I528),2,2))"),3416.25)</f>
        <v>3416.25</v>
      </c>
      <c r="W528" s="32" t="e">
        <f t="shared" ca="1" si="23"/>
        <v>#VALUE!</v>
      </c>
      <c r="X528" s="33" t="s">
        <v>66</v>
      </c>
      <c r="Y528" s="34">
        <v>0</v>
      </c>
    </row>
    <row r="529" spans="1:25" ht="15.75" customHeight="1" x14ac:dyDescent="0.2">
      <c r="A529" s="48"/>
      <c r="B529" s="45"/>
      <c r="C529" s="46"/>
      <c r="D529" s="48"/>
      <c r="E529" s="135"/>
      <c r="F529" s="49">
        <f t="shared" si="16"/>
        <v>0</v>
      </c>
      <c r="G529" s="49">
        <f t="shared" si="17"/>
        <v>0</v>
      </c>
      <c r="H529" s="34" t="s">
        <v>66</v>
      </c>
      <c r="I529" s="45"/>
      <c r="J529" s="46"/>
      <c r="K529" s="25"/>
      <c r="L529" s="22"/>
      <c r="M529" s="47" t="str">
        <f t="shared" si="18"/>
        <v/>
      </c>
      <c r="N529" s="27" t="str">
        <f t="shared" si="19"/>
        <v/>
      </c>
      <c r="O529" s="27" t="str">
        <f t="shared" si="20"/>
        <v/>
      </c>
      <c r="P529" s="27" t="str">
        <f t="shared" si="21"/>
        <v/>
      </c>
      <c r="Q529" s="28" t="s">
        <v>66</v>
      </c>
      <c r="R529" s="33" t="s">
        <v>66</v>
      </c>
      <c r="S529" s="30">
        <f ca="1">SUMIFS(Dividendos!E:E,Dividendos!B:B,A529,Dividendos!A:A,"&gt;="&amp;B529,Dividendos!A:A,"&lt;="&amp; IF(I529="",TODAY(),I529 ))*D529</f>
        <v>0</v>
      </c>
      <c r="T529" s="30">
        <f t="shared" ca="1" si="22"/>
        <v>0</v>
      </c>
      <c r="U529" s="31" t="str">
        <f ca="1">IFERROR(__xludf.DUMMYFUNCTION("IFERROR(IF(B529=TODAY(),GOOGLEFINANCE(""INDEXBVMF:IFIX""),INDEX(GOOGLEFINANCE(""INDEXBVMF:IFIX"",""price"",$B529),2,2)))"),"")</f>
        <v/>
      </c>
      <c r="V529" s="31">
        <f ca="1">IFERROR(__xludf.DUMMYFUNCTION("IF(OR(ISBLANK($I529),I529=TODAY()), GOOGLEFINANCE(""INDEXBVMF:IFIX"") ,INDEX(GOOGLEFINANCE(""INDEXBVMF:IFIX"",""price"",$I529),2,2))"),3416.25)</f>
        <v>3416.25</v>
      </c>
      <c r="W529" s="32" t="e">
        <f t="shared" ca="1" si="23"/>
        <v>#VALUE!</v>
      </c>
      <c r="X529" s="33" t="s">
        <v>66</v>
      </c>
      <c r="Y529" s="34">
        <v>0</v>
      </c>
    </row>
    <row r="530" spans="1:25" ht="15.75" customHeight="1" x14ac:dyDescent="0.2">
      <c r="A530" s="48"/>
      <c r="B530" s="45"/>
      <c r="C530" s="46"/>
      <c r="D530" s="48"/>
      <c r="E530" s="135"/>
      <c r="F530" s="49">
        <f t="shared" si="16"/>
        <v>0</v>
      </c>
      <c r="G530" s="49">
        <f t="shared" si="17"/>
        <v>0</v>
      </c>
      <c r="H530" s="34" t="s">
        <v>66</v>
      </c>
      <c r="I530" s="45"/>
      <c r="J530" s="46"/>
      <c r="K530" s="25"/>
      <c r="L530" s="22"/>
      <c r="M530" s="47" t="str">
        <f t="shared" si="18"/>
        <v/>
      </c>
      <c r="N530" s="27" t="str">
        <f t="shared" si="19"/>
        <v/>
      </c>
      <c r="O530" s="27" t="str">
        <f t="shared" si="20"/>
        <v/>
      </c>
      <c r="P530" s="27" t="str">
        <f t="shared" si="21"/>
        <v/>
      </c>
      <c r="Q530" s="28" t="s">
        <v>66</v>
      </c>
      <c r="R530" s="33" t="s">
        <v>66</v>
      </c>
      <c r="S530" s="30">
        <f ca="1">SUMIFS(Dividendos!E:E,Dividendos!B:B,A530,Dividendos!A:A,"&gt;="&amp;B530,Dividendos!A:A,"&lt;="&amp; IF(I530="",TODAY(),I530 ))*D530</f>
        <v>0</v>
      </c>
      <c r="T530" s="30">
        <f t="shared" ca="1" si="22"/>
        <v>0</v>
      </c>
      <c r="U530" s="31" t="str">
        <f ca="1">IFERROR(__xludf.DUMMYFUNCTION("IFERROR(IF(B530=TODAY(),GOOGLEFINANCE(""INDEXBVMF:IFIX""),INDEX(GOOGLEFINANCE(""INDEXBVMF:IFIX"",""price"",$B530),2,2)))"),"")</f>
        <v/>
      </c>
      <c r="V530" s="31">
        <f ca="1">IFERROR(__xludf.DUMMYFUNCTION("IF(OR(ISBLANK($I530),I530=TODAY()), GOOGLEFINANCE(""INDEXBVMF:IFIX"") ,INDEX(GOOGLEFINANCE(""INDEXBVMF:IFIX"",""price"",$I530),2,2))"),3416.25)</f>
        <v>3416.25</v>
      </c>
      <c r="W530" s="32" t="e">
        <f t="shared" ca="1" si="23"/>
        <v>#VALUE!</v>
      </c>
      <c r="X530" s="33" t="s">
        <v>66</v>
      </c>
      <c r="Y530" s="34">
        <v>0</v>
      </c>
    </row>
    <row r="531" spans="1:25" ht="15.75" customHeight="1" x14ac:dyDescent="0.2">
      <c r="A531" s="48"/>
      <c r="B531" s="45"/>
      <c r="C531" s="46"/>
      <c r="D531" s="48"/>
      <c r="E531" s="135"/>
      <c r="F531" s="49">
        <f t="shared" si="16"/>
        <v>0</v>
      </c>
      <c r="G531" s="49">
        <f t="shared" si="17"/>
        <v>0</v>
      </c>
      <c r="H531" s="34" t="s">
        <v>66</v>
      </c>
      <c r="I531" s="45"/>
      <c r="J531" s="46"/>
      <c r="K531" s="25"/>
      <c r="L531" s="22"/>
      <c r="M531" s="47" t="str">
        <f t="shared" si="18"/>
        <v/>
      </c>
      <c r="N531" s="27" t="str">
        <f t="shared" si="19"/>
        <v/>
      </c>
      <c r="O531" s="27" t="str">
        <f t="shared" si="20"/>
        <v/>
      </c>
      <c r="P531" s="27" t="str">
        <f t="shared" si="21"/>
        <v/>
      </c>
      <c r="Q531" s="28" t="s">
        <v>66</v>
      </c>
      <c r="R531" s="33" t="s">
        <v>66</v>
      </c>
      <c r="S531" s="30">
        <f ca="1">SUMIFS(Dividendos!E:E,Dividendos!B:B,A531,Dividendos!A:A,"&gt;="&amp;B531,Dividendos!A:A,"&lt;="&amp; IF(I531="",TODAY(),I531 ))*D531</f>
        <v>0</v>
      </c>
      <c r="T531" s="30">
        <f t="shared" ca="1" si="22"/>
        <v>0</v>
      </c>
      <c r="U531" s="31" t="str">
        <f ca="1">IFERROR(__xludf.DUMMYFUNCTION("IFERROR(IF(B531=TODAY(),GOOGLEFINANCE(""INDEXBVMF:IFIX""),INDEX(GOOGLEFINANCE(""INDEXBVMF:IFIX"",""price"",$B531),2,2)))"),"")</f>
        <v/>
      </c>
      <c r="V531" s="31">
        <f ca="1">IFERROR(__xludf.DUMMYFUNCTION("IF(OR(ISBLANK($I531),I531=TODAY()), GOOGLEFINANCE(""INDEXBVMF:IFIX"") ,INDEX(GOOGLEFINANCE(""INDEXBVMF:IFIX"",""price"",$I531),2,2))"),3416.25)</f>
        <v>3416.25</v>
      </c>
      <c r="W531" s="32" t="e">
        <f t="shared" ca="1" si="23"/>
        <v>#VALUE!</v>
      </c>
      <c r="X531" s="33" t="s">
        <v>66</v>
      </c>
      <c r="Y531" s="34">
        <v>0</v>
      </c>
    </row>
    <row r="532" spans="1:25" ht="15.75" customHeight="1" x14ac:dyDescent="0.2">
      <c r="A532" s="48"/>
      <c r="B532" s="45"/>
      <c r="C532" s="46"/>
      <c r="D532" s="48"/>
      <c r="E532" s="135"/>
      <c r="F532" s="49">
        <f t="shared" si="16"/>
        <v>0</v>
      </c>
      <c r="G532" s="49">
        <f t="shared" si="17"/>
        <v>0</v>
      </c>
      <c r="H532" s="34" t="s">
        <v>66</v>
      </c>
      <c r="I532" s="45"/>
      <c r="J532" s="46"/>
      <c r="K532" s="25"/>
      <c r="L532" s="22"/>
      <c r="M532" s="47" t="str">
        <f t="shared" si="18"/>
        <v/>
      </c>
      <c r="N532" s="27" t="str">
        <f t="shared" si="19"/>
        <v/>
      </c>
      <c r="O532" s="27" t="str">
        <f t="shared" si="20"/>
        <v/>
      </c>
      <c r="P532" s="27" t="str">
        <f t="shared" si="21"/>
        <v/>
      </c>
      <c r="Q532" s="28" t="s">
        <v>66</v>
      </c>
      <c r="R532" s="33" t="s">
        <v>66</v>
      </c>
      <c r="S532" s="30">
        <f ca="1">SUMIFS(Dividendos!E:E,Dividendos!B:B,A532,Dividendos!A:A,"&gt;="&amp;B532,Dividendos!A:A,"&lt;="&amp; IF(I532="",TODAY(),I532 ))*D532</f>
        <v>0</v>
      </c>
      <c r="T532" s="30">
        <f t="shared" ca="1" si="22"/>
        <v>0</v>
      </c>
      <c r="U532" s="31" t="str">
        <f ca="1">IFERROR(__xludf.DUMMYFUNCTION("IFERROR(IF(B532=TODAY(),GOOGLEFINANCE(""INDEXBVMF:IFIX""),INDEX(GOOGLEFINANCE(""INDEXBVMF:IFIX"",""price"",$B532),2,2)))"),"")</f>
        <v/>
      </c>
      <c r="V532" s="31">
        <f ca="1">IFERROR(__xludf.DUMMYFUNCTION("IF(OR(ISBLANK($I532),I532=TODAY()), GOOGLEFINANCE(""INDEXBVMF:IFIX"") ,INDEX(GOOGLEFINANCE(""INDEXBVMF:IFIX"",""price"",$I532),2,2))"),3416.25)</f>
        <v>3416.25</v>
      </c>
      <c r="W532" s="32" t="e">
        <f t="shared" ca="1" si="23"/>
        <v>#VALUE!</v>
      </c>
      <c r="X532" s="33" t="s">
        <v>66</v>
      </c>
      <c r="Y532" s="34">
        <v>0</v>
      </c>
    </row>
    <row r="533" spans="1:25" ht="15.75" customHeight="1" x14ac:dyDescent="0.2">
      <c r="A533" s="48"/>
      <c r="B533" s="45"/>
      <c r="C533" s="46"/>
      <c r="D533" s="48"/>
      <c r="E533" s="135"/>
      <c r="F533" s="49">
        <f t="shared" si="16"/>
        <v>0</v>
      </c>
      <c r="G533" s="49">
        <f t="shared" si="17"/>
        <v>0</v>
      </c>
      <c r="H533" s="34" t="s">
        <v>66</v>
      </c>
      <c r="I533" s="45"/>
      <c r="J533" s="46"/>
      <c r="K533" s="25"/>
      <c r="L533" s="22"/>
      <c r="M533" s="47" t="str">
        <f t="shared" si="18"/>
        <v/>
      </c>
      <c r="N533" s="27" t="str">
        <f t="shared" si="19"/>
        <v/>
      </c>
      <c r="O533" s="27" t="str">
        <f t="shared" si="20"/>
        <v/>
      </c>
      <c r="P533" s="27" t="str">
        <f t="shared" si="21"/>
        <v/>
      </c>
      <c r="Q533" s="28" t="s">
        <v>66</v>
      </c>
      <c r="R533" s="33" t="s">
        <v>66</v>
      </c>
      <c r="S533" s="30">
        <f ca="1">SUMIFS(Dividendos!E:E,Dividendos!B:B,A533,Dividendos!A:A,"&gt;="&amp;B533,Dividendos!A:A,"&lt;="&amp; IF(I533="",TODAY(),I533 ))*D533</f>
        <v>0</v>
      </c>
      <c r="T533" s="30">
        <f t="shared" ca="1" si="22"/>
        <v>0</v>
      </c>
      <c r="U533" s="31" t="str">
        <f ca="1">IFERROR(__xludf.DUMMYFUNCTION("IFERROR(IF(B533=TODAY(),GOOGLEFINANCE(""INDEXBVMF:IFIX""),INDEX(GOOGLEFINANCE(""INDEXBVMF:IFIX"",""price"",$B533),2,2)))"),"")</f>
        <v/>
      </c>
      <c r="V533" s="31">
        <f ca="1">IFERROR(__xludf.DUMMYFUNCTION("IF(OR(ISBLANK($I533),I533=TODAY()), GOOGLEFINANCE(""INDEXBVMF:IFIX"") ,INDEX(GOOGLEFINANCE(""INDEXBVMF:IFIX"",""price"",$I533),2,2))"),3416.25)</f>
        <v>3416.25</v>
      </c>
      <c r="W533" s="32" t="e">
        <f t="shared" ca="1" si="23"/>
        <v>#VALUE!</v>
      </c>
      <c r="X533" s="33" t="s">
        <v>66</v>
      </c>
      <c r="Y533" s="34">
        <v>0</v>
      </c>
    </row>
    <row r="534" spans="1:25" ht="15.75" customHeight="1" x14ac:dyDescent="0.2">
      <c r="A534" s="48"/>
      <c r="B534" s="45"/>
      <c r="C534" s="46"/>
      <c r="D534" s="48"/>
      <c r="E534" s="135"/>
      <c r="F534" s="49">
        <f t="shared" si="16"/>
        <v>0</v>
      </c>
      <c r="G534" s="49">
        <f t="shared" si="17"/>
        <v>0</v>
      </c>
      <c r="H534" s="34" t="s">
        <v>66</v>
      </c>
      <c r="I534" s="45"/>
      <c r="J534" s="46"/>
      <c r="K534" s="25"/>
      <c r="L534" s="22"/>
      <c r="M534" s="47" t="str">
        <f t="shared" si="18"/>
        <v/>
      </c>
      <c r="N534" s="27" t="str">
        <f t="shared" si="19"/>
        <v/>
      </c>
      <c r="O534" s="27" t="str">
        <f t="shared" si="20"/>
        <v/>
      </c>
      <c r="P534" s="27" t="str">
        <f t="shared" si="21"/>
        <v/>
      </c>
      <c r="Q534" s="28" t="s">
        <v>66</v>
      </c>
      <c r="R534" s="33" t="s">
        <v>66</v>
      </c>
      <c r="S534" s="30">
        <f ca="1">SUMIFS(Dividendos!E:E,Dividendos!B:B,A534,Dividendos!A:A,"&gt;="&amp;B534,Dividendos!A:A,"&lt;="&amp; IF(I534="",TODAY(),I534 ))*D534</f>
        <v>0</v>
      </c>
      <c r="T534" s="30">
        <f t="shared" ca="1" si="22"/>
        <v>0</v>
      </c>
      <c r="U534" s="31" t="str">
        <f ca="1">IFERROR(__xludf.DUMMYFUNCTION("IFERROR(IF(B534=TODAY(),GOOGLEFINANCE(""INDEXBVMF:IFIX""),INDEX(GOOGLEFINANCE(""INDEXBVMF:IFIX"",""price"",$B534),2,2)))"),"")</f>
        <v/>
      </c>
      <c r="V534" s="31">
        <f ca="1">IFERROR(__xludf.DUMMYFUNCTION("IF(OR(ISBLANK($I534),I534=TODAY()), GOOGLEFINANCE(""INDEXBVMF:IFIX"") ,INDEX(GOOGLEFINANCE(""INDEXBVMF:IFIX"",""price"",$I534),2,2))"),3416.25)</f>
        <v>3416.25</v>
      </c>
      <c r="W534" s="32" t="e">
        <f t="shared" ca="1" si="23"/>
        <v>#VALUE!</v>
      </c>
      <c r="X534" s="33" t="s">
        <v>66</v>
      </c>
      <c r="Y534" s="34">
        <v>0</v>
      </c>
    </row>
    <row r="535" spans="1:25" ht="15.75" customHeight="1" x14ac:dyDescent="0.2">
      <c r="A535" s="48"/>
      <c r="B535" s="45"/>
      <c r="C535" s="46"/>
      <c r="D535" s="48"/>
      <c r="E535" s="135"/>
      <c r="F535" s="49">
        <f t="shared" si="16"/>
        <v>0</v>
      </c>
      <c r="G535" s="49">
        <f t="shared" si="17"/>
        <v>0</v>
      </c>
      <c r="H535" s="34" t="s">
        <v>66</v>
      </c>
      <c r="I535" s="45"/>
      <c r="J535" s="46"/>
      <c r="K535" s="25"/>
      <c r="L535" s="22"/>
      <c r="M535" s="47" t="str">
        <f t="shared" si="18"/>
        <v/>
      </c>
      <c r="N535" s="27" t="str">
        <f t="shared" si="19"/>
        <v/>
      </c>
      <c r="O535" s="27" t="str">
        <f t="shared" si="20"/>
        <v/>
      </c>
      <c r="P535" s="27" t="str">
        <f t="shared" si="21"/>
        <v/>
      </c>
      <c r="Q535" s="28" t="s">
        <v>66</v>
      </c>
      <c r="R535" s="33" t="s">
        <v>66</v>
      </c>
      <c r="S535" s="30">
        <f ca="1">SUMIFS(Dividendos!E:E,Dividendos!B:B,A535,Dividendos!A:A,"&gt;="&amp;B535,Dividendos!A:A,"&lt;="&amp; IF(I535="",TODAY(),I535 ))*D535</f>
        <v>0</v>
      </c>
      <c r="T535" s="30">
        <f t="shared" ca="1" si="22"/>
        <v>0</v>
      </c>
      <c r="U535" s="31" t="str">
        <f ca="1">IFERROR(__xludf.DUMMYFUNCTION("IFERROR(IF(B535=TODAY(),GOOGLEFINANCE(""INDEXBVMF:IFIX""),INDEX(GOOGLEFINANCE(""INDEXBVMF:IFIX"",""price"",$B535),2,2)))"),"")</f>
        <v/>
      </c>
      <c r="V535" s="31">
        <f ca="1">IFERROR(__xludf.DUMMYFUNCTION("IF(OR(ISBLANK($I535),I535=TODAY()), GOOGLEFINANCE(""INDEXBVMF:IFIX"") ,INDEX(GOOGLEFINANCE(""INDEXBVMF:IFIX"",""price"",$I535),2,2))"),3416.25)</f>
        <v>3416.25</v>
      </c>
      <c r="W535" s="32" t="e">
        <f t="shared" ca="1" si="23"/>
        <v>#VALUE!</v>
      </c>
      <c r="X535" s="33" t="s">
        <v>66</v>
      </c>
      <c r="Y535" s="34">
        <v>0</v>
      </c>
    </row>
    <row r="536" spans="1:25" ht="15.75" customHeight="1" x14ac:dyDescent="0.2">
      <c r="A536" s="48"/>
      <c r="B536" s="45"/>
      <c r="C536" s="46"/>
      <c r="D536" s="48"/>
      <c r="E536" s="135"/>
      <c r="F536" s="49">
        <f t="shared" si="16"/>
        <v>0</v>
      </c>
      <c r="G536" s="49">
        <f t="shared" si="17"/>
        <v>0</v>
      </c>
      <c r="H536" s="34" t="s">
        <v>66</v>
      </c>
      <c r="I536" s="45"/>
      <c r="J536" s="46"/>
      <c r="K536" s="25"/>
      <c r="L536" s="22"/>
      <c r="M536" s="47" t="str">
        <f t="shared" si="18"/>
        <v/>
      </c>
      <c r="N536" s="27" t="str">
        <f t="shared" si="19"/>
        <v/>
      </c>
      <c r="O536" s="27" t="str">
        <f t="shared" si="20"/>
        <v/>
      </c>
      <c r="P536" s="27" t="str">
        <f t="shared" si="21"/>
        <v/>
      </c>
      <c r="Q536" s="28" t="s">
        <v>66</v>
      </c>
      <c r="R536" s="33" t="s">
        <v>66</v>
      </c>
      <c r="S536" s="30">
        <f ca="1">SUMIFS(Dividendos!E:E,Dividendos!B:B,A536,Dividendos!A:A,"&gt;="&amp;B536,Dividendos!A:A,"&lt;="&amp; IF(I536="",TODAY(),I536 ))*D536</f>
        <v>0</v>
      </c>
      <c r="T536" s="30">
        <f t="shared" ca="1" si="22"/>
        <v>0</v>
      </c>
      <c r="U536" s="31" t="str">
        <f ca="1">IFERROR(__xludf.DUMMYFUNCTION("IFERROR(IF(B536=TODAY(),GOOGLEFINANCE(""INDEXBVMF:IFIX""),INDEX(GOOGLEFINANCE(""INDEXBVMF:IFIX"",""price"",$B536),2,2)))"),"")</f>
        <v/>
      </c>
      <c r="V536" s="31">
        <f ca="1">IFERROR(__xludf.DUMMYFUNCTION("IF(OR(ISBLANK($I536),I536=TODAY()), GOOGLEFINANCE(""INDEXBVMF:IFIX"") ,INDEX(GOOGLEFINANCE(""INDEXBVMF:IFIX"",""price"",$I536),2,2))"),3416.25)</f>
        <v>3416.25</v>
      </c>
      <c r="W536" s="32" t="e">
        <f t="shared" ca="1" si="23"/>
        <v>#VALUE!</v>
      </c>
      <c r="X536" s="33" t="s">
        <v>66</v>
      </c>
      <c r="Y536" s="34">
        <v>0</v>
      </c>
    </row>
    <row r="537" spans="1:25" ht="15.75" customHeight="1" x14ac:dyDescent="0.2">
      <c r="A537" s="48"/>
      <c r="B537" s="45"/>
      <c r="C537" s="46"/>
      <c r="D537" s="48"/>
      <c r="E537" s="135"/>
      <c r="F537" s="49">
        <f t="shared" si="16"/>
        <v>0</v>
      </c>
      <c r="G537" s="49">
        <f t="shared" si="17"/>
        <v>0</v>
      </c>
      <c r="H537" s="34" t="s">
        <v>66</v>
      </c>
      <c r="I537" s="45"/>
      <c r="J537" s="46"/>
      <c r="K537" s="25"/>
      <c r="L537" s="22"/>
      <c r="M537" s="47" t="str">
        <f t="shared" si="18"/>
        <v/>
      </c>
      <c r="N537" s="27" t="str">
        <f t="shared" si="19"/>
        <v/>
      </c>
      <c r="O537" s="27" t="str">
        <f t="shared" si="20"/>
        <v/>
      </c>
      <c r="P537" s="27" t="str">
        <f t="shared" si="21"/>
        <v/>
      </c>
      <c r="Q537" s="28" t="s">
        <v>66</v>
      </c>
      <c r="R537" s="33" t="s">
        <v>66</v>
      </c>
      <c r="S537" s="30">
        <f ca="1">SUMIFS(Dividendos!E:E,Dividendos!B:B,A537,Dividendos!A:A,"&gt;="&amp;B537,Dividendos!A:A,"&lt;="&amp; IF(I537="",TODAY(),I537 ))*D537</f>
        <v>0</v>
      </c>
      <c r="T537" s="30">
        <f t="shared" ca="1" si="22"/>
        <v>0</v>
      </c>
      <c r="U537" s="31" t="str">
        <f ca="1">IFERROR(__xludf.DUMMYFUNCTION("IFERROR(IF(B537=TODAY(),GOOGLEFINANCE(""INDEXBVMF:IFIX""),INDEX(GOOGLEFINANCE(""INDEXBVMF:IFIX"",""price"",$B537),2,2)))"),"")</f>
        <v/>
      </c>
      <c r="V537" s="31">
        <f ca="1">IFERROR(__xludf.DUMMYFUNCTION("IF(OR(ISBLANK($I537),I537=TODAY()), GOOGLEFINANCE(""INDEXBVMF:IFIX"") ,INDEX(GOOGLEFINANCE(""INDEXBVMF:IFIX"",""price"",$I537),2,2))"),3416.25)</f>
        <v>3416.25</v>
      </c>
      <c r="W537" s="32" t="e">
        <f t="shared" ca="1" si="23"/>
        <v>#VALUE!</v>
      </c>
      <c r="X537" s="33" t="s">
        <v>66</v>
      </c>
      <c r="Y537" s="34">
        <v>0</v>
      </c>
    </row>
    <row r="538" spans="1:25" ht="15.75" customHeight="1" x14ac:dyDescent="0.2">
      <c r="A538" s="48"/>
      <c r="B538" s="45"/>
      <c r="C538" s="46"/>
      <c r="D538" s="48"/>
      <c r="E538" s="135"/>
      <c r="F538" s="49">
        <f t="shared" si="16"/>
        <v>0</v>
      </c>
      <c r="G538" s="49">
        <f t="shared" si="17"/>
        <v>0</v>
      </c>
      <c r="H538" s="34" t="s">
        <v>66</v>
      </c>
      <c r="I538" s="45"/>
      <c r="J538" s="46"/>
      <c r="K538" s="25"/>
      <c r="L538" s="22"/>
      <c r="M538" s="47" t="str">
        <f t="shared" si="18"/>
        <v/>
      </c>
      <c r="N538" s="27" t="str">
        <f t="shared" si="19"/>
        <v/>
      </c>
      <c r="O538" s="27" t="str">
        <f t="shared" si="20"/>
        <v/>
      </c>
      <c r="P538" s="27" t="str">
        <f t="shared" si="21"/>
        <v/>
      </c>
      <c r="Q538" s="28" t="s">
        <v>66</v>
      </c>
      <c r="R538" s="33" t="s">
        <v>66</v>
      </c>
      <c r="S538" s="30">
        <f ca="1">SUMIFS(Dividendos!E:E,Dividendos!B:B,A538,Dividendos!A:A,"&gt;="&amp;B538,Dividendos!A:A,"&lt;="&amp; IF(I538="",TODAY(),I538 ))*D538</f>
        <v>0</v>
      </c>
      <c r="T538" s="30">
        <f t="shared" ca="1" si="22"/>
        <v>0</v>
      </c>
      <c r="U538" s="31" t="str">
        <f ca="1">IFERROR(__xludf.DUMMYFUNCTION("IFERROR(IF(B538=TODAY(),GOOGLEFINANCE(""INDEXBVMF:IFIX""),INDEX(GOOGLEFINANCE(""INDEXBVMF:IFIX"",""price"",$B538),2,2)))"),"")</f>
        <v/>
      </c>
      <c r="V538" s="31">
        <f ca="1">IFERROR(__xludf.DUMMYFUNCTION("IF(OR(ISBLANK($I538),I538=TODAY()), GOOGLEFINANCE(""INDEXBVMF:IFIX"") ,INDEX(GOOGLEFINANCE(""INDEXBVMF:IFIX"",""price"",$I538),2,2))"),3416.25)</f>
        <v>3416.25</v>
      </c>
      <c r="W538" s="32" t="e">
        <f t="shared" ca="1" si="23"/>
        <v>#VALUE!</v>
      </c>
      <c r="X538" s="33" t="s">
        <v>66</v>
      </c>
      <c r="Y538" s="34">
        <v>0</v>
      </c>
    </row>
    <row r="539" spans="1:25" ht="15.75" customHeight="1" x14ac:dyDescent="0.2">
      <c r="A539" s="48"/>
      <c r="B539" s="45"/>
      <c r="C539" s="46"/>
      <c r="D539" s="48"/>
      <c r="E539" s="135"/>
      <c r="F539" s="49">
        <f t="shared" si="16"/>
        <v>0</v>
      </c>
      <c r="G539" s="49">
        <f t="shared" si="17"/>
        <v>0</v>
      </c>
      <c r="H539" s="34" t="s">
        <v>66</v>
      </c>
      <c r="I539" s="45"/>
      <c r="J539" s="46"/>
      <c r="K539" s="25"/>
      <c r="L539" s="22"/>
      <c r="M539" s="47" t="str">
        <f t="shared" si="18"/>
        <v/>
      </c>
      <c r="N539" s="27" t="str">
        <f t="shared" si="19"/>
        <v/>
      </c>
      <c r="O539" s="27" t="str">
        <f t="shared" si="20"/>
        <v/>
      </c>
      <c r="P539" s="27" t="str">
        <f t="shared" si="21"/>
        <v/>
      </c>
      <c r="Q539" s="28" t="s">
        <v>66</v>
      </c>
      <c r="R539" s="33" t="s">
        <v>66</v>
      </c>
      <c r="S539" s="30">
        <f ca="1">SUMIFS(Dividendos!E:E,Dividendos!B:B,A539,Dividendos!A:A,"&gt;="&amp;B539,Dividendos!A:A,"&lt;="&amp; IF(I539="",TODAY(),I539 ))*D539</f>
        <v>0</v>
      </c>
      <c r="T539" s="30">
        <f t="shared" ca="1" si="22"/>
        <v>0</v>
      </c>
      <c r="U539" s="31" t="str">
        <f ca="1">IFERROR(__xludf.DUMMYFUNCTION("IFERROR(IF(B539=TODAY(),GOOGLEFINANCE(""INDEXBVMF:IFIX""),INDEX(GOOGLEFINANCE(""INDEXBVMF:IFIX"",""price"",$B539),2,2)))"),"")</f>
        <v/>
      </c>
      <c r="V539" s="31">
        <f ca="1">IFERROR(__xludf.DUMMYFUNCTION("IF(OR(ISBLANK($I539),I539=TODAY()), GOOGLEFINANCE(""INDEXBVMF:IFIX"") ,INDEX(GOOGLEFINANCE(""INDEXBVMF:IFIX"",""price"",$I539),2,2))"),3416.25)</f>
        <v>3416.25</v>
      </c>
      <c r="W539" s="32" t="e">
        <f t="shared" ca="1" si="23"/>
        <v>#VALUE!</v>
      </c>
      <c r="X539" s="33" t="s">
        <v>66</v>
      </c>
      <c r="Y539" s="34">
        <v>0</v>
      </c>
    </row>
    <row r="540" spans="1:25" ht="15.75" customHeight="1" x14ac:dyDescent="0.2">
      <c r="A540" s="48"/>
      <c r="B540" s="45"/>
      <c r="C540" s="46"/>
      <c r="D540" s="48"/>
      <c r="E540" s="135"/>
      <c r="F540" s="49">
        <f t="shared" si="16"/>
        <v>0</v>
      </c>
      <c r="G540" s="49">
        <f t="shared" si="17"/>
        <v>0</v>
      </c>
      <c r="H540" s="34" t="s">
        <v>66</v>
      </c>
      <c r="I540" s="45"/>
      <c r="J540" s="46"/>
      <c r="K540" s="25"/>
      <c r="L540" s="22"/>
      <c r="M540" s="47" t="str">
        <f t="shared" si="18"/>
        <v/>
      </c>
      <c r="N540" s="27" t="str">
        <f t="shared" si="19"/>
        <v/>
      </c>
      <c r="O540" s="27" t="str">
        <f t="shared" si="20"/>
        <v/>
      </c>
      <c r="P540" s="27" t="str">
        <f t="shared" si="21"/>
        <v/>
      </c>
      <c r="Q540" s="28" t="s">
        <v>66</v>
      </c>
      <c r="R540" s="33" t="s">
        <v>66</v>
      </c>
      <c r="S540" s="30">
        <f ca="1">SUMIFS(Dividendos!E:E,Dividendos!B:B,A540,Dividendos!A:A,"&gt;="&amp;B540,Dividendos!A:A,"&lt;="&amp; IF(I540="",TODAY(),I540 ))*D540</f>
        <v>0</v>
      </c>
      <c r="T540" s="30">
        <f t="shared" ca="1" si="22"/>
        <v>0</v>
      </c>
      <c r="U540" s="31" t="str">
        <f ca="1">IFERROR(__xludf.DUMMYFUNCTION("IFERROR(IF(B540=TODAY(),GOOGLEFINANCE(""INDEXBVMF:IFIX""),INDEX(GOOGLEFINANCE(""INDEXBVMF:IFIX"",""price"",$B540),2,2)))"),"")</f>
        <v/>
      </c>
      <c r="V540" s="31">
        <f ca="1">IFERROR(__xludf.DUMMYFUNCTION("IF(OR(ISBLANK($I540),I540=TODAY()), GOOGLEFINANCE(""INDEXBVMF:IFIX"") ,INDEX(GOOGLEFINANCE(""INDEXBVMF:IFIX"",""price"",$I540),2,2))"),3416.25)</f>
        <v>3416.25</v>
      </c>
      <c r="W540" s="32" t="e">
        <f t="shared" ca="1" si="23"/>
        <v>#VALUE!</v>
      </c>
      <c r="X540" s="33" t="s">
        <v>66</v>
      </c>
      <c r="Y540" s="34">
        <v>0</v>
      </c>
    </row>
    <row r="541" spans="1:25" ht="15.75" customHeight="1" x14ac:dyDescent="0.2">
      <c r="A541" s="48"/>
      <c r="B541" s="45"/>
      <c r="C541" s="46"/>
      <c r="D541" s="48"/>
      <c r="E541" s="135"/>
      <c r="F541" s="49">
        <f t="shared" si="16"/>
        <v>0</v>
      </c>
      <c r="G541" s="49">
        <f t="shared" si="17"/>
        <v>0</v>
      </c>
      <c r="H541" s="34" t="s">
        <v>66</v>
      </c>
      <c r="I541" s="45"/>
      <c r="J541" s="46"/>
      <c r="K541" s="25"/>
      <c r="L541" s="22"/>
      <c r="M541" s="47" t="str">
        <f t="shared" si="18"/>
        <v/>
      </c>
      <c r="N541" s="27" t="str">
        <f t="shared" si="19"/>
        <v/>
      </c>
      <c r="O541" s="27" t="str">
        <f t="shared" si="20"/>
        <v/>
      </c>
      <c r="P541" s="27" t="str">
        <f t="shared" si="21"/>
        <v/>
      </c>
      <c r="Q541" s="28" t="s">
        <v>66</v>
      </c>
      <c r="R541" s="33" t="s">
        <v>66</v>
      </c>
      <c r="S541" s="30">
        <f ca="1">SUMIFS(Dividendos!E:E,Dividendos!B:B,A541,Dividendos!A:A,"&gt;="&amp;B541,Dividendos!A:A,"&lt;="&amp; IF(I541="",TODAY(),I541 ))*D541</f>
        <v>0</v>
      </c>
      <c r="T541" s="30">
        <f t="shared" ca="1" si="22"/>
        <v>0</v>
      </c>
      <c r="U541" s="31" t="str">
        <f ca="1">IFERROR(__xludf.DUMMYFUNCTION("IFERROR(IF(B541=TODAY(),GOOGLEFINANCE(""INDEXBVMF:IFIX""),INDEX(GOOGLEFINANCE(""INDEXBVMF:IFIX"",""price"",$B541),2,2)))"),"")</f>
        <v/>
      </c>
      <c r="V541" s="31">
        <f ca="1">IFERROR(__xludf.DUMMYFUNCTION("IF(OR(ISBLANK($I541),I541=TODAY()), GOOGLEFINANCE(""INDEXBVMF:IFIX"") ,INDEX(GOOGLEFINANCE(""INDEXBVMF:IFIX"",""price"",$I541),2,2))"),3416.25)</f>
        <v>3416.25</v>
      </c>
      <c r="W541" s="32" t="e">
        <f t="shared" ca="1" si="23"/>
        <v>#VALUE!</v>
      </c>
      <c r="X541" s="33" t="s">
        <v>66</v>
      </c>
      <c r="Y541" s="34">
        <v>0</v>
      </c>
    </row>
    <row r="542" spans="1:25" ht="15.75" customHeight="1" x14ac:dyDescent="0.2">
      <c r="A542" s="48"/>
      <c r="B542" s="45"/>
      <c r="C542" s="46"/>
      <c r="D542" s="48"/>
      <c r="E542" s="135"/>
      <c r="F542" s="49">
        <f t="shared" si="16"/>
        <v>0</v>
      </c>
      <c r="G542" s="49">
        <f t="shared" si="17"/>
        <v>0</v>
      </c>
      <c r="H542" s="34" t="s">
        <v>66</v>
      </c>
      <c r="I542" s="45"/>
      <c r="J542" s="46"/>
      <c r="K542" s="25"/>
      <c r="L542" s="22"/>
      <c r="M542" s="47" t="str">
        <f t="shared" si="18"/>
        <v/>
      </c>
      <c r="N542" s="27" t="str">
        <f t="shared" si="19"/>
        <v/>
      </c>
      <c r="O542" s="27" t="str">
        <f t="shared" si="20"/>
        <v/>
      </c>
      <c r="P542" s="27" t="str">
        <f t="shared" si="21"/>
        <v/>
      </c>
      <c r="Q542" s="28" t="s">
        <v>66</v>
      </c>
      <c r="R542" s="33" t="s">
        <v>66</v>
      </c>
      <c r="S542" s="30">
        <f ca="1">SUMIFS(Dividendos!E:E,Dividendos!B:B,A542,Dividendos!A:A,"&gt;="&amp;B542,Dividendos!A:A,"&lt;="&amp; IF(I542="",TODAY(),I542 ))*D542</f>
        <v>0</v>
      </c>
      <c r="T542" s="30">
        <f t="shared" ca="1" si="22"/>
        <v>0</v>
      </c>
      <c r="U542" s="31" t="str">
        <f ca="1">IFERROR(__xludf.DUMMYFUNCTION("IFERROR(IF(B542=TODAY(),GOOGLEFINANCE(""INDEXBVMF:IFIX""),INDEX(GOOGLEFINANCE(""INDEXBVMF:IFIX"",""price"",$B542),2,2)))"),"")</f>
        <v/>
      </c>
      <c r="V542" s="31">
        <f ca="1">IFERROR(__xludf.DUMMYFUNCTION("IF(OR(ISBLANK($I542),I542=TODAY()), GOOGLEFINANCE(""INDEXBVMF:IFIX"") ,INDEX(GOOGLEFINANCE(""INDEXBVMF:IFIX"",""price"",$I542),2,2))"),3416.25)</f>
        <v>3416.25</v>
      </c>
      <c r="W542" s="32" t="e">
        <f t="shared" ca="1" si="23"/>
        <v>#VALUE!</v>
      </c>
      <c r="X542" s="33" t="s">
        <v>66</v>
      </c>
      <c r="Y542" s="34">
        <v>0</v>
      </c>
    </row>
    <row r="543" spans="1:25" ht="15.75" customHeight="1" x14ac:dyDescent="0.2">
      <c r="A543" s="48"/>
      <c r="B543" s="45"/>
      <c r="C543" s="46"/>
      <c r="D543" s="48"/>
      <c r="E543" s="135"/>
      <c r="F543" s="49">
        <f t="shared" si="16"/>
        <v>0</v>
      </c>
      <c r="G543" s="49">
        <f t="shared" si="17"/>
        <v>0</v>
      </c>
      <c r="H543" s="34" t="s">
        <v>66</v>
      </c>
      <c r="I543" s="45"/>
      <c r="J543" s="46"/>
      <c r="K543" s="25"/>
      <c r="L543" s="22"/>
      <c r="M543" s="47" t="str">
        <f t="shared" si="18"/>
        <v/>
      </c>
      <c r="N543" s="27" t="str">
        <f t="shared" si="19"/>
        <v/>
      </c>
      <c r="O543" s="27" t="str">
        <f t="shared" si="20"/>
        <v/>
      </c>
      <c r="P543" s="27" t="str">
        <f t="shared" si="21"/>
        <v/>
      </c>
      <c r="Q543" s="28" t="s">
        <v>66</v>
      </c>
      <c r="R543" s="33" t="s">
        <v>66</v>
      </c>
      <c r="S543" s="30">
        <f ca="1">SUMIFS(Dividendos!E:E,Dividendos!B:B,A543,Dividendos!A:A,"&gt;="&amp;B543,Dividendos!A:A,"&lt;="&amp; IF(I543="",TODAY(),I543 ))*D543</f>
        <v>0</v>
      </c>
      <c r="T543" s="30">
        <f t="shared" ca="1" si="22"/>
        <v>0</v>
      </c>
      <c r="U543" s="31" t="str">
        <f ca="1">IFERROR(__xludf.DUMMYFUNCTION("IFERROR(IF(B543=TODAY(),GOOGLEFINANCE(""INDEXBVMF:IFIX""),INDEX(GOOGLEFINANCE(""INDEXBVMF:IFIX"",""price"",$B543),2,2)))"),"")</f>
        <v/>
      </c>
      <c r="V543" s="31">
        <f ca="1">IFERROR(__xludf.DUMMYFUNCTION("IF(OR(ISBLANK($I543),I543=TODAY()), GOOGLEFINANCE(""INDEXBVMF:IFIX"") ,INDEX(GOOGLEFINANCE(""INDEXBVMF:IFIX"",""price"",$I543),2,2))"),3416.25)</f>
        <v>3416.25</v>
      </c>
      <c r="W543" s="32" t="e">
        <f t="shared" ca="1" si="23"/>
        <v>#VALUE!</v>
      </c>
      <c r="X543" s="33" t="s">
        <v>66</v>
      </c>
      <c r="Y543" s="34">
        <v>0</v>
      </c>
    </row>
    <row r="544" spans="1:25" ht="15.75" customHeight="1" x14ac:dyDescent="0.2">
      <c r="A544" s="48"/>
      <c r="B544" s="45"/>
      <c r="C544" s="46"/>
      <c r="D544" s="48"/>
      <c r="E544" s="135"/>
      <c r="F544" s="49">
        <f t="shared" si="16"/>
        <v>0</v>
      </c>
      <c r="G544" s="49">
        <f t="shared" si="17"/>
        <v>0</v>
      </c>
      <c r="H544" s="34" t="s">
        <v>66</v>
      </c>
      <c r="I544" s="45"/>
      <c r="J544" s="46"/>
      <c r="K544" s="25"/>
      <c r="L544" s="22"/>
      <c r="M544" s="47" t="str">
        <f t="shared" si="18"/>
        <v/>
      </c>
      <c r="N544" s="27" t="str">
        <f t="shared" si="19"/>
        <v/>
      </c>
      <c r="O544" s="27" t="str">
        <f t="shared" si="20"/>
        <v/>
      </c>
      <c r="P544" s="27" t="str">
        <f t="shared" si="21"/>
        <v/>
      </c>
      <c r="Q544" s="28" t="s">
        <v>66</v>
      </c>
      <c r="R544" s="33" t="s">
        <v>66</v>
      </c>
      <c r="S544" s="30">
        <f ca="1">SUMIFS(Dividendos!E:E,Dividendos!B:B,A544,Dividendos!A:A,"&gt;="&amp;B544,Dividendos!A:A,"&lt;="&amp; IF(I544="",TODAY(),I544 ))*D544</f>
        <v>0</v>
      </c>
      <c r="T544" s="30">
        <f t="shared" ca="1" si="22"/>
        <v>0</v>
      </c>
      <c r="U544" s="31" t="str">
        <f ca="1">IFERROR(__xludf.DUMMYFUNCTION("IFERROR(IF(B544=TODAY(),GOOGLEFINANCE(""INDEXBVMF:IFIX""),INDEX(GOOGLEFINANCE(""INDEXBVMF:IFIX"",""price"",$B544),2,2)))"),"")</f>
        <v/>
      </c>
      <c r="V544" s="31">
        <f ca="1">IFERROR(__xludf.DUMMYFUNCTION("IF(OR(ISBLANK($I544),I544=TODAY()), GOOGLEFINANCE(""INDEXBVMF:IFIX"") ,INDEX(GOOGLEFINANCE(""INDEXBVMF:IFIX"",""price"",$I544),2,2))"),3416.25)</f>
        <v>3416.25</v>
      </c>
      <c r="W544" s="32" t="e">
        <f t="shared" ca="1" si="23"/>
        <v>#VALUE!</v>
      </c>
      <c r="X544" s="33" t="s">
        <v>66</v>
      </c>
      <c r="Y544" s="34">
        <v>0</v>
      </c>
    </row>
    <row r="545" spans="1:25" ht="15.75" customHeight="1" x14ac:dyDescent="0.2">
      <c r="A545" s="48"/>
      <c r="B545" s="45"/>
      <c r="C545" s="46"/>
      <c r="D545" s="48"/>
      <c r="E545" s="135"/>
      <c r="F545" s="49">
        <f t="shared" si="16"/>
        <v>0</v>
      </c>
      <c r="G545" s="49">
        <f t="shared" si="17"/>
        <v>0</v>
      </c>
      <c r="H545" s="34" t="s">
        <v>66</v>
      </c>
      <c r="I545" s="45"/>
      <c r="J545" s="46"/>
      <c r="K545" s="25"/>
      <c r="L545" s="22"/>
      <c r="M545" s="47" t="str">
        <f t="shared" si="18"/>
        <v/>
      </c>
      <c r="N545" s="27" t="str">
        <f t="shared" si="19"/>
        <v/>
      </c>
      <c r="O545" s="27" t="str">
        <f t="shared" si="20"/>
        <v/>
      </c>
      <c r="P545" s="27" t="str">
        <f t="shared" si="21"/>
        <v/>
      </c>
      <c r="Q545" s="28" t="s">
        <v>66</v>
      </c>
      <c r="R545" s="33" t="s">
        <v>66</v>
      </c>
      <c r="S545" s="30">
        <f ca="1">SUMIFS(Dividendos!E:E,Dividendos!B:B,A545,Dividendos!A:A,"&gt;="&amp;B545,Dividendos!A:A,"&lt;="&amp; IF(I545="",TODAY(),I545 ))*D545</f>
        <v>0</v>
      </c>
      <c r="T545" s="30">
        <f t="shared" ca="1" si="22"/>
        <v>0</v>
      </c>
      <c r="U545" s="31" t="str">
        <f ca="1">IFERROR(__xludf.DUMMYFUNCTION("IFERROR(IF(B545=TODAY(),GOOGLEFINANCE(""INDEXBVMF:IFIX""),INDEX(GOOGLEFINANCE(""INDEXBVMF:IFIX"",""price"",$B545),2,2)))"),"")</f>
        <v/>
      </c>
      <c r="V545" s="31">
        <f ca="1">IFERROR(__xludf.DUMMYFUNCTION("IF(OR(ISBLANK($I545),I545=TODAY()), GOOGLEFINANCE(""INDEXBVMF:IFIX"") ,INDEX(GOOGLEFINANCE(""INDEXBVMF:IFIX"",""price"",$I545),2,2))"),3416.25)</f>
        <v>3416.25</v>
      </c>
      <c r="W545" s="32" t="e">
        <f t="shared" ca="1" si="23"/>
        <v>#VALUE!</v>
      </c>
      <c r="X545" s="33" t="s">
        <v>66</v>
      </c>
      <c r="Y545" s="34">
        <v>0</v>
      </c>
    </row>
    <row r="546" spans="1:25" ht="15.75" customHeight="1" x14ac:dyDescent="0.2">
      <c r="A546" s="48"/>
      <c r="B546" s="45"/>
      <c r="C546" s="46"/>
      <c r="D546" s="48"/>
      <c r="E546" s="135"/>
      <c r="F546" s="49">
        <f t="shared" si="16"/>
        <v>0</v>
      </c>
      <c r="G546" s="49">
        <f t="shared" si="17"/>
        <v>0</v>
      </c>
      <c r="H546" s="34" t="s">
        <v>66</v>
      </c>
      <c r="I546" s="45"/>
      <c r="J546" s="46"/>
      <c r="K546" s="25"/>
      <c r="L546" s="22"/>
      <c r="M546" s="47" t="str">
        <f t="shared" si="18"/>
        <v/>
      </c>
      <c r="N546" s="27" t="str">
        <f t="shared" si="19"/>
        <v/>
      </c>
      <c r="O546" s="27" t="str">
        <f t="shared" si="20"/>
        <v/>
      </c>
      <c r="P546" s="27" t="str">
        <f t="shared" si="21"/>
        <v/>
      </c>
      <c r="Q546" s="28" t="s">
        <v>66</v>
      </c>
      <c r="R546" s="33" t="s">
        <v>66</v>
      </c>
      <c r="S546" s="30">
        <f ca="1">SUMIFS(Dividendos!E:E,Dividendos!B:B,A546,Dividendos!A:A,"&gt;="&amp;B546,Dividendos!A:A,"&lt;="&amp; IF(I546="",TODAY(),I546 ))*D546</f>
        <v>0</v>
      </c>
      <c r="T546" s="30">
        <f t="shared" ca="1" si="22"/>
        <v>0</v>
      </c>
      <c r="U546" s="31" t="str">
        <f ca="1">IFERROR(__xludf.DUMMYFUNCTION("IFERROR(IF(B546=TODAY(),GOOGLEFINANCE(""INDEXBVMF:IFIX""),INDEX(GOOGLEFINANCE(""INDEXBVMF:IFIX"",""price"",$B546),2,2)))"),"")</f>
        <v/>
      </c>
      <c r="V546" s="31">
        <f ca="1">IFERROR(__xludf.DUMMYFUNCTION("IF(OR(ISBLANK($I546),I546=TODAY()), GOOGLEFINANCE(""INDEXBVMF:IFIX"") ,INDEX(GOOGLEFINANCE(""INDEXBVMF:IFIX"",""price"",$I546),2,2))"),3416.25)</f>
        <v>3416.25</v>
      </c>
      <c r="W546" s="32" t="e">
        <f t="shared" ca="1" si="23"/>
        <v>#VALUE!</v>
      </c>
      <c r="X546" s="33" t="s">
        <v>66</v>
      </c>
      <c r="Y546" s="34">
        <v>0</v>
      </c>
    </row>
    <row r="547" spans="1:25" ht="15.75" customHeight="1" x14ac:dyDescent="0.2">
      <c r="A547" s="48"/>
      <c r="B547" s="45"/>
      <c r="C547" s="46"/>
      <c r="D547" s="48"/>
      <c r="E547" s="135"/>
      <c r="F547" s="49">
        <f t="shared" si="16"/>
        <v>0</v>
      </c>
      <c r="G547" s="49">
        <f t="shared" si="17"/>
        <v>0</v>
      </c>
      <c r="H547" s="34" t="s">
        <v>66</v>
      </c>
      <c r="I547" s="45"/>
      <c r="J547" s="46"/>
      <c r="K547" s="25"/>
      <c r="L547" s="22"/>
      <c r="M547" s="47" t="str">
        <f t="shared" si="18"/>
        <v/>
      </c>
      <c r="N547" s="27" t="str">
        <f t="shared" si="19"/>
        <v/>
      </c>
      <c r="O547" s="27" t="str">
        <f t="shared" si="20"/>
        <v/>
      </c>
      <c r="P547" s="27" t="str">
        <f t="shared" si="21"/>
        <v/>
      </c>
      <c r="Q547" s="28" t="s">
        <v>66</v>
      </c>
      <c r="R547" s="33" t="s">
        <v>66</v>
      </c>
      <c r="S547" s="30">
        <f ca="1">SUMIFS(Dividendos!E:E,Dividendos!B:B,A547,Dividendos!A:A,"&gt;="&amp;B547,Dividendos!A:A,"&lt;="&amp; IF(I547="",TODAY(),I547 ))*D547</f>
        <v>0</v>
      </c>
      <c r="T547" s="30">
        <f t="shared" ca="1" si="22"/>
        <v>0</v>
      </c>
      <c r="U547" s="31" t="str">
        <f ca="1">IFERROR(__xludf.DUMMYFUNCTION("IFERROR(IF(B547=TODAY(),GOOGLEFINANCE(""INDEXBVMF:IFIX""),INDEX(GOOGLEFINANCE(""INDEXBVMF:IFIX"",""price"",$B547),2,2)))"),"")</f>
        <v/>
      </c>
      <c r="V547" s="31">
        <f ca="1">IFERROR(__xludf.DUMMYFUNCTION("IF(OR(ISBLANK($I547),I547=TODAY()), GOOGLEFINANCE(""INDEXBVMF:IFIX"") ,INDEX(GOOGLEFINANCE(""INDEXBVMF:IFIX"",""price"",$I547),2,2))"),3416.25)</f>
        <v>3416.25</v>
      </c>
      <c r="W547" s="32" t="e">
        <f t="shared" ca="1" si="23"/>
        <v>#VALUE!</v>
      </c>
      <c r="X547" s="33" t="s">
        <v>66</v>
      </c>
      <c r="Y547" s="34">
        <v>0</v>
      </c>
    </row>
    <row r="548" spans="1:25" ht="15.75" customHeight="1" x14ac:dyDescent="0.2">
      <c r="A548" s="48"/>
      <c r="B548" s="45"/>
      <c r="C548" s="46"/>
      <c r="D548" s="48"/>
      <c r="E548" s="135"/>
      <c r="F548" s="49">
        <f t="shared" si="16"/>
        <v>0</v>
      </c>
      <c r="G548" s="49">
        <f t="shared" si="17"/>
        <v>0</v>
      </c>
      <c r="H548" s="34" t="s">
        <v>66</v>
      </c>
      <c r="I548" s="45"/>
      <c r="J548" s="46"/>
      <c r="K548" s="25"/>
      <c r="L548" s="22"/>
      <c r="M548" s="47" t="str">
        <f t="shared" si="18"/>
        <v/>
      </c>
      <c r="N548" s="27" t="str">
        <f t="shared" si="19"/>
        <v/>
      </c>
      <c r="O548" s="27" t="str">
        <f t="shared" si="20"/>
        <v/>
      </c>
      <c r="P548" s="27" t="str">
        <f t="shared" si="21"/>
        <v/>
      </c>
      <c r="Q548" s="28" t="s">
        <v>66</v>
      </c>
      <c r="R548" s="33" t="s">
        <v>66</v>
      </c>
      <c r="S548" s="30">
        <f ca="1">SUMIFS(Dividendos!E:E,Dividendos!B:B,A548,Dividendos!A:A,"&gt;="&amp;B548,Dividendos!A:A,"&lt;="&amp; IF(I548="",TODAY(),I548 ))*D548</f>
        <v>0</v>
      </c>
      <c r="T548" s="30">
        <f t="shared" ca="1" si="22"/>
        <v>0</v>
      </c>
      <c r="U548" s="31" t="str">
        <f ca="1">IFERROR(__xludf.DUMMYFUNCTION("IFERROR(IF(B548=TODAY(),GOOGLEFINANCE(""INDEXBVMF:IFIX""),INDEX(GOOGLEFINANCE(""INDEXBVMF:IFIX"",""price"",$B548),2,2)))"),"")</f>
        <v/>
      </c>
      <c r="V548" s="31">
        <f ca="1">IFERROR(__xludf.DUMMYFUNCTION("IF(OR(ISBLANK($I548),I548=TODAY()), GOOGLEFINANCE(""INDEXBVMF:IFIX"") ,INDEX(GOOGLEFINANCE(""INDEXBVMF:IFIX"",""price"",$I548),2,2))"),3416.25)</f>
        <v>3416.25</v>
      </c>
      <c r="W548" s="32" t="e">
        <f t="shared" ca="1" si="23"/>
        <v>#VALUE!</v>
      </c>
      <c r="X548" s="33" t="s">
        <v>66</v>
      </c>
      <c r="Y548" s="34">
        <v>0</v>
      </c>
    </row>
    <row r="549" spans="1:25" ht="15.75" customHeight="1" x14ac:dyDescent="0.2">
      <c r="A549" s="48"/>
      <c r="B549" s="45"/>
      <c r="C549" s="46"/>
      <c r="D549" s="48"/>
      <c r="E549" s="135"/>
      <c r="F549" s="49">
        <f t="shared" si="16"/>
        <v>0</v>
      </c>
      <c r="G549" s="49">
        <f t="shared" si="17"/>
        <v>0</v>
      </c>
      <c r="H549" s="34" t="s">
        <v>66</v>
      </c>
      <c r="I549" s="45"/>
      <c r="J549" s="46"/>
      <c r="K549" s="25"/>
      <c r="L549" s="22"/>
      <c r="M549" s="47" t="str">
        <f t="shared" si="18"/>
        <v/>
      </c>
      <c r="N549" s="27" t="str">
        <f t="shared" si="19"/>
        <v/>
      </c>
      <c r="O549" s="27" t="str">
        <f t="shared" si="20"/>
        <v/>
      </c>
      <c r="P549" s="27" t="str">
        <f t="shared" si="21"/>
        <v/>
      </c>
      <c r="Q549" s="28" t="s">
        <v>66</v>
      </c>
      <c r="R549" s="33" t="s">
        <v>66</v>
      </c>
      <c r="S549" s="30">
        <f ca="1">SUMIFS(Dividendos!E:E,Dividendos!B:B,A549,Dividendos!A:A,"&gt;="&amp;B549,Dividendos!A:A,"&lt;="&amp; IF(I549="",TODAY(),I549 ))*D549</f>
        <v>0</v>
      </c>
      <c r="T549" s="30">
        <f t="shared" ca="1" si="22"/>
        <v>0</v>
      </c>
      <c r="U549" s="31" t="str">
        <f ca="1">IFERROR(__xludf.DUMMYFUNCTION("IFERROR(IF(B549=TODAY(),GOOGLEFINANCE(""INDEXBVMF:IFIX""),INDEX(GOOGLEFINANCE(""INDEXBVMF:IFIX"",""price"",$B549),2,2)))"),"")</f>
        <v/>
      </c>
      <c r="V549" s="31">
        <f ca="1">IFERROR(__xludf.DUMMYFUNCTION("IF(OR(ISBLANK($I549),I549=TODAY()), GOOGLEFINANCE(""INDEXBVMF:IFIX"") ,INDEX(GOOGLEFINANCE(""INDEXBVMF:IFIX"",""price"",$I549),2,2))"),3416.25)</f>
        <v>3416.25</v>
      </c>
      <c r="W549" s="32" t="e">
        <f t="shared" ca="1" si="23"/>
        <v>#VALUE!</v>
      </c>
      <c r="X549" s="33" t="s">
        <v>66</v>
      </c>
      <c r="Y549" s="34">
        <v>0</v>
      </c>
    </row>
    <row r="550" spans="1:25" ht="15.75" customHeight="1" x14ac:dyDescent="0.2">
      <c r="A550" s="48"/>
      <c r="B550" s="45"/>
      <c r="C550" s="46"/>
      <c r="D550" s="48"/>
      <c r="E550" s="135"/>
      <c r="F550" s="49">
        <f t="shared" si="16"/>
        <v>0</v>
      </c>
      <c r="G550" s="49">
        <f t="shared" si="17"/>
        <v>0</v>
      </c>
      <c r="H550" s="34" t="s">
        <v>66</v>
      </c>
      <c r="I550" s="45"/>
      <c r="J550" s="46"/>
      <c r="K550" s="25"/>
      <c r="L550" s="22"/>
      <c r="M550" s="47" t="str">
        <f t="shared" si="18"/>
        <v/>
      </c>
      <c r="N550" s="27" t="str">
        <f t="shared" si="19"/>
        <v/>
      </c>
      <c r="O550" s="27" t="str">
        <f t="shared" si="20"/>
        <v/>
      </c>
      <c r="P550" s="27" t="str">
        <f t="shared" si="21"/>
        <v/>
      </c>
      <c r="Q550" s="28" t="s">
        <v>66</v>
      </c>
      <c r="R550" s="33" t="s">
        <v>66</v>
      </c>
      <c r="S550" s="30">
        <f ca="1">SUMIFS(Dividendos!E:E,Dividendos!B:B,A550,Dividendos!A:A,"&gt;="&amp;B550,Dividendos!A:A,"&lt;="&amp; IF(I550="",TODAY(),I550 ))*D550</f>
        <v>0</v>
      </c>
      <c r="T550" s="30">
        <f t="shared" ca="1" si="22"/>
        <v>0</v>
      </c>
      <c r="U550" s="31" t="str">
        <f ca="1">IFERROR(__xludf.DUMMYFUNCTION("IFERROR(IF(B550=TODAY(),GOOGLEFINANCE(""INDEXBVMF:IFIX""),INDEX(GOOGLEFINANCE(""INDEXBVMF:IFIX"",""price"",$B550),2,2)))"),"")</f>
        <v/>
      </c>
      <c r="V550" s="31">
        <f ca="1">IFERROR(__xludf.DUMMYFUNCTION("IF(OR(ISBLANK($I550),I550=TODAY()), GOOGLEFINANCE(""INDEXBVMF:IFIX"") ,INDEX(GOOGLEFINANCE(""INDEXBVMF:IFIX"",""price"",$I550),2,2))"),3416.25)</f>
        <v>3416.25</v>
      </c>
      <c r="W550" s="32" t="e">
        <f t="shared" ca="1" si="23"/>
        <v>#VALUE!</v>
      </c>
      <c r="X550" s="33" t="s">
        <v>66</v>
      </c>
      <c r="Y550" s="34">
        <v>0</v>
      </c>
    </row>
    <row r="551" spans="1:25" ht="15.75" customHeight="1" x14ac:dyDescent="0.2">
      <c r="A551" s="48"/>
      <c r="B551" s="45"/>
      <c r="C551" s="46"/>
      <c r="D551" s="48"/>
      <c r="E551" s="135"/>
      <c r="F551" s="49">
        <f t="shared" si="16"/>
        <v>0</v>
      </c>
      <c r="G551" s="49">
        <f t="shared" si="17"/>
        <v>0</v>
      </c>
      <c r="H551" s="34" t="s">
        <v>66</v>
      </c>
      <c r="I551" s="45"/>
      <c r="J551" s="46"/>
      <c r="K551" s="25"/>
      <c r="L551" s="22"/>
      <c r="M551" s="47" t="str">
        <f t="shared" si="18"/>
        <v/>
      </c>
      <c r="N551" s="27" t="str">
        <f t="shared" si="19"/>
        <v/>
      </c>
      <c r="O551" s="27" t="str">
        <f t="shared" si="20"/>
        <v/>
      </c>
      <c r="P551" s="27" t="str">
        <f t="shared" si="21"/>
        <v/>
      </c>
      <c r="Q551" s="28" t="s">
        <v>66</v>
      </c>
      <c r="R551" s="33" t="s">
        <v>66</v>
      </c>
      <c r="S551" s="30">
        <f ca="1">SUMIFS(Dividendos!E:E,Dividendos!B:B,A551,Dividendos!A:A,"&gt;="&amp;B551,Dividendos!A:A,"&lt;="&amp; IF(I551="",TODAY(),I551 ))*D551</f>
        <v>0</v>
      </c>
      <c r="T551" s="30">
        <f t="shared" ca="1" si="22"/>
        <v>0</v>
      </c>
      <c r="U551" s="31" t="str">
        <f ca="1">IFERROR(__xludf.DUMMYFUNCTION("IFERROR(IF(B551=TODAY(),GOOGLEFINANCE(""INDEXBVMF:IFIX""),INDEX(GOOGLEFINANCE(""INDEXBVMF:IFIX"",""price"",$B551),2,2)))"),"")</f>
        <v/>
      </c>
      <c r="V551" s="31">
        <f ca="1">IFERROR(__xludf.DUMMYFUNCTION("IF(OR(ISBLANK($I551),I551=TODAY()), GOOGLEFINANCE(""INDEXBVMF:IFIX"") ,INDEX(GOOGLEFINANCE(""INDEXBVMF:IFIX"",""price"",$I551),2,2))"),3416.25)</f>
        <v>3416.25</v>
      </c>
      <c r="W551" s="32" t="e">
        <f t="shared" ca="1" si="23"/>
        <v>#VALUE!</v>
      </c>
      <c r="X551" s="33" t="s">
        <v>66</v>
      </c>
      <c r="Y551" s="34">
        <v>0</v>
      </c>
    </row>
    <row r="552" spans="1:25" ht="15.75" customHeight="1" x14ac:dyDescent="0.2">
      <c r="A552" s="48"/>
      <c r="B552" s="45"/>
      <c r="C552" s="46"/>
      <c r="D552" s="48"/>
      <c r="E552" s="135"/>
      <c r="F552" s="49">
        <f t="shared" si="16"/>
        <v>0</v>
      </c>
      <c r="G552" s="49">
        <f t="shared" si="17"/>
        <v>0</v>
      </c>
      <c r="H552" s="34" t="s">
        <v>66</v>
      </c>
      <c r="I552" s="45"/>
      <c r="J552" s="46"/>
      <c r="K552" s="25"/>
      <c r="L552" s="22"/>
      <c r="M552" s="47" t="str">
        <f t="shared" si="18"/>
        <v/>
      </c>
      <c r="N552" s="27" t="str">
        <f t="shared" si="19"/>
        <v/>
      </c>
      <c r="O552" s="27" t="str">
        <f t="shared" si="20"/>
        <v/>
      </c>
      <c r="P552" s="27" t="str">
        <f t="shared" si="21"/>
        <v/>
      </c>
      <c r="Q552" s="28" t="s">
        <v>66</v>
      </c>
      <c r="R552" s="33" t="s">
        <v>66</v>
      </c>
      <c r="S552" s="30">
        <f ca="1">SUMIFS(Dividendos!E:E,Dividendos!B:B,A552,Dividendos!A:A,"&gt;="&amp;B552,Dividendos!A:A,"&lt;="&amp; IF(I552="",TODAY(),I552 ))*D552</f>
        <v>0</v>
      </c>
      <c r="T552" s="30">
        <f t="shared" ca="1" si="22"/>
        <v>0</v>
      </c>
      <c r="U552" s="31" t="str">
        <f ca="1">IFERROR(__xludf.DUMMYFUNCTION("IFERROR(IF(B552=TODAY(),GOOGLEFINANCE(""INDEXBVMF:IFIX""),INDEX(GOOGLEFINANCE(""INDEXBVMF:IFIX"",""price"",$B552),2,2)))"),"")</f>
        <v/>
      </c>
      <c r="V552" s="31">
        <f ca="1">IFERROR(__xludf.DUMMYFUNCTION("IF(OR(ISBLANK($I552),I552=TODAY()), GOOGLEFINANCE(""INDEXBVMF:IFIX"") ,INDEX(GOOGLEFINANCE(""INDEXBVMF:IFIX"",""price"",$I552),2,2))"),3416.25)</f>
        <v>3416.25</v>
      </c>
      <c r="W552" s="32" t="e">
        <f t="shared" ca="1" si="23"/>
        <v>#VALUE!</v>
      </c>
      <c r="X552" s="33" t="s">
        <v>66</v>
      </c>
      <c r="Y552" s="34">
        <v>0</v>
      </c>
    </row>
    <row r="553" spans="1:25" ht="15.75" customHeight="1" x14ac:dyDescent="0.2">
      <c r="A553" s="48"/>
      <c r="B553" s="45"/>
      <c r="C553" s="46"/>
      <c r="D553" s="48"/>
      <c r="E553" s="135"/>
      <c r="F553" s="49">
        <f t="shared" si="16"/>
        <v>0</v>
      </c>
      <c r="G553" s="49">
        <f t="shared" si="17"/>
        <v>0</v>
      </c>
      <c r="H553" s="34" t="s">
        <v>66</v>
      </c>
      <c r="I553" s="45"/>
      <c r="J553" s="46"/>
      <c r="K553" s="25"/>
      <c r="L553" s="22"/>
      <c r="M553" s="47" t="str">
        <f t="shared" si="18"/>
        <v/>
      </c>
      <c r="N553" s="27" t="str">
        <f t="shared" si="19"/>
        <v/>
      </c>
      <c r="O553" s="27" t="str">
        <f t="shared" si="20"/>
        <v/>
      </c>
      <c r="P553" s="27" t="str">
        <f t="shared" si="21"/>
        <v/>
      </c>
      <c r="Q553" s="28" t="s">
        <v>66</v>
      </c>
      <c r="R553" s="33" t="s">
        <v>66</v>
      </c>
      <c r="S553" s="30">
        <f ca="1">SUMIFS(Dividendos!E:E,Dividendos!B:B,A553,Dividendos!A:A,"&gt;="&amp;B553,Dividendos!A:A,"&lt;="&amp; IF(I553="",TODAY(),I553 ))*D553</f>
        <v>0</v>
      </c>
      <c r="T553" s="30">
        <f t="shared" ca="1" si="22"/>
        <v>0</v>
      </c>
      <c r="U553" s="31" t="str">
        <f ca="1">IFERROR(__xludf.DUMMYFUNCTION("IFERROR(IF(B553=TODAY(),GOOGLEFINANCE(""INDEXBVMF:IFIX""),INDEX(GOOGLEFINANCE(""INDEXBVMF:IFIX"",""price"",$B553),2,2)))"),"")</f>
        <v/>
      </c>
      <c r="V553" s="31">
        <f ca="1">IFERROR(__xludf.DUMMYFUNCTION("IF(OR(ISBLANK($I553),I553=TODAY()), GOOGLEFINANCE(""INDEXBVMF:IFIX"") ,INDEX(GOOGLEFINANCE(""INDEXBVMF:IFIX"",""price"",$I553),2,2))"),3416.25)</f>
        <v>3416.25</v>
      </c>
      <c r="W553" s="32" t="e">
        <f t="shared" ca="1" si="23"/>
        <v>#VALUE!</v>
      </c>
      <c r="X553" s="33" t="s">
        <v>66</v>
      </c>
      <c r="Y553" s="34">
        <v>0</v>
      </c>
    </row>
    <row r="554" spans="1:25" ht="15.75" customHeight="1" x14ac:dyDescent="0.2">
      <c r="A554" s="48"/>
      <c r="B554" s="45"/>
      <c r="C554" s="46"/>
      <c r="D554" s="48"/>
      <c r="E554" s="135"/>
      <c r="F554" s="49">
        <f t="shared" si="16"/>
        <v>0</v>
      </c>
      <c r="G554" s="49">
        <f t="shared" si="17"/>
        <v>0</v>
      </c>
      <c r="H554" s="34" t="s">
        <v>66</v>
      </c>
      <c r="I554" s="45"/>
      <c r="J554" s="46"/>
      <c r="K554" s="25"/>
      <c r="L554" s="22"/>
      <c r="M554" s="47" t="str">
        <f t="shared" si="18"/>
        <v/>
      </c>
      <c r="N554" s="27" t="str">
        <f t="shared" si="19"/>
        <v/>
      </c>
      <c r="O554" s="27" t="str">
        <f t="shared" si="20"/>
        <v/>
      </c>
      <c r="P554" s="27" t="str">
        <f t="shared" si="21"/>
        <v/>
      </c>
      <c r="Q554" s="28" t="s">
        <v>66</v>
      </c>
      <c r="R554" s="33" t="s">
        <v>66</v>
      </c>
      <c r="S554" s="30">
        <f ca="1">SUMIFS(Dividendos!E:E,Dividendos!B:B,A554,Dividendos!A:A,"&gt;="&amp;B554,Dividendos!A:A,"&lt;="&amp; IF(I554="",TODAY(),I554 ))*D554</f>
        <v>0</v>
      </c>
      <c r="T554" s="30">
        <f t="shared" ca="1" si="22"/>
        <v>0</v>
      </c>
      <c r="U554" s="31" t="str">
        <f ca="1">IFERROR(__xludf.DUMMYFUNCTION("IFERROR(IF(B554=TODAY(),GOOGLEFINANCE(""INDEXBVMF:IFIX""),INDEX(GOOGLEFINANCE(""INDEXBVMF:IFIX"",""price"",$B554),2,2)))"),"")</f>
        <v/>
      </c>
      <c r="V554" s="31">
        <f ca="1">IFERROR(__xludf.DUMMYFUNCTION("IF(OR(ISBLANK($I554),I554=TODAY()), GOOGLEFINANCE(""INDEXBVMF:IFIX"") ,INDEX(GOOGLEFINANCE(""INDEXBVMF:IFIX"",""price"",$I554),2,2))"),3416.25)</f>
        <v>3416.25</v>
      </c>
      <c r="W554" s="32" t="e">
        <f t="shared" ca="1" si="23"/>
        <v>#VALUE!</v>
      </c>
      <c r="X554" s="33" t="s">
        <v>66</v>
      </c>
      <c r="Y554" s="34">
        <v>0</v>
      </c>
    </row>
    <row r="555" spans="1:25" ht="15.75" customHeight="1" x14ac:dyDescent="0.2">
      <c r="A555" s="48"/>
      <c r="B555" s="45"/>
      <c r="C555" s="46"/>
      <c r="D555" s="48"/>
      <c r="E555" s="135"/>
      <c r="F555" s="49">
        <f t="shared" si="16"/>
        <v>0</v>
      </c>
      <c r="G555" s="49">
        <f t="shared" si="17"/>
        <v>0</v>
      </c>
      <c r="H555" s="34" t="s">
        <v>66</v>
      </c>
      <c r="I555" s="45"/>
      <c r="J555" s="46"/>
      <c r="K555" s="25"/>
      <c r="L555" s="22"/>
      <c r="M555" s="47" t="str">
        <f t="shared" si="18"/>
        <v/>
      </c>
      <c r="N555" s="27" t="str">
        <f t="shared" si="19"/>
        <v/>
      </c>
      <c r="O555" s="27" t="str">
        <f t="shared" si="20"/>
        <v/>
      </c>
      <c r="P555" s="27" t="str">
        <f t="shared" si="21"/>
        <v/>
      </c>
      <c r="Q555" s="28" t="s">
        <v>66</v>
      </c>
      <c r="R555" s="33" t="s">
        <v>66</v>
      </c>
      <c r="S555" s="30">
        <f ca="1">SUMIFS(Dividendos!E:E,Dividendos!B:B,A555,Dividendos!A:A,"&gt;="&amp;B555,Dividendos!A:A,"&lt;="&amp; IF(I555="",TODAY(),I555 ))*D555</f>
        <v>0</v>
      </c>
      <c r="T555" s="30">
        <f t="shared" ca="1" si="22"/>
        <v>0</v>
      </c>
      <c r="U555" s="31" t="str">
        <f ca="1">IFERROR(__xludf.DUMMYFUNCTION("IFERROR(IF(B555=TODAY(),GOOGLEFINANCE(""INDEXBVMF:IFIX""),INDEX(GOOGLEFINANCE(""INDEXBVMF:IFIX"",""price"",$B555),2,2)))"),"")</f>
        <v/>
      </c>
      <c r="V555" s="31">
        <f ca="1">IFERROR(__xludf.DUMMYFUNCTION("IF(OR(ISBLANK($I555),I555=TODAY()), GOOGLEFINANCE(""INDEXBVMF:IFIX"") ,INDEX(GOOGLEFINANCE(""INDEXBVMF:IFIX"",""price"",$I555),2,2))"),3416.25)</f>
        <v>3416.25</v>
      </c>
      <c r="W555" s="32" t="e">
        <f t="shared" ca="1" si="23"/>
        <v>#VALUE!</v>
      </c>
      <c r="X555" s="33" t="s">
        <v>66</v>
      </c>
      <c r="Y555" s="34">
        <v>0</v>
      </c>
    </row>
    <row r="556" spans="1:25" ht="15.75" customHeight="1" x14ac:dyDescent="0.2">
      <c r="A556" s="48"/>
      <c r="B556" s="45"/>
      <c r="C556" s="46"/>
      <c r="D556" s="48"/>
      <c r="E556" s="135"/>
      <c r="F556" s="49">
        <f t="shared" si="16"/>
        <v>0</v>
      </c>
      <c r="G556" s="49">
        <f t="shared" si="17"/>
        <v>0</v>
      </c>
      <c r="H556" s="34" t="s">
        <v>66</v>
      </c>
      <c r="I556" s="45"/>
      <c r="J556" s="46"/>
      <c r="K556" s="25"/>
      <c r="L556" s="22"/>
      <c r="M556" s="47" t="str">
        <f t="shared" si="18"/>
        <v/>
      </c>
      <c r="N556" s="27" t="str">
        <f t="shared" si="19"/>
        <v/>
      </c>
      <c r="O556" s="27" t="str">
        <f t="shared" si="20"/>
        <v/>
      </c>
      <c r="P556" s="27" t="str">
        <f t="shared" si="21"/>
        <v/>
      </c>
      <c r="Q556" s="28" t="s">
        <v>66</v>
      </c>
      <c r="R556" s="33" t="s">
        <v>66</v>
      </c>
      <c r="S556" s="30">
        <f ca="1">SUMIFS(Dividendos!E:E,Dividendos!B:B,A556,Dividendos!A:A,"&gt;="&amp;B556,Dividendos!A:A,"&lt;="&amp; IF(I556="",TODAY(),I556 ))*D556</f>
        <v>0</v>
      </c>
      <c r="T556" s="30">
        <f t="shared" ca="1" si="22"/>
        <v>0</v>
      </c>
      <c r="U556" s="31" t="str">
        <f ca="1">IFERROR(__xludf.DUMMYFUNCTION("IFERROR(IF(B556=TODAY(),GOOGLEFINANCE(""INDEXBVMF:IFIX""),INDEX(GOOGLEFINANCE(""INDEXBVMF:IFIX"",""price"",$B556),2,2)))"),"")</f>
        <v/>
      </c>
      <c r="V556" s="31">
        <f ca="1">IFERROR(__xludf.DUMMYFUNCTION("IF(OR(ISBLANK($I556),I556=TODAY()), GOOGLEFINANCE(""INDEXBVMF:IFIX"") ,INDEX(GOOGLEFINANCE(""INDEXBVMF:IFIX"",""price"",$I556),2,2))"),3416.25)</f>
        <v>3416.25</v>
      </c>
      <c r="W556" s="32" t="e">
        <f t="shared" ca="1" si="23"/>
        <v>#VALUE!</v>
      </c>
      <c r="X556" s="33" t="s">
        <v>66</v>
      </c>
      <c r="Y556" s="34">
        <v>0</v>
      </c>
    </row>
    <row r="557" spans="1:25" ht="15.75" customHeight="1" x14ac:dyDescent="0.2">
      <c r="A557" s="48"/>
      <c r="B557" s="45"/>
      <c r="C557" s="46"/>
      <c r="D557" s="48"/>
      <c r="E557" s="135"/>
      <c r="F557" s="49">
        <f t="shared" si="16"/>
        <v>0</v>
      </c>
      <c r="G557" s="49">
        <f t="shared" si="17"/>
        <v>0</v>
      </c>
      <c r="H557" s="34" t="s">
        <v>66</v>
      </c>
      <c r="I557" s="45"/>
      <c r="J557" s="46"/>
      <c r="K557" s="25"/>
      <c r="L557" s="22"/>
      <c r="M557" s="47" t="str">
        <f t="shared" si="18"/>
        <v/>
      </c>
      <c r="N557" s="27" t="str">
        <f t="shared" si="19"/>
        <v/>
      </c>
      <c r="O557" s="27" t="str">
        <f t="shared" si="20"/>
        <v/>
      </c>
      <c r="P557" s="27" t="str">
        <f t="shared" si="21"/>
        <v/>
      </c>
      <c r="Q557" s="28" t="s">
        <v>66</v>
      </c>
      <c r="R557" s="33" t="s">
        <v>66</v>
      </c>
      <c r="S557" s="30">
        <f ca="1">SUMIFS(Dividendos!E:E,Dividendos!B:B,A557,Dividendos!A:A,"&gt;="&amp;B557,Dividendos!A:A,"&lt;="&amp; IF(I557="",TODAY(),I557 ))*D557</f>
        <v>0</v>
      </c>
      <c r="T557" s="30">
        <f t="shared" ca="1" si="22"/>
        <v>0</v>
      </c>
      <c r="U557" s="31" t="str">
        <f ca="1">IFERROR(__xludf.DUMMYFUNCTION("IFERROR(IF(B557=TODAY(),GOOGLEFINANCE(""INDEXBVMF:IFIX""),INDEX(GOOGLEFINANCE(""INDEXBVMF:IFIX"",""price"",$B557),2,2)))"),"")</f>
        <v/>
      </c>
      <c r="V557" s="31">
        <f ca="1">IFERROR(__xludf.DUMMYFUNCTION("IF(OR(ISBLANK($I557),I557=TODAY()), GOOGLEFINANCE(""INDEXBVMF:IFIX"") ,INDEX(GOOGLEFINANCE(""INDEXBVMF:IFIX"",""price"",$I557),2,2))"),3416.25)</f>
        <v>3416.25</v>
      </c>
      <c r="W557" s="32" t="e">
        <f t="shared" ca="1" si="23"/>
        <v>#VALUE!</v>
      </c>
      <c r="X557" s="33" t="s">
        <v>66</v>
      </c>
      <c r="Y557" s="34">
        <v>0</v>
      </c>
    </row>
    <row r="558" spans="1:25" ht="15.75" customHeight="1" x14ac:dyDescent="0.2">
      <c r="A558" s="48"/>
      <c r="B558" s="45"/>
      <c r="C558" s="46"/>
      <c r="D558" s="48"/>
      <c r="E558" s="135"/>
      <c r="F558" s="49">
        <f t="shared" si="16"/>
        <v>0</v>
      </c>
      <c r="G558" s="49">
        <f t="shared" si="17"/>
        <v>0</v>
      </c>
      <c r="H558" s="34" t="s">
        <v>66</v>
      </c>
      <c r="I558" s="45"/>
      <c r="J558" s="46"/>
      <c r="K558" s="25"/>
      <c r="L558" s="22"/>
      <c r="M558" s="47" t="str">
        <f t="shared" si="18"/>
        <v/>
      </c>
      <c r="N558" s="27" t="str">
        <f t="shared" si="19"/>
        <v/>
      </c>
      <c r="O558" s="27" t="str">
        <f t="shared" si="20"/>
        <v/>
      </c>
      <c r="P558" s="27" t="str">
        <f t="shared" si="21"/>
        <v/>
      </c>
      <c r="Q558" s="28" t="s">
        <v>66</v>
      </c>
      <c r="R558" s="33" t="s">
        <v>66</v>
      </c>
      <c r="S558" s="30">
        <f ca="1">SUMIFS(Dividendos!E:E,Dividendos!B:B,A558,Dividendos!A:A,"&gt;="&amp;B558,Dividendos!A:A,"&lt;="&amp; IF(I558="",TODAY(),I558 ))*D558</f>
        <v>0</v>
      </c>
      <c r="T558" s="30">
        <f t="shared" ca="1" si="22"/>
        <v>0</v>
      </c>
      <c r="U558" s="31" t="str">
        <f ca="1">IFERROR(__xludf.DUMMYFUNCTION("IFERROR(IF(B558=TODAY(),GOOGLEFINANCE(""INDEXBVMF:IFIX""),INDEX(GOOGLEFINANCE(""INDEXBVMF:IFIX"",""price"",$B558),2,2)))"),"")</f>
        <v/>
      </c>
      <c r="V558" s="31">
        <f ca="1">IFERROR(__xludf.DUMMYFUNCTION("IF(OR(ISBLANK($I558),I558=TODAY()), GOOGLEFINANCE(""INDEXBVMF:IFIX"") ,INDEX(GOOGLEFINANCE(""INDEXBVMF:IFIX"",""price"",$I558),2,2))"),3416.25)</f>
        <v>3416.25</v>
      </c>
      <c r="W558" s="32" t="e">
        <f t="shared" ca="1" si="23"/>
        <v>#VALUE!</v>
      </c>
      <c r="X558" s="33" t="s">
        <v>66</v>
      </c>
      <c r="Y558" s="34">
        <v>0</v>
      </c>
    </row>
    <row r="559" spans="1:25" ht="15.75" customHeight="1" x14ac:dyDescent="0.2">
      <c r="A559" s="48"/>
      <c r="B559" s="45"/>
      <c r="C559" s="46"/>
      <c r="D559" s="48"/>
      <c r="E559" s="135"/>
      <c r="F559" s="49">
        <f t="shared" si="16"/>
        <v>0</v>
      </c>
      <c r="G559" s="49">
        <f t="shared" si="17"/>
        <v>0</v>
      </c>
      <c r="H559" s="34" t="s">
        <v>66</v>
      </c>
      <c r="I559" s="45"/>
      <c r="J559" s="46"/>
      <c r="K559" s="25"/>
      <c r="L559" s="22"/>
      <c r="M559" s="47" t="str">
        <f t="shared" si="18"/>
        <v/>
      </c>
      <c r="N559" s="27" t="str">
        <f t="shared" si="19"/>
        <v/>
      </c>
      <c r="O559" s="27" t="str">
        <f t="shared" si="20"/>
        <v/>
      </c>
      <c r="P559" s="27" t="str">
        <f t="shared" si="21"/>
        <v/>
      </c>
      <c r="Q559" s="28" t="s">
        <v>66</v>
      </c>
      <c r="R559" s="33" t="s">
        <v>66</v>
      </c>
      <c r="S559" s="30">
        <f ca="1">SUMIFS(Dividendos!E:E,Dividendos!B:B,A559,Dividendos!A:A,"&gt;="&amp;B559,Dividendos!A:A,"&lt;="&amp; IF(I559="",TODAY(),I559 ))*D559</f>
        <v>0</v>
      </c>
      <c r="T559" s="30">
        <f t="shared" ca="1" si="22"/>
        <v>0</v>
      </c>
      <c r="U559" s="31" t="str">
        <f ca="1">IFERROR(__xludf.DUMMYFUNCTION("IFERROR(IF(B559=TODAY(),GOOGLEFINANCE(""INDEXBVMF:IFIX""),INDEX(GOOGLEFINANCE(""INDEXBVMF:IFIX"",""price"",$B559),2,2)))"),"")</f>
        <v/>
      </c>
      <c r="V559" s="31">
        <f ca="1">IFERROR(__xludf.DUMMYFUNCTION("IF(OR(ISBLANK($I559),I559=TODAY()), GOOGLEFINANCE(""INDEXBVMF:IFIX"") ,INDEX(GOOGLEFINANCE(""INDEXBVMF:IFIX"",""price"",$I559),2,2))"),3416.25)</f>
        <v>3416.25</v>
      </c>
      <c r="W559" s="32" t="e">
        <f t="shared" ca="1" si="23"/>
        <v>#VALUE!</v>
      </c>
      <c r="X559" s="33" t="s">
        <v>66</v>
      </c>
      <c r="Y559" s="34">
        <v>0</v>
      </c>
    </row>
    <row r="560" spans="1:25" ht="15.75" customHeight="1" x14ac:dyDescent="0.2">
      <c r="A560" s="48"/>
      <c r="B560" s="45"/>
      <c r="C560" s="46"/>
      <c r="D560" s="48"/>
      <c r="E560" s="135"/>
      <c r="F560" s="49">
        <f t="shared" si="16"/>
        <v>0</v>
      </c>
      <c r="G560" s="49">
        <f t="shared" si="17"/>
        <v>0</v>
      </c>
      <c r="H560" s="34" t="s">
        <v>66</v>
      </c>
      <c r="I560" s="45"/>
      <c r="J560" s="46"/>
      <c r="K560" s="25"/>
      <c r="L560" s="22"/>
      <c r="M560" s="47" t="str">
        <f t="shared" si="18"/>
        <v/>
      </c>
      <c r="N560" s="27" t="str">
        <f t="shared" si="19"/>
        <v/>
      </c>
      <c r="O560" s="27" t="str">
        <f t="shared" si="20"/>
        <v/>
      </c>
      <c r="P560" s="27" t="str">
        <f t="shared" si="21"/>
        <v/>
      </c>
      <c r="Q560" s="28" t="s">
        <v>66</v>
      </c>
      <c r="R560" s="33" t="s">
        <v>66</v>
      </c>
      <c r="S560" s="30">
        <f ca="1">SUMIFS(Dividendos!E:E,Dividendos!B:B,A560,Dividendos!A:A,"&gt;="&amp;B560,Dividendos!A:A,"&lt;="&amp; IF(I560="",TODAY(),I560 ))*D560</f>
        <v>0</v>
      </c>
      <c r="T560" s="30">
        <f t="shared" ca="1" si="22"/>
        <v>0</v>
      </c>
      <c r="U560" s="31" t="str">
        <f ca="1">IFERROR(__xludf.DUMMYFUNCTION("IFERROR(IF(B560=TODAY(),GOOGLEFINANCE(""INDEXBVMF:IFIX""),INDEX(GOOGLEFINANCE(""INDEXBVMF:IFIX"",""price"",$B560),2,2)))"),"")</f>
        <v/>
      </c>
      <c r="V560" s="31">
        <f ca="1">IFERROR(__xludf.DUMMYFUNCTION("IF(OR(ISBLANK($I560),I560=TODAY()), GOOGLEFINANCE(""INDEXBVMF:IFIX"") ,INDEX(GOOGLEFINANCE(""INDEXBVMF:IFIX"",""price"",$I560),2,2))"),3416.25)</f>
        <v>3416.25</v>
      </c>
      <c r="W560" s="32" t="e">
        <f t="shared" ca="1" si="23"/>
        <v>#VALUE!</v>
      </c>
      <c r="X560" s="33" t="s">
        <v>66</v>
      </c>
      <c r="Y560" s="34">
        <v>0</v>
      </c>
    </row>
    <row r="561" spans="1:25" ht="15.75" customHeight="1" x14ac:dyDescent="0.2">
      <c r="A561" s="48"/>
      <c r="B561" s="45"/>
      <c r="C561" s="46"/>
      <c r="D561" s="48"/>
      <c r="E561" s="135"/>
      <c r="F561" s="49">
        <f t="shared" si="16"/>
        <v>0</v>
      </c>
      <c r="G561" s="49">
        <f t="shared" si="17"/>
        <v>0</v>
      </c>
      <c r="H561" s="34" t="s">
        <v>66</v>
      </c>
      <c r="I561" s="45"/>
      <c r="J561" s="46"/>
      <c r="K561" s="25"/>
      <c r="L561" s="22"/>
      <c r="M561" s="47" t="str">
        <f t="shared" si="18"/>
        <v/>
      </c>
      <c r="N561" s="27" t="str">
        <f t="shared" si="19"/>
        <v/>
      </c>
      <c r="O561" s="27" t="str">
        <f t="shared" si="20"/>
        <v/>
      </c>
      <c r="P561" s="27" t="str">
        <f t="shared" si="21"/>
        <v/>
      </c>
      <c r="Q561" s="28" t="s">
        <v>66</v>
      </c>
      <c r="R561" s="33" t="s">
        <v>66</v>
      </c>
      <c r="S561" s="30">
        <f ca="1">SUMIFS(Dividendos!E:E,Dividendos!B:B,A561,Dividendos!A:A,"&gt;="&amp;B561,Dividendos!A:A,"&lt;="&amp; IF(I561="",TODAY(),I561 ))*D561</f>
        <v>0</v>
      </c>
      <c r="T561" s="30">
        <f t="shared" ca="1" si="22"/>
        <v>0</v>
      </c>
      <c r="U561" s="31" t="str">
        <f ca="1">IFERROR(__xludf.DUMMYFUNCTION("IFERROR(IF(B561=TODAY(),GOOGLEFINANCE(""INDEXBVMF:IFIX""),INDEX(GOOGLEFINANCE(""INDEXBVMF:IFIX"",""price"",$B561),2,2)))"),"")</f>
        <v/>
      </c>
      <c r="V561" s="31">
        <f ca="1">IFERROR(__xludf.DUMMYFUNCTION("IF(OR(ISBLANK($I561),I561=TODAY()), GOOGLEFINANCE(""INDEXBVMF:IFIX"") ,INDEX(GOOGLEFINANCE(""INDEXBVMF:IFIX"",""price"",$I561),2,2))"),3416.25)</f>
        <v>3416.25</v>
      </c>
      <c r="W561" s="32" t="e">
        <f t="shared" ca="1" si="23"/>
        <v>#VALUE!</v>
      </c>
      <c r="X561" s="33" t="s">
        <v>66</v>
      </c>
      <c r="Y561" s="34">
        <v>0</v>
      </c>
    </row>
    <row r="562" spans="1:25" ht="15.75" customHeight="1" x14ac:dyDescent="0.2">
      <c r="A562" s="48"/>
      <c r="B562" s="45"/>
      <c r="C562" s="46"/>
      <c r="D562" s="48"/>
      <c r="E562" s="135"/>
      <c r="F562" s="49">
        <f t="shared" si="16"/>
        <v>0</v>
      </c>
      <c r="G562" s="49">
        <f t="shared" si="17"/>
        <v>0</v>
      </c>
      <c r="H562" s="34" t="s">
        <v>66</v>
      </c>
      <c r="I562" s="45"/>
      <c r="J562" s="46"/>
      <c r="K562" s="25"/>
      <c r="L562" s="22"/>
      <c r="M562" s="47" t="str">
        <f t="shared" si="18"/>
        <v/>
      </c>
      <c r="N562" s="27" t="str">
        <f t="shared" si="19"/>
        <v/>
      </c>
      <c r="O562" s="27" t="str">
        <f t="shared" si="20"/>
        <v/>
      </c>
      <c r="P562" s="27" t="str">
        <f t="shared" si="21"/>
        <v/>
      </c>
      <c r="Q562" s="28" t="s">
        <v>66</v>
      </c>
      <c r="R562" s="33" t="s">
        <v>66</v>
      </c>
      <c r="S562" s="30">
        <f ca="1">SUMIFS(Dividendos!E:E,Dividendos!B:B,A562,Dividendos!A:A,"&gt;="&amp;B562,Dividendos!A:A,"&lt;="&amp; IF(I562="",TODAY(),I562 ))*D562</f>
        <v>0</v>
      </c>
      <c r="T562" s="30">
        <f t="shared" ca="1" si="22"/>
        <v>0</v>
      </c>
      <c r="U562" s="31" t="str">
        <f ca="1">IFERROR(__xludf.DUMMYFUNCTION("IFERROR(IF(B562=TODAY(),GOOGLEFINANCE(""INDEXBVMF:IFIX""),INDEX(GOOGLEFINANCE(""INDEXBVMF:IFIX"",""price"",$B562),2,2)))"),"")</f>
        <v/>
      </c>
      <c r="V562" s="31">
        <f ca="1">IFERROR(__xludf.DUMMYFUNCTION("IF(OR(ISBLANK($I562),I562=TODAY()), GOOGLEFINANCE(""INDEXBVMF:IFIX"") ,INDEX(GOOGLEFINANCE(""INDEXBVMF:IFIX"",""price"",$I562),2,2))"),3416.25)</f>
        <v>3416.25</v>
      </c>
      <c r="W562" s="32" t="e">
        <f t="shared" ca="1" si="23"/>
        <v>#VALUE!</v>
      </c>
      <c r="X562" s="33" t="s">
        <v>66</v>
      </c>
      <c r="Y562" s="34">
        <v>0</v>
      </c>
    </row>
    <row r="563" spans="1:25" ht="15.75" customHeight="1" x14ac:dyDescent="0.2">
      <c r="A563" s="48"/>
      <c r="B563" s="45"/>
      <c r="C563" s="46"/>
      <c r="D563" s="48"/>
      <c r="E563" s="135"/>
      <c r="F563" s="49">
        <f t="shared" si="16"/>
        <v>0</v>
      </c>
      <c r="G563" s="49">
        <f t="shared" si="17"/>
        <v>0</v>
      </c>
      <c r="H563" s="34" t="s">
        <v>66</v>
      </c>
      <c r="I563" s="45"/>
      <c r="J563" s="46"/>
      <c r="K563" s="25"/>
      <c r="L563" s="22"/>
      <c r="M563" s="47" t="str">
        <f t="shared" si="18"/>
        <v/>
      </c>
      <c r="N563" s="27" t="str">
        <f t="shared" si="19"/>
        <v/>
      </c>
      <c r="O563" s="27" t="str">
        <f t="shared" si="20"/>
        <v/>
      </c>
      <c r="P563" s="27" t="str">
        <f t="shared" si="21"/>
        <v/>
      </c>
      <c r="Q563" s="28" t="s">
        <v>66</v>
      </c>
      <c r="R563" s="33" t="s">
        <v>66</v>
      </c>
      <c r="S563" s="30">
        <f ca="1">SUMIFS(Dividendos!E:E,Dividendos!B:B,A563,Dividendos!A:A,"&gt;="&amp;B563,Dividendos!A:A,"&lt;="&amp; IF(I563="",TODAY(),I563 ))*D563</f>
        <v>0</v>
      </c>
      <c r="T563" s="30">
        <f t="shared" ca="1" si="22"/>
        <v>0</v>
      </c>
      <c r="U563" s="31" t="str">
        <f ca="1">IFERROR(__xludf.DUMMYFUNCTION("IFERROR(IF(B563=TODAY(),GOOGLEFINANCE(""INDEXBVMF:IFIX""),INDEX(GOOGLEFINANCE(""INDEXBVMF:IFIX"",""price"",$B563),2,2)))"),"")</f>
        <v/>
      </c>
      <c r="V563" s="31">
        <f ca="1">IFERROR(__xludf.DUMMYFUNCTION("IF(OR(ISBLANK($I563),I563=TODAY()), GOOGLEFINANCE(""INDEXBVMF:IFIX"") ,INDEX(GOOGLEFINANCE(""INDEXBVMF:IFIX"",""price"",$I563),2,2))"),3416.25)</f>
        <v>3416.25</v>
      </c>
      <c r="W563" s="32" t="e">
        <f t="shared" ca="1" si="23"/>
        <v>#VALUE!</v>
      </c>
      <c r="X563" s="33" t="s">
        <v>66</v>
      </c>
      <c r="Y563" s="34">
        <v>0</v>
      </c>
    </row>
    <row r="564" spans="1:25" ht="15.75" customHeight="1" x14ac:dyDescent="0.2">
      <c r="A564" s="48"/>
      <c r="B564" s="45"/>
      <c r="C564" s="46"/>
      <c r="D564" s="48"/>
      <c r="E564" s="135"/>
      <c r="F564" s="49">
        <f t="shared" si="16"/>
        <v>0</v>
      </c>
      <c r="G564" s="49">
        <f t="shared" si="17"/>
        <v>0</v>
      </c>
      <c r="H564" s="34" t="s">
        <v>66</v>
      </c>
      <c r="I564" s="45"/>
      <c r="J564" s="46"/>
      <c r="K564" s="25"/>
      <c r="L564" s="22"/>
      <c r="M564" s="47" t="str">
        <f t="shared" si="18"/>
        <v/>
      </c>
      <c r="N564" s="27" t="str">
        <f t="shared" si="19"/>
        <v/>
      </c>
      <c r="O564" s="27" t="str">
        <f t="shared" si="20"/>
        <v/>
      </c>
      <c r="P564" s="27" t="str">
        <f t="shared" si="21"/>
        <v/>
      </c>
      <c r="Q564" s="28" t="s">
        <v>66</v>
      </c>
      <c r="R564" s="33" t="s">
        <v>66</v>
      </c>
      <c r="S564" s="30">
        <f ca="1">SUMIFS(Dividendos!E:E,Dividendos!B:B,A564,Dividendos!A:A,"&gt;="&amp;B564,Dividendos!A:A,"&lt;="&amp; IF(I564="",TODAY(),I564 ))*D564</f>
        <v>0</v>
      </c>
      <c r="T564" s="30">
        <f t="shared" ca="1" si="22"/>
        <v>0</v>
      </c>
      <c r="U564" s="31" t="str">
        <f ca="1">IFERROR(__xludf.DUMMYFUNCTION("IFERROR(IF(B564=TODAY(),GOOGLEFINANCE(""INDEXBVMF:IFIX""),INDEX(GOOGLEFINANCE(""INDEXBVMF:IFIX"",""price"",$B564),2,2)))"),"")</f>
        <v/>
      </c>
      <c r="V564" s="31">
        <f ca="1">IFERROR(__xludf.DUMMYFUNCTION("IF(OR(ISBLANK($I564),I564=TODAY()), GOOGLEFINANCE(""INDEXBVMF:IFIX"") ,INDEX(GOOGLEFINANCE(""INDEXBVMF:IFIX"",""price"",$I564),2,2))"),3416.25)</f>
        <v>3416.25</v>
      </c>
      <c r="W564" s="32" t="e">
        <f t="shared" ca="1" si="23"/>
        <v>#VALUE!</v>
      </c>
      <c r="X564" s="33" t="s">
        <v>66</v>
      </c>
      <c r="Y564" s="34">
        <v>0</v>
      </c>
    </row>
    <row r="565" spans="1:25" ht="15.75" customHeight="1" x14ac:dyDescent="0.2">
      <c r="A565" s="48"/>
      <c r="B565" s="45"/>
      <c r="C565" s="46"/>
      <c r="D565" s="48"/>
      <c r="E565" s="135"/>
      <c r="F565" s="49">
        <f t="shared" si="16"/>
        <v>0</v>
      </c>
      <c r="G565" s="49">
        <f t="shared" si="17"/>
        <v>0</v>
      </c>
      <c r="H565" s="34" t="s">
        <v>66</v>
      </c>
      <c r="I565" s="45"/>
      <c r="J565" s="46"/>
      <c r="K565" s="25"/>
      <c r="L565" s="22"/>
      <c r="M565" s="47" t="str">
        <f t="shared" si="18"/>
        <v/>
      </c>
      <c r="N565" s="27" t="str">
        <f t="shared" si="19"/>
        <v/>
      </c>
      <c r="O565" s="27" t="str">
        <f t="shared" si="20"/>
        <v/>
      </c>
      <c r="P565" s="27" t="str">
        <f t="shared" si="21"/>
        <v/>
      </c>
      <c r="Q565" s="28" t="s">
        <v>66</v>
      </c>
      <c r="R565" s="33" t="s">
        <v>66</v>
      </c>
      <c r="S565" s="30">
        <f ca="1">SUMIFS(Dividendos!E:E,Dividendos!B:B,A565,Dividendos!A:A,"&gt;="&amp;B565,Dividendos!A:A,"&lt;="&amp; IF(I565="",TODAY(),I565 ))*D565</f>
        <v>0</v>
      </c>
      <c r="T565" s="30">
        <f t="shared" ca="1" si="22"/>
        <v>0</v>
      </c>
      <c r="U565" s="31" t="str">
        <f ca="1">IFERROR(__xludf.DUMMYFUNCTION("IFERROR(IF(B565=TODAY(),GOOGLEFINANCE(""INDEXBVMF:IFIX""),INDEX(GOOGLEFINANCE(""INDEXBVMF:IFIX"",""price"",$B565),2,2)))"),"")</f>
        <v/>
      </c>
      <c r="V565" s="31">
        <f ca="1">IFERROR(__xludf.DUMMYFUNCTION("IF(OR(ISBLANK($I565),I565=TODAY()), GOOGLEFINANCE(""INDEXBVMF:IFIX"") ,INDEX(GOOGLEFINANCE(""INDEXBVMF:IFIX"",""price"",$I565),2,2))"),3416.25)</f>
        <v>3416.25</v>
      </c>
      <c r="W565" s="32" t="e">
        <f t="shared" ca="1" si="23"/>
        <v>#VALUE!</v>
      </c>
      <c r="X565" s="33" t="s">
        <v>66</v>
      </c>
      <c r="Y565" s="34">
        <v>0</v>
      </c>
    </row>
    <row r="566" spans="1:25" ht="15.75" customHeight="1" x14ac:dyDescent="0.2">
      <c r="A566" s="48"/>
      <c r="B566" s="45"/>
      <c r="C566" s="46"/>
      <c r="D566" s="48"/>
      <c r="E566" s="135"/>
      <c r="F566" s="49">
        <f t="shared" si="16"/>
        <v>0</v>
      </c>
      <c r="G566" s="49">
        <f t="shared" si="17"/>
        <v>0</v>
      </c>
      <c r="H566" s="34" t="s">
        <v>66</v>
      </c>
      <c r="I566" s="45"/>
      <c r="J566" s="46"/>
      <c r="K566" s="25"/>
      <c r="L566" s="22"/>
      <c r="M566" s="47" t="str">
        <f t="shared" si="18"/>
        <v/>
      </c>
      <c r="N566" s="27" t="str">
        <f t="shared" si="19"/>
        <v/>
      </c>
      <c r="O566" s="27" t="str">
        <f t="shared" si="20"/>
        <v/>
      </c>
      <c r="P566" s="27" t="str">
        <f t="shared" si="21"/>
        <v/>
      </c>
      <c r="Q566" s="28" t="s">
        <v>66</v>
      </c>
      <c r="R566" s="33" t="s">
        <v>66</v>
      </c>
      <c r="S566" s="30">
        <f ca="1">SUMIFS(Dividendos!E:E,Dividendos!B:B,A566,Dividendos!A:A,"&gt;="&amp;B566,Dividendos!A:A,"&lt;="&amp; IF(I566="",TODAY(),I566 ))*D566</f>
        <v>0</v>
      </c>
      <c r="T566" s="30">
        <f t="shared" ca="1" si="22"/>
        <v>0</v>
      </c>
      <c r="U566" s="31" t="str">
        <f ca="1">IFERROR(__xludf.DUMMYFUNCTION("IFERROR(IF(B566=TODAY(),GOOGLEFINANCE(""INDEXBVMF:IFIX""),INDEX(GOOGLEFINANCE(""INDEXBVMF:IFIX"",""price"",$B566),2,2)))"),"")</f>
        <v/>
      </c>
      <c r="V566" s="31">
        <f ca="1">IFERROR(__xludf.DUMMYFUNCTION("IF(OR(ISBLANK($I566),I566=TODAY()), GOOGLEFINANCE(""INDEXBVMF:IFIX"") ,INDEX(GOOGLEFINANCE(""INDEXBVMF:IFIX"",""price"",$I566),2,2))"),3416.25)</f>
        <v>3416.25</v>
      </c>
      <c r="W566" s="32" t="e">
        <f t="shared" ca="1" si="23"/>
        <v>#VALUE!</v>
      </c>
      <c r="X566" s="33" t="s">
        <v>66</v>
      </c>
      <c r="Y566" s="34">
        <v>0</v>
      </c>
    </row>
    <row r="567" spans="1:25" ht="15.75" customHeight="1" x14ac:dyDescent="0.2">
      <c r="A567" s="48"/>
      <c r="B567" s="45"/>
      <c r="C567" s="46"/>
      <c r="D567" s="48"/>
      <c r="E567" s="135"/>
      <c r="F567" s="49">
        <f t="shared" si="16"/>
        <v>0</v>
      </c>
      <c r="G567" s="49">
        <f t="shared" si="17"/>
        <v>0</v>
      </c>
      <c r="H567" s="34" t="s">
        <v>66</v>
      </c>
      <c r="I567" s="45"/>
      <c r="J567" s="46"/>
      <c r="K567" s="25"/>
      <c r="L567" s="22"/>
      <c r="M567" s="47" t="str">
        <f t="shared" si="18"/>
        <v/>
      </c>
      <c r="N567" s="27" t="str">
        <f t="shared" si="19"/>
        <v/>
      </c>
      <c r="O567" s="27" t="str">
        <f t="shared" si="20"/>
        <v/>
      </c>
      <c r="P567" s="27" t="str">
        <f t="shared" si="21"/>
        <v/>
      </c>
      <c r="Q567" s="28" t="s">
        <v>66</v>
      </c>
      <c r="R567" s="33" t="s">
        <v>66</v>
      </c>
      <c r="S567" s="30">
        <f ca="1">SUMIFS(Dividendos!E:E,Dividendos!B:B,A567,Dividendos!A:A,"&gt;="&amp;B567,Dividendos!A:A,"&lt;="&amp; IF(I567="",TODAY(),I567 ))*D567</f>
        <v>0</v>
      </c>
      <c r="T567" s="30">
        <f t="shared" ca="1" si="22"/>
        <v>0</v>
      </c>
      <c r="U567" s="31" t="str">
        <f ca="1">IFERROR(__xludf.DUMMYFUNCTION("IFERROR(IF(B567=TODAY(),GOOGLEFINANCE(""INDEXBVMF:IFIX""),INDEX(GOOGLEFINANCE(""INDEXBVMF:IFIX"",""price"",$B567),2,2)))"),"")</f>
        <v/>
      </c>
      <c r="V567" s="31">
        <f ca="1">IFERROR(__xludf.DUMMYFUNCTION("IF(OR(ISBLANK($I567),I567=TODAY()), GOOGLEFINANCE(""INDEXBVMF:IFIX"") ,INDEX(GOOGLEFINANCE(""INDEXBVMF:IFIX"",""price"",$I567),2,2))"),3416.25)</f>
        <v>3416.25</v>
      </c>
      <c r="W567" s="32" t="e">
        <f t="shared" ca="1" si="23"/>
        <v>#VALUE!</v>
      </c>
      <c r="X567" s="33" t="s">
        <v>66</v>
      </c>
      <c r="Y567" s="34">
        <v>0</v>
      </c>
    </row>
    <row r="568" spans="1:25" ht="15.75" customHeight="1" x14ac:dyDescent="0.2">
      <c r="A568" s="48"/>
      <c r="B568" s="45"/>
      <c r="C568" s="46"/>
      <c r="D568" s="48"/>
      <c r="E568" s="135"/>
      <c r="F568" s="49">
        <f t="shared" si="16"/>
        <v>0</v>
      </c>
      <c r="G568" s="49">
        <f t="shared" si="17"/>
        <v>0</v>
      </c>
      <c r="H568" s="34" t="s">
        <v>66</v>
      </c>
      <c r="I568" s="45"/>
      <c r="J568" s="46"/>
      <c r="K568" s="25"/>
      <c r="L568" s="22"/>
      <c r="M568" s="47" t="str">
        <f t="shared" si="18"/>
        <v/>
      </c>
      <c r="N568" s="27" t="str">
        <f t="shared" si="19"/>
        <v/>
      </c>
      <c r="O568" s="27" t="str">
        <f t="shared" si="20"/>
        <v/>
      </c>
      <c r="P568" s="27" t="str">
        <f t="shared" si="21"/>
        <v/>
      </c>
      <c r="Q568" s="28" t="s">
        <v>66</v>
      </c>
      <c r="R568" s="33" t="s">
        <v>66</v>
      </c>
      <c r="S568" s="30">
        <f ca="1">SUMIFS(Dividendos!E:E,Dividendos!B:B,A568,Dividendos!A:A,"&gt;="&amp;B568,Dividendos!A:A,"&lt;="&amp; IF(I568="",TODAY(),I568 ))*D568</f>
        <v>0</v>
      </c>
      <c r="T568" s="30">
        <f t="shared" ca="1" si="22"/>
        <v>0</v>
      </c>
      <c r="U568" s="31" t="str">
        <f ca="1">IFERROR(__xludf.DUMMYFUNCTION("IFERROR(IF(B568=TODAY(),GOOGLEFINANCE(""INDEXBVMF:IFIX""),INDEX(GOOGLEFINANCE(""INDEXBVMF:IFIX"",""price"",$B568),2,2)))"),"")</f>
        <v/>
      </c>
      <c r="V568" s="31">
        <f ca="1">IFERROR(__xludf.DUMMYFUNCTION("IF(OR(ISBLANK($I568),I568=TODAY()), GOOGLEFINANCE(""INDEXBVMF:IFIX"") ,INDEX(GOOGLEFINANCE(""INDEXBVMF:IFIX"",""price"",$I568),2,2))"),3416.25)</f>
        <v>3416.25</v>
      </c>
      <c r="W568" s="32" t="e">
        <f t="shared" ca="1" si="23"/>
        <v>#VALUE!</v>
      </c>
      <c r="X568" s="33" t="s">
        <v>66</v>
      </c>
      <c r="Y568" s="34">
        <v>0</v>
      </c>
    </row>
    <row r="569" spans="1:25" ht="15.75" customHeight="1" x14ac:dyDescent="0.2">
      <c r="A569" s="48"/>
      <c r="B569" s="45"/>
      <c r="C569" s="46"/>
      <c r="D569" s="48"/>
      <c r="E569" s="135"/>
      <c r="F569" s="49">
        <f t="shared" si="16"/>
        <v>0</v>
      </c>
      <c r="G569" s="49">
        <f t="shared" si="17"/>
        <v>0</v>
      </c>
      <c r="H569" s="34" t="s">
        <v>66</v>
      </c>
      <c r="I569" s="45"/>
      <c r="J569" s="46"/>
      <c r="K569" s="25"/>
      <c r="L569" s="22"/>
      <c r="M569" s="47" t="str">
        <f t="shared" si="18"/>
        <v/>
      </c>
      <c r="N569" s="27" t="str">
        <f t="shared" si="19"/>
        <v/>
      </c>
      <c r="O569" s="27" t="str">
        <f t="shared" si="20"/>
        <v/>
      </c>
      <c r="P569" s="27" t="str">
        <f t="shared" si="21"/>
        <v/>
      </c>
      <c r="Q569" s="28" t="s">
        <v>66</v>
      </c>
      <c r="R569" s="33" t="s">
        <v>66</v>
      </c>
      <c r="S569" s="30">
        <f ca="1">SUMIFS(Dividendos!E:E,Dividendos!B:B,A569,Dividendos!A:A,"&gt;="&amp;B569,Dividendos!A:A,"&lt;="&amp; IF(I569="",TODAY(),I569 ))*D569</f>
        <v>0</v>
      </c>
      <c r="T569" s="30">
        <f t="shared" ca="1" si="22"/>
        <v>0</v>
      </c>
      <c r="U569" s="31" t="str">
        <f ca="1">IFERROR(__xludf.DUMMYFUNCTION("IFERROR(IF(B569=TODAY(),GOOGLEFINANCE(""INDEXBVMF:IFIX""),INDEX(GOOGLEFINANCE(""INDEXBVMF:IFIX"",""price"",$B569),2,2)))"),"")</f>
        <v/>
      </c>
      <c r="V569" s="31">
        <f ca="1">IFERROR(__xludf.DUMMYFUNCTION("IF(OR(ISBLANK($I569),I569=TODAY()), GOOGLEFINANCE(""INDEXBVMF:IFIX"") ,INDEX(GOOGLEFINANCE(""INDEXBVMF:IFIX"",""price"",$I569),2,2))"),3416.25)</f>
        <v>3416.25</v>
      </c>
      <c r="W569" s="32" t="e">
        <f t="shared" ca="1" si="23"/>
        <v>#VALUE!</v>
      </c>
      <c r="X569" s="33" t="s">
        <v>66</v>
      </c>
      <c r="Y569" s="34">
        <v>0</v>
      </c>
    </row>
    <row r="570" spans="1:25" ht="15.75" customHeight="1" x14ac:dyDescent="0.2">
      <c r="A570" s="48"/>
      <c r="B570" s="45"/>
      <c r="C570" s="46"/>
      <c r="D570" s="48"/>
      <c r="E570" s="135"/>
      <c r="F570" s="49">
        <f t="shared" si="16"/>
        <v>0</v>
      </c>
      <c r="G570" s="49">
        <f t="shared" si="17"/>
        <v>0</v>
      </c>
      <c r="H570" s="34" t="s">
        <v>66</v>
      </c>
      <c r="I570" s="45"/>
      <c r="J570" s="46"/>
      <c r="K570" s="25"/>
      <c r="L570" s="22"/>
      <c r="M570" s="47" t="str">
        <f t="shared" si="18"/>
        <v/>
      </c>
      <c r="N570" s="27" t="str">
        <f t="shared" si="19"/>
        <v/>
      </c>
      <c r="O570" s="27" t="str">
        <f t="shared" si="20"/>
        <v/>
      </c>
      <c r="P570" s="27" t="str">
        <f t="shared" si="21"/>
        <v/>
      </c>
      <c r="Q570" s="28" t="s">
        <v>66</v>
      </c>
      <c r="R570" s="33" t="s">
        <v>66</v>
      </c>
      <c r="S570" s="30">
        <f ca="1">SUMIFS(Dividendos!E:E,Dividendos!B:B,A570,Dividendos!A:A,"&gt;="&amp;B570,Dividendos!A:A,"&lt;="&amp; IF(I570="",TODAY(),I570 ))*D570</f>
        <v>0</v>
      </c>
      <c r="T570" s="30">
        <f t="shared" ca="1" si="22"/>
        <v>0</v>
      </c>
      <c r="U570" s="31" t="str">
        <f ca="1">IFERROR(__xludf.DUMMYFUNCTION("IFERROR(IF(B570=TODAY(),GOOGLEFINANCE(""INDEXBVMF:IFIX""),INDEX(GOOGLEFINANCE(""INDEXBVMF:IFIX"",""price"",$B570),2,2)))"),"")</f>
        <v/>
      </c>
      <c r="V570" s="31">
        <f ca="1">IFERROR(__xludf.DUMMYFUNCTION("IF(OR(ISBLANK($I570),I570=TODAY()), GOOGLEFINANCE(""INDEXBVMF:IFIX"") ,INDEX(GOOGLEFINANCE(""INDEXBVMF:IFIX"",""price"",$I570),2,2))"),3416.25)</f>
        <v>3416.25</v>
      </c>
      <c r="W570" s="32" t="e">
        <f t="shared" ca="1" si="23"/>
        <v>#VALUE!</v>
      </c>
      <c r="X570" s="33" t="s">
        <v>66</v>
      </c>
      <c r="Y570" s="34">
        <v>0</v>
      </c>
    </row>
    <row r="571" spans="1:25" ht="15.75" customHeight="1" x14ac:dyDescent="0.2">
      <c r="A571" s="48"/>
      <c r="B571" s="45"/>
      <c r="C571" s="46"/>
      <c r="D571" s="48"/>
      <c r="E571" s="135"/>
      <c r="F571" s="49">
        <f t="shared" si="16"/>
        <v>0</v>
      </c>
      <c r="G571" s="49">
        <f t="shared" si="17"/>
        <v>0</v>
      </c>
      <c r="H571" s="34" t="s">
        <v>66</v>
      </c>
      <c r="I571" s="45"/>
      <c r="J571" s="46"/>
      <c r="K571" s="25"/>
      <c r="L571" s="22"/>
      <c r="M571" s="47" t="str">
        <f t="shared" si="18"/>
        <v/>
      </c>
      <c r="N571" s="27" t="str">
        <f t="shared" si="19"/>
        <v/>
      </c>
      <c r="O571" s="27" t="str">
        <f t="shared" si="20"/>
        <v/>
      </c>
      <c r="P571" s="27" t="str">
        <f t="shared" si="21"/>
        <v/>
      </c>
      <c r="Q571" s="28" t="s">
        <v>66</v>
      </c>
      <c r="R571" s="33" t="s">
        <v>66</v>
      </c>
      <c r="S571" s="30">
        <f ca="1">SUMIFS(Dividendos!E:E,Dividendos!B:B,A571,Dividendos!A:A,"&gt;="&amp;B571,Dividendos!A:A,"&lt;="&amp; IF(I571="",TODAY(),I571 ))*D571</f>
        <v>0</v>
      </c>
      <c r="T571" s="30">
        <f t="shared" ca="1" si="22"/>
        <v>0</v>
      </c>
      <c r="U571" s="31" t="str">
        <f ca="1">IFERROR(__xludf.DUMMYFUNCTION("IFERROR(IF(B571=TODAY(),GOOGLEFINANCE(""INDEXBVMF:IFIX""),INDEX(GOOGLEFINANCE(""INDEXBVMF:IFIX"",""price"",$B571),2,2)))"),"")</f>
        <v/>
      </c>
      <c r="V571" s="31">
        <f ca="1">IFERROR(__xludf.DUMMYFUNCTION("IF(OR(ISBLANK($I571),I571=TODAY()), GOOGLEFINANCE(""INDEXBVMF:IFIX"") ,INDEX(GOOGLEFINANCE(""INDEXBVMF:IFIX"",""price"",$I571),2,2))"),3416.25)</f>
        <v>3416.25</v>
      </c>
      <c r="W571" s="32" t="e">
        <f t="shared" ca="1" si="23"/>
        <v>#VALUE!</v>
      </c>
      <c r="X571" s="33" t="s">
        <v>66</v>
      </c>
      <c r="Y571" s="34">
        <v>0</v>
      </c>
    </row>
    <row r="572" spans="1:25" ht="15.75" customHeight="1" x14ac:dyDescent="0.2">
      <c r="A572" s="48"/>
      <c r="B572" s="45"/>
      <c r="C572" s="46"/>
      <c r="D572" s="48"/>
      <c r="E572" s="135"/>
      <c r="F572" s="49">
        <f t="shared" si="16"/>
        <v>0</v>
      </c>
      <c r="G572" s="49">
        <f t="shared" si="17"/>
        <v>0</v>
      </c>
      <c r="H572" s="34" t="s">
        <v>66</v>
      </c>
      <c r="I572" s="45"/>
      <c r="J572" s="46"/>
      <c r="K572" s="25"/>
      <c r="L572" s="22"/>
      <c r="M572" s="47" t="str">
        <f t="shared" si="18"/>
        <v/>
      </c>
      <c r="N572" s="27" t="str">
        <f t="shared" si="19"/>
        <v/>
      </c>
      <c r="O572" s="27" t="str">
        <f t="shared" si="20"/>
        <v/>
      </c>
      <c r="P572" s="27" t="str">
        <f t="shared" si="21"/>
        <v/>
      </c>
      <c r="Q572" s="28" t="s">
        <v>66</v>
      </c>
      <c r="R572" s="33" t="s">
        <v>66</v>
      </c>
      <c r="S572" s="30">
        <f ca="1">SUMIFS(Dividendos!E:E,Dividendos!B:B,A572,Dividendos!A:A,"&gt;="&amp;B572,Dividendos!A:A,"&lt;="&amp; IF(I572="",TODAY(),I572 ))*D572</f>
        <v>0</v>
      </c>
      <c r="T572" s="30">
        <f t="shared" ca="1" si="22"/>
        <v>0</v>
      </c>
      <c r="U572" s="31" t="str">
        <f ca="1">IFERROR(__xludf.DUMMYFUNCTION("IFERROR(IF(B572=TODAY(),GOOGLEFINANCE(""INDEXBVMF:IFIX""),INDEX(GOOGLEFINANCE(""INDEXBVMF:IFIX"",""price"",$B572),2,2)))"),"")</f>
        <v/>
      </c>
      <c r="V572" s="31">
        <f ca="1">IFERROR(__xludf.DUMMYFUNCTION("IF(OR(ISBLANK($I572),I572=TODAY()), GOOGLEFINANCE(""INDEXBVMF:IFIX"") ,INDEX(GOOGLEFINANCE(""INDEXBVMF:IFIX"",""price"",$I572),2,2))"),3416.25)</f>
        <v>3416.25</v>
      </c>
      <c r="W572" s="32" t="e">
        <f t="shared" ca="1" si="23"/>
        <v>#VALUE!</v>
      </c>
      <c r="X572" s="33" t="s">
        <v>66</v>
      </c>
      <c r="Y572" s="34">
        <v>0</v>
      </c>
    </row>
    <row r="573" spans="1:25" ht="15.75" customHeight="1" x14ac:dyDescent="0.2">
      <c r="A573" s="48"/>
      <c r="B573" s="45"/>
      <c r="C573" s="46"/>
      <c r="D573" s="48"/>
      <c r="E573" s="135"/>
      <c r="F573" s="49">
        <f t="shared" si="16"/>
        <v>0</v>
      </c>
      <c r="G573" s="49">
        <f t="shared" si="17"/>
        <v>0</v>
      </c>
      <c r="H573" s="34" t="s">
        <v>66</v>
      </c>
      <c r="I573" s="45"/>
      <c r="J573" s="46"/>
      <c r="K573" s="25"/>
      <c r="L573" s="22"/>
      <c r="M573" s="47" t="str">
        <f t="shared" si="18"/>
        <v/>
      </c>
      <c r="N573" s="27" t="str">
        <f t="shared" si="19"/>
        <v/>
      </c>
      <c r="O573" s="27" t="str">
        <f t="shared" si="20"/>
        <v/>
      </c>
      <c r="P573" s="27" t="str">
        <f t="shared" si="21"/>
        <v/>
      </c>
      <c r="Q573" s="28" t="s">
        <v>66</v>
      </c>
      <c r="R573" s="33" t="s">
        <v>66</v>
      </c>
      <c r="S573" s="30">
        <f ca="1">SUMIFS(Dividendos!E:E,Dividendos!B:B,A573,Dividendos!A:A,"&gt;="&amp;B573,Dividendos!A:A,"&lt;="&amp; IF(I573="",TODAY(),I573 ))*D573</f>
        <v>0</v>
      </c>
      <c r="T573" s="30">
        <f t="shared" ca="1" si="22"/>
        <v>0</v>
      </c>
      <c r="U573" s="31" t="str">
        <f ca="1">IFERROR(__xludf.DUMMYFUNCTION("IFERROR(IF(B573=TODAY(),GOOGLEFINANCE(""INDEXBVMF:IFIX""),INDEX(GOOGLEFINANCE(""INDEXBVMF:IFIX"",""price"",$B573),2,2)))"),"")</f>
        <v/>
      </c>
      <c r="V573" s="31">
        <f ca="1">IFERROR(__xludf.DUMMYFUNCTION("IF(OR(ISBLANK($I573),I573=TODAY()), GOOGLEFINANCE(""INDEXBVMF:IFIX"") ,INDEX(GOOGLEFINANCE(""INDEXBVMF:IFIX"",""price"",$I573),2,2))"),3416.25)</f>
        <v>3416.25</v>
      </c>
      <c r="W573" s="32" t="e">
        <f t="shared" ca="1" si="23"/>
        <v>#VALUE!</v>
      </c>
      <c r="X573" s="33" t="s">
        <v>66</v>
      </c>
      <c r="Y573" s="34">
        <v>0</v>
      </c>
    </row>
    <row r="574" spans="1:25" ht="15.75" customHeight="1" x14ac:dyDescent="0.2">
      <c r="A574" s="48"/>
      <c r="B574" s="45"/>
      <c r="C574" s="46"/>
      <c r="D574" s="48"/>
      <c r="E574" s="135"/>
      <c r="F574" s="49">
        <f t="shared" si="16"/>
        <v>0</v>
      </c>
      <c r="G574" s="49">
        <f t="shared" si="17"/>
        <v>0</v>
      </c>
      <c r="H574" s="34" t="s">
        <v>66</v>
      </c>
      <c r="I574" s="45"/>
      <c r="J574" s="46"/>
      <c r="K574" s="25"/>
      <c r="L574" s="22"/>
      <c r="M574" s="47" t="str">
        <f t="shared" si="18"/>
        <v/>
      </c>
      <c r="N574" s="27" t="str">
        <f t="shared" si="19"/>
        <v/>
      </c>
      <c r="O574" s="27" t="str">
        <f t="shared" si="20"/>
        <v/>
      </c>
      <c r="P574" s="27" t="str">
        <f t="shared" si="21"/>
        <v/>
      </c>
      <c r="Q574" s="28" t="s">
        <v>66</v>
      </c>
      <c r="R574" s="33" t="s">
        <v>66</v>
      </c>
      <c r="S574" s="30">
        <f ca="1">SUMIFS(Dividendos!E:E,Dividendos!B:B,A574,Dividendos!A:A,"&gt;="&amp;B574,Dividendos!A:A,"&lt;="&amp; IF(I574="",TODAY(),I574 ))*D574</f>
        <v>0</v>
      </c>
      <c r="T574" s="30">
        <f t="shared" ca="1" si="22"/>
        <v>0</v>
      </c>
      <c r="U574" s="31" t="str">
        <f ca="1">IFERROR(__xludf.DUMMYFUNCTION("IFERROR(IF(B574=TODAY(),GOOGLEFINANCE(""INDEXBVMF:IFIX""),INDEX(GOOGLEFINANCE(""INDEXBVMF:IFIX"",""price"",$B574),2,2)))"),"")</f>
        <v/>
      </c>
      <c r="V574" s="31">
        <f ca="1">IFERROR(__xludf.DUMMYFUNCTION("IF(OR(ISBLANK($I574),I574=TODAY()), GOOGLEFINANCE(""INDEXBVMF:IFIX"") ,INDEX(GOOGLEFINANCE(""INDEXBVMF:IFIX"",""price"",$I574),2,2))"),3416.25)</f>
        <v>3416.25</v>
      </c>
      <c r="W574" s="32" t="e">
        <f t="shared" ca="1" si="23"/>
        <v>#VALUE!</v>
      </c>
      <c r="X574" s="33" t="s">
        <v>66</v>
      </c>
      <c r="Y574" s="34">
        <v>0</v>
      </c>
    </row>
    <row r="575" spans="1:25" ht="15.75" customHeight="1" x14ac:dyDescent="0.2">
      <c r="A575" s="48"/>
      <c r="B575" s="45"/>
      <c r="C575" s="46"/>
      <c r="D575" s="48"/>
      <c r="E575" s="135"/>
      <c r="F575" s="49">
        <f t="shared" si="16"/>
        <v>0</v>
      </c>
      <c r="G575" s="49">
        <f t="shared" si="17"/>
        <v>0</v>
      </c>
      <c r="H575" s="34" t="s">
        <v>66</v>
      </c>
      <c r="I575" s="45"/>
      <c r="J575" s="46"/>
      <c r="K575" s="25"/>
      <c r="L575" s="22"/>
      <c r="M575" s="47" t="str">
        <f t="shared" si="18"/>
        <v/>
      </c>
      <c r="N575" s="27" t="str">
        <f t="shared" si="19"/>
        <v/>
      </c>
      <c r="O575" s="27" t="str">
        <f t="shared" si="20"/>
        <v/>
      </c>
      <c r="P575" s="27" t="str">
        <f t="shared" si="21"/>
        <v/>
      </c>
      <c r="Q575" s="28" t="s">
        <v>66</v>
      </c>
      <c r="R575" s="33" t="s">
        <v>66</v>
      </c>
      <c r="S575" s="30">
        <f ca="1">SUMIFS(Dividendos!E:E,Dividendos!B:B,A575,Dividendos!A:A,"&gt;="&amp;B575,Dividendos!A:A,"&lt;="&amp; IF(I575="",TODAY(),I575 ))*D575</f>
        <v>0</v>
      </c>
      <c r="T575" s="30">
        <f t="shared" ca="1" si="22"/>
        <v>0</v>
      </c>
      <c r="U575" s="31" t="str">
        <f ca="1">IFERROR(__xludf.DUMMYFUNCTION("IFERROR(IF(B575=TODAY(),GOOGLEFINANCE(""INDEXBVMF:IFIX""),INDEX(GOOGLEFINANCE(""INDEXBVMF:IFIX"",""price"",$B575),2,2)))"),"")</f>
        <v/>
      </c>
      <c r="V575" s="31">
        <f ca="1">IFERROR(__xludf.DUMMYFUNCTION("IF(OR(ISBLANK($I575),I575=TODAY()), GOOGLEFINANCE(""INDEXBVMF:IFIX"") ,INDEX(GOOGLEFINANCE(""INDEXBVMF:IFIX"",""price"",$I575),2,2))"),3416.25)</f>
        <v>3416.25</v>
      </c>
      <c r="W575" s="32" t="e">
        <f t="shared" ca="1" si="23"/>
        <v>#VALUE!</v>
      </c>
      <c r="X575" s="33" t="s">
        <v>66</v>
      </c>
      <c r="Y575" s="34">
        <v>0</v>
      </c>
    </row>
    <row r="576" spans="1:25" ht="15.75" customHeight="1" x14ac:dyDescent="0.2">
      <c r="A576" s="48"/>
      <c r="B576" s="45"/>
      <c r="C576" s="46"/>
      <c r="D576" s="48"/>
      <c r="E576" s="135"/>
      <c r="F576" s="49">
        <f t="shared" si="16"/>
        <v>0</v>
      </c>
      <c r="G576" s="49">
        <f t="shared" si="17"/>
        <v>0</v>
      </c>
      <c r="H576" s="34" t="s">
        <v>66</v>
      </c>
      <c r="I576" s="45"/>
      <c r="J576" s="46"/>
      <c r="K576" s="25"/>
      <c r="L576" s="22"/>
      <c r="M576" s="47" t="str">
        <f t="shared" si="18"/>
        <v/>
      </c>
      <c r="N576" s="27" t="str">
        <f t="shared" si="19"/>
        <v/>
      </c>
      <c r="O576" s="27" t="str">
        <f t="shared" si="20"/>
        <v/>
      </c>
      <c r="P576" s="27" t="str">
        <f t="shared" si="21"/>
        <v/>
      </c>
      <c r="Q576" s="28" t="s">
        <v>66</v>
      </c>
      <c r="R576" s="33" t="s">
        <v>66</v>
      </c>
      <c r="S576" s="30">
        <f ca="1">SUMIFS(Dividendos!E:E,Dividendos!B:B,A576,Dividendos!A:A,"&gt;="&amp;B576,Dividendos!A:A,"&lt;="&amp; IF(I576="",TODAY(),I576 ))*D576</f>
        <v>0</v>
      </c>
      <c r="T576" s="30">
        <f t="shared" ca="1" si="22"/>
        <v>0</v>
      </c>
      <c r="U576" s="31" t="str">
        <f ca="1">IFERROR(__xludf.DUMMYFUNCTION("IFERROR(IF(B576=TODAY(),GOOGLEFINANCE(""INDEXBVMF:IFIX""),INDEX(GOOGLEFINANCE(""INDEXBVMF:IFIX"",""price"",$B576),2,2)))"),"")</f>
        <v/>
      </c>
      <c r="V576" s="31">
        <f ca="1">IFERROR(__xludf.DUMMYFUNCTION("IF(OR(ISBLANK($I576),I576=TODAY()), GOOGLEFINANCE(""INDEXBVMF:IFIX"") ,INDEX(GOOGLEFINANCE(""INDEXBVMF:IFIX"",""price"",$I576),2,2))"),3416.25)</f>
        <v>3416.25</v>
      </c>
      <c r="W576" s="32" t="e">
        <f t="shared" ca="1" si="23"/>
        <v>#VALUE!</v>
      </c>
      <c r="X576" s="33" t="s">
        <v>66</v>
      </c>
      <c r="Y576" s="34">
        <v>0</v>
      </c>
    </row>
    <row r="577" spans="1:25" ht="15.75" customHeight="1" x14ac:dyDescent="0.2">
      <c r="A577" s="48"/>
      <c r="B577" s="45"/>
      <c r="C577" s="46"/>
      <c r="D577" s="48"/>
      <c r="E577" s="135"/>
      <c r="F577" s="49">
        <f t="shared" si="16"/>
        <v>0</v>
      </c>
      <c r="G577" s="49">
        <f t="shared" si="17"/>
        <v>0</v>
      </c>
      <c r="H577" s="34" t="s">
        <v>66</v>
      </c>
      <c r="I577" s="45"/>
      <c r="J577" s="46"/>
      <c r="K577" s="25"/>
      <c r="L577" s="22"/>
      <c r="M577" s="47" t="str">
        <f t="shared" si="18"/>
        <v/>
      </c>
      <c r="N577" s="27" t="str">
        <f t="shared" si="19"/>
        <v/>
      </c>
      <c r="O577" s="27" t="str">
        <f t="shared" si="20"/>
        <v/>
      </c>
      <c r="P577" s="27" t="str">
        <f t="shared" si="21"/>
        <v/>
      </c>
      <c r="Q577" s="28" t="s">
        <v>66</v>
      </c>
      <c r="R577" s="33" t="s">
        <v>66</v>
      </c>
      <c r="S577" s="30">
        <f ca="1">SUMIFS(Dividendos!E:E,Dividendos!B:B,A577,Dividendos!A:A,"&gt;="&amp;B577,Dividendos!A:A,"&lt;="&amp; IF(I577="",TODAY(),I577 ))*D577</f>
        <v>0</v>
      </c>
      <c r="T577" s="30">
        <f t="shared" ca="1" si="22"/>
        <v>0</v>
      </c>
      <c r="U577" s="31" t="str">
        <f ca="1">IFERROR(__xludf.DUMMYFUNCTION("IFERROR(IF(B577=TODAY(),GOOGLEFINANCE(""INDEXBVMF:IFIX""),INDEX(GOOGLEFINANCE(""INDEXBVMF:IFIX"",""price"",$B577),2,2)))"),"")</f>
        <v/>
      </c>
      <c r="V577" s="31">
        <f ca="1">IFERROR(__xludf.DUMMYFUNCTION("IF(OR(ISBLANK($I577),I577=TODAY()), GOOGLEFINANCE(""INDEXBVMF:IFIX"") ,INDEX(GOOGLEFINANCE(""INDEXBVMF:IFIX"",""price"",$I577),2,2))"),3416.25)</f>
        <v>3416.25</v>
      </c>
      <c r="W577" s="32" t="e">
        <f t="shared" ca="1" si="23"/>
        <v>#VALUE!</v>
      </c>
      <c r="X577" s="33" t="s">
        <v>66</v>
      </c>
      <c r="Y577" s="34">
        <v>0</v>
      </c>
    </row>
    <row r="578" spans="1:25" ht="15.75" customHeight="1" x14ac:dyDescent="0.2">
      <c r="A578" s="48"/>
      <c r="B578" s="45"/>
      <c r="C578" s="46"/>
      <c r="D578" s="48"/>
      <c r="E578" s="135"/>
      <c r="F578" s="49">
        <f t="shared" si="16"/>
        <v>0</v>
      </c>
      <c r="G578" s="49">
        <f t="shared" si="17"/>
        <v>0</v>
      </c>
      <c r="H578" s="34" t="s">
        <v>66</v>
      </c>
      <c r="I578" s="45"/>
      <c r="J578" s="46"/>
      <c r="K578" s="25"/>
      <c r="L578" s="22"/>
      <c r="M578" s="47" t="str">
        <f t="shared" si="18"/>
        <v/>
      </c>
      <c r="N578" s="27" t="str">
        <f t="shared" si="19"/>
        <v/>
      </c>
      <c r="O578" s="27" t="str">
        <f t="shared" si="20"/>
        <v/>
      </c>
      <c r="P578" s="27" t="str">
        <f t="shared" si="21"/>
        <v/>
      </c>
      <c r="Q578" s="28" t="s">
        <v>66</v>
      </c>
      <c r="R578" s="33" t="s">
        <v>66</v>
      </c>
      <c r="S578" s="30">
        <f ca="1">SUMIFS(Dividendos!E:E,Dividendos!B:B,A578,Dividendos!A:A,"&gt;="&amp;B578,Dividendos!A:A,"&lt;="&amp; IF(I578="",TODAY(),I578 ))*D578</f>
        <v>0</v>
      </c>
      <c r="T578" s="30">
        <f t="shared" ca="1" si="22"/>
        <v>0</v>
      </c>
      <c r="U578" s="31" t="str">
        <f ca="1">IFERROR(__xludf.DUMMYFUNCTION("IFERROR(IF(B578=TODAY(),GOOGLEFINANCE(""INDEXBVMF:IFIX""),INDEX(GOOGLEFINANCE(""INDEXBVMF:IFIX"",""price"",$B578),2,2)))"),"")</f>
        <v/>
      </c>
      <c r="V578" s="31">
        <f ca="1">IFERROR(__xludf.DUMMYFUNCTION("IF(OR(ISBLANK($I578),I578=TODAY()), GOOGLEFINANCE(""INDEXBVMF:IFIX"") ,INDEX(GOOGLEFINANCE(""INDEXBVMF:IFIX"",""price"",$I578),2,2))"),3416.25)</f>
        <v>3416.25</v>
      </c>
      <c r="W578" s="32" t="e">
        <f t="shared" ca="1" si="23"/>
        <v>#VALUE!</v>
      </c>
      <c r="X578" s="33" t="s">
        <v>66</v>
      </c>
      <c r="Y578" s="34">
        <v>0</v>
      </c>
    </row>
    <row r="579" spans="1:25" ht="15.75" customHeight="1" x14ac:dyDescent="0.2">
      <c r="A579" s="48"/>
      <c r="B579" s="45"/>
      <c r="C579" s="46"/>
      <c r="D579" s="48"/>
      <c r="E579" s="135"/>
      <c r="F579" s="49">
        <f t="shared" si="16"/>
        <v>0</v>
      </c>
      <c r="G579" s="49">
        <f t="shared" si="17"/>
        <v>0</v>
      </c>
      <c r="H579" s="34" t="s">
        <v>66</v>
      </c>
      <c r="I579" s="45"/>
      <c r="J579" s="46"/>
      <c r="K579" s="25"/>
      <c r="L579" s="22"/>
      <c r="M579" s="47" t="str">
        <f t="shared" si="18"/>
        <v/>
      </c>
      <c r="N579" s="27" t="str">
        <f t="shared" si="19"/>
        <v/>
      </c>
      <c r="O579" s="27" t="str">
        <f t="shared" si="20"/>
        <v/>
      </c>
      <c r="P579" s="27" t="str">
        <f t="shared" si="21"/>
        <v/>
      </c>
      <c r="Q579" s="28" t="s">
        <v>66</v>
      </c>
      <c r="R579" s="33" t="s">
        <v>66</v>
      </c>
      <c r="S579" s="30">
        <f ca="1">SUMIFS(Dividendos!E:E,Dividendos!B:B,A579,Dividendos!A:A,"&gt;="&amp;B579,Dividendos!A:A,"&lt;="&amp; IF(I579="",TODAY(),I579 ))*D579</f>
        <v>0</v>
      </c>
      <c r="T579" s="30">
        <f t="shared" ca="1" si="22"/>
        <v>0</v>
      </c>
      <c r="U579" s="31" t="str">
        <f ca="1">IFERROR(__xludf.DUMMYFUNCTION("IFERROR(IF(B579=TODAY(),GOOGLEFINANCE(""INDEXBVMF:IFIX""),INDEX(GOOGLEFINANCE(""INDEXBVMF:IFIX"",""price"",$B579),2,2)))"),"")</f>
        <v/>
      </c>
      <c r="V579" s="31">
        <f ca="1">IFERROR(__xludf.DUMMYFUNCTION("IF(OR(ISBLANK($I579),I579=TODAY()), GOOGLEFINANCE(""INDEXBVMF:IFIX"") ,INDEX(GOOGLEFINANCE(""INDEXBVMF:IFIX"",""price"",$I579),2,2))"),3416.25)</f>
        <v>3416.25</v>
      </c>
      <c r="W579" s="32" t="e">
        <f t="shared" ca="1" si="23"/>
        <v>#VALUE!</v>
      </c>
      <c r="X579" s="33" t="s">
        <v>66</v>
      </c>
      <c r="Y579" s="34">
        <v>0</v>
      </c>
    </row>
    <row r="580" spans="1:25" ht="15.75" customHeight="1" x14ac:dyDescent="0.2">
      <c r="A580" s="48"/>
      <c r="B580" s="45"/>
      <c r="C580" s="46"/>
      <c r="D580" s="48"/>
      <c r="E580" s="135"/>
      <c r="F580" s="49">
        <f t="shared" si="16"/>
        <v>0</v>
      </c>
      <c r="G580" s="49">
        <f t="shared" si="17"/>
        <v>0</v>
      </c>
      <c r="H580" s="34" t="s">
        <v>66</v>
      </c>
      <c r="I580" s="45"/>
      <c r="J580" s="46"/>
      <c r="K580" s="25"/>
      <c r="L580" s="22"/>
      <c r="M580" s="47" t="str">
        <f t="shared" si="18"/>
        <v/>
      </c>
      <c r="N580" s="27" t="str">
        <f t="shared" si="19"/>
        <v/>
      </c>
      <c r="O580" s="27" t="str">
        <f t="shared" si="20"/>
        <v/>
      </c>
      <c r="P580" s="27" t="str">
        <f t="shared" si="21"/>
        <v/>
      </c>
      <c r="Q580" s="28" t="s">
        <v>66</v>
      </c>
      <c r="R580" s="33" t="s">
        <v>66</v>
      </c>
      <c r="S580" s="30">
        <f ca="1">SUMIFS(Dividendos!E:E,Dividendos!B:B,A580,Dividendos!A:A,"&gt;="&amp;B580,Dividendos!A:A,"&lt;="&amp; IF(I580="",TODAY(),I580 ))*D580</f>
        <v>0</v>
      </c>
      <c r="T580" s="30">
        <f t="shared" ca="1" si="22"/>
        <v>0</v>
      </c>
      <c r="U580" s="31" t="str">
        <f ca="1">IFERROR(__xludf.DUMMYFUNCTION("IFERROR(IF(B580=TODAY(),GOOGLEFINANCE(""INDEXBVMF:IFIX""),INDEX(GOOGLEFINANCE(""INDEXBVMF:IFIX"",""price"",$B580),2,2)))"),"")</f>
        <v/>
      </c>
      <c r="V580" s="31">
        <f ca="1">IFERROR(__xludf.DUMMYFUNCTION("IF(OR(ISBLANK($I580),I580=TODAY()), GOOGLEFINANCE(""INDEXBVMF:IFIX"") ,INDEX(GOOGLEFINANCE(""INDEXBVMF:IFIX"",""price"",$I580),2,2))"),3416.25)</f>
        <v>3416.25</v>
      </c>
      <c r="W580" s="32" t="e">
        <f t="shared" ca="1" si="23"/>
        <v>#VALUE!</v>
      </c>
      <c r="X580" s="33" t="s">
        <v>66</v>
      </c>
      <c r="Y580" s="34">
        <v>0</v>
      </c>
    </row>
    <row r="581" spans="1:25" ht="15.75" customHeight="1" x14ac:dyDescent="0.2">
      <c r="A581" s="48"/>
      <c r="B581" s="45"/>
      <c r="C581" s="46"/>
      <c r="D581" s="48"/>
      <c r="E581" s="135"/>
      <c r="F581" s="49">
        <f t="shared" si="16"/>
        <v>0</v>
      </c>
      <c r="G581" s="49">
        <f t="shared" si="17"/>
        <v>0</v>
      </c>
      <c r="H581" s="34" t="s">
        <v>66</v>
      </c>
      <c r="I581" s="45"/>
      <c r="J581" s="46"/>
      <c r="K581" s="25"/>
      <c r="L581" s="22"/>
      <c r="M581" s="47" t="str">
        <f t="shared" si="18"/>
        <v/>
      </c>
      <c r="N581" s="27" t="str">
        <f t="shared" si="19"/>
        <v/>
      </c>
      <c r="O581" s="27" t="str">
        <f t="shared" si="20"/>
        <v/>
      </c>
      <c r="P581" s="27" t="str">
        <f t="shared" si="21"/>
        <v/>
      </c>
      <c r="Q581" s="28" t="s">
        <v>66</v>
      </c>
      <c r="R581" s="33" t="s">
        <v>66</v>
      </c>
      <c r="S581" s="30">
        <f ca="1">SUMIFS(Dividendos!E:E,Dividendos!B:B,A581,Dividendos!A:A,"&gt;="&amp;B581,Dividendos!A:A,"&lt;="&amp; IF(I581="",TODAY(),I581 ))*D581</f>
        <v>0</v>
      </c>
      <c r="T581" s="30">
        <f t="shared" ca="1" si="22"/>
        <v>0</v>
      </c>
      <c r="U581" s="31" t="str">
        <f ca="1">IFERROR(__xludf.DUMMYFUNCTION("IFERROR(IF(B581=TODAY(),GOOGLEFINANCE(""INDEXBVMF:IFIX""),INDEX(GOOGLEFINANCE(""INDEXBVMF:IFIX"",""price"",$B581),2,2)))"),"")</f>
        <v/>
      </c>
      <c r="V581" s="31">
        <f ca="1">IFERROR(__xludf.DUMMYFUNCTION("IF(OR(ISBLANK($I581),I581=TODAY()), GOOGLEFINANCE(""INDEXBVMF:IFIX"") ,INDEX(GOOGLEFINANCE(""INDEXBVMF:IFIX"",""price"",$I581),2,2))"),3416.25)</f>
        <v>3416.25</v>
      </c>
      <c r="W581" s="32" t="e">
        <f t="shared" ca="1" si="23"/>
        <v>#VALUE!</v>
      </c>
      <c r="X581" s="33" t="s">
        <v>66</v>
      </c>
      <c r="Y581" s="34">
        <v>0</v>
      </c>
    </row>
    <row r="582" spans="1:25" ht="15.75" customHeight="1" x14ac:dyDescent="0.2">
      <c r="A582" s="48"/>
      <c r="B582" s="45"/>
      <c r="C582" s="46"/>
      <c r="D582" s="48"/>
      <c r="E582" s="135"/>
      <c r="F582" s="49">
        <f t="shared" si="16"/>
        <v>0</v>
      </c>
      <c r="G582" s="49">
        <f t="shared" si="17"/>
        <v>0</v>
      </c>
      <c r="H582" s="34" t="s">
        <v>66</v>
      </c>
      <c r="I582" s="45"/>
      <c r="J582" s="46"/>
      <c r="K582" s="25"/>
      <c r="L582" s="22"/>
      <c r="M582" s="47" t="str">
        <f t="shared" si="18"/>
        <v/>
      </c>
      <c r="N582" s="27" t="str">
        <f t="shared" si="19"/>
        <v/>
      </c>
      <c r="O582" s="27" t="str">
        <f t="shared" si="20"/>
        <v/>
      </c>
      <c r="P582" s="27" t="str">
        <f t="shared" si="21"/>
        <v/>
      </c>
      <c r="Q582" s="28" t="s">
        <v>66</v>
      </c>
      <c r="R582" s="33" t="s">
        <v>66</v>
      </c>
      <c r="S582" s="30">
        <f ca="1">SUMIFS(Dividendos!E:E,Dividendos!B:B,A582,Dividendos!A:A,"&gt;="&amp;B582,Dividendos!A:A,"&lt;="&amp; IF(I582="",TODAY(),I582 ))*D582</f>
        <v>0</v>
      </c>
      <c r="T582" s="30">
        <f t="shared" ca="1" si="22"/>
        <v>0</v>
      </c>
      <c r="U582" s="31" t="str">
        <f ca="1">IFERROR(__xludf.DUMMYFUNCTION("IFERROR(IF(B582=TODAY(),GOOGLEFINANCE(""INDEXBVMF:IFIX""),INDEX(GOOGLEFINANCE(""INDEXBVMF:IFIX"",""price"",$B582),2,2)))"),"")</f>
        <v/>
      </c>
      <c r="V582" s="31">
        <f ca="1">IFERROR(__xludf.DUMMYFUNCTION("IF(OR(ISBLANK($I582),I582=TODAY()), GOOGLEFINANCE(""INDEXBVMF:IFIX"") ,INDEX(GOOGLEFINANCE(""INDEXBVMF:IFIX"",""price"",$I582),2,2))"),3416.25)</f>
        <v>3416.25</v>
      </c>
      <c r="W582" s="32" t="e">
        <f t="shared" ca="1" si="23"/>
        <v>#VALUE!</v>
      </c>
      <c r="X582" s="33" t="s">
        <v>66</v>
      </c>
      <c r="Y582" s="34">
        <v>0</v>
      </c>
    </row>
    <row r="583" spans="1:25" ht="15.75" customHeight="1" x14ac:dyDescent="0.2">
      <c r="A583" s="48"/>
      <c r="B583" s="45"/>
      <c r="C583" s="46"/>
      <c r="D583" s="48"/>
      <c r="E583" s="135"/>
      <c r="F583" s="49">
        <f t="shared" si="16"/>
        <v>0</v>
      </c>
      <c r="G583" s="49">
        <f t="shared" si="17"/>
        <v>0</v>
      </c>
      <c r="H583" s="34" t="s">
        <v>66</v>
      </c>
      <c r="I583" s="45"/>
      <c r="J583" s="46"/>
      <c r="K583" s="25"/>
      <c r="L583" s="22"/>
      <c r="M583" s="47" t="str">
        <f t="shared" si="18"/>
        <v/>
      </c>
      <c r="N583" s="27" t="str">
        <f t="shared" si="19"/>
        <v/>
      </c>
      <c r="O583" s="27" t="str">
        <f t="shared" si="20"/>
        <v/>
      </c>
      <c r="P583" s="27" t="str">
        <f t="shared" si="21"/>
        <v/>
      </c>
      <c r="Q583" s="28" t="s">
        <v>66</v>
      </c>
      <c r="R583" s="33" t="s">
        <v>66</v>
      </c>
      <c r="S583" s="30">
        <f ca="1">SUMIFS(Dividendos!E:E,Dividendos!B:B,A583,Dividendos!A:A,"&gt;="&amp;B583,Dividendos!A:A,"&lt;="&amp; IF(I583="",TODAY(),I583 ))*D583</f>
        <v>0</v>
      </c>
      <c r="T583" s="30">
        <f t="shared" ca="1" si="22"/>
        <v>0</v>
      </c>
      <c r="U583" s="31" t="str">
        <f ca="1">IFERROR(__xludf.DUMMYFUNCTION("IFERROR(IF(B583=TODAY(),GOOGLEFINANCE(""INDEXBVMF:IFIX""),INDEX(GOOGLEFINANCE(""INDEXBVMF:IFIX"",""price"",$B583),2,2)))"),"")</f>
        <v/>
      </c>
      <c r="V583" s="31">
        <f ca="1">IFERROR(__xludf.DUMMYFUNCTION("IF(OR(ISBLANK($I583),I583=TODAY()), GOOGLEFINANCE(""INDEXBVMF:IFIX"") ,INDEX(GOOGLEFINANCE(""INDEXBVMF:IFIX"",""price"",$I583),2,2))"),3416.25)</f>
        <v>3416.25</v>
      </c>
      <c r="W583" s="32" t="e">
        <f t="shared" ca="1" si="23"/>
        <v>#VALUE!</v>
      </c>
      <c r="X583" s="33" t="s">
        <v>66</v>
      </c>
      <c r="Y583" s="34">
        <v>0</v>
      </c>
    </row>
    <row r="584" spans="1:25" ht="15.75" customHeight="1" x14ac:dyDescent="0.2">
      <c r="A584" s="48"/>
      <c r="B584" s="45"/>
      <c r="C584" s="46"/>
      <c r="D584" s="48"/>
      <c r="E584" s="135"/>
      <c r="F584" s="49">
        <f t="shared" si="16"/>
        <v>0</v>
      </c>
      <c r="G584" s="49">
        <f t="shared" si="17"/>
        <v>0</v>
      </c>
      <c r="H584" s="34" t="s">
        <v>66</v>
      </c>
      <c r="I584" s="45"/>
      <c r="J584" s="46"/>
      <c r="K584" s="25"/>
      <c r="L584" s="22"/>
      <c r="M584" s="47" t="str">
        <f t="shared" si="18"/>
        <v/>
      </c>
      <c r="N584" s="27" t="str">
        <f t="shared" si="19"/>
        <v/>
      </c>
      <c r="O584" s="27" t="str">
        <f t="shared" si="20"/>
        <v/>
      </c>
      <c r="P584" s="27" t="str">
        <f t="shared" si="21"/>
        <v/>
      </c>
      <c r="Q584" s="28" t="s">
        <v>66</v>
      </c>
      <c r="R584" s="33" t="s">
        <v>66</v>
      </c>
      <c r="S584" s="30">
        <f ca="1">SUMIFS(Dividendos!E:E,Dividendos!B:B,A584,Dividendos!A:A,"&gt;="&amp;B584,Dividendos!A:A,"&lt;="&amp; IF(I584="",TODAY(),I584 ))*D584</f>
        <v>0</v>
      </c>
      <c r="T584" s="30">
        <f t="shared" ca="1" si="22"/>
        <v>0</v>
      </c>
      <c r="U584" s="31" t="str">
        <f ca="1">IFERROR(__xludf.DUMMYFUNCTION("IFERROR(IF(B584=TODAY(),GOOGLEFINANCE(""INDEXBVMF:IFIX""),INDEX(GOOGLEFINANCE(""INDEXBVMF:IFIX"",""price"",$B584),2,2)))"),"")</f>
        <v/>
      </c>
      <c r="V584" s="31">
        <f ca="1">IFERROR(__xludf.DUMMYFUNCTION("IF(OR(ISBLANK($I584),I584=TODAY()), GOOGLEFINANCE(""INDEXBVMF:IFIX"") ,INDEX(GOOGLEFINANCE(""INDEXBVMF:IFIX"",""price"",$I584),2,2))"),3416.25)</f>
        <v>3416.25</v>
      </c>
      <c r="W584" s="32" t="e">
        <f t="shared" ca="1" si="23"/>
        <v>#VALUE!</v>
      </c>
      <c r="X584" s="33" t="s">
        <v>66</v>
      </c>
      <c r="Y584" s="34">
        <v>0</v>
      </c>
    </row>
    <row r="585" spans="1:25" ht="15.75" customHeight="1" x14ac:dyDescent="0.2">
      <c r="A585" s="48"/>
      <c r="B585" s="45"/>
      <c r="C585" s="46"/>
      <c r="D585" s="48"/>
      <c r="E585" s="135"/>
      <c r="F585" s="49">
        <f t="shared" si="16"/>
        <v>0</v>
      </c>
      <c r="G585" s="49">
        <f t="shared" si="17"/>
        <v>0</v>
      </c>
      <c r="H585" s="34" t="s">
        <v>66</v>
      </c>
      <c r="I585" s="45"/>
      <c r="J585" s="46"/>
      <c r="K585" s="25"/>
      <c r="L585" s="22"/>
      <c r="M585" s="47" t="str">
        <f t="shared" si="18"/>
        <v/>
      </c>
      <c r="N585" s="27" t="str">
        <f t="shared" si="19"/>
        <v/>
      </c>
      <c r="O585" s="27" t="str">
        <f t="shared" si="20"/>
        <v/>
      </c>
      <c r="P585" s="27" t="str">
        <f t="shared" si="21"/>
        <v/>
      </c>
      <c r="Q585" s="28" t="s">
        <v>66</v>
      </c>
      <c r="R585" s="33" t="s">
        <v>66</v>
      </c>
      <c r="S585" s="30">
        <f ca="1">SUMIFS(Dividendos!E:E,Dividendos!B:B,A585,Dividendos!A:A,"&gt;="&amp;B585,Dividendos!A:A,"&lt;="&amp; IF(I585="",TODAY(),I585 ))*D585</f>
        <v>0</v>
      </c>
      <c r="T585" s="30">
        <f t="shared" ca="1" si="22"/>
        <v>0</v>
      </c>
      <c r="U585" s="31" t="str">
        <f ca="1">IFERROR(__xludf.DUMMYFUNCTION("IFERROR(IF(B585=TODAY(),GOOGLEFINANCE(""INDEXBVMF:IFIX""),INDEX(GOOGLEFINANCE(""INDEXBVMF:IFIX"",""price"",$B585),2,2)))"),"")</f>
        <v/>
      </c>
      <c r="V585" s="31">
        <f ca="1">IFERROR(__xludf.DUMMYFUNCTION("IF(OR(ISBLANK($I585),I585=TODAY()), GOOGLEFINANCE(""INDEXBVMF:IFIX"") ,INDEX(GOOGLEFINANCE(""INDEXBVMF:IFIX"",""price"",$I585),2,2))"),3416.25)</f>
        <v>3416.25</v>
      </c>
      <c r="W585" s="32" t="e">
        <f t="shared" ca="1" si="23"/>
        <v>#VALUE!</v>
      </c>
      <c r="X585" s="33" t="s">
        <v>66</v>
      </c>
      <c r="Y585" s="34">
        <v>0</v>
      </c>
    </row>
    <row r="586" spans="1:25" ht="15.75" customHeight="1" x14ac:dyDescent="0.2">
      <c r="A586" s="48"/>
      <c r="B586" s="45"/>
      <c r="C586" s="46"/>
      <c r="D586" s="48"/>
      <c r="E586" s="135"/>
      <c r="F586" s="49">
        <f t="shared" si="16"/>
        <v>0</v>
      </c>
      <c r="G586" s="49">
        <f t="shared" si="17"/>
        <v>0</v>
      </c>
      <c r="H586" s="34" t="s">
        <v>66</v>
      </c>
      <c r="I586" s="45"/>
      <c r="J586" s="46"/>
      <c r="K586" s="25"/>
      <c r="L586" s="22"/>
      <c r="M586" s="47" t="str">
        <f t="shared" si="18"/>
        <v/>
      </c>
      <c r="N586" s="27" t="str">
        <f t="shared" si="19"/>
        <v/>
      </c>
      <c r="O586" s="27" t="str">
        <f t="shared" si="20"/>
        <v/>
      </c>
      <c r="P586" s="27" t="str">
        <f t="shared" si="21"/>
        <v/>
      </c>
      <c r="Q586" s="28" t="s">
        <v>66</v>
      </c>
      <c r="R586" s="33" t="s">
        <v>66</v>
      </c>
      <c r="S586" s="30">
        <f ca="1">SUMIFS(Dividendos!E:E,Dividendos!B:B,A586,Dividendos!A:A,"&gt;="&amp;B586,Dividendos!A:A,"&lt;="&amp; IF(I586="",TODAY(),I586 ))*D586</f>
        <v>0</v>
      </c>
      <c r="T586" s="30">
        <f t="shared" ca="1" si="22"/>
        <v>0</v>
      </c>
      <c r="U586" s="31" t="str">
        <f ca="1">IFERROR(__xludf.DUMMYFUNCTION("IFERROR(IF(B586=TODAY(),GOOGLEFINANCE(""INDEXBVMF:IFIX""),INDEX(GOOGLEFINANCE(""INDEXBVMF:IFIX"",""price"",$B586),2,2)))"),"")</f>
        <v/>
      </c>
      <c r="V586" s="31">
        <f ca="1">IFERROR(__xludf.DUMMYFUNCTION("IF(OR(ISBLANK($I586),I586=TODAY()), GOOGLEFINANCE(""INDEXBVMF:IFIX"") ,INDEX(GOOGLEFINANCE(""INDEXBVMF:IFIX"",""price"",$I586),2,2))"),3416.25)</f>
        <v>3416.25</v>
      </c>
      <c r="W586" s="32" t="e">
        <f t="shared" ca="1" si="23"/>
        <v>#VALUE!</v>
      </c>
      <c r="X586" s="33" t="s">
        <v>66</v>
      </c>
      <c r="Y586" s="34">
        <v>0</v>
      </c>
    </row>
    <row r="587" spans="1:25" ht="15.75" customHeight="1" x14ac:dyDescent="0.2">
      <c r="A587" s="48"/>
      <c r="B587" s="45"/>
      <c r="C587" s="46"/>
      <c r="D587" s="48"/>
      <c r="E587" s="135"/>
      <c r="F587" s="49">
        <f t="shared" si="16"/>
        <v>0</v>
      </c>
      <c r="G587" s="49">
        <f t="shared" si="17"/>
        <v>0</v>
      </c>
      <c r="H587" s="34" t="s">
        <v>66</v>
      </c>
      <c r="I587" s="45"/>
      <c r="J587" s="46"/>
      <c r="K587" s="25"/>
      <c r="L587" s="22"/>
      <c r="M587" s="47" t="str">
        <f t="shared" si="18"/>
        <v/>
      </c>
      <c r="N587" s="27" t="str">
        <f t="shared" si="19"/>
        <v/>
      </c>
      <c r="O587" s="27" t="str">
        <f t="shared" si="20"/>
        <v/>
      </c>
      <c r="P587" s="27" t="str">
        <f t="shared" si="21"/>
        <v/>
      </c>
      <c r="Q587" s="28" t="s">
        <v>66</v>
      </c>
      <c r="R587" s="33" t="s">
        <v>66</v>
      </c>
      <c r="S587" s="30">
        <f ca="1">SUMIFS(Dividendos!E:E,Dividendos!B:B,A587,Dividendos!A:A,"&gt;="&amp;B587,Dividendos!A:A,"&lt;="&amp; IF(I587="",TODAY(),I587 ))*D587</f>
        <v>0</v>
      </c>
      <c r="T587" s="30">
        <f t="shared" ca="1" si="22"/>
        <v>0</v>
      </c>
      <c r="U587" s="31" t="str">
        <f ca="1">IFERROR(__xludf.DUMMYFUNCTION("IFERROR(IF(B587=TODAY(),GOOGLEFINANCE(""INDEXBVMF:IFIX""),INDEX(GOOGLEFINANCE(""INDEXBVMF:IFIX"",""price"",$B587),2,2)))"),"")</f>
        <v/>
      </c>
      <c r="V587" s="31">
        <f ca="1">IFERROR(__xludf.DUMMYFUNCTION("IF(OR(ISBLANK($I587),I587=TODAY()), GOOGLEFINANCE(""INDEXBVMF:IFIX"") ,INDEX(GOOGLEFINANCE(""INDEXBVMF:IFIX"",""price"",$I587),2,2))"),3416.25)</f>
        <v>3416.25</v>
      </c>
      <c r="W587" s="32" t="e">
        <f t="shared" ca="1" si="23"/>
        <v>#VALUE!</v>
      </c>
      <c r="X587" s="33" t="s">
        <v>66</v>
      </c>
      <c r="Y587" s="34">
        <v>0</v>
      </c>
    </row>
    <row r="588" spans="1:25" ht="15.75" customHeight="1" x14ac:dyDescent="0.2">
      <c r="A588" s="48"/>
      <c r="B588" s="45"/>
      <c r="C588" s="46"/>
      <c r="D588" s="48"/>
      <c r="E588" s="135"/>
      <c r="F588" s="49">
        <f t="shared" si="16"/>
        <v>0</v>
      </c>
      <c r="G588" s="49">
        <f t="shared" si="17"/>
        <v>0</v>
      </c>
      <c r="H588" s="34" t="s">
        <v>66</v>
      </c>
      <c r="I588" s="45"/>
      <c r="J588" s="46"/>
      <c r="K588" s="25"/>
      <c r="L588" s="22"/>
      <c r="M588" s="47" t="str">
        <f t="shared" si="18"/>
        <v/>
      </c>
      <c r="N588" s="27" t="str">
        <f t="shared" si="19"/>
        <v/>
      </c>
      <c r="O588" s="27" t="str">
        <f t="shared" si="20"/>
        <v/>
      </c>
      <c r="P588" s="27" t="str">
        <f t="shared" si="21"/>
        <v/>
      </c>
      <c r="Q588" s="28" t="s">
        <v>66</v>
      </c>
      <c r="R588" s="33" t="s">
        <v>66</v>
      </c>
      <c r="S588" s="30">
        <f ca="1">SUMIFS(Dividendos!E:E,Dividendos!B:B,A588,Dividendos!A:A,"&gt;="&amp;B588,Dividendos!A:A,"&lt;="&amp; IF(I588="",TODAY(),I588 ))*D588</f>
        <v>0</v>
      </c>
      <c r="T588" s="30">
        <f t="shared" ca="1" si="22"/>
        <v>0</v>
      </c>
      <c r="U588" s="31" t="str">
        <f ca="1">IFERROR(__xludf.DUMMYFUNCTION("IFERROR(IF(B588=TODAY(),GOOGLEFINANCE(""INDEXBVMF:IFIX""),INDEX(GOOGLEFINANCE(""INDEXBVMF:IFIX"",""price"",$B588),2,2)))"),"")</f>
        <v/>
      </c>
      <c r="V588" s="31">
        <f ca="1">IFERROR(__xludf.DUMMYFUNCTION("IF(OR(ISBLANK($I588),I588=TODAY()), GOOGLEFINANCE(""INDEXBVMF:IFIX"") ,INDEX(GOOGLEFINANCE(""INDEXBVMF:IFIX"",""price"",$I588),2,2))"),3416.25)</f>
        <v>3416.25</v>
      </c>
      <c r="W588" s="32" t="e">
        <f t="shared" ca="1" si="23"/>
        <v>#VALUE!</v>
      </c>
      <c r="X588" s="33" t="s">
        <v>66</v>
      </c>
      <c r="Y588" s="34">
        <v>0</v>
      </c>
    </row>
    <row r="589" spans="1:25" ht="15.75" customHeight="1" x14ac:dyDescent="0.2">
      <c r="A589" s="48"/>
      <c r="B589" s="45"/>
      <c r="C589" s="46"/>
      <c r="D589" s="48"/>
      <c r="E589" s="135"/>
      <c r="F589" s="49">
        <f t="shared" si="16"/>
        <v>0</v>
      </c>
      <c r="G589" s="49">
        <f t="shared" si="17"/>
        <v>0</v>
      </c>
      <c r="H589" s="34" t="s">
        <v>66</v>
      </c>
      <c r="I589" s="45"/>
      <c r="J589" s="46"/>
      <c r="K589" s="25"/>
      <c r="L589" s="22"/>
      <c r="M589" s="47" t="str">
        <f t="shared" si="18"/>
        <v/>
      </c>
      <c r="N589" s="27" t="str">
        <f t="shared" si="19"/>
        <v/>
      </c>
      <c r="O589" s="27" t="str">
        <f t="shared" si="20"/>
        <v/>
      </c>
      <c r="P589" s="27" t="str">
        <f t="shared" si="21"/>
        <v/>
      </c>
      <c r="Q589" s="28" t="s">
        <v>66</v>
      </c>
      <c r="R589" s="33" t="s">
        <v>66</v>
      </c>
      <c r="S589" s="30">
        <f ca="1">SUMIFS(Dividendos!E:E,Dividendos!B:B,A589,Dividendos!A:A,"&gt;="&amp;B589,Dividendos!A:A,"&lt;="&amp; IF(I589="",TODAY(),I589 ))*D589</f>
        <v>0</v>
      </c>
      <c r="T589" s="30">
        <f t="shared" ca="1" si="22"/>
        <v>0</v>
      </c>
      <c r="U589" s="31" t="str">
        <f ca="1">IFERROR(__xludf.DUMMYFUNCTION("IFERROR(IF(B589=TODAY(),GOOGLEFINANCE(""INDEXBVMF:IFIX""),INDEX(GOOGLEFINANCE(""INDEXBVMF:IFIX"",""price"",$B589),2,2)))"),"")</f>
        <v/>
      </c>
      <c r="V589" s="31">
        <f ca="1">IFERROR(__xludf.DUMMYFUNCTION("IF(OR(ISBLANK($I589),I589=TODAY()), GOOGLEFINANCE(""INDEXBVMF:IFIX"") ,INDEX(GOOGLEFINANCE(""INDEXBVMF:IFIX"",""price"",$I589),2,2))"),3416.25)</f>
        <v>3416.25</v>
      </c>
      <c r="W589" s="32" t="e">
        <f t="shared" ca="1" si="23"/>
        <v>#VALUE!</v>
      </c>
      <c r="X589" s="33" t="s">
        <v>66</v>
      </c>
      <c r="Y589" s="34">
        <v>0</v>
      </c>
    </row>
    <row r="590" spans="1:25" ht="15.75" customHeight="1" x14ac:dyDescent="0.2">
      <c r="A590" s="48"/>
      <c r="B590" s="45"/>
      <c r="C590" s="46"/>
      <c r="D590" s="48"/>
      <c r="E590" s="135"/>
      <c r="F590" s="49">
        <f t="shared" si="16"/>
        <v>0</v>
      </c>
      <c r="G590" s="49">
        <f t="shared" si="17"/>
        <v>0</v>
      </c>
      <c r="H590" s="34" t="s">
        <v>66</v>
      </c>
      <c r="I590" s="45"/>
      <c r="J590" s="46"/>
      <c r="K590" s="25"/>
      <c r="L590" s="22"/>
      <c r="M590" s="47" t="str">
        <f t="shared" si="18"/>
        <v/>
      </c>
      <c r="N590" s="27" t="str">
        <f t="shared" si="19"/>
        <v/>
      </c>
      <c r="O590" s="27" t="str">
        <f t="shared" si="20"/>
        <v/>
      </c>
      <c r="P590" s="27" t="str">
        <f t="shared" si="21"/>
        <v/>
      </c>
      <c r="Q590" s="28" t="s">
        <v>66</v>
      </c>
      <c r="R590" s="33" t="s">
        <v>66</v>
      </c>
      <c r="S590" s="30">
        <f ca="1">SUMIFS(Dividendos!E:E,Dividendos!B:B,A590,Dividendos!A:A,"&gt;="&amp;B590,Dividendos!A:A,"&lt;="&amp; IF(I590="",TODAY(),I590 ))*D590</f>
        <v>0</v>
      </c>
      <c r="T590" s="30">
        <f t="shared" ca="1" si="22"/>
        <v>0</v>
      </c>
      <c r="U590" s="31" t="str">
        <f ca="1">IFERROR(__xludf.DUMMYFUNCTION("IFERROR(IF(B590=TODAY(),GOOGLEFINANCE(""INDEXBVMF:IFIX""),INDEX(GOOGLEFINANCE(""INDEXBVMF:IFIX"",""price"",$B590),2,2)))"),"")</f>
        <v/>
      </c>
      <c r="V590" s="31">
        <f ca="1">IFERROR(__xludf.DUMMYFUNCTION("IF(OR(ISBLANK($I590),I590=TODAY()), GOOGLEFINANCE(""INDEXBVMF:IFIX"") ,INDEX(GOOGLEFINANCE(""INDEXBVMF:IFIX"",""price"",$I590),2,2))"),3416.25)</f>
        <v>3416.25</v>
      </c>
      <c r="W590" s="32" t="e">
        <f t="shared" ca="1" si="23"/>
        <v>#VALUE!</v>
      </c>
      <c r="X590" s="33" t="s">
        <v>66</v>
      </c>
      <c r="Y590" s="34">
        <v>0</v>
      </c>
    </row>
    <row r="591" spans="1:25" ht="15.75" customHeight="1" x14ac:dyDescent="0.2">
      <c r="A591" s="48"/>
      <c r="B591" s="45"/>
      <c r="C591" s="46"/>
      <c r="D591" s="48"/>
      <c r="E591" s="135"/>
      <c r="F591" s="49">
        <f t="shared" si="16"/>
        <v>0</v>
      </c>
      <c r="G591" s="49">
        <f t="shared" si="17"/>
        <v>0</v>
      </c>
      <c r="H591" s="34" t="s">
        <v>66</v>
      </c>
      <c r="I591" s="45"/>
      <c r="J591" s="46"/>
      <c r="K591" s="25"/>
      <c r="L591" s="22"/>
      <c r="M591" s="47" t="str">
        <f t="shared" si="18"/>
        <v/>
      </c>
      <c r="N591" s="27" t="str">
        <f t="shared" si="19"/>
        <v/>
      </c>
      <c r="O591" s="27" t="str">
        <f t="shared" si="20"/>
        <v/>
      </c>
      <c r="P591" s="27" t="str">
        <f t="shared" si="21"/>
        <v/>
      </c>
      <c r="Q591" s="28" t="s">
        <v>66</v>
      </c>
      <c r="R591" s="33" t="s">
        <v>66</v>
      </c>
      <c r="S591" s="30">
        <f ca="1">SUMIFS(Dividendos!E:E,Dividendos!B:B,A591,Dividendos!A:A,"&gt;="&amp;B591,Dividendos!A:A,"&lt;="&amp; IF(I591="",TODAY(),I591 ))*D591</f>
        <v>0</v>
      </c>
      <c r="T591" s="30">
        <f t="shared" ca="1" si="22"/>
        <v>0</v>
      </c>
      <c r="U591" s="31" t="str">
        <f ca="1">IFERROR(__xludf.DUMMYFUNCTION("IFERROR(IF(B591=TODAY(),GOOGLEFINANCE(""INDEXBVMF:IFIX""),INDEX(GOOGLEFINANCE(""INDEXBVMF:IFIX"",""price"",$B591),2,2)))"),"")</f>
        <v/>
      </c>
      <c r="V591" s="31">
        <f ca="1">IFERROR(__xludf.DUMMYFUNCTION("IF(OR(ISBLANK($I591),I591=TODAY()), GOOGLEFINANCE(""INDEXBVMF:IFIX"") ,INDEX(GOOGLEFINANCE(""INDEXBVMF:IFIX"",""price"",$I591),2,2))"),3416.25)</f>
        <v>3416.25</v>
      </c>
      <c r="W591" s="32" t="e">
        <f t="shared" ca="1" si="23"/>
        <v>#VALUE!</v>
      </c>
      <c r="X591" s="33" t="s">
        <v>66</v>
      </c>
      <c r="Y591" s="34">
        <v>0</v>
      </c>
    </row>
    <row r="592" spans="1:25" ht="15.75" customHeight="1" x14ac:dyDescent="0.2">
      <c r="A592" s="48"/>
      <c r="B592" s="45"/>
      <c r="C592" s="46"/>
      <c r="D592" s="48"/>
      <c r="E592" s="135"/>
      <c r="F592" s="49">
        <f t="shared" si="16"/>
        <v>0</v>
      </c>
      <c r="G592" s="49">
        <f t="shared" si="17"/>
        <v>0</v>
      </c>
      <c r="H592" s="34" t="s">
        <v>66</v>
      </c>
      <c r="I592" s="45"/>
      <c r="J592" s="46"/>
      <c r="K592" s="25"/>
      <c r="L592" s="22"/>
      <c r="M592" s="47" t="str">
        <f t="shared" si="18"/>
        <v/>
      </c>
      <c r="N592" s="27" t="str">
        <f t="shared" si="19"/>
        <v/>
      </c>
      <c r="O592" s="27" t="str">
        <f t="shared" si="20"/>
        <v/>
      </c>
      <c r="P592" s="27" t="str">
        <f t="shared" si="21"/>
        <v/>
      </c>
      <c r="Q592" s="28" t="s">
        <v>66</v>
      </c>
      <c r="R592" s="33" t="s">
        <v>66</v>
      </c>
      <c r="S592" s="30">
        <f ca="1">SUMIFS(Dividendos!E:E,Dividendos!B:B,A592,Dividendos!A:A,"&gt;="&amp;B592,Dividendos!A:A,"&lt;="&amp; IF(I592="",TODAY(),I592 ))*D592</f>
        <v>0</v>
      </c>
      <c r="T592" s="30">
        <f t="shared" ca="1" si="22"/>
        <v>0</v>
      </c>
      <c r="U592" s="31" t="str">
        <f ca="1">IFERROR(__xludf.DUMMYFUNCTION("IFERROR(IF(B592=TODAY(),GOOGLEFINANCE(""INDEXBVMF:IFIX""),INDEX(GOOGLEFINANCE(""INDEXBVMF:IFIX"",""price"",$B592),2,2)))"),"")</f>
        <v/>
      </c>
      <c r="V592" s="31">
        <f ca="1">IFERROR(__xludf.DUMMYFUNCTION("IF(OR(ISBLANK($I592),I592=TODAY()), GOOGLEFINANCE(""INDEXBVMF:IFIX"") ,INDEX(GOOGLEFINANCE(""INDEXBVMF:IFIX"",""price"",$I592),2,2))"),3416.25)</f>
        <v>3416.25</v>
      </c>
      <c r="W592" s="32" t="e">
        <f t="shared" ca="1" si="23"/>
        <v>#VALUE!</v>
      </c>
      <c r="X592" s="33" t="s">
        <v>66</v>
      </c>
      <c r="Y592" s="34">
        <v>0</v>
      </c>
    </row>
    <row r="593" spans="1:25" ht="15.75" customHeight="1" x14ac:dyDescent="0.2">
      <c r="A593" s="48"/>
      <c r="B593" s="45"/>
      <c r="C593" s="46"/>
      <c r="D593" s="48"/>
      <c r="E593" s="135"/>
      <c r="F593" s="49">
        <f t="shared" si="16"/>
        <v>0</v>
      </c>
      <c r="G593" s="49">
        <f t="shared" si="17"/>
        <v>0</v>
      </c>
      <c r="H593" s="34" t="s">
        <v>66</v>
      </c>
      <c r="I593" s="45"/>
      <c r="J593" s="46"/>
      <c r="K593" s="25"/>
      <c r="L593" s="22"/>
      <c r="M593" s="47" t="str">
        <f t="shared" si="18"/>
        <v/>
      </c>
      <c r="N593" s="27" t="str">
        <f t="shared" si="19"/>
        <v/>
      </c>
      <c r="O593" s="27" t="str">
        <f t="shared" si="20"/>
        <v/>
      </c>
      <c r="P593" s="27" t="str">
        <f t="shared" si="21"/>
        <v/>
      </c>
      <c r="Q593" s="28" t="s">
        <v>66</v>
      </c>
      <c r="R593" s="33" t="s">
        <v>66</v>
      </c>
      <c r="S593" s="30">
        <f ca="1">SUMIFS(Dividendos!E:E,Dividendos!B:B,A593,Dividendos!A:A,"&gt;="&amp;B593,Dividendos!A:A,"&lt;="&amp; IF(I593="",TODAY(),I593 ))*D593</f>
        <v>0</v>
      </c>
      <c r="T593" s="30">
        <f t="shared" ca="1" si="22"/>
        <v>0</v>
      </c>
      <c r="U593" s="31" t="str">
        <f ca="1">IFERROR(__xludf.DUMMYFUNCTION("IFERROR(IF(B593=TODAY(),GOOGLEFINANCE(""INDEXBVMF:IFIX""),INDEX(GOOGLEFINANCE(""INDEXBVMF:IFIX"",""price"",$B593),2,2)))"),"")</f>
        <v/>
      </c>
      <c r="V593" s="31">
        <f ca="1">IFERROR(__xludf.DUMMYFUNCTION("IF(OR(ISBLANK($I593),I593=TODAY()), GOOGLEFINANCE(""INDEXBVMF:IFIX"") ,INDEX(GOOGLEFINANCE(""INDEXBVMF:IFIX"",""price"",$I593),2,2))"),3416.25)</f>
        <v>3416.25</v>
      </c>
      <c r="W593" s="32" t="e">
        <f t="shared" ca="1" si="23"/>
        <v>#VALUE!</v>
      </c>
      <c r="X593" s="33" t="s">
        <v>66</v>
      </c>
      <c r="Y593" s="34">
        <v>0</v>
      </c>
    </row>
    <row r="594" spans="1:25" ht="15.75" customHeight="1" x14ac:dyDescent="0.2">
      <c r="A594" s="48"/>
      <c r="B594" s="45"/>
      <c r="C594" s="46"/>
      <c r="D594" s="48"/>
      <c r="E594" s="135"/>
      <c r="F594" s="49">
        <f t="shared" si="16"/>
        <v>0</v>
      </c>
      <c r="G594" s="49">
        <f t="shared" si="17"/>
        <v>0</v>
      </c>
      <c r="H594" s="34" t="s">
        <v>66</v>
      </c>
      <c r="I594" s="45"/>
      <c r="J594" s="46"/>
      <c r="K594" s="25"/>
      <c r="L594" s="22"/>
      <c r="M594" s="47" t="str">
        <f t="shared" si="18"/>
        <v/>
      </c>
      <c r="N594" s="27" t="str">
        <f t="shared" si="19"/>
        <v/>
      </c>
      <c r="O594" s="27" t="str">
        <f t="shared" si="20"/>
        <v/>
      </c>
      <c r="P594" s="27" t="str">
        <f t="shared" si="21"/>
        <v/>
      </c>
      <c r="Q594" s="28" t="s">
        <v>66</v>
      </c>
      <c r="R594" s="33" t="s">
        <v>66</v>
      </c>
      <c r="S594" s="30">
        <f ca="1">SUMIFS(Dividendos!E:E,Dividendos!B:B,A594,Dividendos!A:A,"&gt;="&amp;B594,Dividendos!A:A,"&lt;="&amp; IF(I594="",TODAY(),I594 ))*D594</f>
        <v>0</v>
      </c>
      <c r="T594" s="30">
        <f t="shared" ca="1" si="22"/>
        <v>0</v>
      </c>
      <c r="U594" s="31" t="str">
        <f ca="1">IFERROR(__xludf.DUMMYFUNCTION("IFERROR(IF(B594=TODAY(),GOOGLEFINANCE(""INDEXBVMF:IFIX""),INDEX(GOOGLEFINANCE(""INDEXBVMF:IFIX"",""price"",$B594),2,2)))"),"")</f>
        <v/>
      </c>
      <c r="V594" s="31">
        <f ca="1">IFERROR(__xludf.DUMMYFUNCTION("IF(OR(ISBLANK($I594),I594=TODAY()), GOOGLEFINANCE(""INDEXBVMF:IFIX"") ,INDEX(GOOGLEFINANCE(""INDEXBVMF:IFIX"",""price"",$I594),2,2))"),3416.25)</f>
        <v>3416.25</v>
      </c>
      <c r="W594" s="32" t="e">
        <f t="shared" ca="1" si="23"/>
        <v>#VALUE!</v>
      </c>
      <c r="X594" s="33" t="s">
        <v>66</v>
      </c>
      <c r="Y594" s="34">
        <v>0</v>
      </c>
    </row>
    <row r="595" spans="1:25" ht="15.75" customHeight="1" x14ac:dyDescent="0.2">
      <c r="A595" s="48"/>
      <c r="B595" s="45"/>
      <c r="C595" s="46"/>
      <c r="D595" s="48"/>
      <c r="E595" s="135"/>
      <c r="F595" s="49">
        <f t="shared" si="16"/>
        <v>0</v>
      </c>
      <c r="G595" s="49">
        <f t="shared" si="17"/>
        <v>0</v>
      </c>
      <c r="H595" s="34" t="s">
        <v>66</v>
      </c>
      <c r="I595" s="45"/>
      <c r="J595" s="46"/>
      <c r="K595" s="25"/>
      <c r="L595" s="22"/>
      <c r="M595" s="47" t="str">
        <f t="shared" si="18"/>
        <v/>
      </c>
      <c r="N595" s="27" t="str">
        <f t="shared" si="19"/>
        <v/>
      </c>
      <c r="O595" s="27" t="str">
        <f t="shared" si="20"/>
        <v/>
      </c>
      <c r="P595" s="27" t="str">
        <f t="shared" si="21"/>
        <v/>
      </c>
      <c r="Q595" s="28" t="s">
        <v>66</v>
      </c>
      <c r="R595" s="33" t="s">
        <v>66</v>
      </c>
      <c r="S595" s="30">
        <f ca="1">SUMIFS(Dividendos!E:E,Dividendos!B:B,A595,Dividendos!A:A,"&gt;="&amp;B595,Dividendos!A:A,"&lt;="&amp; IF(I595="",TODAY(),I595 ))*D595</f>
        <v>0</v>
      </c>
      <c r="T595" s="30">
        <f t="shared" ca="1" si="22"/>
        <v>0</v>
      </c>
      <c r="U595" s="31" t="str">
        <f ca="1">IFERROR(__xludf.DUMMYFUNCTION("IFERROR(IF(B595=TODAY(),GOOGLEFINANCE(""INDEXBVMF:IFIX""),INDEX(GOOGLEFINANCE(""INDEXBVMF:IFIX"",""price"",$B595),2,2)))"),"")</f>
        <v/>
      </c>
      <c r="V595" s="31">
        <f ca="1">IFERROR(__xludf.DUMMYFUNCTION("IF(OR(ISBLANK($I595),I595=TODAY()), GOOGLEFINANCE(""INDEXBVMF:IFIX"") ,INDEX(GOOGLEFINANCE(""INDEXBVMF:IFIX"",""price"",$I595),2,2))"),3416.25)</f>
        <v>3416.25</v>
      </c>
      <c r="W595" s="32" t="e">
        <f t="shared" ca="1" si="23"/>
        <v>#VALUE!</v>
      </c>
      <c r="X595" s="33" t="s">
        <v>66</v>
      </c>
      <c r="Y595" s="34">
        <v>0</v>
      </c>
    </row>
    <row r="596" spans="1:25" ht="15.75" customHeight="1" x14ac:dyDescent="0.2">
      <c r="A596" s="48"/>
      <c r="B596" s="45"/>
      <c r="C596" s="46"/>
      <c r="D596" s="48"/>
      <c r="E596" s="135"/>
      <c r="F596" s="49">
        <f t="shared" si="16"/>
        <v>0</v>
      </c>
      <c r="G596" s="49">
        <f t="shared" si="17"/>
        <v>0</v>
      </c>
      <c r="H596" s="34" t="s">
        <v>66</v>
      </c>
      <c r="I596" s="45"/>
      <c r="J596" s="46"/>
      <c r="K596" s="25"/>
      <c r="L596" s="22"/>
      <c r="M596" s="47" t="str">
        <f t="shared" si="18"/>
        <v/>
      </c>
      <c r="N596" s="27" t="str">
        <f t="shared" si="19"/>
        <v/>
      </c>
      <c r="O596" s="27" t="str">
        <f t="shared" si="20"/>
        <v/>
      </c>
      <c r="P596" s="27" t="str">
        <f t="shared" si="21"/>
        <v/>
      </c>
      <c r="Q596" s="28" t="s">
        <v>66</v>
      </c>
      <c r="R596" s="33" t="s">
        <v>66</v>
      </c>
      <c r="S596" s="30">
        <f ca="1">SUMIFS(Dividendos!E:E,Dividendos!B:B,A596,Dividendos!A:A,"&gt;="&amp;B596,Dividendos!A:A,"&lt;="&amp; IF(I596="",TODAY(),I596 ))*D596</f>
        <v>0</v>
      </c>
      <c r="T596" s="30">
        <f t="shared" ca="1" si="22"/>
        <v>0</v>
      </c>
      <c r="U596" s="31" t="str">
        <f ca="1">IFERROR(__xludf.DUMMYFUNCTION("IFERROR(IF(B596=TODAY(),GOOGLEFINANCE(""INDEXBVMF:IFIX""),INDEX(GOOGLEFINANCE(""INDEXBVMF:IFIX"",""price"",$B596),2,2)))"),"")</f>
        <v/>
      </c>
      <c r="V596" s="31">
        <f ca="1">IFERROR(__xludf.DUMMYFUNCTION("IF(OR(ISBLANK($I596),I596=TODAY()), GOOGLEFINANCE(""INDEXBVMF:IFIX"") ,INDEX(GOOGLEFINANCE(""INDEXBVMF:IFIX"",""price"",$I596),2,2))"),3416.25)</f>
        <v>3416.25</v>
      </c>
      <c r="W596" s="32" t="e">
        <f t="shared" ca="1" si="23"/>
        <v>#VALUE!</v>
      </c>
      <c r="X596" s="33" t="s">
        <v>66</v>
      </c>
      <c r="Y596" s="34">
        <v>0</v>
      </c>
    </row>
    <row r="597" spans="1:25" ht="15.75" customHeight="1" x14ac:dyDescent="0.2">
      <c r="A597" s="48"/>
      <c r="B597" s="45"/>
      <c r="C597" s="46"/>
      <c r="D597" s="48"/>
      <c r="E597" s="135"/>
      <c r="F597" s="49">
        <f t="shared" si="16"/>
        <v>0</v>
      </c>
      <c r="G597" s="49">
        <f t="shared" si="17"/>
        <v>0</v>
      </c>
      <c r="H597" s="34" t="s">
        <v>66</v>
      </c>
      <c r="I597" s="45"/>
      <c r="J597" s="46"/>
      <c r="K597" s="25"/>
      <c r="L597" s="22"/>
      <c r="M597" s="47" t="str">
        <f t="shared" si="18"/>
        <v/>
      </c>
      <c r="N597" s="27" t="str">
        <f t="shared" si="19"/>
        <v/>
      </c>
      <c r="O597" s="27" t="str">
        <f t="shared" si="20"/>
        <v/>
      </c>
      <c r="P597" s="27" t="str">
        <f t="shared" si="21"/>
        <v/>
      </c>
      <c r="Q597" s="28" t="s">
        <v>66</v>
      </c>
      <c r="R597" s="33" t="s">
        <v>66</v>
      </c>
      <c r="S597" s="30">
        <f ca="1">SUMIFS(Dividendos!E:E,Dividendos!B:B,A597,Dividendos!A:A,"&gt;="&amp;B597,Dividendos!A:A,"&lt;="&amp; IF(I597="",TODAY(),I597 ))*D597</f>
        <v>0</v>
      </c>
      <c r="T597" s="30">
        <f t="shared" ca="1" si="22"/>
        <v>0</v>
      </c>
      <c r="U597" s="31" t="str">
        <f ca="1">IFERROR(__xludf.DUMMYFUNCTION("IFERROR(IF(B597=TODAY(),GOOGLEFINANCE(""INDEXBVMF:IFIX""),INDEX(GOOGLEFINANCE(""INDEXBVMF:IFIX"",""price"",$B597),2,2)))"),"")</f>
        <v/>
      </c>
      <c r="V597" s="31">
        <f ca="1">IFERROR(__xludf.DUMMYFUNCTION("IF(OR(ISBLANK($I597),I597=TODAY()), GOOGLEFINANCE(""INDEXBVMF:IFIX"") ,INDEX(GOOGLEFINANCE(""INDEXBVMF:IFIX"",""price"",$I597),2,2))"),3416.25)</f>
        <v>3416.25</v>
      </c>
      <c r="W597" s="32" t="e">
        <f t="shared" ca="1" si="23"/>
        <v>#VALUE!</v>
      </c>
      <c r="X597" s="33" t="s">
        <v>66</v>
      </c>
      <c r="Y597" s="34">
        <v>0</v>
      </c>
    </row>
    <row r="598" spans="1:25" ht="15.75" customHeight="1" x14ac:dyDescent="0.2">
      <c r="A598" s="48"/>
      <c r="B598" s="45"/>
      <c r="C598" s="46"/>
      <c r="D598" s="48"/>
      <c r="E598" s="135"/>
      <c r="F598" s="49">
        <f t="shared" si="16"/>
        <v>0</v>
      </c>
      <c r="G598" s="49">
        <f t="shared" si="17"/>
        <v>0</v>
      </c>
      <c r="H598" s="34" t="s">
        <v>66</v>
      </c>
      <c r="I598" s="45"/>
      <c r="J598" s="46"/>
      <c r="K598" s="25"/>
      <c r="L598" s="22"/>
      <c r="M598" s="47" t="str">
        <f t="shared" si="18"/>
        <v/>
      </c>
      <c r="N598" s="27" t="str">
        <f t="shared" si="19"/>
        <v/>
      </c>
      <c r="O598" s="27" t="str">
        <f t="shared" si="20"/>
        <v/>
      </c>
      <c r="P598" s="27" t="str">
        <f t="shared" si="21"/>
        <v/>
      </c>
      <c r="Q598" s="28" t="s">
        <v>66</v>
      </c>
      <c r="R598" s="33" t="s">
        <v>66</v>
      </c>
      <c r="S598" s="30">
        <f ca="1">SUMIFS(Dividendos!E:E,Dividendos!B:B,A598,Dividendos!A:A,"&gt;="&amp;B598,Dividendos!A:A,"&lt;="&amp; IF(I598="",TODAY(),I598 ))*D598</f>
        <v>0</v>
      </c>
      <c r="T598" s="30">
        <f t="shared" ca="1" si="22"/>
        <v>0</v>
      </c>
      <c r="U598" s="31" t="str">
        <f ca="1">IFERROR(__xludf.DUMMYFUNCTION("IFERROR(IF(B598=TODAY(),GOOGLEFINANCE(""INDEXBVMF:IFIX""),INDEX(GOOGLEFINANCE(""INDEXBVMF:IFIX"",""price"",$B598),2,2)))"),"")</f>
        <v/>
      </c>
      <c r="V598" s="31">
        <f ca="1">IFERROR(__xludf.DUMMYFUNCTION("IF(OR(ISBLANK($I598),I598=TODAY()), GOOGLEFINANCE(""INDEXBVMF:IFIX"") ,INDEX(GOOGLEFINANCE(""INDEXBVMF:IFIX"",""price"",$I598),2,2))"),3416.25)</f>
        <v>3416.25</v>
      </c>
      <c r="W598" s="32" t="e">
        <f t="shared" ca="1" si="23"/>
        <v>#VALUE!</v>
      </c>
      <c r="X598" s="33" t="s">
        <v>66</v>
      </c>
      <c r="Y598" s="34">
        <v>0</v>
      </c>
    </row>
    <row r="599" spans="1:25" ht="15.75" customHeight="1" x14ac:dyDescent="0.2">
      <c r="A599" s="48"/>
      <c r="B599" s="45"/>
      <c r="C599" s="46"/>
      <c r="D599" s="48"/>
      <c r="E599" s="135"/>
      <c r="F599" s="49">
        <f t="shared" si="16"/>
        <v>0</v>
      </c>
      <c r="G599" s="49">
        <f t="shared" si="17"/>
        <v>0</v>
      </c>
      <c r="H599" s="34" t="s">
        <v>66</v>
      </c>
      <c r="I599" s="45"/>
      <c r="J599" s="46"/>
      <c r="K599" s="25"/>
      <c r="L599" s="22"/>
      <c r="M599" s="47" t="str">
        <f t="shared" si="18"/>
        <v/>
      </c>
      <c r="N599" s="27" t="str">
        <f t="shared" si="19"/>
        <v/>
      </c>
      <c r="O599" s="27" t="str">
        <f t="shared" si="20"/>
        <v/>
      </c>
      <c r="P599" s="27" t="str">
        <f t="shared" si="21"/>
        <v/>
      </c>
      <c r="Q599" s="28" t="s">
        <v>66</v>
      </c>
      <c r="R599" s="33" t="s">
        <v>66</v>
      </c>
      <c r="S599" s="30">
        <f ca="1">SUMIFS(Dividendos!E:E,Dividendos!B:B,A599,Dividendos!A:A,"&gt;="&amp;B599,Dividendos!A:A,"&lt;="&amp; IF(I599="",TODAY(),I599 ))*D599</f>
        <v>0</v>
      </c>
      <c r="T599" s="30">
        <f t="shared" ca="1" si="22"/>
        <v>0</v>
      </c>
      <c r="U599" s="31" t="str">
        <f ca="1">IFERROR(__xludf.DUMMYFUNCTION("IFERROR(IF(B599=TODAY(),GOOGLEFINANCE(""INDEXBVMF:IFIX""),INDEX(GOOGLEFINANCE(""INDEXBVMF:IFIX"",""price"",$B599),2,2)))"),"")</f>
        <v/>
      </c>
      <c r="V599" s="31">
        <f ca="1">IFERROR(__xludf.DUMMYFUNCTION("IF(OR(ISBLANK($I599),I599=TODAY()), GOOGLEFINANCE(""INDEXBVMF:IFIX"") ,INDEX(GOOGLEFINANCE(""INDEXBVMF:IFIX"",""price"",$I599),2,2))"),3416.25)</f>
        <v>3416.25</v>
      </c>
      <c r="W599" s="32" t="e">
        <f t="shared" ca="1" si="23"/>
        <v>#VALUE!</v>
      </c>
      <c r="X599" s="33" t="s">
        <v>66</v>
      </c>
      <c r="Y599" s="34">
        <v>0</v>
      </c>
    </row>
    <row r="600" spans="1:25" ht="15.75" customHeight="1" x14ac:dyDescent="0.2">
      <c r="A600" s="48"/>
      <c r="B600" s="45"/>
      <c r="C600" s="46"/>
      <c r="D600" s="48"/>
      <c r="E600" s="135"/>
      <c r="F600" s="49">
        <f t="shared" si="16"/>
        <v>0</v>
      </c>
      <c r="G600" s="49">
        <f t="shared" si="17"/>
        <v>0</v>
      </c>
      <c r="H600" s="34" t="s">
        <v>66</v>
      </c>
      <c r="I600" s="45"/>
      <c r="J600" s="46"/>
      <c r="K600" s="25"/>
      <c r="L600" s="22"/>
      <c r="M600" s="47" t="str">
        <f t="shared" si="18"/>
        <v/>
      </c>
      <c r="N600" s="27" t="str">
        <f t="shared" si="19"/>
        <v/>
      </c>
      <c r="O600" s="27" t="str">
        <f t="shared" si="20"/>
        <v/>
      </c>
      <c r="P600" s="27" t="str">
        <f t="shared" si="21"/>
        <v/>
      </c>
      <c r="Q600" s="28" t="s">
        <v>66</v>
      </c>
      <c r="R600" s="33" t="s">
        <v>66</v>
      </c>
      <c r="S600" s="30">
        <f ca="1">SUMIFS(Dividendos!E:E,Dividendos!B:B,A600,Dividendos!A:A,"&gt;="&amp;B600,Dividendos!A:A,"&lt;="&amp; IF(I600="",TODAY(),I600 ))*D600</f>
        <v>0</v>
      </c>
      <c r="T600" s="30">
        <f t="shared" ca="1" si="22"/>
        <v>0</v>
      </c>
      <c r="U600" s="31" t="str">
        <f ca="1">IFERROR(__xludf.DUMMYFUNCTION("IFERROR(IF(B600=TODAY(),GOOGLEFINANCE(""INDEXBVMF:IFIX""),INDEX(GOOGLEFINANCE(""INDEXBVMF:IFIX"",""price"",$B600),2,2)))"),"")</f>
        <v/>
      </c>
      <c r="V600" s="31">
        <f ca="1">IFERROR(__xludf.DUMMYFUNCTION("IF(OR(ISBLANK($I600),I600=TODAY()), GOOGLEFINANCE(""INDEXBVMF:IFIX"") ,INDEX(GOOGLEFINANCE(""INDEXBVMF:IFIX"",""price"",$I600),2,2))"),3416.25)</f>
        <v>3416.25</v>
      </c>
      <c r="W600" s="32" t="e">
        <f t="shared" ca="1" si="23"/>
        <v>#VALUE!</v>
      </c>
      <c r="X600" s="33" t="s">
        <v>66</v>
      </c>
      <c r="Y600" s="34">
        <v>0</v>
      </c>
    </row>
    <row r="601" spans="1:25" ht="15.75" customHeight="1" x14ac:dyDescent="0.2">
      <c r="A601" s="48"/>
      <c r="B601" s="45"/>
      <c r="C601" s="46"/>
      <c r="D601" s="48"/>
      <c r="E601" s="135"/>
      <c r="F601" s="49">
        <f t="shared" si="16"/>
        <v>0</v>
      </c>
      <c r="G601" s="49">
        <f t="shared" si="17"/>
        <v>0</v>
      </c>
      <c r="H601" s="34" t="s">
        <v>66</v>
      </c>
      <c r="I601" s="45"/>
      <c r="J601" s="46"/>
      <c r="K601" s="25"/>
      <c r="L601" s="22"/>
      <c r="M601" s="47" t="str">
        <f t="shared" si="18"/>
        <v/>
      </c>
      <c r="N601" s="27" t="str">
        <f t="shared" si="19"/>
        <v/>
      </c>
      <c r="O601" s="27" t="str">
        <f t="shared" si="20"/>
        <v/>
      </c>
      <c r="P601" s="27" t="str">
        <f t="shared" si="21"/>
        <v/>
      </c>
      <c r="Q601" s="28" t="s">
        <v>66</v>
      </c>
      <c r="R601" s="33" t="s">
        <v>66</v>
      </c>
      <c r="S601" s="30">
        <f ca="1">SUMIFS(Dividendos!E:E,Dividendos!B:B,A601,Dividendos!A:A,"&gt;="&amp;B601,Dividendos!A:A,"&lt;="&amp; IF(I601="",TODAY(),I601 ))*D601</f>
        <v>0</v>
      </c>
      <c r="T601" s="30">
        <f t="shared" ca="1" si="22"/>
        <v>0</v>
      </c>
      <c r="U601" s="31" t="str">
        <f ca="1">IFERROR(__xludf.DUMMYFUNCTION("IFERROR(IF(B601=TODAY(),GOOGLEFINANCE(""INDEXBVMF:IFIX""),INDEX(GOOGLEFINANCE(""INDEXBVMF:IFIX"",""price"",$B601),2,2)))"),"")</f>
        <v/>
      </c>
      <c r="V601" s="31">
        <f ca="1">IFERROR(__xludf.DUMMYFUNCTION("IF(OR(ISBLANK($I601),I601=TODAY()), GOOGLEFINANCE(""INDEXBVMF:IFIX"") ,INDEX(GOOGLEFINANCE(""INDEXBVMF:IFIX"",""price"",$I601),2,2))"),3416.25)</f>
        <v>3416.25</v>
      </c>
      <c r="W601" s="32" t="e">
        <f t="shared" ca="1" si="23"/>
        <v>#VALUE!</v>
      </c>
      <c r="X601" s="33" t="s">
        <v>66</v>
      </c>
      <c r="Y601" s="34">
        <v>0</v>
      </c>
    </row>
    <row r="602" spans="1:25" ht="15.75" customHeight="1" x14ac:dyDescent="0.2">
      <c r="A602" s="48"/>
      <c r="B602" s="45"/>
      <c r="C602" s="46"/>
      <c r="D602" s="48"/>
      <c r="E602" s="135"/>
      <c r="F602" s="49">
        <f t="shared" si="16"/>
        <v>0</v>
      </c>
      <c r="G602" s="49">
        <f t="shared" si="17"/>
        <v>0</v>
      </c>
      <c r="H602" s="34" t="s">
        <v>66</v>
      </c>
      <c r="I602" s="45"/>
      <c r="J602" s="46"/>
      <c r="K602" s="25"/>
      <c r="L602" s="22"/>
      <c r="M602" s="47" t="str">
        <f t="shared" si="18"/>
        <v/>
      </c>
      <c r="N602" s="27" t="str">
        <f t="shared" si="19"/>
        <v/>
      </c>
      <c r="O602" s="27" t="str">
        <f t="shared" si="20"/>
        <v/>
      </c>
      <c r="P602" s="27" t="str">
        <f t="shared" si="21"/>
        <v/>
      </c>
      <c r="Q602" s="28" t="s">
        <v>66</v>
      </c>
      <c r="R602" s="33" t="s">
        <v>66</v>
      </c>
      <c r="S602" s="30">
        <f ca="1">SUMIFS(Dividendos!E:E,Dividendos!B:B,A602,Dividendos!A:A,"&gt;="&amp;B602,Dividendos!A:A,"&lt;="&amp; IF(I602="",TODAY(),I602 ))*D602</f>
        <v>0</v>
      </c>
      <c r="T602" s="30">
        <f t="shared" ca="1" si="22"/>
        <v>0</v>
      </c>
      <c r="U602" s="31" t="str">
        <f ca="1">IFERROR(__xludf.DUMMYFUNCTION("IFERROR(IF(B602=TODAY(),GOOGLEFINANCE(""INDEXBVMF:IFIX""),INDEX(GOOGLEFINANCE(""INDEXBVMF:IFIX"",""price"",$B602),2,2)))"),"")</f>
        <v/>
      </c>
      <c r="V602" s="31">
        <f ca="1">IFERROR(__xludf.DUMMYFUNCTION("IF(OR(ISBLANK($I602),I602=TODAY()), GOOGLEFINANCE(""INDEXBVMF:IFIX"") ,INDEX(GOOGLEFINANCE(""INDEXBVMF:IFIX"",""price"",$I602),2,2))"),3416.25)</f>
        <v>3416.25</v>
      </c>
      <c r="W602" s="32" t="e">
        <f t="shared" ca="1" si="23"/>
        <v>#VALUE!</v>
      </c>
      <c r="X602" s="33" t="s">
        <v>66</v>
      </c>
      <c r="Y602" s="34">
        <v>0</v>
      </c>
    </row>
    <row r="603" spans="1:25" ht="15.75" customHeight="1" x14ac:dyDescent="0.2">
      <c r="A603" s="48"/>
      <c r="B603" s="45"/>
      <c r="C603" s="46"/>
      <c r="D603" s="48"/>
      <c r="E603" s="135"/>
      <c r="F603" s="49">
        <f t="shared" si="16"/>
        <v>0</v>
      </c>
      <c r="G603" s="49">
        <f t="shared" si="17"/>
        <v>0</v>
      </c>
      <c r="H603" s="34" t="s">
        <v>66</v>
      </c>
      <c r="I603" s="45"/>
      <c r="J603" s="46"/>
      <c r="K603" s="25"/>
      <c r="L603" s="22"/>
      <c r="M603" s="47" t="str">
        <f t="shared" si="18"/>
        <v/>
      </c>
      <c r="N603" s="27" t="str">
        <f t="shared" si="19"/>
        <v/>
      </c>
      <c r="O603" s="27" t="str">
        <f t="shared" si="20"/>
        <v/>
      </c>
      <c r="P603" s="27" t="str">
        <f t="shared" si="21"/>
        <v/>
      </c>
      <c r="Q603" s="28" t="s">
        <v>66</v>
      </c>
      <c r="R603" s="33" t="s">
        <v>66</v>
      </c>
      <c r="S603" s="30">
        <f ca="1">SUMIFS(Dividendos!E:E,Dividendos!B:B,A603,Dividendos!A:A,"&gt;="&amp;B603,Dividendos!A:A,"&lt;="&amp; IF(I603="",TODAY(),I603 ))*D603</f>
        <v>0</v>
      </c>
      <c r="T603" s="30">
        <f t="shared" ca="1" si="22"/>
        <v>0</v>
      </c>
      <c r="U603" s="31" t="str">
        <f ca="1">IFERROR(__xludf.DUMMYFUNCTION("IFERROR(IF(B603=TODAY(),GOOGLEFINANCE(""INDEXBVMF:IFIX""),INDEX(GOOGLEFINANCE(""INDEXBVMF:IFIX"",""price"",$B603),2,2)))"),"")</f>
        <v/>
      </c>
      <c r="V603" s="31">
        <f ca="1">IFERROR(__xludf.DUMMYFUNCTION("IF(OR(ISBLANK($I603),I603=TODAY()), GOOGLEFINANCE(""INDEXBVMF:IFIX"") ,INDEX(GOOGLEFINANCE(""INDEXBVMF:IFIX"",""price"",$I603),2,2))"),3416.25)</f>
        <v>3416.25</v>
      </c>
      <c r="W603" s="32" t="e">
        <f t="shared" ca="1" si="23"/>
        <v>#VALUE!</v>
      </c>
      <c r="X603" s="33" t="s">
        <v>66</v>
      </c>
      <c r="Y603" s="34">
        <v>0</v>
      </c>
    </row>
    <row r="604" spans="1:25" ht="15.75" customHeight="1" x14ac:dyDescent="0.2">
      <c r="A604" s="48"/>
      <c r="B604" s="45"/>
      <c r="C604" s="46"/>
      <c r="D604" s="48"/>
      <c r="E604" s="135"/>
      <c r="F604" s="49">
        <f t="shared" si="16"/>
        <v>0</v>
      </c>
      <c r="G604" s="49">
        <f t="shared" si="17"/>
        <v>0</v>
      </c>
      <c r="H604" s="34" t="s">
        <v>66</v>
      </c>
      <c r="I604" s="45"/>
      <c r="J604" s="46"/>
      <c r="K604" s="25"/>
      <c r="L604" s="22"/>
      <c r="M604" s="47" t="str">
        <f t="shared" si="18"/>
        <v/>
      </c>
      <c r="N604" s="27" t="str">
        <f t="shared" si="19"/>
        <v/>
      </c>
      <c r="O604" s="27" t="str">
        <f t="shared" si="20"/>
        <v/>
      </c>
      <c r="P604" s="27" t="str">
        <f t="shared" si="21"/>
        <v/>
      </c>
      <c r="Q604" s="28" t="s">
        <v>66</v>
      </c>
      <c r="R604" s="33" t="s">
        <v>66</v>
      </c>
      <c r="S604" s="30">
        <f ca="1">SUMIFS(Dividendos!E:E,Dividendos!B:B,A604,Dividendos!A:A,"&gt;="&amp;B604,Dividendos!A:A,"&lt;="&amp; IF(I604="",TODAY(),I604 ))*D604</f>
        <v>0</v>
      </c>
      <c r="T604" s="30">
        <f t="shared" ca="1" si="22"/>
        <v>0</v>
      </c>
      <c r="U604" s="31" t="str">
        <f ca="1">IFERROR(__xludf.DUMMYFUNCTION("IFERROR(IF(B604=TODAY(),GOOGLEFINANCE(""INDEXBVMF:IFIX""),INDEX(GOOGLEFINANCE(""INDEXBVMF:IFIX"",""price"",$B604),2,2)))"),"")</f>
        <v/>
      </c>
      <c r="V604" s="31">
        <f ca="1">IFERROR(__xludf.DUMMYFUNCTION("IF(OR(ISBLANK($I604),I604=TODAY()), GOOGLEFINANCE(""INDEXBVMF:IFIX"") ,INDEX(GOOGLEFINANCE(""INDEXBVMF:IFIX"",""price"",$I604),2,2))"),3416.25)</f>
        <v>3416.25</v>
      </c>
      <c r="W604" s="32" t="e">
        <f t="shared" ca="1" si="23"/>
        <v>#VALUE!</v>
      </c>
      <c r="X604" s="33" t="s">
        <v>66</v>
      </c>
      <c r="Y604" s="34">
        <v>0</v>
      </c>
    </row>
    <row r="605" spans="1:25" ht="15.75" customHeight="1" x14ac:dyDescent="0.2">
      <c r="A605" s="48"/>
      <c r="B605" s="45"/>
      <c r="C605" s="46"/>
      <c r="D605" s="48"/>
      <c r="E605" s="135"/>
      <c r="F605" s="49">
        <f t="shared" si="16"/>
        <v>0</v>
      </c>
      <c r="G605" s="49">
        <f t="shared" si="17"/>
        <v>0</v>
      </c>
      <c r="H605" s="34" t="s">
        <v>66</v>
      </c>
      <c r="I605" s="45"/>
      <c r="J605" s="46"/>
      <c r="K605" s="25"/>
      <c r="L605" s="22"/>
      <c r="M605" s="47" t="str">
        <f t="shared" si="18"/>
        <v/>
      </c>
      <c r="N605" s="27" t="str">
        <f t="shared" si="19"/>
        <v/>
      </c>
      <c r="O605" s="27" t="str">
        <f t="shared" si="20"/>
        <v/>
      </c>
      <c r="P605" s="27" t="str">
        <f t="shared" si="21"/>
        <v/>
      </c>
      <c r="Q605" s="28" t="s">
        <v>66</v>
      </c>
      <c r="R605" s="33" t="s">
        <v>66</v>
      </c>
      <c r="S605" s="30">
        <f ca="1">SUMIFS(Dividendos!E:E,Dividendos!B:B,A605,Dividendos!A:A,"&gt;="&amp;B605,Dividendos!A:A,"&lt;="&amp; IF(I605="",TODAY(),I605 ))*D605</f>
        <v>0</v>
      </c>
      <c r="T605" s="30">
        <f t="shared" ca="1" si="22"/>
        <v>0</v>
      </c>
      <c r="U605" s="31" t="str">
        <f ca="1">IFERROR(__xludf.DUMMYFUNCTION("IFERROR(IF(B605=TODAY(),GOOGLEFINANCE(""INDEXBVMF:IFIX""),INDEX(GOOGLEFINANCE(""INDEXBVMF:IFIX"",""price"",$B605),2,2)))"),"")</f>
        <v/>
      </c>
      <c r="V605" s="31">
        <f ca="1">IFERROR(__xludf.DUMMYFUNCTION("IF(OR(ISBLANK($I605),I605=TODAY()), GOOGLEFINANCE(""INDEXBVMF:IFIX"") ,INDEX(GOOGLEFINANCE(""INDEXBVMF:IFIX"",""price"",$I605),2,2))"),3416.25)</f>
        <v>3416.25</v>
      </c>
      <c r="W605" s="32" t="e">
        <f t="shared" ca="1" si="23"/>
        <v>#VALUE!</v>
      </c>
      <c r="X605" s="33" t="s">
        <v>66</v>
      </c>
      <c r="Y605" s="34">
        <v>0</v>
      </c>
    </row>
    <row r="606" spans="1:25" ht="15.75" customHeight="1" x14ac:dyDescent="0.2">
      <c r="A606" s="48"/>
      <c r="B606" s="45"/>
      <c r="C606" s="46"/>
      <c r="D606" s="48"/>
      <c r="E606" s="135"/>
      <c r="F606" s="49">
        <f t="shared" si="16"/>
        <v>0</v>
      </c>
      <c r="G606" s="49">
        <f t="shared" si="17"/>
        <v>0</v>
      </c>
      <c r="H606" s="34" t="s">
        <v>66</v>
      </c>
      <c r="I606" s="45"/>
      <c r="J606" s="46"/>
      <c r="K606" s="25"/>
      <c r="L606" s="22"/>
      <c r="M606" s="47" t="str">
        <f t="shared" si="18"/>
        <v/>
      </c>
      <c r="N606" s="27" t="str">
        <f t="shared" si="19"/>
        <v/>
      </c>
      <c r="O606" s="27" t="str">
        <f t="shared" si="20"/>
        <v/>
      </c>
      <c r="P606" s="27" t="str">
        <f t="shared" si="21"/>
        <v/>
      </c>
      <c r="Q606" s="28" t="s">
        <v>66</v>
      </c>
      <c r="R606" s="33" t="s">
        <v>66</v>
      </c>
      <c r="S606" s="30">
        <f ca="1">SUMIFS(Dividendos!E:E,Dividendos!B:B,A606,Dividendos!A:A,"&gt;="&amp;B606,Dividendos!A:A,"&lt;="&amp; IF(I606="",TODAY(),I606 ))*D606</f>
        <v>0</v>
      </c>
      <c r="T606" s="30">
        <f t="shared" ca="1" si="22"/>
        <v>0</v>
      </c>
      <c r="U606" s="31" t="str">
        <f ca="1">IFERROR(__xludf.DUMMYFUNCTION("IFERROR(IF(B606=TODAY(),GOOGLEFINANCE(""INDEXBVMF:IFIX""),INDEX(GOOGLEFINANCE(""INDEXBVMF:IFIX"",""price"",$B606),2,2)))"),"")</f>
        <v/>
      </c>
      <c r="V606" s="31">
        <f ca="1">IFERROR(__xludf.DUMMYFUNCTION("IF(OR(ISBLANK($I606),I606=TODAY()), GOOGLEFINANCE(""INDEXBVMF:IFIX"") ,INDEX(GOOGLEFINANCE(""INDEXBVMF:IFIX"",""price"",$I606),2,2))"),3416.25)</f>
        <v>3416.25</v>
      </c>
      <c r="W606" s="32" t="e">
        <f t="shared" ca="1" si="23"/>
        <v>#VALUE!</v>
      </c>
      <c r="X606" s="33" t="s">
        <v>66</v>
      </c>
      <c r="Y606" s="34">
        <v>0</v>
      </c>
    </row>
    <row r="607" spans="1:25" ht="15.75" customHeight="1" x14ac:dyDescent="0.2">
      <c r="A607" s="48"/>
      <c r="B607" s="45"/>
      <c r="C607" s="46"/>
      <c r="D607" s="48"/>
      <c r="E607" s="135"/>
      <c r="F607" s="49">
        <f t="shared" si="16"/>
        <v>0</v>
      </c>
      <c r="G607" s="49">
        <f t="shared" si="17"/>
        <v>0</v>
      </c>
      <c r="H607" s="34" t="s">
        <v>66</v>
      </c>
      <c r="I607" s="45"/>
      <c r="J607" s="46"/>
      <c r="K607" s="25"/>
      <c r="L607" s="22"/>
      <c r="M607" s="47" t="str">
        <f t="shared" si="18"/>
        <v/>
      </c>
      <c r="N607" s="27" t="str">
        <f t="shared" si="19"/>
        <v/>
      </c>
      <c r="O607" s="27" t="str">
        <f t="shared" si="20"/>
        <v/>
      </c>
      <c r="P607" s="27" t="str">
        <f t="shared" si="21"/>
        <v/>
      </c>
      <c r="Q607" s="28" t="s">
        <v>66</v>
      </c>
      <c r="R607" s="33" t="s">
        <v>66</v>
      </c>
      <c r="S607" s="30">
        <f ca="1">SUMIFS(Dividendos!E:E,Dividendos!B:B,A607,Dividendos!A:A,"&gt;="&amp;B607,Dividendos!A:A,"&lt;="&amp; IF(I607="",TODAY(),I607 ))*D607</f>
        <v>0</v>
      </c>
      <c r="T607" s="30">
        <f t="shared" ca="1" si="22"/>
        <v>0</v>
      </c>
      <c r="U607" s="31" t="str">
        <f ca="1">IFERROR(__xludf.DUMMYFUNCTION("IFERROR(IF(B607=TODAY(),GOOGLEFINANCE(""INDEXBVMF:IFIX""),INDEX(GOOGLEFINANCE(""INDEXBVMF:IFIX"",""price"",$B607),2,2)))"),"")</f>
        <v/>
      </c>
      <c r="V607" s="31">
        <f ca="1">IFERROR(__xludf.DUMMYFUNCTION("IF(OR(ISBLANK($I607),I607=TODAY()), GOOGLEFINANCE(""INDEXBVMF:IFIX"") ,INDEX(GOOGLEFINANCE(""INDEXBVMF:IFIX"",""price"",$I607),2,2))"),3416.25)</f>
        <v>3416.25</v>
      </c>
      <c r="W607" s="32" t="e">
        <f t="shared" ca="1" si="23"/>
        <v>#VALUE!</v>
      </c>
      <c r="X607" s="33" t="s">
        <v>66</v>
      </c>
      <c r="Y607" s="34">
        <v>0</v>
      </c>
    </row>
    <row r="608" spans="1:25" ht="15.75" customHeight="1" x14ac:dyDescent="0.2">
      <c r="A608" s="48"/>
      <c r="B608" s="45"/>
      <c r="C608" s="46"/>
      <c r="D608" s="48"/>
      <c r="E608" s="135"/>
      <c r="F608" s="49">
        <f t="shared" si="16"/>
        <v>0</v>
      </c>
      <c r="G608" s="49">
        <f t="shared" si="17"/>
        <v>0</v>
      </c>
      <c r="H608" s="34" t="s">
        <v>66</v>
      </c>
      <c r="I608" s="45"/>
      <c r="J608" s="46"/>
      <c r="K608" s="25"/>
      <c r="L608" s="22"/>
      <c r="M608" s="47" t="str">
        <f t="shared" si="18"/>
        <v/>
      </c>
      <c r="N608" s="27" t="str">
        <f t="shared" si="19"/>
        <v/>
      </c>
      <c r="O608" s="27" t="str">
        <f t="shared" si="20"/>
        <v/>
      </c>
      <c r="P608" s="27" t="str">
        <f t="shared" si="21"/>
        <v/>
      </c>
      <c r="Q608" s="28" t="s">
        <v>66</v>
      </c>
      <c r="R608" s="33" t="s">
        <v>66</v>
      </c>
      <c r="S608" s="30">
        <f ca="1">SUMIFS(Dividendos!E:E,Dividendos!B:B,A608,Dividendos!A:A,"&gt;="&amp;B608,Dividendos!A:A,"&lt;="&amp; IF(I608="",TODAY(),I608 ))*D608</f>
        <v>0</v>
      </c>
      <c r="T608" s="30">
        <f t="shared" ca="1" si="22"/>
        <v>0</v>
      </c>
      <c r="U608" s="31" t="str">
        <f ca="1">IFERROR(__xludf.DUMMYFUNCTION("IFERROR(IF(B608=TODAY(),GOOGLEFINANCE(""INDEXBVMF:IFIX""),INDEX(GOOGLEFINANCE(""INDEXBVMF:IFIX"",""price"",$B608),2,2)))"),"")</f>
        <v/>
      </c>
      <c r="V608" s="31">
        <f ca="1">IFERROR(__xludf.DUMMYFUNCTION("IF(OR(ISBLANK($I608),I608=TODAY()), GOOGLEFINANCE(""INDEXBVMF:IFIX"") ,INDEX(GOOGLEFINANCE(""INDEXBVMF:IFIX"",""price"",$I608),2,2))"),3416.25)</f>
        <v>3416.25</v>
      </c>
      <c r="W608" s="32" t="e">
        <f t="shared" ca="1" si="23"/>
        <v>#VALUE!</v>
      </c>
      <c r="X608" s="33" t="s">
        <v>66</v>
      </c>
      <c r="Y608" s="34">
        <v>0</v>
      </c>
    </row>
    <row r="609" spans="1:25" ht="15.75" customHeight="1" x14ac:dyDescent="0.2">
      <c r="A609" s="48"/>
      <c r="B609" s="45"/>
      <c r="C609" s="46"/>
      <c r="D609" s="48"/>
      <c r="E609" s="135"/>
      <c r="F609" s="49">
        <f t="shared" si="16"/>
        <v>0</v>
      </c>
      <c r="G609" s="49">
        <f t="shared" si="17"/>
        <v>0</v>
      </c>
      <c r="H609" s="34" t="s">
        <v>66</v>
      </c>
      <c r="I609" s="45"/>
      <c r="J609" s="46"/>
      <c r="K609" s="25"/>
      <c r="L609" s="22"/>
      <c r="M609" s="47" t="str">
        <f t="shared" si="18"/>
        <v/>
      </c>
      <c r="N609" s="27" t="str">
        <f t="shared" si="19"/>
        <v/>
      </c>
      <c r="O609" s="27" t="str">
        <f t="shared" si="20"/>
        <v/>
      </c>
      <c r="P609" s="27" t="str">
        <f t="shared" si="21"/>
        <v/>
      </c>
      <c r="Q609" s="28" t="s">
        <v>66</v>
      </c>
      <c r="R609" s="33" t="s">
        <v>66</v>
      </c>
      <c r="S609" s="30">
        <f ca="1">SUMIFS(Dividendos!E:E,Dividendos!B:B,A609,Dividendos!A:A,"&gt;="&amp;B609,Dividendos!A:A,"&lt;="&amp; IF(I609="",TODAY(),I609 ))*D609</f>
        <v>0</v>
      </c>
      <c r="T609" s="30">
        <f t="shared" ca="1" si="22"/>
        <v>0</v>
      </c>
      <c r="U609" s="31" t="str">
        <f ca="1">IFERROR(__xludf.DUMMYFUNCTION("IFERROR(IF(B609=TODAY(),GOOGLEFINANCE(""INDEXBVMF:IFIX""),INDEX(GOOGLEFINANCE(""INDEXBVMF:IFIX"",""price"",$B609),2,2)))"),"")</f>
        <v/>
      </c>
      <c r="V609" s="31">
        <f ca="1">IFERROR(__xludf.DUMMYFUNCTION("IF(OR(ISBLANK($I609),I609=TODAY()), GOOGLEFINANCE(""INDEXBVMF:IFIX"") ,INDEX(GOOGLEFINANCE(""INDEXBVMF:IFIX"",""price"",$I609),2,2))"),3416.25)</f>
        <v>3416.25</v>
      </c>
      <c r="W609" s="32" t="e">
        <f t="shared" ca="1" si="23"/>
        <v>#VALUE!</v>
      </c>
      <c r="X609" s="33" t="s">
        <v>66</v>
      </c>
      <c r="Y609" s="34">
        <v>0</v>
      </c>
    </row>
    <row r="610" spans="1:25" ht="15.75" customHeight="1" x14ac:dyDescent="0.2">
      <c r="A610" s="48"/>
      <c r="B610" s="45"/>
      <c r="C610" s="46"/>
      <c r="D610" s="48"/>
      <c r="E610" s="135"/>
      <c r="F610" s="49">
        <f t="shared" si="16"/>
        <v>0</v>
      </c>
      <c r="G610" s="49">
        <f t="shared" si="17"/>
        <v>0</v>
      </c>
      <c r="H610" s="34" t="s">
        <v>66</v>
      </c>
      <c r="I610" s="45"/>
      <c r="J610" s="46"/>
      <c r="K610" s="25"/>
      <c r="L610" s="22"/>
      <c r="M610" s="47" t="str">
        <f t="shared" si="18"/>
        <v/>
      </c>
      <c r="N610" s="27" t="str">
        <f t="shared" si="19"/>
        <v/>
      </c>
      <c r="O610" s="27" t="str">
        <f t="shared" si="20"/>
        <v/>
      </c>
      <c r="P610" s="27" t="str">
        <f t="shared" si="21"/>
        <v/>
      </c>
      <c r="Q610" s="28" t="s">
        <v>66</v>
      </c>
      <c r="R610" s="33" t="s">
        <v>66</v>
      </c>
      <c r="S610" s="30">
        <f ca="1">SUMIFS(Dividendos!E:E,Dividendos!B:B,A610,Dividendos!A:A,"&gt;="&amp;B610,Dividendos!A:A,"&lt;="&amp; IF(I610="",TODAY(),I610 ))*D610</f>
        <v>0</v>
      </c>
      <c r="T610" s="30">
        <f t="shared" ca="1" si="22"/>
        <v>0</v>
      </c>
      <c r="U610" s="31" t="str">
        <f ca="1">IFERROR(__xludf.DUMMYFUNCTION("IFERROR(IF(B610=TODAY(),GOOGLEFINANCE(""INDEXBVMF:IFIX""),INDEX(GOOGLEFINANCE(""INDEXBVMF:IFIX"",""price"",$B610),2,2)))"),"")</f>
        <v/>
      </c>
      <c r="V610" s="31">
        <f ca="1">IFERROR(__xludf.DUMMYFUNCTION("IF(OR(ISBLANK($I610),I610=TODAY()), GOOGLEFINANCE(""INDEXBVMF:IFIX"") ,INDEX(GOOGLEFINANCE(""INDEXBVMF:IFIX"",""price"",$I610),2,2))"),3416.25)</f>
        <v>3416.25</v>
      </c>
      <c r="W610" s="32" t="e">
        <f t="shared" ca="1" si="23"/>
        <v>#VALUE!</v>
      </c>
      <c r="X610" s="33" t="s">
        <v>66</v>
      </c>
      <c r="Y610" s="34">
        <v>0</v>
      </c>
    </row>
    <row r="611" spans="1:25" ht="15.75" customHeight="1" x14ac:dyDescent="0.2">
      <c r="A611" s="48"/>
      <c r="B611" s="45"/>
      <c r="C611" s="46"/>
      <c r="D611" s="48"/>
      <c r="E611" s="135"/>
      <c r="F611" s="49">
        <f t="shared" si="16"/>
        <v>0</v>
      </c>
      <c r="G611" s="49">
        <f t="shared" si="17"/>
        <v>0</v>
      </c>
      <c r="H611" s="34" t="s">
        <v>66</v>
      </c>
      <c r="I611" s="45"/>
      <c r="J611" s="46"/>
      <c r="K611" s="25"/>
      <c r="L611" s="22"/>
      <c r="M611" s="47" t="str">
        <f t="shared" si="18"/>
        <v/>
      </c>
      <c r="N611" s="27" t="str">
        <f t="shared" si="19"/>
        <v/>
      </c>
      <c r="O611" s="27" t="str">
        <f t="shared" si="20"/>
        <v/>
      </c>
      <c r="P611" s="27" t="str">
        <f t="shared" si="21"/>
        <v/>
      </c>
      <c r="Q611" s="28" t="s">
        <v>66</v>
      </c>
      <c r="R611" s="33" t="s">
        <v>66</v>
      </c>
      <c r="S611" s="30">
        <f ca="1">SUMIFS(Dividendos!E:E,Dividendos!B:B,A611,Dividendos!A:A,"&gt;="&amp;B611,Dividendos!A:A,"&lt;="&amp; IF(I611="",TODAY(),I611 ))*D611</f>
        <v>0</v>
      </c>
      <c r="T611" s="30">
        <f t="shared" ca="1" si="22"/>
        <v>0</v>
      </c>
      <c r="U611" s="31" t="str">
        <f ca="1">IFERROR(__xludf.DUMMYFUNCTION("IFERROR(IF(B611=TODAY(),GOOGLEFINANCE(""INDEXBVMF:IFIX""),INDEX(GOOGLEFINANCE(""INDEXBVMF:IFIX"",""price"",$B611),2,2)))"),"")</f>
        <v/>
      </c>
      <c r="V611" s="31">
        <f ca="1">IFERROR(__xludf.DUMMYFUNCTION("IF(OR(ISBLANK($I611),I611=TODAY()), GOOGLEFINANCE(""INDEXBVMF:IFIX"") ,INDEX(GOOGLEFINANCE(""INDEXBVMF:IFIX"",""price"",$I611),2,2))"),3416.25)</f>
        <v>3416.25</v>
      </c>
      <c r="W611" s="32" t="e">
        <f t="shared" ca="1" si="23"/>
        <v>#VALUE!</v>
      </c>
      <c r="X611" s="33" t="s">
        <v>66</v>
      </c>
      <c r="Y611" s="34">
        <v>0</v>
      </c>
    </row>
    <row r="612" spans="1:25" ht="15.75" customHeight="1" x14ac:dyDescent="0.2">
      <c r="A612" s="48"/>
      <c r="B612" s="45"/>
      <c r="C612" s="46"/>
      <c r="D612" s="48"/>
      <c r="E612" s="135"/>
      <c r="F612" s="49">
        <f t="shared" si="16"/>
        <v>0</v>
      </c>
      <c r="G612" s="49">
        <f t="shared" si="17"/>
        <v>0</v>
      </c>
      <c r="H612" s="34" t="s">
        <v>66</v>
      </c>
      <c r="I612" s="45"/>
      <c r="J612" s="46"/>
      <c r="K612" s="25"/>
      <c r="L612" s="22"/>
      <c r="M612" s="47" t="str">
        <f t="shared" si="18"/>
        <v/>
      </c>
      <c r="N612" s="27" t="str">
        <f t="shared" si="19"/>
        <v/>
      </c>
      <c r="O612" s="27" t="str">
        <f t="shared" si="20"/>
        <v/>
      </c>
      <c r="P612" s="27" t="str">
        <f t="shared" si="21"/>
        <v/>
      </c>
      <c r="Q612" s="28" t="s">
        <v>66</v>
      </c>
      <c r="R612" s="33" t="s">
        <v>66</v>
      </c>
      <c r="S612" s="30">
        <f ca="1">SUMIFS(Dividendos!E:E,Dividendos!B:B,A612,Dividendos!A:A,"&gt;="&amp;B612,Dividendos!A:A,"&lt;="&amp; IF(I612="",TODAY(),I612 ))*D612</f>
        <v>0</v>
      </c>
      <c r="T612" s="30">
        <f t="shared" ca="1" si="22"/>
        <v>0</v>
      </c>
      <c r="U612" s="31" t="str">
        <f ca="1">IFERROR(__xludf.DUMMYFUNCTION("IFERROR(IF(B612=TODAY(),GOOGLEFINANCE(""INDEXBVMF:IFIX""),INDEX(GOOGLEFINANCE(""INDEXBVMF:IFIX"",""price"",$B612),2,2)))"),"")</f>
        <v/>
      </c>
      <c r="V612" s="31">
        <f ca="1">IFERROR(__xludf.DUMMYFUNCTION("IF(OR(ISBLANK($I612),I612=TODAY()), GOOGLEFINANCE(""INDEXBVMF:IFIX"") ,INDEX(GOOGLEFINANCE(""INDEXBVMF:IFIX"",""price"",$I612),2,2))"),3416.25)</f>
        <v>3416.25</v>
      </c>
      <c r="W612" s="32" t="e">
        <f t="shared" ca="1" si="23"/>
        <v>#VALUE!</v>
      </c>
      <c r="X612" s="33" t="s">
        <v>66</v>
      </c>
      <c r="Y612" s="34">
        <v>0</v>
      </c>
    </row>
    <row r="613" spans="1:25" ht="15.75" customHeight="1" x14ac:dyDescent="0.2">
      <c r="A613" s="48"/>
      <c r="B613" s="45"/>
      <c r="C613" s="46"/>
      <c r="D613" s="48"/>
      <c r="E613" s="135"/>
      <c r="F613" s="49">
        <f t="shared" si="16"/>
        <v>0</v>
      </c>
      <c r="G613" s="49">
        <f t="shared" si="17"/>
        <v>0</v>
      </c>
      <c r="H613" s="34" t="s">
        <v>66</v>
      </c>
      <c r="I613" s="45"/>
      <c r="J613" s="46"/>
      <c r="K613" s="25"/>
      <c r="L613" s="22"/>
      <c r="M613" s="47" t="str">
        <f t="shared" si="18"/>
        <v/>
      </c>
      <c r="N613" s="27" t="str">
        <f t="shared" si="19"/>
        <v/>
      </c>
      <c r="O613" s="27" t="str">
        <f t="shared" si="20"/>
        <v/>
      </c>
      <c r="P613" s="27" t="str">
        <f t="shared" si="21"/>
        <v/>
      </c>
      <c r="Q613" s="28" t="s">
        <v>66</v>
      </c>
      <c r="R613" s="33" t="s">
        <v>66</v>
      </c>
      <c r="S613" s="30">
        <f ca="1">SUMIFS(Dividendos!E:E,Dividendos!B:B,A613,Dividendos!A:A,"&gt;="&amp;B613,Dividendos!A:A,"&lt;="&amp; IF(I613="",TODAY(),I613 ))*D613</f>
        <v>0</v>
      </c>
      <c r="T613" s="30">
        <f t="shared" ca="1" si="22"/>
        <v>0</v>
      </c>
      <c r="U613" s="31" t="str">
        <f ca="1">IFERROR(__xludf.DUMMYFUNCTION("IFERROR(IF(B613=TODAY(),GOOGLEFINANCE(""INDEXBVMF:IFIX""),INDEX(GOOGLEFINANCE(""INDEXBVMF:IFIX"",""price"",$B613),2,2)))"),"")</f>
        <v/>
      </c>
      <c r="V613" s="31">
        <f ca="1">IFERROR(__xludf.DUMMYFUNCTION("IF(OR(ISBLANK($I613),I613=TODAY()), GOOGLEFINANCE(""INDEXBVMF:IFIX"") ,INDEX(GOOGLEFINANCE(""INDEXBVMF:IFIX"",""price"",$I613),2,2))"),3416.25)</f>
        <v>3416.25</v>
      </c>
      <c r="W613" s="32" t="e">
        <f t="shared" ca="1" si="23"/>
        <v>#VALUE!</v>
      </c>
      <c r="X613" s="33" t="s">
        <v>66</v>
      </c>
      <c r="Y613" s="34">
        <v>0</v>
      </c>
    </row>
    <row r="614" spans="1:25" ht="15.75" customHeight="1" x14ac:dyDescent="0.2">
      <c r="A614" s="48"/>
      <c r="B614" s="45"/>
      <c r="C614" s="46"/>
      <c r="D614" s="48"/>
      <c r="E614" s="135"/>
      <c r="F614" s="49">
        <f t="shared" si="16"/>
        <v>0</v>
      </c>
      <c r="G614" s="49">
        <f t="shared" si="17"/>
        <v>0</v>
      </c>
      <c r="H614" s="34" t="s">
        <v>66</v>
      </c>
      <c r="I614" s="45"/>
      <c r="J614" s="46"/>
      <c r="K614" s="25"/>
      <c r="L614" s="22"/>
      <c r="M614" s="47" t="str">
        <f t="shared" si="18"/>
        <v/>
      </c>
      <c r="N614" s="27" t="str">
        <f t="shared" si="19"/>
        <v/>
      </c>
      <c r="O614" s="27" t="str">
        <f t="shared" si="20"/>
        <v/>
      </c>
      <c r="P614" s="27" t="str">
        <f t="shared" si="21"/>
        <v/>
      </c>
      <c r="Q614" s="28" t="s">
        <v>66</v>
      </c>
      <c r="R614" s="33" t="s">
        <v>66</v>
      </c>
      <c r="S614" s="30">
        <f ca="1">SUMIFS(Dividendos!E:E,Dividendos!B:B,A614,Dividendos!A:A,"&gt;="&amp;B614,Dividendos!A:A,"&lt;="&amp; IF(I614="",TODAY(),I614 ))*D614</f>
        <v>0</v>
      </c>
      <c r="T614" s="30">
        <f t="shared" ca="1" si="22"/>
        <v>0</v>
      </c>
      <c r="U614" s="31" t="str">
        <f ca="1">IFERROR(__xludf.DUMMYFUNCTION("IFERROR(IF(B614=TODAY(),GOOGLEFINANCE(""INDEXBVMF:IFIX""),INDEX(GOOGLEFINANCE(""INDEXBVMF:IFIX"",""price"",$B614),2,2)))"),"")</f>
        <v/>
      </c>
      <c r="V614" s="31">
        <f ca="1">IFERROR(__xludf.DUMMYFUNCTION("IF(OR(ISBLANK($I614),I614=TODAY()), GOOGLEFINANCE(""INDEXBVMF:IFIX"") ,INDEX(GOOGLEFINANCE(""INDEXBVMF:IFIX"",""price"",$I614),2,2))"),3416.25)</f>
        <v>3416.25</v>
      </c>
      <c r="W614" s="32" t="e">
        <f t="shared" ca="1" si="23"/>
        <v>#VALUE!</v>
      </c>
      <c r="X614" s="33" t="s">
        <v>66</v>
      </c>
      <c r="Y614" s="34">
        <v>0</v>
      </c>
    </row>
    <row r="615" spans="1:25" ht="15.75" customHeight="1" x14ac:dyDescent="0.2">
      <c r="A615" s="48"/>
      <c r="B615" s="45"/>
      <c r="C615" s="46"/>
      <c r="D615" s="48"/>
      <c r="E615" s="135"/>
      <c r="F615" s="49">
        <f t="shared" si="16"/>
        <v>0</v>
      </c>
      <c r="G615" s="49">
        <f t="shared" si="17"/>
        <v>0</v>
      </c>
      <c r="H615" s="34" t="s">
        <v>66</v>
      </c>
      <c r="I615" s="45"/>
      <c r="J615" s="46"/>
      <c r="K615" s="25"/>
      <c r="L615" s="22"/>
      <c r="M615" s="47" t="str">
        <f t="shared" si="18"/>
        <v/>
      </c>
      <c r="N615" s="27" t="str">
        <f t="shared" si="19"/>
        <v/>
      </c>
      <c r="O615" s="27" t="str">
        <f t="shared" si="20"/>
        <v/>
      </c>
      <c r="P615" s="27" t="str">
        <f t="shared" si="21"/>
        <v/>
      </c>
      <c r="Q615" s="28" t="s">
        <v>66</v>
      </c>
      <c r="R615" s="33" t="s">
        <v>66</v>
      </c>
      <c r="S615" s="30">
        <f ca="1">SUMIFS(Dividendos!E:E,Dividendos!B:B,A615,Dividendos!A:A,"&gt;="&amp;B615,Dividendos!A:A,"&lt;="&amp; IF(I615="",TODAY(),I615 ))*D615</f>
        <v>0</v>
      </c>
      <c r="T615" s="30">
        <f t="shared" ca="1" si="22"/>
        <v>0</v>
      </c>
      <c r="U615" s="31" t="str">
        <f ca="1">IFERROR(__xludf.DUMMYFUNCTION("IFERROR(IF(B615=TODAY(),GOOGLEFINANCE(""INDEXBVMF:IFIX""),INDEX(GOOGLEFINANCE(""INDEXBVMF:IFIX"",""price"",$B615),2,2)))"),"")</f>
        <v/>
      </c>
      <c r="V615" s="31">
        <f ca="1">IFERROR(__xludf.DUMMYFUNCTION("IF(OR(ISBLANK($I615),I615=TODAY()), GOOGLEFINANCE(""INDEXBVMF:IFIX"") ,INDEX(GOOGLEFINANCE(""INDEXBVMF:IFIX"",""price"",$I615),2,2))"),3416.25)</f>
        <v>3416.25</v>
      </c>
      <c r="W615" s="32" t="e">
        <f t="shared" ca="1" si="23"/>
        <v>#VALUE!</v>
      </c>
      <c r="X615" s="33" t="s">
        <v>66</v>
      </c>
      <c r="Y615" s="34">
        <v>0</v>
      </c>
    </row>
    <row r="616" spans="1:25" ht="15.75" customHeight="1" x14ac:dyDescent="0.2">
      <c r="A616" s="48"/>
      <c r="B616" s="45"/>
      <c r="C616" s="46"/>
      <c r="D616" s="48"/>
      <c r="E616" s="135"/>
      <c r="F616" s="49">
        <f t="shared" si="16"/>
        <v>0</v>
      </c>
      <c r="G616" s="49">
        <f t="shared" si="17"/>
        <v>0</v>
      </c>
      <c r="H616" s="34" t="s">
        <v>66</v>
      </c>
      <c r="I616" s="45"/>
      <c r="J616" s="46"/>
      <c r="K616" s="25"/>
      <c r="L616" s="22"/>
      <c r="M616" s="47" t="str">
        <f t="shared" si="18"/>
        <v/>
      </c>
      <c r="N616" s="27" t="str">
        <f t="shared" si="19"/>
        <v/>
      </c>
      <c r="O616" s="27" t="str">
        <f t="shared" si="20"/>
        <v/>
      </c>
      <c r="P616" s="27" t="str">
        <f t="shared" si="21"/>
        <v/>
      </c>
      <c r="Q616" s="28" t="s">
        <v>66</v>
      </c>
      <c r="R616" s="33" t="s">
        <v>66</v>
      </c>
      <c r="S616" s="30">
        <f ca="1">SUMIFS(Dividendos!E:E,Dividendos!B:B,A616,Dividendos!A:A,"&gt;="&amp;B616,Dividendos!A:A,"&lt;="&amp; IF(I616="",TODAY(),I616 ))*D616</f>
        <v>0</v>
      </c>
      <c r="T616" s="30">
        <f t="shared" ca="1" si="22"/>
        <v>0</v>
      </c>
      <c r="U616" s="31" t="str">
        <f ca="1">IFERROR(__xludf.DUMMYFUNCTION("IFERROR(IF(B616=TODAY(),GOOGLEFINANCE(""INDEXBVMF:IFIX""),INDEX(GOOGLEFINANCE(""INDEXBVMF:IFIX"",""price"",$B616),2,2)))"),"")</f>
        <v/>
      </c>
      <c r="V616" s="31">
        <f ca="1">IFERROR(__xludf.DUMMYFUNCTION("IF(OR(ISBLANK($I616),I616=TODAY()), GOOGLEFINANCE(""INDEXBVMF:IFIX"") ,INDEX(GOOGLEFINANCE(""INDEXBVMF:IFIX"",""price"",$I616),2,2))"),3416.25)</f>
        <v>3416.25</v>
      </c>
      <c r="W616" s="32" t="e">
        <f t="shared" ca="1" si="23"/>
        <v>#VALUE!</v>
      </c>
      <c r="X616" s="33" t="s">
        <v>66</v>
      </c>
      <c r="Y616" s="34">
        <v>0</v>
      </c>
    </row>
    <row r="617" spans="1:25" ht="15.75" customHeight="1" x14ac:dyDescent="0.2">
      <c r="A617" s="48"/>
      <c r="B617" s="45"/>
      <c r="C617" s="46"/>
      <c r="D617" s="48"/>
      <c r="E617" s="135"/>
      <c r="F617" s="49">
        <f t="shared" si="16"/>
        <v>0</v>
      </c>
      <c r="G617" s="49">
        <f t="shared" si="17"/>
        <v>0</v>
      </c>
      <c r="H617" s="34" t="s">
        <v>66</v>
      </c>
      <c r="I617" s="45"/>
      <c r="J617" s="46"/>
      <c r="K617" s="25"/>
      <c r="L617" s="22"/>
      <c r="M617" s="47" t="str">
        <f t="shared" si="18"/>
        <v/>
      </c>
      <c r="N617" s="27" t="str">
        <f t="shared" si="19"/>
        <v/>
      </c>
      <c r="O617" s="27" t="str">
        <f t="shared" si="20"/>
        <v/>
      </c>
      <c r="P617" s="27" t="str">
        <f t="shared" si="21"/>
        <v/>
      </c>
      <c r="Q617" s="28" t="s">
        <v>66</v>
      </c>
      <c r="R617" s="33" t="s">
        <v>66</v>
      </c>
      <c r="S617" s="30">
        <f ca="1">SUMIFS(Dividendos!E:E,Dividendos!B:B,A617,Dividendos!A:A,"&gt;="&amp;B617,Dividendos!A:A,"&lt;="&amp; IF(I617="",TODAY(),I617 ))*D617</f>
        <v>0</v>
      </c>
      <c r="T617" s="30">
        <f t="shared" ca="1" si="22"/>
        <v>0</v>
      </c>
      <c r="U617" s="31" t="str">
        <f ca="1">IFERROR(__xludf.DUMMYFUNCTION("IFERROR(IF(B617=TODAY(),GOOGLEFINANCE(""INDEXBVMF:IFIX""),INDEX(GOOGLEFINANCE(""INDEXBVMF:IFIX"",""price"",$B617),2,2)))"),"")</f>
        <v/>
      </c>
      <c r="V617" s="31">
        <f ca="1">IFERROR(__xludf.DUMMYFUNCTION("IF(OR(ISBLANK($I617),I617=TODAY()), GOOGLEFINANCE(""INDEXBVMF:IFIX"") ,INDEX(GOOGLEFINANCE(""INDEXBVMF:IFIX"",""price"",$I617),2,2))"),3416.25)</f>
        <v>3416.25</v>
      </c>
      <c r="W617" s="32" t="e">
        <f t="shared" ca="1" si="23"/>
        <v>#VALUE!</v>
      </c>
      <c r="X617" s="33" t="s">
        <v>66</v>
      </c>
      <c r="Y617" s="34">
        <v>0</v>
      </c>
    </row>
    <row r="618" spans="1:25" ht="15.75" customHeight="1" x14ac:dyDescent="0.2">
      <c r="A618" s="48"/>
      <c r="B618" s="45"/>
      <c r="C618" s="46"/>
      <c r="D618" s="48"/>
      <c r="E618" s="135"/>
      <c r="F618" s="49">
        <f t="shared" si="16"/>
        <v>0</v>
      </c>
      <c r="G618" s="49">
        <f t="shared" si="17"/>
        <v>0</v>
      </c>
      <c r="H618" s="34" t="s">
        <v>66</v>
      </c>
      <c r="I618" s="45"/>
      <c r="J618" s="46"/>
      <c r="K618" s="25"/>
      <c r="L618" s="22"/>
      <c r="M618" s="47" t="str">
        <f t="shared" si="18"/>
        <v/>
      </c>
      <c r="N618" s="27" t="str">
        <f t="shared" si="19"/>
        <v/>
      </c>
      <c r="O618" s="27" t="str">
        <f t="shared" si="20"/>
        <v/>
      </c>
      <c r="P618" s="27" t="str">
        <f t="shared" si="21"/>
        <v/>
      </c>
      <c r="Q618" s="28" t="s">
        <v>66</v>
      </c>
      <c r="R618" s="33" t="s">
        <v>66</v>
      </c>
      <c r="S618" s="30">
        <f ca="1">SUMIFS(Dividendos!E:E,Dividendos!B:B,A618,Dividendos!A:A,"&gt;="&amp;B618,Dividendos!A:A,"&lt;="&amp; IF(I618="",TODAY(),I618 ))*D618</f>
        <v>0</v>
      </c>
      <c r="T618" s="30">
        <f t="shared" ca="1" si="22"/>
        <v>0</v>
      </c>
      <c r="U618" s="31" t="str">
        <f ca="1">IFERROR(__xludf.DUMMYFUNCTION("IFERROR(IF(B618=TODAY(),GOOGLEFINANCE(""INDEXBVMF:IFIX""),INDEX(GOOGLEFINANCE(""INDEXBVMF:IFIX"",""price"",$B618),2,2)))"),"")</f>
        <v/>
      </c>
      <c r="V618" s="31">
        <f ca="1">IFERROR(__xludf.DUMMYFUNCTION("IF(OR(ISBLANK($I618),I618=TODAY()), GOOGLEFINANCE(""INDEXBVMF:IFIX"") ,INDEX(GOOGLEFINANCE(""INDEXBVMF:IFIX"",""price"",$I618),2,2))"),3416.25)</f>
        <v>3416.25</v>
      </c>
      <c r="W618" s="32" t="e">
        <f t="shared" ca="1" si="23"/>
        <v>#VALUE!</v>
      </c>
      <c r="X618" s="33" t="s">
        <v>66</v>
      </c>
      <c r="Y618" s="34">
        <v>0</v>
      </c>
    </row>
    <row r="619" spans="1:25" ht="15.75" customHeight="1" x14ac:dyDescent="0.2">
      <c r="A619" s="48"/>
      <c r="B619" s="45"/>
      <c r="C619" s="46"/>
      <c r="D619" s="48"/>
      <c r="E619" s="135"/>
      <c r="F619" s="49">
        <f t="shared" si="16"/>
        <v>0</v>
      </c>
      <c r="G619" s="49">
        <f t="shared" si="17"/>
        <v>0</v>
      </c>
      <c r="H619" s="34" t="s">
        <v>66</v>
      </c>
      <c r="I619" s="45"/>
      <c r="J619" s="46"/>
      <c r="K619" s="25"/>
      <c r="L619" s="22"/>
      <c r="M619" s="47" t="str">
        <f t="shared" si="18"/>
        <v/>
      </c>
      <c r="N619" s="27" t="str">
        <f t="shared" si="19"/>
        <v/>
      </c>
      <c r="O619" s="27" t="str">
        <f t="shared" si="20"/>
        <v/>
      </c>
      <c r="P619" s="27" t="str">
        <f t="shared" si="21"/>
        <v/>
      </c>
      <c r="Q619" s="28" t="s">
        <v>66</v>
      </c>
      <c r="R619" s="33" t="s">
        <v>66</v>
      </c>
      <c r="S619" s="30">
        <f ca="1">SUMIFS(Dividendos!E:E,Dividendos!B:B,A619,Dividendos!A:A,"&gt;="&amp;B619,Dividendos!A:A,"&lt;="&amp; IF(I619="",TODAY(),I619 ))*D619</f>
        <v>0</v>
      </c>
      <c r="T619" s="30">
        <f t="shared" ca="1" si="22"/>
        <v>0</v>
      </c>
      <c r="U619" s="31" t="str">
        <f ca="1">IFERROR(__xludf.DUMMYFUNCTION("IFERROR(IF(B619=TODAY(),GOOGLEFINANCE(""INDEXBVMF:IFIX""),INDEX(GOOGLEFINANCE(""INDEXBVMF:IFIX"",""price"",$B619),2,2)))"),"")</f>
        <v/>
      </c>
      <c r="V619" s="31">
        <f ca="1">IFERROR(__xludf.DUMMYFUNCTION("IF(OR(ISBLANK($I619),I619=TODAY()), GOOGLEFINANCE(""INDEXBVMF:IFIX"") ,INDEX(GOOGLEFINANCE(""INDEXBVMF:IFIX"",""price"",$I619),2,2))"),3416.25)</f>
        <v>3416.25</v>
      </c>
      <c r="W619" s="32" t="e">
        <f t="shared" ca="1" si="23"/>
        <v>#VALUE!</v>
      </c>
      <c r="X619" s="33" t="s">
        <v>66</v>
      </c>
      <c r="Y619" s="34">
        <v>0</v>
      </c>
    </row>
    <row r="620" spans="1:25" ht="15.75" customHeight="1" x14ac:dyDescent="0.2">
      <c r="A620" s="48"/>
      <c r="B620" s="45"/>
      <c r="C620" s="46"/>
      <c r="D620" s="48"/>
      <c r="E620" s="135"/>
      <c r="F620" s="49">
        <f t="shared" si="16"/>
        <v>0</v>
      </c>
      <c r="G620" s="49">
        <f t="shared" si="17"/>
        <v>0</v>
      </c>
      <c r="H620" s="34" t="s">
        <v>66</v>
      </c>
      <c r="I620" s="45"/>
      <c r="J620" s="46"/>
      <c r="K620" s="25"/>
      <c r="L620" s="22"/>
      <c r="M620" s="47" t="str">
        <f t="shared" si="18"/>
        <v/>
      </c>
      <c r="N620" s="27" t="str">
        <f t="shared" si="19"/>
        <v/>
      </c>
      <c r="O620" s="27" t="str">
        <f t="shared" si="20"/>
        <v/>
      </c>
      <c r="P620" s="27" t="str">
        <f t="shared" si="21"/>
        <v/>
      </c>
      <c r="Q620" s="28" t="s">
        <v>66</v>
      </c>
      <c r="R620" s="33" t="s">
        <v>66</v>
      </c>
      <c r="S620" s="30">
        <f ca="1">SUMIFS(Dividendos!E:E,Dividendos!B:B,A620,Dividendos!A:A,"&gt;="&amp;B620,Dividendos!A:A,"&lt;="&amp; IF(I620="",TODAY(),I620 ))*D620</f>
        <v>0</v>
      </c>
      <c r="T620" s="30">
        <f t="shared" ca="1" si="22"/>
        <v>0</v>
      </c>
      <c r="U620" s="31" t="str">
        <f ca="1">IFERROR(__xludf.DUMMYFUNCTION("IFERROR(IF(B620=TODAY(),GOOGLEFINANCE(""INDEXBVMF:IFIX""),INDEX(GOOGLEFINANCE(""INDEXBVMF:IFIX"",""price"",$B620),2,2)))"),"")</f>
        <v/>
      </c>
      <c r="V620" s="31">
        <f ca="1">IFERROR(__xludf.DUMMYFUNCTION("IF(OR(ISBLANK($I620),I620=TODAY()), GOOGLEFINANCE(""INDEXBVMF:IFIX"") ,INDEX(GOOGLEFINANCE(""INDEXBVMF:IFIX"",""price"",$I620),2,2))"),3416.25)</f>
        <v>3416.25</v>
      </c>
      <c r="W620" s="32" t="e">
        <f t="shared" ca="1" si="23"/>
        <v>#VALUE!</v>
      </c>
      <c r="X620" s="33" t="s">
        <v>66</v>
      </c>
      <c r="Y620" s="34">
        <v>0</v>
      </c>
    </row>
    <row r="621" spans="1:25" ht="15.75" customHeight="1" x14ac:dyDescent="0.2">
      <c r="A621" s="48"/>
      <c r="B621" s="45"/>
      <c r="C621" s="46"/>
      <c r="D621" s="48"/>
      <c r="E621" s="135"/>
      <c r="F621" s="49">
        <f t="shared" si="16"/>
        <v>0</v>
      </c>
      <c r="G621" s="49">
        <f t="shared" si="17"/>
        <v>0</v>
      </c>
      <c r="H621" s="34" t="s">
        <v>66</v>
      </c>
      <c r="I621" s="45"/>
      <c r="J621" s="46"/>
      <c r="K621" s="25"/>
      <c r="L621" s="22"/>
      <c r="M621" s="47" t="str">
        <f t="shared" si="18"/>
        <v/>
      </c>
      <c r="N621" s="27" t="str">
        <f t="shared" si="19"/>
        <v/>
      </c>
      <c r="O621" s="27" t="str">
        <f t="shared" si="20"/>
        <v/>
      </c>
      <c r="P621" s="27" t="str">
        <f t="shared" si="21"/>
        <v/>
      </c>
      <c r="Q621" s="28" t="s">
        <v>66</v>
      </c>
      <c r="R621" s="33" t="s">
        <v>66</v>
      </c>
      <c r="S621" s="30">
        <f ca="1">SUMIFS(Dividendos!E:E,Dividendos!B:B,A621,Dividendos!A:A,"&gt;="&amp;B621,Dividendos!A:A,"&lt;="&amp; IF(I621="",TODAY(),I621 ))*D621</f>
        <v>0</v>
      </c>
      <c r="T621" s="30">
        <f t="shared" ca="1" si="22"/>
        <v>0</v>
      </c>
      <c r="U621" s="31" t="str">
        <f ca="1">IFERROR(__xludf.DUMMYFUNCTION("IFERROR(IF(B621=TODAY(),GOOGLEFINANCE(""INDEXBVMF:IFIX""),INDEX(GOOGLEFINANCE(""INDEXBVMF:IFIX"",""price"",$B621),2,2)))"),"")</f>
        <v/>
      </c>
      <c r="V621" s="31">
        <f ca="1">IFERROR(__xludf.DUMMYFUNCTION("IF(OR(ISBLANK($I621),I621=TODAY()), GOOGLEFINANCE(""INDEXBVMF:IFIX"") ,INDEX(GOOGLEFINANCE(""INDEXBVMF:IFIX"",""price"",$I621),2,2))"),3416.25)</f>
        <v>3416.25</v>
      </c>
      <c r="W621" s="32" t="e">
        <f t="shared" ca="1" si="23"/>
        <v>#VALUE!</v>
      </c>
      <c r="X621" s="33" t="s">
        <v>66</v>
      </c>
      <c r="Y621" s="34">
        <v>0</v>
      </c>
    </row>
    <row r="622" spans="1:25" ht="15.75" customHeight="1" x14ac:dyDescent="0.2">
      <c r="A622" s="48"/>
      <c r="B622" s="45"/>
      <c r="C622" s="46"/>
      <c r="D622" s="48"/>
      <c r="E622" s="135"/>
      <c r="F622" s="49">
        <f t="shared" si="16"/>
        <v>0</v>
      </c>
      <c r="G622" s="49">
        <f t="shared" si="17"/>
        <v>0</v>
      </c>
      <c r="H622" s="34" t="s">
        <v>66</v>
      </c>
      <c r="I622" s="45"/>
      <c r="J622" s="46"/>
      <c r="K622" s="25"/>
      <c r="L622" s="22"/>
      <c r="M622" s="47" t="str">
        <f t="shared" si="18"/>
        <v/>
      </c>
      <c r="N622" s="27" t="str">
        <f t="shared" si="19"/>
        <v/>
      </c>
      <c r="O622" s="27" t="str">
        <f t="shared" si="20"/>
        <v/>
      </c>
      <c r="P622" s="27" t="str">
        <f t="shared" si="21"/>
        <v/>
      </c>
      <c r="Q622" s="28" t="s">
        <v>66</v>
      </c>
      <c r="R622" s="33" t="s">
        <v>66</v>
      </c>
      <c r="S622" s="30">
        <f ca="1">SUMIFS(Dividendos!E:E,Dividendos!B:B,A622,Dividendos!A:A,"&gt;="&amp;B622,Dividendos!A:A,"&lt;="&amp; IF(I622="",TODAY(),I622 ))*D622</f>
        <v>0</v>
      </c>
      <c r="T622" s="30">
        <f t="shared" ca="1" si="22"/>
        <v>0</v>
      </c>
      <c r="U622" s="31" t="str">
        <f ca="1">IFERROR(__xludf.DUMMYFUNCTION("IFERROR(IF(B622=TODAY(),GOOGLEFINANCE(""INDEXBVMF:IFIX""),INDEX(GOOGLEFINANCE(""INDEXBVMF:IFIX"",""price"",$B622),2,2)))"),"")</f>
        <v/>
      </c>
      <c r="V622" s="31">
        <f ca="1">IFERROR(__xludf.DUMMYFUNCTION("IF(OR(ISBLANK($I622),I622=TODAY()), GOOGLEFINANCE(""INDEXBVMF:IFIX"") ,INDEX(GOOGLEFINANCE(""INDEXBVMF:IFIX"",""price"",$I622),2,2))"),3416.25)</f>
        <v>3416.25</v>
      </c>
      <c r="W622" s="32" t="e">
        <f t="shared" ca="1" si="23"/>
        <v>#VALUE!</v>
      </c>
      <c r="X622" s="33" t="s">
        <v>66</v>
      </c>
      <c r="Y622" s="34">
        <v>0</v>
      </c>
    </row>
    <row r="623" spans="1:25" ht="15.75" customHeight="1" x14ac:dyDescent="0.2">
      <c r="A623" s="48"/>
      <c r="B623" s="45"/>
      <c r="C623" s="46"/>
      <c r="D623" s="48"/>
      <c r="E623" s="135"/>
      <c r="F623" s="49">
        <f t="shared" si="16"/>
        <v>0</v>
      </c>
      <c r="G623" s="49">
        <f t="shared" si="17"/>
        <v>0</v>
      </c>
      <c r="H623" s="34" t="s">
        <v>66</v>
      </c>
      <c r="I623" s="45"/>
      <c r="J623" s="46"/>
      <c r="K623" s="25"/>
      <c r="L623" s="22"/>
      <c r="M623" s="47" t="str">
        <f t="shared" si="18"/>
        <v/>
      </c>
      <c r="N623" s="27" t="str">
        <f t="shared" si="19"/>
        <v/>
      </c>
      <c r="O623" s="27" t="str">
        <f t="shared" si="20"/>
        <v/>
      </c>
      <c r="P623" s="27" t="str">
        <f t="shared" si="21"/>
        <v/>
      </c>
      <c r="Q623" s="28" t="s">
        <v>66</v>
      </c>
      <c r="R623" s="33" t="s">
        <v>66</v>
      </c>
      <c r="S623" s="30">
        <f ca="1">SUMIFS(Dividendos!E:E,Dividendos!B:B,A623,Dividendos!A:A,"&gt;="&amp;B623,Dividendos!A:A,"&lt;="&amp; IF(I623="",TODAY(),I623 ))*D623</f>
        <v>0</v>
      </c>
      <c r="T623" s="30">
        <f t="shared" ca="1" si="22"/>
        <v>0</v>
      </c>
      <c r="U623" s="31" t="str">
        <f ca="1">IFERROR(__xludf.DUMMYFUNCTION("IFERROR(IF(B623=TODAY(),GOOGLEFINANCE(""INDEXBVMF:IFIX""),INDEX(GOOGLEFINANCE(""INDEXBVMF:IFIX"",""price"",$B623),2,2)))"),"")</f>
        <v/>
      </c>
      <c r="V623" s="31">
        <f ca="1">IFERROR(__xludf.DUMMYFUNCTION("IF(OR(ISBLANK($I623),I623=TODAY()), GOOGLEFINANCE(""INDEXBVMF:IFIX"") ,INDEX(GOOGLEFINANCE(""INDEXBVMF:IFIX"",""price"",$I623),2,2))"),3416.25)</f>
        <v>3416.25</v>
      </c>
      <c r="W623" s="32" t="e">
        <f t="shared" ca="1" si="23"/>
        <v>#VALUE!</v>
      </c>
      <c r="X623" s="33" t="s">
        <v>66</v>
      </c>
      <c r="Y623" s="34">
        <v>0</v>
      </c>
    </row>
    <row r="624" spans="1:25" ht="15.75" customHeight="1" x14ac:dyDescent="0.2">
      <c r="A624" s="48"/>
      <c r="B624" s="45"/>
      <c r="C624" s="46"/>
      <c r="D624" s="48"/>
      <c r="E624" s="135"/>
      <c r="F624" s="49">
        <f t="shared" si="16"/>
        <v>0</v>
      </c>
      <c r="G624" s="49">
        <f t="shared" si="17"/>
        <v>0</v>
      </c>
      <c r="H624" s="34" t="s">
        <v>66</v>
      </c>
      <c r="I624" s="45"/>
      <c r="J624" s="46"/>
      <c r="K624" s="25"/>
      <c r="L624" s="22"/>
      <c r="M624" s="47" t="str">
        <f t="shared" si="18"/>
        <v/>
      </c>
      <c r="N624" s="27" t="str">
        <f t="shared" si="19"/>
        <v/>
      </c>
      <c r="O624" s="27" t="str">
        <f t="shared" si="20"/>
        <v/>
      </c>
      <c r="P624" s="27" t="str">
        <f t="shared" si="21"/>
        <v/>
      </c>
      <c r="Q624" s="28" t="s">
        <v>66</v>
      </c>
      <c r="R624" s="33" t="s">
        <v>66</v>
      </c>
      <c r="S624" s="30">
        <f ca="1">SUMIFS(Dividendos!E:E,Dividendos!B:B,A624,Dividendos!A:A,"&gt;="&amp;B624,Dividendos!A:A,"&lt;="&amp; IF(I624="",TODAY(),I624 ))*D624</f>
        <v>0</v>
      </c>
      <c r="T624" s="30">
        <f t="shared" ca="1" si="22"/>
        <v>0</v>
      </c>
      <c r="U624" s="31" t="str">
        <f ca="1">IFERROR(__xludf.DUMMYFUNCTION("IFERROR(IF(B624=TODAY(),GOOGLEFINANCE(""INDEXBVMF:IFIX""),INDEX(GOOGLEFINANCE(""INDEXBVMF:IFIX"",""price"",$B624),2,2)))"),"")</f>
        <v/>
      </c>
      <c r="V624" s="31">
        <f ca="1">IFERROR(__xludf.DUMMYFUNCTION("IF(OR(ISBLANK($I624),I624=TODAY()), GOOGLEFINANCE(""INDEXBVMF:IFIX"") ,INDEX(GOOGLEFINANCE(""INDEXBVMF:IFIX"",""price"",$I624),2,2))"),3416.25)</f>
        <v>3416.25</v>
      </c>
      <c r="W624" s="32" t="e">
        <f t="shared" ca="1" si="23"/>
        <v>#VALUE!</v>
      </c>
      <c r="X624" s="33" t="s">
        <v>66</v>
      </c>
      <c r="Y624" s="34">
        <v>0</v>
      </c>
    </row>
    <row r="625" spans="1:25" ht="15.75" customHeight="1" x14ac:dyDescent="0.2">
      <c r="A625" s="48"/>
      <c r="B625" s="45"/>
      <c r="C625" s="46"/>
      <c r="D625" s="48"/>
      <c r="E625" s="135"/>
      <c r="F625" s="49">
        <f t="shared" si="16"/>
        <v>0</v>
      </c>
      <c r="G625" s="49">
        <f t="shared" si="17"/>
        <v>0</v>
      </c>
      <c r="H625" s="34" t="s">
        <v>66</v>
      </c>
      <c r="I625" s="45"/>
      <c r="J625" s="46"/>
      <c r="K625" s="25"/>
      <c r="L625" s="22"/>
      <c r="M625" s="47" t="str">
        <f t="shared" si="18"/>
        <v/>
      </c>
      <c r="N625" s="27" t="str">
        <f t="shared" si="19"/>
        <v/>
      </c>
      <c r="O625" s="27" t="str">
        <f t="shared" si="20"/>
        <v/>
      </c>
      <c r="P625" s="27" t="str">
        <f t="shared" si="21"/>
        <v/>
      </c>
      <c r="Q625" s="28" t="s">
        <v>66</v>
      </c>
      <c r="R625" s="33" t="s">
        <v>66</v>
      </c>
      <c r="S625" s="30">
        <f ca="1">SUMIFS(Dividendos!E:E,Dividendos!B:B,A625,Dividendos!A:A,"&gt;="&amp;B625,Dividendos!A:A,"&lt;="&amp; IF(I625="",TODAY(),I625 ))*D625</f>
        <v>0</v>
      </c>
      <c r="T625" s="30">
        <f t="shared" ca="1" si="22"/>
        <v>0</v>
      </c>
      <c r="U625" s="31" t="str">
        <f ca="1">IFERROR(__xludf.DUMMYFUNCTION("IFERROR(IF(B625=TODAY(),GOOGLEFINANCE(""INDEXBVMF:IFIX""),INDEX(GOOGLEFINANCE(""INDEXBVMF:IFIX"",""price"",$B625),2,2)))"),"")</f>
        <v/>
      </c>
      <c r="V625" s="31">
        <f ca="1">IFERROR(__xludf.DUMMYFUNCTION("IF(OR(ISBLANK($I625),I625=TODAY()), GOOGLEFINANCE(""INDEXBVMF:IFIX"") ,INDEX(GOOGLEFINANCE(""INDEXBVMF:IFIX"",""price"",$I625),2,2))"),3416.25)</f>
        <v>3416.25</v>
      </c>
      <c r="W625" s="32" t="e">
        <f t="shared" ca="1" si="23"/>
        <v>#VALUE!</v>
      </c>
      <c r="X625" s="33" t="s">
        <v>66</v>
      </c>
      <c r="Y625" s="34">
        <v>0</v>
      </c>
    </row>
    <row r="626" spans="1:25" ht="15.75" customHeight="1" x14ac:dyDescent="0.2">
      <c r="A626" s="48"/>
      <c r="B626" s="45"/>
      <c r="C626" s="46"/>
      <c r="D626" s="48"/>
      <c r="E626" s="135"/>
      <c r="F626" s="49">
        <f t="shared" si="16"/>
        <v>0</v>
      </c>
      <c r="G626" s="49">
        <f t="shared" si="17"/>
        <v>0</v>
      </c>
      <c r="H626" s="34" t="s">
        <v>66</v>
      </c>
      <c r="I626" s="45"/>
      <c r="J626" s="46"/>
      <c r="K626" s="25"/>
      <c r="L626" s="22"/>
      <c r="M626" s="47" t="str">
        <f t="shared" si="18"/>
        <v/>
      </c>
      <c r="N626" s="27" t="str">
        <f t="shared" si="19"/>
        <v/>
      </c>
      <c r="O626" s="27" t="str">
        <f t="shared" si="20"/>
        <v/>
      </c>
      <c r="P626" s="27" t="str">
        <f t="shared" si="21"/>
        <v/>
      </c>
      <c r="Q626" s="28" t="s">
        <v>66</v>
      </c>
      <c r="R626" s="33" t="s">
        <v>66</v>
      </c>
      <c r="S626" s="30">
        <f ca="1">SUMIFS(Dividendos!E:E,Dividendos!B:B,A626,Dividendos!A:A,"&gt;="&amp;B626,Dividendos!A:A,"&lt;="&amp; IF(I626="",TODAY(),I626 ))*D626</f>
        <v>0</v>
      </c>
      <c r="T626" s="30">
        <f t="shared" ca="1" si="22"/>
        <v>0</v>
      </c>
      <c r="U626" s="31" t="str">
        <f ca="1">IFERROR(__xludf.DUMMYFUNCTION("IFERROR(IF(B626=TODAY(),GOOGLEFINANCE(""INDEXBVMF:IFIX""),INDEX(GOOGLEFINANCE(""INDEXBVMF:IFIX"",""price"",$B626),2,2)))"),"")</f>
        <v/>
      </c>
      <c r="V626" s="31">
        <f ca="1">IFERROR(__xludf.DUMMYFUNCTION("IF(OR(ISBLANK($I626),I626=TODAY()), GOOGLEFINANCE(""INDEXBVMF:IFIX"") ,INDEX(GOOGLEFINANCE(""INDEXBVMF:IFIX"",""price"",$I626),2,2))"),3416.25)</f>
        <v>3416.25</v>
      </c>
      <c r="W626" s="32" t="e">
        <f t="shared" ca="1" si="23"/>
        <v>#VALUE!</v>
      </c>
      <c r="X626" s="33" t="s">
        <v>66</v>
      </c>
      <c r="Y626" s="34">
        <v>0</v>
      </c>
    </row>
    <row r="627" spans="1:25" ht="15.75" customHeight="1" x14ac:dyDescent="0.2">
      <c r="A627" s="48"/>
      <c r="B627" s="45"/>
      <c r="C627" s="46"/>
      <c r="D627" s="48"/>
      <c r="E627" s="135"/>
      <c r="F627" s="49">
        <f t="shared" si="16"/>
        <v>0</v>
      </c>
      <c r="G627" s="49">
        <f t="shared" si="17"/>
        <v>0</v>
      </c>
      <c r="H627" s="34" t="s">
        <v>66</v>
      </c>
      <c r="I627" s="45"/>
      <c r="J627" s="46"/>
      <c r="K627" s="25"/>
      <c r="L627" s="22"/>
      <c r="M627" s="47" t="str">
        <f t="shared" si="18"/>
        <v/>
      </c>
      <c r="N627" s="27" t="str">
        <f t="shared" si="19"/>
        <v/>
      </c>
      <c r="O627" s="27" t="str">
        <f t="shared" si="20"/>
        <v/>
      </c>
      <c r="P627" s="27" t="str">
        <f t="shared" si="21"/>
        <v/>
      </c>
      <c r="Q627" s="28" t="s">
        <v>66</v>
      </c>
      <c r="R627" s="33" t="s">
        <v>66</v>
      </c>
      <c r="S627" s="30">
        <f ca="1">SUMIFS(Dividendos!E:E,Dividendos!B:B,A627,Dividendos!A:A,"&gt;="&amp;B627,Dividendos!A:A,"&lt;="&amp; IF(I627="",TODAY(),I627 ))*D627</f>
        <v>0</v>
      </c>
      <c r="T627" s="30">
        <f t="shared" ca="1" si="22"/>
        <v>0</v>
      </c>
      <c r="U627" s="31" t="str">
        <f ca="1">IFERROR(__xludf.DUMMYFUNCTION("IFERROR(IF(B627=TODAY(),GOOGLEFINANCE(""INDEXBVMF:IFIX""),INDEX(GOOGLEFINANCE(""INDEXBVMF:IFIX"",""price"",$B627),2,2)))"),"")</f>
        <v/>
      </c>
      <c r="V627" s="31">
        <f ca="1">IFERROR(__xludf.DUMMYFUNCTION("IF(OR(ISBLANK($I627),I627=TODAY()), GOOGLEFINANCE(""INDEXBVMF:IFIX"") ,INDEX(GOOGLEFINANCE(""INDEXBVMF:IFIX"",""price"",$I627),2,2))"),3416.25)</f>
        <v>3416.25</v>
      </c>
      <c r="W627" s="32" t="e">
        <f t="shared" ca="1" si="23"/>
        <v>#VALUE!</v>
      </c>
      <c r="X627" s="33" t="s">
        <v>66</v>
      </c>
      <c r="Y627" s="34">
        <v>0</v>
      </c>
    </row>
    <row r="628" spans="1:25" ht="15.75" customHeight="1" x14ac:dyDescent="0.2">
      <c r="A628" s="48"/>
      <c r="B628" s="45"/>
      <c r="C628" s="46"/>
      <c r="D628" s="48"/>
      <c r="E628" s="135"/>
      <c r="F628" s="49">
        <f t="shared" si="16"/>
        <v>0</v>
      </c>
      <c r="G628" s="49">
        <f t="shared" si="17"/>
        <v>0</v>
      </c>
      <c r="H628" s="34" t="s">
        <v>66</v>
      </c>
      <c r="I628" s="45"/>
      <c r="J628" s="46"/>
      <c r="K628" s="25"/>
      <c r="L628" s="22"/>
      <c r="M628" s="47" t="str">
        <f t="shared" si="18"/>
        <v/>
      </c>
      <c r="N628" s="27" t="str">
        <f t="shared" si="19"/>
        <v/>
      </c>
      <c r="O628" s="27" t="str">
        <f t="shared" si="20"/>
        <v/>
      </c>
      <c r="P628" s="27" t="str">
        <f t="shared" si="21"/>
        <v/>
      </c>
      <c r="Q628" s="28" t="s">
        <v>66</v>
      </c>
      <c r="R628" s="33" t="s">
        <v>66</v>
      </c>
      <c r="S628" s="30">
        <f ca="1">SUMIFS(Dividendos!E:E,Dividendos!B:B,A628,Dividendos!A:A,"&gt;="&amp;B628,Dividendos!A:A,"&lt;="&amp; IF(I628="",TODAY(),I628 ))*D628</f>
        <v>0</v>
      </c>
      <c r="T628" s="30">
        <f t="shared" ca="1" si="22"/>
        <v>0</v>
      </c>
      <c r="U628" s="31" t="str">
        <f ca="1">IFERROR(__xludf.DUMMYFUNCTION("IFERROR(IF(B628=TODAY(),GOOGLEFINANCE(""INDEXBVMF:IFIX""),INDEX(GOOGLEFINANCE(""INDEXBVMF:IFIX"",""price"",$B628),2,2)))"),"")</f>
        <v/>
      </c>
      <c r="V628" s="31">
        <f ca="1">IFERROR(__xludf.DUMMYFUNCTION("IF(OR(ISBLANK($I628),I628=TODAY()), GOOGLEFINANCE(""INDEXBVMF:IFIX"") ,INDEX(GOOGLEFINANCE(""INDEXBVMF:IFIX"",""price"",$I628),2,2))"),3416.25)</f>
        <v>3416.25</v>
      </c>
      <c r="W628" s="32" t="e">
        <f t="shared" ca="1" si="23"/>
        <v>#VALUE!</v>
      </c>
      <c r="X628" s="33" t="s">
        <v>66</v>
      </c>
      <c r="Y628" s="34">
        <v>0</v>
      </c>
    </row>
    <row r="629" spans="1:25" ht="15.75" customHeight="1" x14ac:dyDescent="0.2">
      <c r="A629" s="48"/>
      <c r="B629" s="45"/>
      <c r="C629" s="46"/>
      <c r="D629" s="48"/>
      <c r="E629" s="135"/>
      <c r="F629" s="49">
        <f t="shared" si="16"/>
        <v>0</v>
      </c>
      <c r="G629" s="49">
        <f t="shared" si="17"/>
        <v>0</v>
      </c>
      <c r="H629" s="34" t="s">
        <v>66</v>
      </c>
      <c r="I629" s="45"/>
      <c r="J629" s="46"/>
      <c r="K629" s="25"/>
      <c r="L629" s="22"/>
      <c r="M629" s="47" t="str">
        <f t="shared" si="18"/>
        <v/>
      </c>
      <c r="N629" s="27" t="str">
        <f t="shared" si="19"/>
        <v/>
      </c>
      <c r="O629" s="27" t="str">
        <f t="shared" si="20"/>
        <v/>
      </c>
      <c r="P629" s="27" t="str">
        <f t="shared" si="21"/>
        <v/>
      </c>
      <c r="Q629" s="28" t="s">
        <v>66</v>
      </c>
      <c r="R629" s="33" t="s">
        <v>66</v>
      </c>
      <c r="S629" s="30">
        <f ca="1">SUMIFS(Dividendos!E:E,Dividendos!B:B,A629,Dividendos!A:A,"&gt;="&amp;B629,Dividendos!A:A,"&lt;="&amp; IF(I629="",TODAY(),I629 ))*D629</f>
        <v>0</v>
      </c>
      <c r="T629" s="30">
        <f t="shared" ca="1" si="22"/>
        <v>0</v>
      </c>
      <c r="U629" s="31" t="str">
        <f ca="1">IFERROR(__xludf.DUMMYFUNCTION("IFERROR(IF(B629=TODAY(),GOOGLEFINANCE(""INDEXBVMF:IFIX""),INDEX(GOOGLEFINANCE(""INDEXBVMF:IFIX"",""price"",$B629),2,2)))"),"")</f>
        <v/>
      </c>
      <c r="V629" s="31">
        <f ca="1">IFERROR(__xludf.DUMMYFUNCTION("IF(OR(ISBLANK($I629),I629=TODAY()), GOOGLEFINANCE(""INDEXBVMF:IFIX"") ,INDEX(GOOGLEFINANCE(""INDEXBVMF:IFIX"",""price"",$I629),2,2))"),3416.25)</f>
        <v>3416.25</v>
      </c>
      <c r="W629" s="32" t="e">
        <f t="shared" ca="1" si="23"/>
        <v>#VALUE!</v>
      </c>
      <c r="X629" s="33" t="s">
        <v>66</v>
      </c>
      <c r="Y629" s="34">
        <v>0</v>
      </c>
    </row>
    <row r="630" spans="1:25" ht="15.75" customHeight="1" x14ac:dyDescent="0.2">
      <c r="A630" s="48"/>
      <c r="B630" s="45"/>
      <c r="C630" s="46"/>
      <c r="D630" s="48"/>
      <c r="E630" s="135"/>
      <c r="F630" s="49">
        <f t="shared" si="16"/>
        <v>0</v>
      </c>
      <c r="G630" s="49">
        <f t="shared" si="17"/>
        <v>0</v>
      </c>
      <c r="H630" s="34" t="s">
        <v>66</v>
      </c>
      <c r="I630" s="45"/>
      <c r="J630" s="46"/>
      <c r="K630" s="25"/>
      <c r="L630" s="22"/>
      <c r="M630" s="47" t="str">
        <f t="shared" si="18"/>
        <v/>
      </c>
      <c r="N630" s="27" t="str">
        <f t="shared" si="19"/>
        <v/>
      </c>
      <c r="O630" s="27" t="str">
        <f t="shared" si="20"/>
        <v/>
      </c>
      <c r="P630" s="27" t="str">
        <f t="shared" si="21"/>
        <v/>
      </c>
      <c r="Q630" s="28" t="s">
        <v>66</v>
      </c>
      <c r="R630" s="33" t="s">
        <v>66</v>
      </c>
      <c r="S630" s="30">
        <f ca="1">SUMIFS(Dividendos!E:E,Dividendos!B:B,A630,Dividendos!A:A,"&gt;="&amp;B630,Dividendos!A:A,"&lt;="&amp; IF(I630="",TODAY(),I630 ))*D630</f>
        <v>0</v>
      </c>
      <c r="T630" s="30">
        <f t="shared" ca="1" si="22"/>
        <v>0</v>
      </c>
      <c r="U630" s="31" t="str">
        <f ca="1">IFERROR(__xludf.DUMMYFUNCTION("IFERROR(IF(B630=TODAY(),GOOGLEFINANCE(""INDEXBVMF:IFIX""),INDEX(GOOGLEFINANCE(""INDEXBVMF:IFIX"",""price"",$B630),2,2)))"),"")</f>
        <v/>
      </c>
      <c r="V630" s="31">
        <f ca="1">IFERROR(__xludf.DUMMYFUNCTION("IF(OR(ISBLANK($I630),I630=TODAY()), GOOGLEFINANCE(""INDEXBVMF:IFIX"") ,INDEX(GOOGLEFINANCE(""INDEXBVMF:IFIX"",""price"",$I630),2,2))"),3416.25)</f>
        <v>3416.25</v>
      </c>
      <c r="W630" s="32" t="e">
        <f t="shared" ca="1" si="23"/>
        <v>#VALUE!</v>
      </c>
      <c r="X630" s="33" t="s">
        <v>66</v>
      </c>
      <c r="Y630" s="34">
        <v>0</v>
      </c>
    </row>
    <row r="631" spans="1:25" ht="15.75" customHeight="1" x14ac:dyDescent="0.2">
      <c r="A631" s="48"/>
      <c r="B631" s="45"/>
      <c r="C631" s="46"/>
      <c r="D631" s="48"/>
      <c r="E631" s="135"/>
      <c r="F631" s="49">
        <f t="shared" si="16"/>
        <v>0</v>
      </c>
      <c r="G631" s="49">
        <f t="shared" si="17"/>
        <v>0</v>
      </c>
      <c r="H631" s="34" t="s">
        <v>66</v>
      </c>
      <c r="I631" s="45"/>
      <c r="J631" s="46"/>
      <c r="K631" s="25"/>
      <c r="L631" s="22"/>
      <c r="M631" s="47" t="str">
        <f t="shared" si="18"/>
        <v/>
      </c>
      <c r="N631" s="27" t="str">
        <f t="shared" si="19"/>
        <v/>
      </c>
      <c r="O631" s="27" t="str">
        <f t="shared" si="20"/>
        <v/>
      </c>
      <c r="P631" s="27" t="str">
        <f t="shared" si="21"/>
        <v/>
      </c>
      <c r="Q631" s="28" t="s">
        <v>66</v>
      </c>
      <c r="R631" s="33" t="s">
        <v>66</v>
      </c>
      <c r="S631" s="30">
        <f ca="1">SUMIFS(Dividendos!E:E,Dividendos!B:B,A631,Dividendos!A:A,"&gt;="&amp;B631,Dividendos!A:A,"&lt;="&amp; IF(I631="",TODAY(),I631 ))*D631</f>
        <v>0</v>
      </c>
      <c r="T631" s="30">
        <f t="shared" ca="1" si="22"/>
        <v>0</v>
      </c>
      <c r="U631" s="31" t="str">
        <f ca="1">IFERROR(__xludf.DUMMYFUNCTION("IFERROR(IF(B631=TODAY(),GOOGLEFINANCE(""INDEXBVMF:IFIX""),INDEX(GOOGLEFINANCE(""INDEXBVMF:IFIX"",""price"",$B631),2,2)))"),"")</f>
        <v/>
      </c>
      <c r="V631" s="31">
        <f ca="1">IFERROR(__xludf.DUMMYFUNCTION("IF(OR(ISBLANK($I631),I631=TODAY()), GOOGLEFINANCE(""INDEXBVMF:IFIX"") ,INDEX(GOOGLEFINANCE(""INDEXBVMF:IFIX"",""price"",$I631),2,2))"),3416.25)</f>
        <v>3416.25</v>
      </c>
      <c r="W631" s="32" t="e">
        <f t="shared" ca="1" si="23"/>
        <v>#VALUE!</v>
      </c>
      <c r="X631" s="33" t="s">
        <v>66</v>
      </c>
      <c r="Y631" s="34">
        <v>0</v>
      </c>
    </row>
    <row r="632" spans="1:25" ht="15.75" customHeight="1" x14ac:dyDescent="0.2">
      <c r="A632" s="48"/>
      <c r="B632" s="45"/>
      <c r="C632" s="46"/>
      <c r="D632" s="48"/>
      <c r="E632" s="135"/>
      <c r="F632" s="49">
        <f t="shared" si="16"/>
        <v>0</v>
      </c>
      <c r="G632" s="49">
        <f t="shared" si="17"/>
        <v>0</v>
      </c>
      <c r="H632" s="34" t="s">
        <v>66</v>
      </c>
      <c r="I632" s="45"/>
      <c r="J632" s="46"/>
      <c r="K632" s="25"/>
      <c r="L632" s="22"/>
      <c r="M632" s="47" t="str">
        <f t="shared" si="18"/>
        <v/>
      </c>
      <c r="N632" s="27" t="str">
        <f t="shared" si="19"/>
        <v/>
      </c>
      <c r="O632" s="27" t="str">
        <f t="shared" si="20"/>
        <v/>
      </c>
      <c r="P632" s="27" t="str">
        <f t="shared" si="21"/>
        <v/>
      </c>
      <c r="Q632" s="28" t="s">
        <v>66</v>
      </c>
      <c r="R632" s="33" t="s">
        <v>66</v>
      </c>
      <c r="S632" s="30">
        <f ca="1">SUMIFS(Dividendos!E:E,Dividendos!B:B,A632,Dividendos!A:A,"&gt;="&amp;B632,Dividendos!A:A,"&lt;="&amp; IF(I632="",TODAY(),I632 ))*D632</f>
        <v>0</v>
      </c>
      <c r="T632" s="30">
        <f t="shared" ca="1" si="22"/>
        <v>0</v>
      </c>
      <c r="U632" s="31" t="str">
        <f ca="1">IFERROR(__xludf.DUMMYFUNCTION("IFERROR(IF(B632=TODAY(),GOOGLEFINANCE(""INDEXBVMF:IFIX""),INDEX(GOOGLEFINANCE(""INDEXBVMF:IFIX"",""price"",$B632),2,2)))"),"")</f>
        <v/>
      </c>
      <c r="V632" s="31">
        <f ca="1">IFERROR(__xludf.DUMMYFUNCTION("IF(OR(ISBLANK($I632),I632=TODAY()), GOOGLEFINANCE(""INDEXBVMF:IFIX"") ,INDEX(GOOGLEFINANCE(""INDEXBVMF:IFIX"",""price"",$I632),2,2))"),3416.25)</f>
        <v>3416.25</v>
      </c>
      <c r="W632" s="32" t="e">
        <f t="shared" ca="1" si="23"/>
        <v>#VALUE!</v>
      </c>
      <c r="X632" s="33" t="s">
        <v>66</v>
      </c>
      <c r="Y632" s="34">
        <v>0</v>
      </c>
    </row>
    <row r="633" spans="1:25" ht="15.75" customHeight="1" x14ac:dyDescent="0.2">
      <c r="A633" s="48"/>
      <c r="B633" s="45"/>
      <c r="C633" s="46"/>
      <c r="D633" s="48"/>
      <c r="E633" s="135"/>
      <c r="F633" s="49">
        <f t="shared" si="16"/>
        <v>0</v>
      </c>
      <c r="G633" s="49">
        <f t="shared" si="17"/>
        <v>0</v>
      </c>
      <c r="H633" s="34" t="s">
        <v>66</v>
      </c>
      <c r="I633" s="45"/>
      <c r="J633" s="46"/>
      <c r="K633" s="25"/>
      <c r="L633" s="22"/>
      <c r="M633" s="47" t="str">
        <f t="shared" si="18"/>
        <v/>
      </c>
      <c r="N633" s="27" t="str">
        <f t="shared" si="19"/>
        <v/>
      </c>
      <c r="O633" s="27" t="str">
        <f t="shared" si="20"/>
        <v/>
      </c>
      <c r="P633" s="27" t="str">
        <f t="shared" si="21"/>
        <v/>
      </c>
      <c r="Q633" s="28" t="s">
        <v>66</v>
      </c>
      <c r="R633" s="33" t="s">
        <v>66</v>
      </c>
      <c r="S633" s="30">
        <f ca="1">SUMIFS(Dividendos!E:E,Dividendos!B:B,A633,Dividendos!A:A,"&gt;="&amp;B633,Dividendos!A:A,"&lt;="&amp; IF(I633="",TODAY(),I633 ))*D633</f>
        <v>0</v>
      </c>
      <c r="T633" s="30">
        <f t="shared" ca="1" si="22"/>
        <v>0</v>
      </c>
      <c r="U633" s="31" t="str">
        <f ca="1">IFERROR(__xludf.DUMMYFUNCTION("IFERROR(IF(B633=TODAY(),GOOGLEFINANCE(""INDEXBVMF:IFIX""),INDEX(GOOGLEFINANCE(""INDEXBVMF:IFIX"",""price"",$B633),2,2)))"),"")</f>
        <v/>
      </c>
      <c r="V633" s="31">
        <f ca="1">IFERROR(__xludf.DUMMYFUNCTION("IF(OR(ISBLANK($I633),I633=TODAY()), GOOGLEFINANCE(""INDEXBVMF:IFIX"") ,INDEX(GOOGLEFINANCE(""INDEXBVMF:IFIX"",""price"",$I633),2,2))"),3416.25)</f>
        <v>3416.25</v>
      </c>
      <c r="W633" s="32" t="e">
        <f t="shared" ca="1" si="23"/>
        <v>#VALUE!</v>
      </c>
      <c r="X633" s="33" t="s">
        <v>66</v>
      </c>
      <c r="Y633" s="34">
        <v>0</v>
      </c>
    </row>
    <row r="634" spans="1:25" ht="15.75" customHeight="1" x14ac:dyDescent="0.2">
      <c r="A634" s="48"/>
      <c r="B634" s="45"/>
      <c r="C634" s="46"/>
      <c r="D634" s="48"/>
      <c r="E634" s="135"/>
      <c r="F634" s="49">
        <f t="shared" si="16"/>
        <v>0</v>
      </c>
      <c r="G634" s="49">
        <f t="shared" si="17"/>
        <v>0</v>
      </c>
      <c r="H634" s="34" t="s">
        <v>66</v>
      </c>
      <c r="I634" s="45"/>
      <c r="J634" s="46"/>
      <c r="K634" s="25"/>
      <c r="L634" s="22"/>
      <c r="M634" s="47" t="str">
        <f t="shared" si="18"/>
        <v/>
      </c>
      <c r="N634" s="27" t="str">
        <f t="shared" si="19"/>
        <v/>
      </c>
      <c r="O634" s="27" t="str">
        <f t="shared" si="20"/>
        <v/>
      </c>
      <c r="P634" s="27" t="str">
        <f t="shared" si="21"/>
        <v/>
      </c>
      <c r="Q634" s="28" t="s">
        <v>66</v>
      </c>
      <c r="R634" s="33" t="s">
        <v>66</v>
      </c>
      <c r="S634" s="30">
        <f ca="1">SUMIFS(Dividendos!E:E,Dividendos!B:B,A634,Dividendos!A:A,"&gt;="&amp;B634,Dividendos!A:A,"&lt;="&amp; IF(I634="",TODAY(),I634 ))*D634</f>
        <v>0</v>
      </c>
      <c r="T634" s="30">
        <f t="shared" ca="1" si="22"/>
        <v>0</v>
      </c>
      <c r="U634" s="31" t="str">
        <f ca="1">IFERROR(__xludf.DUMMYFUNCTION("IFERROR(IF(B634=TODAY(),GOOGLEFINANCE(""INDEXBVMF:IFIX""),INDEX(GOOGLEFINANCE(""INDEXBVMF:IFIX"",""price"",$B634),2,2)))"),"")</f>
        <v/>
      </c>
      <c r="V634" s="31">
        <f ca="1">IFERROR(__xludf.DUMMYFUNCTION("IF(OR(ISBLANK($I634),I634=TODAY()), GOOGLEFINANCE(""INDEXBVMF:IFIX"") ,INDEX(GOOGLEFINANCE(""INDEXBVMF:IFIX"",""price"",$I634),2,2))"),3416.25)</f>
        <v>3416.25</v>
      </c>
      <c r="W634" s="32" t="e">
        <f t="shared" ca="1" si="23"/>
        <v>#VALUE!</v>
      </c>
      <c r="X634" s="33" t="s">
        <v>66</v>
      </c>
      <c r="Y634" s="34">
        <v>0</v>
      </c>
    </row>
    <row r="635" spans="1:25" ht="15.75" customHeight="1" x14ac:dyDescent="0.2">
      <c r="A635" s="48"/>
      <c r="B635" s="45"/>
      <c r="C635" s="46"/>
      <c r="D635" s="48"/>
      <c r="E635" s="135"/>
      <c r="F635" s="49">
        <f t="shared" si="16"/>
        <v>0</v>
      </c>
      <c r="G635" s="49">
        <f t="shared" si="17"/>
        <v>0</v>
      </c>
      <c r="H635" s="34" t="s">
        <v>66</v>
      </c>
      <c r="I635" s="45"/>
      <c r="J635" s="46"/>
      <c r="K635" s="25"/>
      <c r="L635" s="22"/>
      <c r="M635" s="47" t="str">
        <f t="shared" si="18"/>
        <v/>
      </c>
      <c r="N635" s="27" t="str">
        <f t="shared" si="19"/>
        <v/>
      </c>
      <c r="O635" s="27" t="str">
        <f t="shared" si="20"/>
        <v/>
      </c>
      <c r="P635" s="27" t="str">
        <f t="shared" si="21"/>
        <v/>
      </c>
      <c r="Q635" s="28" t="s">
        <v>66</v>
      </c>
      <c r="R635" s="33" t="s">
        <v>66</v>
      </c>
      <c r="S635" s="30">
        <f ca="1">SUMIFS(Dividendos!E:E,Dividendos!B:B,A635,Dividendos!A:A,"&gt;="&amp;B635,Dividendos!A:A,"&lt;="&amp; IF(I635="",TODAY(),I635 ))*D635</f>
        <v>0</v>
      </c>
      <c r="T635" s="30">
        <f t="shared" ca="1" si="22"/>
        <v>0</v>
      </c>
      <c r="U635" s="31" t="str">
        <f ca="1">IFERROR(__xludf.DUMMYFUNCTION("IFERROR(IF(B635=TODAY(),GOOGLEFINANCE(""INDEXBVMF:IFIX""),INDEX(GOOGLEFINANCE(""INDEXBVMF:IFIX"",""price"",$B635),2,2)))"),"")</f>
        <v/>
      </c>
      <c r="V635" s="31">
        <f ca="1">IFERROR(__xludf.DUMMYFUNCTION("IF(OR(ISBLANK($I635),I635=TODAY()), GOOGLEFINANCE(""INDEXBVMF:IFIX"") ,INDEX(GOOGLEFINANCE(""INDEXBVMF:IFIX"",""price"",$I635),2,2))"),3416.25)</f>
        <v>3416.25</v>
      </c>
      <c r="W635" s="32" t="e">
        <f t="shared" ca="1" si="23"/>
        <v>#VALUE!</v>
      </c>
      <c r="X635" s="33" t="s">
        <v>66</v>
      </c>
      <c r="Y635" s="34">
        <v>0</v>
      </c>
    </row>
    <row r="636" spans="1:25" ht="15.75" customHeight="1" x14ac:dyDescent="0.2">
      <c r="A636" s="48"/>
      <c r="B636" s="45"/>
      <c r="C636" s="46"/>
      <c r="D636" s="48"/>
      <c r="E636" s="135"/>
      <c r="F636" s="49">
        <f t="shared" si="16"/>
        <v>0</v>
      </c>
      <c r="G636" s="49">
        <f t="shared" si="17"/>
        <v>0</v>
      </c>
      <c r="H636" s="34" t="s">
        <v>66</v>
      </c>
      <c r="I636" s="45"/>
      <c r="J636" s="46"/>
      <c r="K636" s="25"/>
      <c r="L636" s="22"/>
      <c r="M636" s="47" t="str">
        <f t="shared" si="18"/>
        <v/>
      </c>
      <c r="N636" s="27" t="str">
        <f t="shared" si="19"/>
        <v/>
      </c>
      <c r="O636" s="27" t="str">
        <f t="shared" si="20"/>
        <v/>
      </c>
      <c r="P636" s="27" t="str">
        <f t="shared" si="21"/>
        <v/>
      </c>
      <c r="Q636" s="28" t="s">
        <v>66</v>
      </c>
      <c r="R636" s="33" t="s">
        <v>66</v>
      </c>
      <c r="S636" s="30">
        <f ca="1">SUMIFS(Dividendos!E:E,Dividendos!B:B,A636,Dividendos!A:A,"&gt;="&amp;B636,Dividendos!A:A,"&lt;="&amp; IF(I636="",TODAY(),I636 ))*D636</f>
        <v>0</v>
      </c>
      <c r="T636" s="30">
        <f t="shared" ca="1" si="22"/>
        <v>0</v>
      </c>
      <c r="U636" s="31" t="str">
        <f ca="1">IFERROR(__xludf.DUMMYFUNCTION("IFERROR(IF(B636=TODAY(),GOOGLEFINANCE(""INDEXBVMF:IFIX""),INDEX(GOOGLEFINANCE(""INDEXBVMF:IFIX"",""price"",$B636),2,2)))"),"")</f>
        <v/>
      </c>
      <c r="V636" s="31">
        <f ca="1">IFERROR(__xludf.DUMMYFUNCTION("IF(OR(ISBLANK($I636),I636=TODAY()), GOOGLEFINANCE(""INDEXBVMF:IFIX"") ,INDEX(GOOGLEFINANCE(""INDEXBVMF:IFIX"",""price"",$I636),2,2))"),3416.25)</f>
        <v>3416.25</v>
      </c>
      <c r="W636" s="32" t="e">
        <f t="shared" ca="1" si="23"/>
        <v>#VALUE!</v>
      </c>
      <c r="X636" s="33" t="s">
        <v>66</v>
      </c>
      <c r="Y636" s="34">
        <v>0</v>
      </c>
    </row>
    <row r="637" spans="1:25" ht="15.75" customHeight="1" x14ac:dyDescent="0.2">
      <c r="A637" s="48"/>
      <c r="B637" s="45"/>
      <c r="C637" s="46"/>
      <c r="D637" s="48"/>
      <c r="E637" s="135"/>
      <c r="F637" s="49">
        <f t="shared" si="16"/>
        <v>0</v>
      </c>
      <c r="G637" s="49">
        <f t="shared" si="17"/>
        <v>0</v>
      </c>
      <c r="H637" s="34" t="s">
        <v>66</v>
      </c>
      <c r="I637" s="45"/>
      <c r="J637" s="46"/>
      <c r="K637" s="25"/>
      <c r="L637" s="22"/>
      <c r="M637" s="47" t="str">
        <f t="shared" si="18"/>
        <v/>
      </c>
      <c r="N637" s="27" t="str">
        <f t="shared" si="19"/>
        <v/>
      </c>
      <c r="O637" s="27" t="str">
        <f t="shared" si="20"/>
        <v/>
      </c>
      <c r="P637" s="27" t="str">
        <f t="shared" si="21"/>
        <v/>
      </c>
      <c r="Q637" s="28" t="s">
        <v>66</v>
      </c>
      <c r="R637" s="33" t="s">
        <v>66</v>
      </c>
      <c r="S637" s="30">
        <f ca="1">SUMIFS(Dividendos!E:E,Dividendos!B:B,A637,Dividendos!A:A,"&gt;="&amp;B637,Dividendos!A:A,"&lt;="&amp; IF(I637="",TODAY(),I637 ))*D637</f>
        <v>0</v>
      </c>
      <c r="T637" s="30">
        <f t="shared" ca="1" si="22"/>
        <v>0</v>
      </c>
      <c r="U637" s="31" t="str">
        <f ca="1">IFERROR(__xludf.DUMMYFUNCTION("IFERROR(IF(B637=TODAY(),GOOGLEFINANCE(""INDEXBVMF:IFIX""),INDEX(GOOGLEFINANCE(""INDEXBVMF:IFIX"",""price"",$B637),2,2)))"),"")</f>
        <v/>
      </c>
      <c r="V637" s="31">
        <f ca="1">IFERROR(__xludf.DUMMYFUNCTION("IF(OR(ISBLANK($I637),I637=TODAY()), GOOGLEFINANCE(""INDEXBVMF:IFIX"") ,INDEX(GOOGLEFINANCE(""INDEXBVMF:IFIX"",""price"",$I637),2,2))"),3416.25)</f>
        <v>3416.25</v>
      </c>
      <c r="W637" s="32" t="e">
        <f t="shared" ca="1" si="23"/>
        <v>#VALUE!</v>
      </c>
      <c r="X637" s="33" t="s">
        <v>66</v>
      </c>
      <c r="Y637" s="34">
        <v>0</v>
      </c>
    </row>
    <row r="638" spans="1:25" ht="15.75" customHeight="1" x14ac:dyDescent="0.2">
      <c r="A638" s="48"/>
      <c r="B638" s="45"/>
      <c r="C638" s="46"/>
      <c r="D638" s="48"/>
      <c r="E638" s="135"/>
      <c r="F638" s="49">
        <f t="shared" si="16"/>
        <v>0</v>
      </c>
      <c r="G638" s="49">
        <f t="shared" si="17"/>
        <v>0</v>
      </c>
      <c r="H638" s="34" t="s">
        <v>66</v>
      </c>
      <c r="I638" s="45"/>
      <c r="J638" s="46"/>
      <c r="K638" s="25"/>
      <c r="L638" s="22"/>
      <c r="M638" s="47" t="str">
        <f t="shared" si="18"/>
        <v/>
      </c>
      <c r="N638" s="27" t="str">
        <f t="shared" si="19"/>
        <v/>
      </c>
      <c r="O638" s="27" t="str">
        <f t="shared" si="20"/>
        <v/>
      </c>
      <c r="P638" s="27" t="str">
        <f t="shared" si="21"/>
        <v/>
      </c>
      <c r="Q638" s="28" t="s">
        <v>66</v>
      </c>
      <c r="R638" s="33" t="s">
        <v>66</v>
      </c>
      <c r="S638" s="30">
        <f ca="1">SUMIFS(Dividendos!E:E,Dividendos!B:B,A638,Dividendos!A:A,"&gt;="&amp;B638,Dividendos!A:A,"&lt;="&amp; IF(I638="",TODAY(),I638 ))*D638</f>
        <v>0</v>
      </c>
      <c r="T638" s="30">
        <f t="shared" ca="1" si="22"/>
        <v>0</v>
      </c>
      <c r="U638" s="31" t="str">
        <f ca="1">IFERROR(__xludf.DUMMYFUNCTION("IFERROR(IF(B638=TODAY(),GOOGLEFINANCE(""INDEXBVMF:IFIX""),INDEX(GOOGLEFINANCE(""INDEXBVMF:IFIX"",""price"",$B638),2,2)))"),"")</f>
        <v/>
      </c>
      <c r="V638" s="31">
        <f ca="1">IFERROR(__xludf.DUMMYFUNCTION("IF(OR(ISBLANK($I638),I638=TODAY()), GOOGLEFINANCE(""INDEXBVMF:IFIX"") ,INDEX(GOOGLEFINANCE(""INDEXBVMF:IFIX"",""price"",$I638),2,2))"),3416.25)</f>
        <v>3416.25</v>
      </c>
      <c r="W638" s="32" t="e">
        <f t="shared" ca="1" si="23"/>
        <v>#VALUE!</v>
      </c>
      <c r="X638" s="33" t="s">
        <v>66</v>
      </c>
      <c r="Y638" s="34">
        <v>0</v>
      </c>
    </row>
    <row r="639" spans="1:25" ht="15.75" customHeight="1" x14ac:dyDescent="0.2">
      <c r="A639" s="48"/>
      <c r="B639" s="45"/>
      <c r="C639" s="46"/>
      <c r="D639" s="48"/>
      <c r="E639" s="135"/>
      <c r="F639" s="49">
        <f t="shared" si="16"/>
        <v>0</v>
      </c>
      <c r="G639" s="49">
        <f t="shared" si="17"/>
        <v>0</v>
      </c>
      <c r="H639" s="34" t="s">
        <v>66</v>
      </c>
      <c r="I639" s="45"/>
      <c r="J639" s="46"/>
      <c r="K639" s="25"/>
      <c r="L639" s="22"/>
      <c r="M639" s="47" t="str">
        <f t="shared" si="18"/>
        <v/>
      </c>
      <c r="N639" s="27" t="str">
        <f t="shared" si="19"/>
        <v/>
      </c>
      <c r="O639" s="27" t="str">
        <f t="shared" si="20"/>
        <v/>
      </c>
      <c r="P639" s="27" t="str">
        <f t="shared" si="21"/>
        <v/>
      </c>
      <c r="Q639" s="28" t="s">
        <v>66</v>
      </c>
      <c r="R639" s="33" t="s">
        <v>66</v>
      </c>
      <c r="S639" s="30">
        <f ca="1">SUMIFS(Dividendos!E:E,Dividendos!B:B,A639,Dividendos!A:A,"&gt;="&amp;B639,Dividendos!A:A,"&lt;="&amp; IF(I639="",TODAY(),I639 ))*D639</f>
        <v>0</v>
      </c>
      <c r="T639" s="30">
        <f t="shared" ca="1" si="22"/>
        <v>0</v>
      </c>
      <c r="U639" s="31" t="str">
        <f ca="1">IFERROR(__xludf.DUMMYFUNCTION("IFERROR(IF(B639=TODAY(),GOOGLEFINANCE(""INDEXBVMF:IFIX""),INDEX(GOOGLEFINANCE(""INDEXBVMF:IFIX"",""price"",$B639),2,2)))"),"")</f>
        <v/>
      </c>
      <c r="V639" s="31">
        <f ca="1">IFERROR(__xludf.DUMMYFUNCTION("IF(OR(ISBLANK($I639),I639=TODAY()), GOOGLEFINANCE(""INDEXBVMF:IFIX"") ,INDEX(GOOGLEFINANCE(""INDEXBVMF:IFIX"",""price"",$I639),2,2))"),3416.25)</f>
        <v>3416.25</v>
      </c>
      <c r="W639" s="32" t="e">
        <f t="shared" ca="1" si="23"/>
        <v>#VALUE!</v>
      </c>
      <c r="X639" s="33" t="s">
        <v>66</v>
      </c>
      <c r="Y639" s="34">
        <v>0</v>
      </c>
    </row>
    <row r="640" spans="1:25" ht="15.75" customHeight="1" x14ac:dyDescent="0.2">
      <c r="A640" s="48"/>
      <c r="B640" s="45"/>
      <c r="C640" s="46"/>
      <c r="D640" s="48"/>
      <c r="E640" s="135"/>
      <c r="F640" s="49">
        <f t="shared" si="16"/>
        <v>0</v>
      </c>
      <c r="G640" s="49">
        <f t="shared" si="17"/>
        <v>0</v>
      </c>
      <c r="H640" s="34" t="s">
        <v>66</v>
      </c>
      <c r="I640" s="45"/>
      <c r="J640" s="46"/>
      <c r="K640" s="25"/>
      <c r="L640" s="22"/>
      <c r="M640" s="47" t="str">
        <f t="shared" si="18"/>
        <v/>
      </c>
      <c r="N640" s="27" t="str">
        <f t="shared" si="19"/>
        <v/>
      </c>
      <c r="O640" s="27" t="str">
        <f t="shared" si="20"/>
        <v/>
      </c>
      <c r="P640" s="27" t="str">
        <f t="shared" si="21"/>
        <v/>
      </c>
      <c r="Q640" s="28" t="s">
        <v>66</v>
      </c>
      <c r="R640" s="33" t="s">
        <v>66</v>
      </c>
      <c r="S640" s="30">
        <f ca="1">SUMIFS(Dividendos!E:E,Dividendos!B:B,A640,Dividendos!A:A,"&gt;="&amp;B640,Dividendos!A:A,"&lt;="&amp; IF(I640="",TODAY(),I640 ))*D640</f>
        <v>0</v>
      </c>
      <c r="T640" s="30">
        <f t="shared" ca="1" si="22"/>
        <v>0</v>
      </c>
      <c r="U640" s="31" t="str">
        <f ca="1">IFERROR(__xludf.DUMMYFUNCTION("IFERROR(IF(B640=TODAY(),GOOGLEFINANCE(""INDEXBVMF:IFIX""),INDEX(GOOGLEFINANCE(""INDEXBVMF:IFIX"",""price"",$B640),2,2)))"),"")</f>
        <v/>
      </c>
      <c r="V640" s="31">
        <f ca="1">IFERROR(__xludf.DUMMYFUNCTION("IF(OR(ISBLANK($I640),I640=TODAY()), GOOGLEFINANCE(""INDEXBVMF:IFIX"") ,INDEX(GOOGLEFINANCE(""INDEXBVMF:IFIX"",""price"",$I640),2,2))"),3416.25)</f>
        <v>3416.25</v>
      </c>
      <c r="W640" s="32" t="e">
        <f t="shared" ca="1" si="23"/>
        <v>#VALUE!</v>
      </c>
      <c r="X640" s="33" t="s">
        <v>66</v>
      </c>
      <c r="Y640" s="34">
        <v>0</v>
      </c>
    </row>
    <row r="641" spans="1:25" ht="15.75" customHeight="1" x14ac:dyDescent="0.2">
      <c r="A641" s="48"/>
      <c r="B641" s="45"/>
      <c r="C641" s="46"/>
      <c r="D641" s="48"/>
      <c r="E641" s="135"/>
      <c r="F641" s="49">
        <f t="shared" si="16"/>
        <v>0</v>
      </c>
      <c r="G641" s="49">
        <f t="shared" si="17"/>
        <v>0</v>
      </c>
      <c r="H641" s="34" t="s">
        <v>66</v>
      </c>
      <c r="I641" s="45"/>
      <c r="J641" s="46"/>
      <c r="K641" s="25"/>
      <c r="L641" s="22"/>
      <c r="M641" s="47" t="str">
        <f t="shared" si="18"/>
        <v/>
      </c>
      <c r="N641" s="27" t="str">
        <f t="shared" si="19"/>
        <v/>
      </c>
      <c r="O641" s="27" t="str">
        <f t="shared" si="20"/>
        <v/>
      </c>
      <c r="P641" s="27" t="str">
        <f t="shared" si="21"/>
        <v/>
      </c>
      <c r="Q641" s="28" t="s">
        <v>66</v>
      </c>
      <c r="R641" s="33" t="s">
        <v>66</v>
      </c>
      <c r="S641" s="30">
        <f ca="1">SUMIFS(Dividendos!E:E,Dividendos!B:B,A641,Dividendos!A:A,"&gt;="&amp;B641,Dividendos!A:A,"&lt;="&amp; IF(I641="",TODAY(),I641 ))*D641</f>
        <v>0</v>
      </c>
      <c r="T641" s="30">
        <f t="shared" ca="1" si="22"/>
        <v>0</v>
      </c>
      <c r="U641" s="31" t="str">
        <f ca="1">IFERROR(__xludf.DUMMYFUNCTION("IFERROR(IF(B641=TODAY(),GOOGLEFINANCE(""INDEXBVMF:IFIX""),INDEX(GOOGLEFINANCE(""INDEXBVMF:IFIX"",""price"",$B641),2,2)))"),"")</f>
        <v/>
      </c>
      <c r="V641" s="31">
        <f ca="1">IFERROR(__xludf.DUMMYFUNCTION("IF(OR(ISBLANK($I641),I641=TODAY()), GOOGLEFINANCE(""INDEXBVMF:IFIX"") ,INDEX(GOOGLEFINANCE(""INDEXBVMF:IFIX"",""price"",$I641),2,2))"),3416.25)</f>
        <v>3416.25</v>
      </c>
      <c r="W641" s="32" t="e">
        <f t="shared" ca="1" si="23"/>
        <v>#VALUE!</v>
      </c>
      <c r="X641" s="33" t="s">
        <v>66</v>
      </c>
      <c r="Y641" s="34">
        <v>0</v>
      </c>
    </row>
    <row r="642" spans="1:25" ht="15.75" customHeight="1" x14ac:dyDescent="0.2">
      <c r="A642" s="48"/>
      <c r="B642" s="45"/>
      <c r="C642" s="46"/>
      <c r="D642" s="48"/>
      <c r="E642" s="135"/>
      <c r="F642" s="49">
        <f t="shared" si="16"/>
        <v>0</v>
      </c>
      <c r="G642" s="49">
        <f t="shared" si="17"/>
        <v>0</v>
      </c>
      <c r="H642" s="34" t="s">
        <v>66</v>
      </c>
      <c r="I642" s="45"/>
      <c r="J642" s="46"/>
      <c r="K642" s="25"/>
      <c r="L642" s="22"/>
      <c r="M642" s="47" t="str">
        <f t="shared" si="18"/>
        <v/>
      </c>
      <c r="N642" s="27" t="str">
        <f t="shared" si="19"/>
        <v/>
      </c>
      <c r="O642" s="27" t="str">
        <f t="shared" si="20"/>
        <v/>
      </c>
      <c r="P642" s="27" t="str">
        <f t="shared" si="21"/>
        <v/>
      </c>
      <c r="Q642" s="28" t="s">
        <v>66</v>
      </c>
      <c r="R642" s="33" t="s">
        <v>66</v>
      </c>
      <c r="S642" s="30">
        <f ca="1">SUMIFS(Dividendos!E:E,Dividendos!B:B,A642,Dividendos!A:A,"&gt;="&amp;B642,Dividendos!A:A,"&lt;="&amp; IF(I642="",TODAY(),I642 ))*D642</f>
        <v>0</v>
      </c>
      <c r="T642" s="30">
        <f t="shared" ca="1" si="22"/>
        <v>0</v>
      </c>
      <c r="U642" s="31" t="str">
        <f ca="1">IFERROR(__xludf.DUMMYFUNCTION("IFERROR(IF(B642=TODAY(),GOOGLEFINANCE(""INDEXBVMF:IFIX""),INDEX(GOOGLEFINANCE(""INDEXBVMF:IFIX"",""price"",$B642),2,2)))"),"")</f>
        <v/>
      </c>
      <c r="V642" s="31">
        <f ca="1">IFERROR(__xludf.DUMMYFUNCTION("IF(OR(ISBLANK($I642),I642=TODAY()), GOOGLEFINANCE(""INDEXBVMF:IFIX"") ,INDEX(GOOGLEFINANCE(""INDEXBVMF:IFIX"",""price"",$I642),2,2))"),3416.25)</f>
        <v>3416.25</v>
      </c>
      <c r="W642" s="32" t="e">
        <f t="shared" ca="1" si="23"/>
        <v>#VALUE!</v>
      </c>
      <c r="X642" s="33" t="s">
        <v>66</v>
      </c>
      <c r="Y642" s="34">
        <v>0</v>
      </c>
    </row>
    <row r="643" spans="1:25" ht="15.75" customHeight="1" x14ac:dyDescent="0.2">
      <c r="A643" s="48"/>
      <c r="B643" s="45"/>
      <c r="C643" s="46"/>
      <c r="D643" s="48"/>
      <c r="E643" s="135"/>
      <c r="F643" s="49">
        <f t="shared" si="16"/>
        <v>0</v>
      </c>
      <c r="G643" s="49">
        <f t="shared" si="17"/>
        <v>0</v>
      </c>
      <c r="H643" s="34" t="s">
        <v>66</v>
      </c>
      <c r="I643" s="45"/>
      <c r="J643" s="46"/>
      <c r="K643" s="25"/>
      <c r="L643" s="22"/>
      <c r="M643" s="47" t="str">
        <f t="shared" si="18"/>
        <v/>
      </c>
      <c r="N643" s="27" t="str">
        <f t="shared" si="19"/>
        <v/>
      </c>
      <c r="O643" s="27" t="str">
        <f t="shared" si="20"/>
        <v/>
      </c>
      <c r="P643" s="27" t="str">
        <f t="shared" si="21"/>
        <v/>
      </c>
      <c r="Q643" s="28" t="s">
        <v>66</v>
      </c>
      <c r="R643" s="33" t="s">
        <v>66</v>
      </c>
      <c r="S643" s="30">
        <f ca="1">SUMIFS(Dividendos!E:E,Dividendos!B:B,A643,Dividendos!A:A,"&gt;="&amp;B643,Dividendos!A:A,"&lt;="&amp; IF(I643="",TODAY(),I643 ))*D643</f>
        <v>0</v>
      </c>
      <c r="T643" s="30">
        <f t="shared" ca="1" si="22"/>
        <v>0</v>
      </c>
      <c r="U643" s="31" t="str">
        <f ca="1">IFERROR(__xludf.DUMMYFUNCTION("IFERROR(IF(B643=TODAY(),GOOGLEFINANCE(""INDEXBVMF:IFIX""),INDEX(GOOGLEFINANCE(""INDEXBVMF:IFIX"",""price"",$B643),2,2)))"),"")</f>
        <v/>
      </c>
      <c r="V643" s="31">
        <f ca="1">IFERROR(__xludf.DUMMYFUNCTION("IF(OR(ISBLANK($I643),I643=TODAY()), GOOGLEFINANCE(""INDEXBVMF:IFIX"") ,INDEX(GOOGLEFINANCE(""INDEXBVMF:IFIX"",""price"",$I643),2,2))"),3416.25)</f>
        <v>3416.25</v>
      </c>
      <c r="W643" s="32" t="e">
        <f t="shared" ca="1" si="23"/>
        <v>#VALUE!</v>
      </c>
      <c r="X643" s="33" t="s">
        <v>66</v>
      </c>
      <c r="Y643" s="34">
        <v>0</v>
      </c>
    </row>
    <row r="644" spans="1:25" ht="15.75" customHeight="1" x14ac:dyDescent="0.2">
      <c r="A644" s="48"/>
      <c r="B644" s="45"/>
      <c r="C644" s="46"/>
      <c r="D644" s="48"/>
      <c r="E644" s="135"/>
      <c r="F644" s="49">
        <f t="shared" si="16"/>
        <v>0</v>
      </c>
      <c r="G644" s="49">
        <f t="shared" si="17"/>
        <v>0</v>
      </c>
      <c r="H644" s="34" t="s">
        <v>66</v>
      </c>
      <c r="I644" s="45"/>
      <c r="J644" s="46"/>
      <c r="K644" s="25"/>
      <c r="L644" s="22"/>
      <c r="M644" s="47" t="str">
        <f t="shared" si="18"/>
        <v/>
      </c>
      <c r="N644" s="27" t="str">
        <f t="shared" si="19"/>
        <v/>
      </c>
      <c r="O644" s="27" t="str">
        <f t="shared" si="20"/>
        <v/>
      </c>
      <c r="P644" s="27" t="str">
        <f t="shared" si="21"/>
        <v/>
      </c>
      <c r="Q644" s="28" t="s">
        <v>66</v>
      </c>
      <c r="R644" s="33" t="s">
        <v>66</v>
      </c>
      <c r="S644" s="30">
        <f ca="1">SUMIFS(Dividendos!E:E,Dividendos!B:B,A644,Dividendos!A:A,"&gt;="&amp;B644,Dividendos!A:A,"&lt;="&amp; IF(I644="",TODAY(),I644 ))*D644</f>
        <v>0</v>
      </c>
      <c r="T644" s="30">
        <f t="shared" ca="1" si="22"/>
        <v>0</v>
      </c>
      <c r="U644" s="31" t="str">
        <f ca="1">IFERROR(__xludf.DUMMYFUNCTION("IFERROR(IF(B644=TODAY(),GOOGLEFINANCE(""INDEXBVMF:IFIX""),INDEX(GOOGLEFINANCE(""INDEXBVMF:IFIX"",""price"",$B644),2,2)))"),"")</f>
        <v/>
      </c>
      <c r="V644" s="31">
        <f ca="1">IFERROR(__xludf.DUMMYFUNCTION("IF(OR(ISBLANK($I644),I644=TODAY()), GOOGLEFINANCE(""INDEXBVMF:IFIX"") ,INDEX(GOOGLEFINANCE(""INDEXBVMF:IFIX"",""price"",$I644),2,2))"),3416.25)</f>
        <v>3416.25</v>
      </c>
      <c r="W644" s="32" t="e">
        <f t="shared" ca="1" si="23"/>
        <v>#VALUE!</v>
      </c>
      <c r="X644" s="33" t="s">
        <v>66</v>
      </c>
      <c r="Y644" s="34">
        <v>0</v>
      </c>
    </row>
    <row r="645" spans="1:25" ht="15.75" customHeight="1" x14ac:dyDescent="0.2">
      <c r="A645" s="48"/>
      <c r="B645" s="45"/>
      <c r="C645" s="46"/>
      <c r="D645" s="48"/>
      <c r="E645" s="135"/>
      <c r="F645" s="49">
        <f t="shared" si="16"/>
        <v>0</v>
      </c>
      <c r="G645" s="49">
        <f t="shared" si="17"/>
        <v>0</v>
      </c>
      <c r="H645" s="34" t="s">
        <v>66</v>
      </c>
      <c r="I645" s="45"/>
      <c r="J645" s="46"/>
      <c r="K645" s="25"/>
      <c r="L645" s="22"/>
      <c r="M645" s="47" t="str">
        <f t="shared" si="18"/>
        <v/>
      </c>
      <c r="N645" s="27" t="str">
        <f t="shared" si="19"/>
        <v/>
      </c>
      <c r="O645" s="27" t="str">
        <f t="shared" si="20"/>
        <v/>
      </c>
      <c r="P645" s="27" t="str">
        <f t="shared" si="21"/>
        <v/>
      </c>
      <c r="Q645" s="28" t="s">
        <v>66</v>
      </c>
      <c r="R645" s="33" t="s">
        <v>66</v>
      </c>
      <c r="S645" s="30">
        <f ca="1">SUMIFS(Dividendos!E:E,Dividendos!B:B,A645,Dividendos!A:A,"&gt;="&amp;B645,Dividendos!A:A,"&lt;="&amp; IF(I645="",TODAY(),I645 ))*D645</f>
        <v>0</v>
      </c>
      <c r="T645" s="30">
        <f t="shared" ca="1" si="22"/>
        <v>0</v>
      </c>
      <c r="U645" s="31" t="str">
        <f ca="1">IFERROR(__xludf.DUMMYFUNCTION("IFERROR(IF(B645=TODAY(),GOOGLEFINANCE(""INDEXBVMF:IFIX""),INDEX(GOOGLEFINANCE(""INDEXBVMF:IFIX"",""price"",$B645),2,2)))"),"")</f>
        <v/>
      </c>
      <c r="V645" s="31">
        <f ca="1">IFERROR(__xludf.DUMMYFUNCTION("IF(OR(ISBLANK($I645),I645=TODAY()), GOOGLEFINANCE(""INDEXBVMF:IFIX"") ,INDEX(GOOGLEFINANCE(""INDEXBVMF:IFIX"",""price"",$I645),2,2))"),3416.25)</f>
        <v>3416.25</v>
      </c>
      <c r="W645" s="32" t="e">
        <f t="shared" ca="1" si="23"/>
        <v>#VALUE!</v>
      </c>
      <c r="X645" s="33" t="s">
        <v>66</v>
      </c>
      <c r="Y645" s="34">
        <v>0</v>
      </c>
    </row>
    <row r="646" spans="1:25" ht="15.75" customHeight="1" x14ac:dyDescent="0.2">
      <c r="A646" s="48"/>
      <c r="B646" s="45"/>
      <c r="C646" s="46"/>
      <c r="D646" s="48"/>
      <c r="E646" s="135"/>
      <c r="F646" s="49">
        <f t="shared" si="16"/>
        <v>0</v>
      </c>
      <c r="G646" s="49">
        <f t="shared" si="17"/>
        <v>0</v>
      </c>
      <c r="H646" s="34" t="s">
        <v>66</v>
      </c>
      <c r="I646" s="45"/>
      <c r="J646" s="46"/>
      <c r="K646" s="25"/>
      <c r="L646" s="22"/>
      <c r="M646" s="47" t="str">
        <f t="shared" si="18"/>
        <v/>
      </c>
      <c r="N646" s="27" t="str">
        <f t="shared" si="19"/>
        <v/>
      </c>
      <c r="O646" s="27" t="str">
        <f t="shared" si="20"/>
        <v/>
      </c>
      <c r="P646" s="27" t="str">
        <f t="shared" si="21"/>
        <v/>
      </c>
      <c r="Q646" s="28" t="s">
        <v>66</v>
      </c>
      <c r="R646" s="33" t="s">
        <v>66</v>
      </c>
      <c r="S646" s="30">
        <f ca="1">SUMIFS(Dividendos!E:E,Dividendos!B:B,A646,Dividendos!A:A,"&gt;="&amp;B646,Dividendos!A:A,"&lt;="&amp; IF(I646="",TODAY(),I646 ))*D646</f>
        <v>0</v>
      </c>
      <c r="T646" s="30">
        <f t="shared" ca="1" si="22"/>
        <v>0</v>
      </c>
      <c r="U646" s="31" t="str">
        <f ca="1">IFERROR(__xludf.DUMMYFUNCTION("IFERROR(IF(B646=TODAY(),GOOGLEFINANCE(""INDEXBVMF:IFIX""),INDEX(GOOGLEFINANCE(""INDEXBVMF:IFIX"",""price"",$B646),2,2)))"),"")</f>
        <v/>
      </c>
      <c r="V646" s="31">
        <f ca="1">IFERROR(__xludf.DUMMYFUNCTION("IF(OR(ISBLANK($I646),I646=TODAY()), GOOGLEFINANCE(""INDEXBVMF:IFIX"") ,INDEX(GOOGLEFINANCE(""INDEXBVMF:IFIX"",""price"",$I646),2,2))"),3416.25)</f>
        <v>3416.25</v>
      </c>
      <c r="W646" s="32" t="e">
        <f t="shared" ca="1" si="23"/>
        <v>#VALUE!</v>
      </c>
      <c r="X646" s="33" t="s">
        <v>66</v>
      </c>
      <c r="Y646" s="34">
        <v>0</v>
      </c>
    </row>
    <row r="647" spans="1:25" ht="15.75" customHeight="1" x14ac:dyDescent="0.2">
      <c r="A647" s="48"/>
      <c r="B647" s="45"/>
      <c r="C647" s="46"/>
      <c r="D647" s="48"/>
      <c r="E647" s="135"/>
      <c r="F647" s="49">
        <f t="shared" si="16"/>
        <v>0</v>
      </c>
      <c r="G647" s="49">
        <f t="shared" si="17"/>
        <v>0</v>
      </c>
      <c r="H647" s="34" t="s">
        <v>66</v>
      </c>
      <c r="I647" s="45"/>
      <c r="J647" s="46"/>
      <c r="K647" s="25"/>
      <c r="L647" s="22"/>
      <c r="M647" s="47" t="str">
        <f t="shared" si="18"/>
        <v/>
      </c>
      <c r="N647" s="27" t="str">
        <f t="shared" si="19"/>
        <v/>
      </c>
      <c r="O647" s="27" t="str">
        <f t="shared" si="20"/>
        <v/>
      </c>
      <c r="P647" s="27" t="str">
        <f t="shared" si="21"/>
        <v/>
      </c>
      <c r="Q647" s="28" t="s">
        <v>66</v>
      </c>
      <c r="R647" s="33" t="s">
        <v>66</v>
      </c>
      <c r="S647" s="30">
        <f ca="1">SUMIFS(Dividendos!E:E,Dividendos!B:B,A647,Dividendos!A:A,"&gt;="&amp;B647,Dividendos!A:A,"&lt;="&amp; IF(I647="",TODAY(),I647 ))*D647</f>
        <v>0</v>
      </c>
      <c r="T647" s="30">
        <f t="shared" ca="1" si="22"/>
        <v>0</v>
      </c>
      <c r="U647" s="31" t="str">
        <f ca="1">IFERROR(__xludf.DUMMYFUNCTION("IFERROR(IF(B647=TODAY(),GOOGLEFINANCE(""INDEXBVMF:IFIX""),INDEX(GOOGLEFINANCE(""INDEXBVMF:IFIX"",""price"",$B647),2,2)))"),"")</f>
        <v/>
      </c>
      <c r="V647" s="31">
        <f ca="1">IFERROR(__xludf.DUMMYFUNCTION("IF(OR(ISBLANK($I647),I647=TODAY()), GOOGLEFINANCE(""INDEXBVMF:IFIX"") ,INDEX(GOOGLEFINANCE(""INDEXBVMF:IFIX"",""price"",$I647),2,2))"),3416.25)</f>
        <v>3416.25</v>
      </c>
      <c r="W647" s="32" t="e">
        <f t="shared" ca="1" si="23"/>
        <v>#VALUE!</v>
      </c>
      <c r="X647" s="33" t="s">
        <v>66</v>
      </c>
      <c r="Y647" s="34">
        <v>0</v>
      </c>
    </row>
    <row r="648" spans="1:25" ht="15.75" customHeight="1" x14ac:dyDescent="0.2">
      <c r="A648" s="48"/>
      <c r="B648" s="45"/>
      <c r="C648" s="46"/>
      <c r="D648" s="48"/>
      <c r="E648" s="135"/>
      <c r="F648" s="49">
        <f t="shared" si="16"/>
        <v>0</v>
      </c>
      <c r="G648" s="49">
        <f t="shared" si="17"/>
        <v>0</v>
      </c>
      <c r="H648" s="34" t="s">
        <v>66</v>
      </c>
      <c r="I648" s="45"/>
      <c r="J648" s="46"/>
      <c r="K648" s="25"/>
      <c r="L648" s="22"/>
      <c r="M648" s="47" t="str">
        <f t="shared" si="18"/>
        <v/>
      </c>
      <c r="N648" s="27" t="str">
        <f t="shared" si="19"/>
        <v/>
      </c>
      <c r="O648" s="27" t="str">
        <f t="shared" si="20"/>
        <v/>
      </c>
      <c r="P648" s="27" t="str">
        <f t="shared" si="21"/>
        <v/>
      </c>
      <c r="Q648" s="28" t="s">
        <v>66</v>
      </c>
      <c r="R648" s="33" t="s">
        <v>66</v>
      </c>
      <c r="S648" s="30">
        <f ca="1">SUMIFS(Dividendos!E:E,Dividendos!B:B,A648,Dividendos!A:A,"&gt;="&amp;B648,Dividendos!A:A,"&lt;="&amp; IF(I648="",TODAY(),I648 ))*D648</f>
        <v>0</v>
      </c>
      <c r="T648" s="30">
        <f t="shared" ca="1" si="22"/>
        <v>0</v>
      </c>
      <c r="U648" s="31" t="str">
        <f ca="1">IFERROR(__xludf.DUMMYFUNCTION("IFERROR(IF(B648=TODAY(),GOOGLEFINANCE(""INDEXBVMF:IFIX""),INDEX(GOOGLEFINANCE(""INDEXBVMF:IFIX"",""price"",$B648),2,2)))"),"")</f>
        <v/>
      </c>
      <c r="V648" s="31">
        <f ca="1">IFERROR(__xludf.DUMMYFUNCTION("IF(OR(ISBLANK($I648),I648=TODAY()), GOOGLEFINANCE(""INDEXBVMF:IFIX"") ,INDEX(GOOGLEFINANCE(""INDEXBVMF:IFIX"",""price"",$I648),2,2))"),3416.25)</f>
        <v>3416.25</v>
      </c>
      <c r="W648" s="32" t="e">
        <f t="shared" ca="1" si="23"/>
        <v>#VALUE!</v>
      </c>
      <c r="X648" s="33" t="s">
        <v>66</v>
      </c>
      <c r="Y648" s="34">
        <v>0</v>
      </c>
    </row>
    <row r="649" spans="1:25" ht="15.75" customHeight="1" x14ac:dyDescent="0.2">
      <c r="A649" s="48"/>
      <c r="B649" s="45"/>
      <c r="C649" s="46"/>
      <c r="D649" s="48"/>
      <c r="E649" s="135"/>
      <c r="F649" s="49">
        <f t="shared" si="16"/>
        <v>0</v>
      </c>
      <c r="G649" s="49">
        <f t="shared" si="17"/>
        <v>0</v>
      </c>
      <c r="H649" s="34" t="s">
        <v>66</v>
      </c>
      <c r="I649" s="45"/>
      <c r="J649" s="46"/>
      <c r="K649" s="25"/>
      <c r="L649" s="22"/>
      <c r="M649" s="47" t="str">
        <f t="shared" si="18"/>
        <v/>
      </c>
      <c r="N649" s="27" t="str">
        <f t="shared" si="19"/>
        <v/>
      </c>
      <c r="O649" s="27" t="str">
        <f t="shared" si="20"/>
        <v/>
      </c>
      <c r="P649" s="27" t="str">
        <f t="shared" si="21"/>
        <v/>
      </c>
      <c r="Q649" s="28" t="s">
        <v>66</v>
      </c>
      <c r="R649" s="33" t="s">
        <v>66</v>
      </c>
      <c r="S649" s="30">
        <f ca="1">SUMIFS(Dividendos!E:E,Dividendos!B:B,A649,Dividendos!A:A,"&gt;="&amp;B649,Dividendos!A:A,"&lt;="&amp; IF(I649="",TODAY(),I649 ))*D649</f>
        <v>0</v>
      </c>
      <c r="T649" s="30">
        <f t="shared" ca="1" si="22"/>
        <v>0</v>
      </c>
      <c r="U649" s="31" t="str">
        <f ca="1">IFERROR(__xludf.DUMMYFUNCTION("IFERROR(IF(B649=TODAY(),GOOGLEFINANCE(""INDEXBVMF:IFIX""),INDEX(GOOGLEFINANCE(""INDEXBVMF:IFIX"",""price"",$B649),2,2)))"),"")</f>
        <v/>
      </c>
      <c r="V649" s="31">
        <f ca="1">IFERROR(__xludf.DUMMYFUNCTION("IF(OR(ISBLANK($I649),I649=TODAY()), GOOGLEFINANCE(""INDEXBVMF:IFIX"") ,INDEX(GOOGLEFINANCE(""INDEXBVMF:IFIX"",""price"",$I649),2,2))"),3416.25)</f>
        <v>3416.25</v>
      </c>
      <c r="W649" s="32" t="e">
        <f t="shared" ca="1" si="23"/>
        <v>#VALUE!</v>
      </c>
      <c r="X649" s="33" t="s">
        <v>66</v>
      </c>
      <c r="Y649" s="34">
        <v>0</v>
      </c>
    </row>
    <row r="650" spans="1:25" ht="15.75" customHeight="1" x14ac:dyDescent="0.2">
      <c r="A650" s="48"/>
      <c r="B650" s="45"/>
      <c r="C650" s="46"/>
      <c r="D650" s="48"/>
      <c r="E650" s="135"/>
      <c r="F650" s="49">
        <f t="shared" si="16"/>
        <v>0</v>
      </c>
      <c r="G650" s="49">
        <f t="shared" si="17"/>
        <v>0</v>
      </c>
      <c r="H650" s="34" t="s">
        <v>66</v>
      </c>
      <c r="I650" s="45"/>
      <c r="J650" s="46"/>
      <c r="K650" s="25"/>
      <c r="L650" s="22"/>
      <c r="M650" s="47" t="str">
        <f t="shared" si="18"/>
        <v/>
      </c>
      <c r="N650" s="27" t="str">
        <f t="shared" si="19"/>
        <v/>
      </c>
      <c r="O650" s="27" t="str">
        <f t="shared" si="20"/>
        <v/>
      </c>
      <c r="P650" s="27" t="str">
        <f t="shared" si="21"/>
        <v/>
      </c>
      <c r="Q650" s="28" t="s">
        <v>66</v>
      </c>
      <c r="R650" s="33" t="s">
        <v>66</v>
      </c>
      <c r="S650" s="30">
        <f ca="1">SUMIFS(Dividendos!E:E,Dividendos!B:B,A650,Dividendos!A:A,"&gt;="&amp;B650,Dividendos!A:A,"&lt;="&amp; IF(I650="",TODAY(),I650 ))*D650</f>
        <v>0</v>
      </c>
      <c r="T650" s="30">
        <f t="shared" ca="1" si="22"/>
        <v>0</v>
      </c>
      <c r="U650" s="31" t="str">
        <f ca="1">IFERROR(__xludf.DUMMYFUNCTION("IFERROR(IF(B650=TODAY(),GOOGLEFINANCE(""INDEXBVMF:IFIX""),INDEX(GOOGLEFINANCE(""INDEXBVMF:IFIX"",""price"",$B650),2,2)))"),"")</f>
        <v/>
      </c>
      <c r="V650" s="31">
        <f ca="1">IFERROR(__xludf.DUMMYFUNCTION("IF(OR(ISBLANK($I650),I650=TODAY()), GOOGLEFINANCE(""INDEXBVMF:IFIX"") ,INDEX(GOOGLEFINANCE(""INDEXBVMF:IFIX"",""price"",$I650),2,2))"),3416.25)</f>
        <v>3416.25</v>
      </c>
      <c r="W650" s="32" t="e">
        <f t="shared" ca="1" si="23"/>
        <v>#VALUE!</v>
      </c>
      <c r="X650" s="33" t="s">
        <v>66</v>
      </c>
      <c r="Y650" s="34">
        <v>0</v>
      </c>
    </row>
    <row r="651" spans="1:25" ht="15.75" customHeight="1" x14ac:dyDescent="0.2">
      <c r="A651" s="48"/>
      <c r="B651" s="45"/>
      <c r="C651" s="46"/>
      <c r="D651" s="48"/>
      <c r="E651" s="135"/>
      <c r="F651" s="49">
        <f t="shared" si="16"/>
        <v>0</v>
      </c>
      <c r="G651" s="49">
        <f t="shared" si="17"/>
        <v>0</v>
      </c>
      <c r="H651" s="34" t="s">
        <v>66</v>
      </c>
      <c r="I651" s="45"/>
      <c r="J651" s="46"/>
      <c r="K651" s="25"/>
      <c r="L651" s="22"/>
      <c r="M651" s="47" t="str">
        <f t="shared" si="18"/>
        <v/>
      </c>
      <c r="N651" s="27" t="str">
        <f t="shared" si="19"/>
        <v/>
      </c>
      <c r="O651" s="27" t="str">
        <f t="shared" si="20"/>
        <v/>
      </c>
      <c r="P651" s="27" t="str">
        <f t="shared" si="21"/>
        <v/>
      </c>
      <c r="Q651" s="28" t="s">
        <v>66</v>
      </c>
      <c r="R651" s="33" t="s">
        <v>66</v>
      </c>
      <c r="S651" s="30">
        <f ca="1">SUMIFS(Dividendos!E:E,Dividendos!B:B,A651,Dividendos!A:A,"&gt;="&amp;B651,Dividendos!A:A,"&lt;="&amp; IF(I651="",TODAY(),I651 ))*D651</f>
        <v>0</v>
      </c>
      <c r="T651" s="30">
        <f t="shared" ca="1" si="22"/>
        <v>0</v>
      </c>
      <c r="U651" s="31" t="str">
        <f ca="1">IFERROR(__xludf.DUMMYFUNCTION("IFERROR(IF(B651=TODAY(),GOOGLEFINANCE(""INDEXBVMF:IFIX""),INDEX(GOOGLEFINANCE(""INDEXBVMF:IFIX"",""price"",$B651),2,2)))"),"")</f>
        <v/>
      </c>
      <c r="V651" s="31">
        <f ca="1">IFERROR(__xludf.DUMMYFUNCTION("IF(OR(ISBLANK($I651),I651=TODAY()), GOOGLEFINANCE(""INDEXBVMF:IFIX"") ,INDEX(GOOGLEFINANCE(""INDEXBVMF:IFIX"",""price"",$I651),2,2))"),3416.25)</f>
        <v>3416.25</v>
      </c>
      <c r="W651" s="32" t="e">
        <f t="shared" ca="1" si="23"/>
        <v>#VALUE!</v>
      </c>
      <c r="X651" s="33" t="s">
        <v>66</v>
      </c>
      <c r="Y651" s="34">
        <v>0</v>
      </c>
    </row>
    <row r="652" spans="1:25" ht="15.75" customHeight="1" x14ac:dyDescent="0.2">
      <c r="A652" s="48"/>
      <c r="B652" s="45"/>
      <c r="C652" s="46"/>
      <c r="D652" s="48"/>
      <c r="E652" s="135"/>
      <c r="F652" s="49">
        <f t="shared" si="16"/>
        <v>0</v>
      </c>
      <c r="G652" s="49">
        <f t="shared" si="17"/>
        <v>0</v>
      </c>
      <c r="H652" s="34" t="s">
        <v>66</v>
      </c>
      <c r="I652" s="45"/>
      <c r="J652" s="46"/>
      <c r="K652" s="25"/>
      <c r="L652" s="22"/>
      <c r="M652" s="47" t="str">
        <f t="shared" si="18"/>
        <v/>
      </c>
      <c r="N652" s="27" t="str">
        <f t="shared" si="19"/>
        <v/>
      </c>
      <c r="O652" s="27" t="str">
        <f t="shared" si="20"/>
        <v/>
      </c>
      <c r="P652" s="27" t="str">
        <f t="shared" si="21"/>
        <v/>
      </c>
      <c r="Q652" s="28" t="s">
        <v>66</v>
      </c>
      <c r="R652" s="33" t="s">
        <v>66</v>
      </c>
      <c r="S652" s="30">
        <f ca="1">SUMIFS(Dividendos!E:E,Dividendos!B:B,A652,Dividendos!A:A,"&gt;="&amp;B652,Dividendos!A:A,"&lt;="&amp; IF(I652="",TODAY(),I652 ))*D652</f>
        <v>0</v>
      </c>
      <c r="T652" s="30">
        <f t="shared" ca="1" si="22"/>
        <v>0</v>
      </c>
      <c r="U652" s="31" t="str">
        <f ca="1">IFERROR(__xludf.DUMMYFUNCTION("IFERROR(IF(B652=TODAY(),GOOGLEFINANCE(""INDEXBVMF:IFIX""),INDEX(GOOGLEFINANCE(""INDEXBVMF:IFIX"",""price"",$B652),2,2)))"),"")</f>
        <v/>
      </c>
      <c r="V652" s="31">
        <f ca="1">IFERROR(__xludf.DUMMYFUNCTION("IF(OR(ISBLANK($I652),I652=TODAY()), GOOGLEFINANCE(""INDEXBVMF:IFIX"") ,INDEX(GOOGLEFINANCE(""INDEXBVMF:IFIX"",""price"",$I652),2,2))"),3416.25)</f>
        <v>3416.25</v>
      </c>
      <c r="W652" s="32" t="e">
        <f t="shared" ca="1" si="23"/>
        <v>#VALUE!</v>
      </c>
      <c r="X652" s="33" t="s">
        <v>66</v>
      </c>
      <c r="Y652" s="34">
        <v>0</v>
      </c>
    </row>
    <row r="653" spans="1:25" ht="15.75" customHeight="1" x14ac:dyDescent="0.2">
      <c r="A653" s="48"/>
      <c r="B653" s="45"/>
      <c r="C653" s="46"/>
      <c r="D653" s="48"/>
      <c r="E653" s="135"/>
      <c r="F653" s="49">
        <f t="shared" si="16"/>
        <v>0</v>
      </c>
      <c r="G653" s="49">
        <f t="shared" si="17"/>
        <v>0</v>
      </c>
      <c r="H653" s="34" t="s">
        <v>66</v>
      </c>
      <c r="I653" s="45"/>
      <c r="J653" s="46"/>
      <c r="K653" s="25"/>
      <c r="L653" s="22"/>
      <c r="M653" s="47" t="str">
        <f t="shared" si="18"/>
        <v/>
      </c>
      <c r="N653" s="27" t="str">
        <f t="shared" si="19"/>
        <v/>
      </c>
      <c r="O653" s="27" t="str">
        <f t="shared" si="20"/>
        <v/>
      </c>
      <c r="P653" s="27" t="str">
        <f t="shared" si="21"/>
        <v/>
      </c>
      <c r="Q653" s="28" t="s">
        <v>66</v>
      </c>
      <c r="R653" s="33" t="s">
        <v>66</v>
      </c>
      <c r="S653" s="30">
        <f ca="1">SUMIFS(Dividendos!E:E,Dividendos!B:B,A653,Dividendos!A:A,"&gt;="&amp;B653,Dividendos!A:A,"&lt;="&amp; IF(I653="",TODAY(),I653 ))*D653</f>
        <v>0</v>
      </c>
      <c r="T653" s="30">
        <f t="shared" ca="1" si="22"/>
        <v>0</v>
      </c>
      <c r="U653" s="31" t="str">
        <f ca="1">IFERROR(__xludf.DUMMYFUNCTION("IFERROR(IF(B653=TODAY(),GOOGLEFINANCE(""INDEXBVMF:IFIX""),INDEX(GOOGLEFINANCE(""INDEXBVMF:IFIX"",""price"",$B653),2,2)))"),"")</f>
        <v/>
      </c>
      <c r="V653" s="31">
        <f ca="1">IFERROR(__xludf.DUMMYFUNCTION("IF(OR(ISBLANK($I653),I653=TODAY()), GOOGLEFINANCE(""INDEXBVMF:IFIX"") ,INDEX(GOOGLEFINANCE(""INDEXBVMF:IFIX"",""price"",$I653),2,2))"),3416.25)</f>
        <v>3416.25</v>
      </c>
      <c r="W653" s="32" t="e">
        <f t="shared" ca="1" si="23"/>
        <v>#VALUE!</v>
      </c>
      <c r="X653" s="33" t="s">
        <v>66</v>
      </c>
      <c r="Y653" s="34">
        <v>0</v>
      </c>
    </row>
    <row r="654" spans="1:25" ht="15.75" customHeight="1" x14ac:dyDescent="0.2">
      <c r="A654" s="48"/>
      <c r="B654" s="45"/>
      <c r="C654" s="46"/>
      <c r="D654" s="48"/>
      <c r="E654" s="135"/>
      <c r="F654" s="49">
        <f t="shared" si="16"/>
        <v>0</v>
      </c>
      <c r="G654" s="49">
        <f t="shared" si="17"/>
        <v>0</v>
      </c>
      <c r="H654" s="34" t="s">
        <v>66</v>
      </c>
      <c r="I654" s="45"/>
      <c r="J654" s="46"/>
      <c r="K654" s="25"/>
      <c r="L654" s="22"/>
      <c r="M654" s="47" t="str">
        <f t="shared" si="18"/>
        <v/>
      </c>
      <c r="N654" s="27" t="str">
        <f t="shared" si="19"/>
        <v/>
      </c>
      <c r="O654" s="27" t="str">
        <f t="shared" si="20"/>
        <v/>
      </c>
      <c r="P654" s="27" t="str">
        <f t="shared" si="21"/>
        <v/>
      </c>
      <c r="Q654" s="28" t="s">
        <v>66</v>
      </c>
      <c r="R654" s="33" t="s">
        <v>66</v>
      </c>
      <c r="S654" s="30">
        <f ca="1">SUMIFS(Dividendos!E:E,Dividendos!B:B,A654,Dividendos!A:A,"&gt;="&amp;B654,Dividendos!A:A,"&lt;="&amp; IF(I654="",TODAY(),I654 ))*D654</f>
        <v>0</v>
      </c>
      <c r="T654" s="30">
        <f t="shared" ca="1" si="22"/>
        <v>0</v>
      </c>
      <c r="U654" s="31" t="str">
        <f ca="1">IFERROR(__xludf.DUMMYFUNCTION("IFERROR(IF(B654=TODAY(),GOOGLEFINANCE(""INDEXBVMF:IFIX""),INDEX(GOOGLEFINANCE(""INDEXBVMF:IFIX"",""price"",$B654),2,2)))"),"")</f>
        <v/>
      </c>
      <c r="V654" s="31">
        <f ca="1">IFERROR(__xludf.DUMMYFUNCTION("IF(OR(ISBLANK($I654),I654=TODAY()), GOOGLEFINANCE(""INDEXBVMF:IFIX"") ,INDEX(GOOGLEFINANCE(""INDEXBVMF:IFIX"",""price"",$I654),2,2))"),3416.25)</f>
        <v>3416.25</v>
      </c>
      <c r="W654" s="32" t="e">
        <f t="shared" ca="1" si="23"/>
        <v>#VALUE!</v>
      </c>
      <c r="X654" s="33" t="s">
        <v>66</v>
      </c>
      <c r="Y654" s="34">
        <v>0</v>
      </c>
    </row>
    <row r="655" spans="1:25" ht="15.75" customHeight="1" x14ac:dyDescent="0.2">
      <c r="A655" s="48"/>
      <c r="B655" s="45"/>
      <c r="C655" s="46"/>
      <c r="D655" s="48"/>
      <c r="E655" s="135"/>
      <c r="F655" s="49">
        <f t="shared" si="16"/>
        <v>0</v>
      </c>
      <c r="G655" s="49">
        <f t="shared" si="17"/>
        <v>0</v>
      </c>
      <c r="H655" s="34" t="s">
        <v>66</v>
      </c>
      <c r="I655" s="45"/>
      <c r="J655" s="46"/>
      <c r="K655" s="25"/>
      <c r="L655" s="22"/>
      <c r="M655" s="47" t="str">
        <f t="shared" si="18"/>
        <v/>
      </c>
      <c r="N655" s="27" t="str">
        <f t="shared" si="19"/>
        <v/>
      </c>
      <c r="O655" s="27" t="str">
        <f t="shared" si="20"/>
        <v/>
      </c>
      <c r="P655" s="27" t="str">
        <f t="shared" si="21"/>
        <v/>
      </c>
      <c r="Q655" s="28" t="s">
        <v>66</v>
      </c>
      <c r="R655" s="33" t="s">
        <v>66</v>
      </c>
      <c r="S655" s="30">
        <f ca="1">SUMIFS(Dividendos!E:E,Dividendos!B:B,A655,Dividendos!A:A,"&gt;="&amp;B655,Dividendos!A:A,"&lt;="&amp; IF(I655="",TODAY(),I655 ))*D655</f>
        <v>0</v>
      </c>
      <c r="T655" s="30">
        <f t="shared" ca="1" si="22"/>
        <v>0</v>
      </c>
      <c r="U655" s="31" t="str">
        <f ca="1">IFERROR(__xludf.DUMMYFUNCTION("IFERROR(IF(B655=TODAY(),GOOGLEFINANCE(""INDEXBVMF:IFIX""),INDEX(GOOGLEFINANCE(""INDEXBVMF:IFIX"",""price"",$B655),2,2)))"),"")</f>
        <v/>
      </c>
      <c r="V655" s="31">
        <f ca="1">IFERROR(__xludf.DUMMYFUNCTION("IF(OR(ISBLANK($I655),I655=TODAY()), GOOGLEFINANCE(""INDEXBVMF:IFIX"") ,INDEX(GOOGLEFINANCE(""INDEXBVMF:IFIX"",""price"",$I655),2,2))"),3416.25)</f>
        <v>3416.25</v>
      </c>
      <c r="W655" s="32" t="e">
        <f t="shared" ca="1" si="23"/>
        <v>#VALUE!</v>
      </c>
      <c r="X655" s="33" t="s">
        <v>66</v>
      </c>
      <c r="Y655" s="34">
        <v>0</v>
      </c>
    </row>
    <row r="656" spans="1:25" ht="15.75" customHeight="1" x14ac:dyDescent="0.2">
      <c r="A656" s="48"/>
      <c r="B656" s="45"/>
      <c r="C656" s="46"/>
      <c r="D656" s="48"/>
      <c r="E656" s="135"/>
      <c r="F656" s="49">
        <f t="shared" si="16"/>
        <v>0</v>
      </c>
      <c r="G656" s="49">
        <f t="shared" si="17"/>
        <v>0</v>
      </c>
      <c r="H656" s="34" t="s">
        <v>66</v>
      </c>
      <c r="I656" s="45"/>
      <c r="J656" s="46"/>
      <c r="K656" s="25"/>
      <c r="L656" s="22"/>
      <c r="M656" s="47" t="str">
        <f t="shared" si="18"/>
        <v/>
      </c>
      <c r="N656" s="27" t="str">
        <f t="shared" si="19"/>
        <v/>
      </c>
      <c r="O656" s="27" t="str">
        <f t="shared" si="20"/>
        <v/>
      </c>
      <c r="P656" s="27" t="str">
        <f t="shared" si="21"/>
        <v/>
      </c>
      <c r="Q656" s="28" t="s">
        <v>66</v>
      </c>
      <c r="R656" s="33" t="s">
        <v>66</v>
      </c>
      <c r="S656" s="30">
        <f ca="1">SUMIFS(Dividendos!E:E,Dividendos!B:B,A656,Dividendos!A:A,"&gt;="&amp;B656,Dividendos!A:A,"&lt;="&amp; IF(I656="",TODAY(),I656 ))*D656</f>
        <v>0</v>
      </c>
      <c r="T656" s="30">
        <f t="shared" ca="1" si="22"/>
        <v>0</v>
      </c>
      <c r="U656" s="31" t="str">
        <f ca="1">IFERROR(__xludf.DUMMYFUNCTION("IFERROR(IF(B656=TODAY(),GOOGLEFINANCE(""INDEXBVMF:IFIX""),INDEX(GOOGLEFINANCE(""INDEXBVMF:IFIX"",""price"",$B656),2,2)))"),"")</f>
        <v/>
      </c>
      <c r="V656" s="31">
        <f ca="1">IFERROR(__xludf.DUMMYFUNCTION("IF(OR(ISBLANK($I656),I656=TODAY()), GOOGLEFINANCE(""INDEXBVMF:IFIX"") ,INDEX(GOOGLEFINANCE(""INDEXBVMF:IFIX"",""price"",$I656),2,2))"),3416.25)</f>
        <v>3416.25</v>
      </c>
      <c r="W656" s="32" t="e">
        <f t="shared" ca="1" si="23"/>
        <v>#VALUE!</v>
      </c>
      <c r="X656" s="33" t="s">
        <v>66</v>
      </c>
      <c r="Y656" s="34">
        <v>0</v>
      </c>
    </row>
    <row r="657" spans="1:25" ht="15.75" customHeight="1" x14ac:dyDescent="0.2">
      <c r="A657" s="48"/>
      <c r="B657" s="45"/>
      <c r="C657" s="46"/>
      <c r="D657" s="48"/>
      <c r="E657" s="135"/>
      <c r="F657" s="49">
        <f t="shared" si="16"/>
        <v>0</v>
      </c>
      <c r="G657" s="49">
        <f t="shared" si="17"/>
        <v>0</v>
      </c>
      <c r="H657" s="34" t="s">
        <v>66</v>
      </c>
      <c r="I657" s="45"/>
      <c r="J657" s="46"/>
      <c r="K657" s="25"/>
      <c r="L657" s="22"/>
      <c r="M657" s="47" t="str">
        <f t="shared" si="18"/>
        <v/>
      </c>
      <c r="N657" s="27" t="str">
        <f t="shared" si="19"/>
        <v/>
      </c>
      <c r="O657" s="27" t="str">
        <f t="shared" si="20"/>
        <v/>
      </c>
      <c r="P657" s="27" t="str">
        <f t="shared" si="21"/>
        <v/>
      </c>
      <c r="Q657" s="28" t="s">
        <v>66</v>
      </c>
      <c r="R657" s="33" t="s">
        <v>66</v>
      </c>
      <c r="S657" s="30">
        <f ca="1">SUMIFS(Dividendos!E:E,Dividendos!B:B,A657,Dividendos!A:A,"&gt;="&amp;B657,Dividendos!A:A,"&lt;="&amp; IF(I657="",TODAY(),I657 ))*D657</f>
        <v>0</v>
      </c>
      <c r="T657" s="30">
        <f t="shared" ca="1" si="22"/>
        <v>0</v>
      </c>
      <c r="U657" s="31" t="str">
        <f ca="1">IFERROR(__xludf.DUMMYFUNCTION("IFERROR(IF(B657=TODAY(),GOOGLEFINANCE(""INDEXBVMF:IFIX""),INDEX(GOOGLEFINANCE(""INDEXBVMF:IFIX"",""price"",$B657),2,2)))"),"")</f>
        <v/>
      </c>
      <c r="V657" s="31">
        <f ca="1">IFERROR(__xludf.DUMMYFUNCTION("IF(OR(ISBLANK($I657),I657=TODAY()), GOOGLEFINANCE(""INDEXBVMF:IFIX"") ,INDEX(GOOGLEFINANCE(""INDEXBVMF:IFIX"",""price"",$I657),2,2))"),3416.25)</f>
        <v>3416.25</v>
      </c>
      <c r="W657" s="32" t="e">
        <f t="shared" ca="1" si="23"/>
        <v>#VALUE!</v>
      </c>
      <c r="X657" s="33" t="s">
        <v>66</v>
      </c>
      <c r="Y657" s="34">
        <v>0</v>
      </c>
    </row>
    <row r="658" spans="1:25" ht="15.75" customHeight="1" x14ac:dyDescent="0.2">
      <c r="A658" s="48"/>
      <c r="B658" s="45"/>
      <c r="C658" s="46"/>
      <c r="D658" s="48"/>
      <c r="E658" s="135"/>
      <c r="F658" s="49">
        <f t="shared" si="16"/>
        <v>0</v>
      </c>
      <c r="G658" s="49">
        <f t="shared" si="17"/>
        <v>0</v>
      </c>
      <c r="H658" s="34" t="s">
        <v>66</v>
      </c>
      <c r="I658" s="45"/>
      <c r="J658" s="46"/>
      <c r="K658" s="25"/>
      <c r="L658" s="22"/>
      <c r="M658" s="47" t="str">
        <f t="shared" si="18"/>
        <v/>
      </c>
      <c r="N658" s="27" t="str">
        <f t="shared" si="19"/>
        <v/>
      </c>
      <c r="O658" s="27" t="str">
        <f t="shared" si="20"/>
        <v/>
      </c>
      <c r="P658" s="27" t="str">
        <f t="shared" si="21"/>
        <v/>
      </c>
      <c r="Q658" s="28" t="s">
        <v>66</v>
      </c>
      <c r="R658" s="33" t="s">
        <v>66</v>
      </c>
      <c r="S658" s="30">
        <f ca="1">SUMIFS(Dividendos!E:E,Dividendos!B:B,A658,Dividendos!A:A,"&gt;="&amp;B658,Dividendos!A:A,"&lt;="&amp; IF(I658="",TODAY(),I658 ))*D658</f>
        <v>0</v>
      </c>
      <c r="T658" s="30">
        <f t="shared" ca="1" si="22"/>
        <v>0</v>
      </c>
      <c r="U658" s="31" t="str">
        <f ca="1">IFERROR(__xludf.DUMMYFUNCTION("IFERROR(IF(B658=TODAY(),GOOGLEFINANCE(""INDEXBVMF:IFIX""),INDEX(GOOGLEFINANCE(""INDEXBVMF:IFIX"",""price"",$B658),2,2)))"),"")</f>
        <v/>
      </c>
      <c r="V658" s="31">
        <f ca="1">IFERROR(__xludf.DUMMYFUNCTION("IF(OR(ISBLANK($I658),I658=TODAY()), GOOGLEFINANCE(""INDEXBVMF:IFIX"") ,INDEX(GOOGLEFINANCE(""INDEXBVMF:IFIX"",""price"",$I658),2,2))"),3416.25)</f>
        <v>3416.25</v>
      </c>
      <c r="W658" s="32" t="e">
        <f t="shared" ca="1" si="23"/>
        <v>#VALUE!</v>
      </c>
      <c r="X658" s="33" t="s">
        <v>66</v>
      </c>
      <c r="Y658" s="34">
        <v>0</v>
      </c>
    </row>
    <row r="659" spans="1:25" ht="15.75" customHeight="1" x14ac:dyDescent="0.2">
      <c r="A659" s="48"/>
      <c r="B659" s="45"/>
      <c r="C659" s="46"/>
      <c r="D659" s="48"/>
      <c r="E659" s="135"/>
      <c r="F659" s="49">
        <f t="shared" si="16"/>
        <v>0</v>
      </c>
      <c r="G659" s="49">
        <f t="shared" si="17"/>
        <v>0</v>
      </c>
      <c r="H659" s="34" t="s">
        <v>66</v>
      </c>
      <c r="I659" s="45"/>
      <c r="J659" s="46"/>
      <c r="K659" s="25"/>
      <c r="L659" s="22"/>
      <c r="M659" s="47" t="str">
        <f t="shared" si="18"/>
        <v/>
      </c>
      <c r="N659" s="27" t="str">
        <f t="shared" si="19"/>
        <v/>
      </c>
      <c r="O659" s="27" t="str">
        <f t="shared" si="20"/>
        <v/>
      </c>
      <c r="P659" s="27" t="str">
        <f t="shared" si="21"/>
        <v/>
      </c>
      <c r="Q659" s="28" t="s">
        <v>66</v>
      </c>
      <c r="R659" s="33" t="s">
        <v>66</v>
      </c>
      <c r="S659" s="30">
        <f ca="1">SUMIFS(Dividendos!E:E,Dividendos!B:B,A659,Dividendos!A:A,"&gt;="&amp;B659,Dividendos!A:A,"&lt;="&amp; IF(I659="",TODAY(),I659 ))*D659</f>
        <v>0</v>
      </c>
      <c r="T659" s="30">
        <f t="shared" ca="1" si="22"/>
        <v>0</v>
      </c>
      <c r="U659" s="31" t="str">
        <f ca="1">IFERROR(__xludf.DUMMYFUNCTION("IFERROR(IF(B659=TODAY(),GOOGLEFINANCE(""INDEXBVMF:IFIX""),INDEX(GOOGLEFINANCE(""INDEXBVMF:IFIX"",""price"",$B659),2,2)))"),"")</f>
        <v/>
      </c>
      <c r="V659" s="31">
        <f ca="1">IFERROR(__xludf.DUMMYFUNCTION("IF(OR(ISBLANK($I659),I659=TODAY()), GOOGLEFINANCE(""INDEXBVMF:IFIX"") ,INDEX(GOOGLEFINANCE(""INDEXBVMF:IFIX"",""price"",$I659),2,2))"),3416.25)</f>
        <v>3416.25</v>
      </c>
      <c r="W659" s="32" t="e">
        <f t="shared" ca="1" si="23"/>
        <v>#VALUE!</v>
      </c>
      <c r="X659" s="33" t="s">
        <v>66</v>
      </c>
      <c r="Y659" s="34">
        <v>0</v>
      </c>
    </row>
    <row r="660" spans="1:25" ht="15.75" customHeight="1" x14ac:dyDescent="0.2">
      <c r="A660" s="48"/>
      <c r="B660" s="45"/>
      <c r="C660" s="46"/>
      <c r="D660" s="48"/>
      <c r="E660" s="135"/>
      <c r="F660" s="49">
        <f t="shared" si="16"/>
        <v>0</v>
      </c>
      <c r="G660" s="49">
        <f t="shared" si="17"/>
        <v>0</v>
      </c>
      <c r="H660" s="34" t="s">
        <v>66</v>
      </c>
      <c r="I660" s="45"/>
      <c r="J660" s="46"/>
      <c r="K660" s="25"/>
      <c r="L660" s="22"/>
      <c r="M660" s="47" t="str">
        <f t="shared" si="18"/>
        <v/>
      </c>
      <c r="N660" s="27" t="str">
        <f t="shared" si="19"/>
        <v/>
      </c>
      <c r="O660" s="27" t="str">
        <f t="shared" si="20"/>
        <v/>
      </c>
      <c r="P660" s="27" t="str">
        <f t="shared" si="21"/>
        <v/>
      </c>
      <c r="Q660" s="28" t="s">
        <v>66</v>
      </c>
      <c r="R660" s="33" t="s">
        <v>66</v>
      </c>
      <c r="S660" s="30">
        <f ca="1">SUMIFS(Dividendos!E:E,Dividendos!B:B,A660,Dividendos!A:A,"&gt;="&amp;B660,Dividendos!A:A,"&lt;="&amp; IF(I660="",TODAY(),I660 ))*D660</f>
        <v>0</v>
      </c>
      <c r="T660" s="30">
        <f t="shared" ca="1" si="22"/>
        <v>0</v>
      </c>
      <c r="U660" s="31" t="str">
        <f ca="1">IFERROR(__xludf.DUMMYFUNCTION("IFERROR(IF(B660=TODAY(),GOOGLEFINANCE(""INDEXBVMF:IFIX""),INDEX(GOOGLEFINANCE(""INDEXBVMF:IFIX"",""price"",$B660),2,2)))"),"")</f>
        <v/>
      </c>
      <c r="V660" s="31">
        <f ca="1">IFERROR(__xludf.DUMMYFUNCTION("IF(OR(ISBLANK($I660),I660=TODAY()), GOOGLEFINANCE(""INDEXBVMF:IFIX"") ,INDEX(GOOGLEFINANCE(""INDEXBVMF:IFIX"",""price"",$I660),2,2))"),3416.25)</f>
        <v>3416.25</v>
      </c>
      <c r="W660" s="32" t="e">
        <f t="shared" ca="1" si="23"/>
        <v>#VALUE!</v>
      </c>
      <c r="X660" s="33" t="s">
        <v>66</v>
      </c>
      <c r="Y660" s="34">
        <v>0</v>
      </c>
    </row>
    <row r="661" spans="1:25" ht="15.75" customHeight="1" x14ac:dyDescent="0.2">
      <c r="A661" s="48"/>
      <c r="B661" s="45"/>
      <c r="C661" s="46"/>
      <c r="D661" s="48"/>
      <c r="E661" s="135"/>
      <c r="F661" s="49">
        <f t="shared" si="16"/>
        <v>0</v>
      </c>
      <c r="G661" s="49">
        <f t="shared" si="17"/>
        <v>0</v>
      </c>
      <c r="H661" s="34" t="s">
        <v>66</v>
      </c>
      <c r="I661" s="45"/>
      <c r="J661" s="46"/>
      <c r="K661" s="25"/>
      <c r="L661" s="22"/>
      <c r="M661" s="47" t="str">
        <f t="shared" si="18"/>
        <v/>
      </c>
      <c r="N661" s="27" t="str">
        <f t="shared" si="19"/>
        <v/>
      </c>
      <c r="O661" s="27" t="str">
        <f t="shared" si="20"/>
        <v/>
      </c>
      <c r="P661" s="27" t="str">
        <f t="shared" si="21"/>
        <v/>
      </c>
      <c r="Q661" s="28" t="s">
        <v>66</v>
      </c>
      <c r="R661" s="33" t="s">
        <v>66</v>
      </c>
      <c r="S661" s="30">
        <f ca="1">SUMIFS(Dividendos!E:E,Dividendos!B:B,A661,Dividendos!A:A,"&gt;="&amp;B661,Dividendos!A:A,"&lt;="&amp; IF(I661="",TODAY(),I661 ))*D661</f>
        <v>0</v>
      </c>
      <c r="T661" s="30">
        <f t="shared" ca="1" si="22"/>
        <v>0</v>
      </c>
      <c r="U661" s="31" t="str">
        <f ca="1">IFERROR(__xludf.DUMMYFUNCTION("IFERROR(IF(B661=TODAY(),GOOGLEFINANCE(""INDEXBVMF:IFIX""),INDEX(GOOGLEFINANCE(""INDEXBVMF:IFIX"",""price"",$B661),2,2)))"),"")</f>
        <v/>
      </c>
      <c r="V661" s="31">
        <f ca="1">IFERROR(__xludf.DUMMYFUNCTION("IF(OR(ISBLANK($I661),I661=TODAY()), GOOGLEFINANCE(""INDEXBVMF:IFIX"") ,INDEX(GOOGLEFINANCE(""INDEXBVMF:IFIX"",""price"",$I661),2,2))"),3416.25)</f>
        <v>3416.25</v>
      </c>
      <c r="W661" s="32" t="e">
        <f t="shared" ca="1" si="23"/>
        <v>#VALUE!</v>
      </c>
      <c r="X661" s="33" t="s">
        <v>66</v>
      </c>
      <c r="Y661" s="34">
        <v>0</v>
      </c>
    </row>
    <row r="662" spans="1:25" ht="15.75" customHeight="1" x14ac:dyDescent="0.2">
      <c r="A662" s="48"/>
      <c r="B662" s="45"/>
      <c r="C662" s="46"/>
      <c r="D662" s="48"/>
      <c r="E662" s="135"/>
      <c r="F662" s="49">
        <f t="shared" si="16"/>
        <v>0</v>
      </c>
      <c r="G662" s="49">
        <f t="shared" si="17"/>
        <v>0</v>
      </c>
      <c r="H662" s="34" t="s">
        <v>66</v>
      </c>
      <c r="I662" s="45"/>
      <c r="J662" s="46"/>
      <c r="K662" s="25"/>
      <c r="L662" s="22"/>
      <c r="M662" s="47" t="str">
        <f t="shared" si="18"/>
        <v/>
      </c>
      <c r="N662" s="27" t="str">
        <f t="shared" si="19"/>
        <v/>
      </c>
      <c r="O662" s="27" t="str">
        <f t="shared" si="20"/>
        <v/>
      </c>
      <c r="P662" s="27" t="str">
        <f t="shared" si="21"/>
        <v/>
      </c>
      <c r="Q662" s="28" t="s">
        <v>66</v>
      </c>
      <c r="R662" s="33" t="s">
        <v>66</v>
      </c>
      <c r="S662" s="30">
        <f ca="1">SUMIFS(Dividendos!E:E,Dividendos!B:B,A662,Dividendos!A:A,"&gt;="&amp;B662,Dividendos!A:A,"&lt;="&amp; IF(I662="",TODAY(),I662 ))*D662</f>
        <v>0</v>
      </c>
      <c r="T662" s="30">
        <f t="shared" ca="1" si="22"/>
        <v>0</v>
      </c>
      <c r="U662" s="31" t="str">
        <f ca="1">IFERROR(__xludf.DUMMYFUNCTION("IFERROR(IF(B662=TODAY(),GOOGLEFINANCE(""INDEXBVMF:IFIX""),INDEX(GOOGLEFINANCE(""INDEXBVMF:IFIX"",""price"",$B662),2,2)))"),"")</f>
        <v/>
      </c>
      <c r="V662" s="31">
        <f ca="1">IFERROR(__xludf.DUMMYFUNCTION("IF(OR(ISBLANK($I662),I662=TODAY()), GOOGLEFINANCE(""INDEXBVMF:IFIX"") ,INDEX(GOOGLEFINANCE(""INDEXBVMF:IFIX"",""price"",$I662),2,2))"),3416.25)</f>
        <v>3416.25</v>
      </c>
      <c r="W662" s="32" t="e">
        <f t="shared" ca="1" si="23"/>
        <v>#VALUE!</v>
      </c>
      <c r="X662" s="33" t="s">
        <v>66</v>
      </c>
      <c r="Y662" s="34">
        <v>0</v>
      </c>
    </row>
    <row r="663" spans="1:25" ht="15.75" customHeight="1" x14ac:dyDescent="0.2">
      <c r="A663" s="48"/>
      <c r="B663" s="45"/>
      <c r="C663" s="46"/>
      <c r="D663" s="48"/>
      <c r="E663" s="135"/>
      <c r="F663" s="49">
        <f t="shared" si="16"/>
        <v>0</v>
      </c>
      <c r="G663" s="49">
        <f t="shared" si="17"/>
        <v>0</v>
      </c>
      <c r="H663" s="34" t="s">
        <v>66</v>
      </c>
      <c r="I663" s="45"/>
      <c r="J663" s="46"/>
      <c r="K663" s="25"/>
      <c r="L663" s="22"/>
      <c r="M663" s="47" t="str">
        <f t="shared" si="18"/>
        <v/>
      </c>
      <c r="N663" s="27" t="str">
        <f t="shared" si="19"/>
        <v/>
      </c>
      <c r="O663" s="27" t="str">
        <f t="shared" si="20"/>
        <v/>
      </c>
      <c r="P663" s="27" t="str">
        <f t="shared" si="21"/>
        <v/>
      </c>
      <c r="Q663" s="28" t="s">
        <v>66</v>
      </c>
      <c r="R663" s="33" t="s">
        <v>66</v>
      </c>
      <c r="S663" s="30">
        <f ca="1">SUMIFS(Dividendos!E:E,Dividendos!B:B,A663,Dividendos!A:A,"&gt;="&amp;B663,Dividendos!A:A,"&lt;="&amp; IF(I663="",TODAY(),I663 ))*D663</f>
        <v>0</v>
      </c>
      <c r="T663" s="30">
        <f t="shared" ca="1" si="22"/>
        <v>0</v>
      </c>
      <c r="U663" s="31" t="str">
        <f ca="1">IFERROR(__xludf.DUMMYFUNCTION("IFERROR(IF(B663=TODAY(),GOOGLEFINANCE(""INDEXBVMF:IFIX""),INDEX(GOOGLEFINANCE(""INDEXBVMF:IFIX"",""price"",$B663),2,2)))"),"")</f>
        <v/>
      </c>
      <c r="V663" s="31">
        <f ca="1">IFERROR(__xludf.DUMMYFUNCTION("IF(OR(ISBLANK($I663),I663=TODAY()), GOOGLEFINANCE(""INDEXBVMF:IFIX"") ,INDEX(GOOGLEFINANCE(""INDEXBVMF:IFIX"",""price"",$I663),2,2))"),3416.25)</f>
        <v>3416.25</v>
      </c>
      <c r="W663" s="32" t="e">
        <f t="shared" ca="1" si="23"/>
        <v>#VALUE!</v>
      </c>
      <c r="X663" s="33" t="s">
        <v>66</v>
      </c>
      <c r="Y663" s="34">
        <v>0</v>
      </c>
    </row>
    <row r="664" spans="1:25" ht="15.75" customHeight="1" x14ac:dyDescent="0.2">
      <c r="A664" s="48"/>
      <c r="B664" s="45"/>
      <c r="C664" s="46"/>
      <c r="D664" s="48"/>
      <c r="E664" s="135"/>
      <c r="F664" s="49">
        <f t="shared" si="16"/>
        <v>0</v>
      </c>
      <c r="G664" s="49">
        <f t="shared" si="17"/>
        <v>0</v>
      </c>
      <c r="H664" s="34" t="s">
        <v>66</v>
      </c>
      <c r="I664" s="45"/>
      <c r="J664" s="46"/>
      <c r="K664" s="25"/>
      <c r="L664" s="22"/>
      <c r="M664" s="47" t="str">
        <f t="shared" si="18"/>
        <v/>
      </c>
      <c r="N664" s="27" t="str">
        <f t="shared" si="19"/>
        <v/>
      </c>
      <c r="O664" s="27" t="str">
        <f t="shared" si="20"/>
        <v/>
      </c>
      <c r="P664" s="27" t="str">
        <f t="shared" si="21"/>
        <v/>
      </c>
      <c r="Q664" s="28" t="s">
        <v>66</v>
      </c>
      <c r="R664" s="33" t="s">
        <v>66</v>
      </c>
      <c r="S664" s="30">
        <f ca="1">SUMIFS(Dividendos!E:E,Dividendos!B:B,A664,Dividendos!A:A,"&gt;="&amp;B664,Dividendos!A:A,"&lt;="&amp; IF(I664="",TODAY(),I664 ))*D664</f>
        <v>0</v>
      </c>
      <c r="T664" s="30">
        <f t="shared" ca="1" si="22"/>
        <v>0</v>
      </c>
      <c r="U664" s="31" t="str">
        <f ca="1">IFERROR(__xludf.DUMMYFUNCTION("IFERROR(IF(B664=TODAY(),GOOGLEFINANCE(""INDEXBVMF:IFIX""),INDEX(GOOGLEFINANCE(""INDEXBVMF:IFIX"",""price"",$B664),2,2)))"),"")</f>
        <v/>
      </c>
      <c r="V664" s="31">
        <f ca="1">IFERROR(__xludf.DUMMYFUNCTION("IF(OR(ISBLANK($I664),I664=TODAY()), GOOGLEFINANCE(""INDEXBVMF:IFIX"") ,INDEX(GOOGLEFINANCE(""INDEXBVMF:IFIX"",""price"",$I664),2,2))"),3416.25)</f>
        <v>3416.25</v>
      </c>
      <c r="W664" s="32" t="e">
        <f t="shared" ca="1" si="23"/>
        <v>#VALUE!</v>
      </c>
      <c r="X664" s="33" t="s">
        <v>66</v>
      </c>
      <c r="Y664" s="34">
        <v>0</v>
      </c>
    </row>
    <row r="665" spans="1:25" ht="15.75" customHeight="1" x14ac:dyDescent="0.2">
      <c r="A665" s="48"/>
      <c r="B665" s="45"/>
      <c r="C665" s="46"/>
      <c r="D665" s="48"/>
      <c r="E665" s="135"/>
      <c r="F665" s="49">
        <f t="shared" si="16"/>
        <v>0</v>
      </c>
      <c r="G665" s="49">
        <f t="shared" si="17"/>
        <v>0</v>
      </c>
      <c r="H665" s="34" t="s">
        <v>66</v>
      </c>
      <c r="I665" s="45"/>
      <c r="J665" s="46"/>
      <c r="K665" s="25"/>
      <c r="L665" s="22"/>
      <c r="M665" s="47" t="str">
        <f t="shared" si="18"/>
        <v/>
      </c>
      <c r="N665" s="27" t="str">
        <f t="shared" si="19"/>
        <v/>
      </c>
      <c r="O665" s="27" t="str">
        <f t="shared" si="20"/>
        <v/>
      </c>
      <c r="P665" s="27" t="str">
        <f t="shared" si="21"/>
        <v/>
      </c>
      <c r="Q665" s="28" t="s">
        <v>66</v>
      </c>
      <c r="R665" s="33" t="s">
        <v>66</v>
      </c>
      <c r="S665" s="30">
        <f ca="1">SUMIFS(Dividendos!E:E,Dividendos!B:B,A665,Dividendos!A:A,"&gt;="&amp;B665,Dividendos!A:A,"&lt;="&amp; IF(I665="",TODAY(),I665 ))*D665</f>
        <v>0</v>
      </c>
      <c r="T665" s="30">
        <f t="shared" ca="1" si="22"/>
        <v>0</v>
      </c>
      <c r="U665" s="31" t="str">
        <f ca="1">IFERROR(__xludf.DUMMYFUNCTION("IFERROR(IF(B665=TODAY(),GOOGLEFINANCE(""INDEXBVMF:IFIX""),INDEX(GOOGLEFINANCE(""INDEXBVMF:IFIX"",""price"",$B665),2,2)))"),"")</f>
        <v/>
      </c>
      <c r="V665" s="31">
        <f ca="1">IFERROR(__xludf.DUMMYFUNCTION("IF(OR(ISBLANK($I665),I665=TODAY()), GOOGLEFINANCE(""INDEXBVMF:IFIX"") ,INDEX(GOOGLEFINANCE(""INDEXBVMF:IFIX"",""price"",$I665),2,2))"),3416.25)</f>
        <v>3416.25</v>
      </c>
      <c r="W665" s="32" t="e">
        <f t="shared" ca="1" si="23"/>
        <v>#VALUE!</v>
      </c>
      <c r="X665" s="33" t="s">
        <v>66</v>
      </c>
      <c r="Y665" s="34">
        <v>0</v>
      </c>
    </row>
    <row r="666" spans="1:25" ht="15.75" customHeight="1" x14ac:dyDescent="0.2">
      <c r="A666" s="48"/>
      <c r="B666" s="45"/>
      <c r="C666" s="46"/>
      <c r="D666" s="48"/>
      <c r="E666" s="135"/>
      <c r="F666" s="49">
        <f t="shared" si="16"/>
        <v>0</v>
      </c>
      <c r="G666" s="49">
        <f t="shared" si="17"/>
        <v>0</v>
      </c>
      <c r="H666" s="34" t="s">
        <v>66</v>
      </c>
      <c r="I666" s="45"/>
      <c r="J666" s="46"/>
      <c r="K666" s="25"/>
      <c r="L666" s="22"/>
      <c r="M666" s="47" t="str">
        <f t="shared" si="18"/>
        <v/>
      </c>
      <c r="N666" s="27" t="str">
        <f t="shared" si="19"/>
        <v/>
      </c>
      <c r="O666" s="27" t="str">
        <f t="shared" si="20"/>
        <v/>
      </c>
      <c r="P666" s="27" t="str">
        <f t="shared" si="21"/>
        <v/>
      </c>
      <c r="Q666" s="28" t="s">
        <v>66</v>
      </c>
      <c r="R666" s="33" t="s">
        <v>66</v>
      </c>
      <c r="S666" s="30">
        <f ca="1">SUMIFS(Dividendos!E:E,Dividendos!B:B,A666,Dividendos!A:A,"&gt;="&amp;B666,Dividendos!A:A,"&lt;="&amp; IF(I666="",TODAY(),I666 ))*D666</f>
        <v>0</v>
      </c>
      <c r="T666" s="30">
        <f t="shared" ca="1" si="22"/>
        <v>0</v>
      </c>
      <c r="U666" s="31" t="str">
        <f ca="1">IFERROR(__xludf.DUMMYFUNCTION("IFERROR(IF(B666=TODAY(),GOOGLEFINANCE(""INDEXBVMF:IFIX""),INDEX(GOOGLEFINANCE(""INDEXBVMF:IFIX"",""price"",$B666),2,2)))"),"")</f>
        <v/>
      </c>
      <c r="V666" s="31">
        <f ca="1">IFERROR(__xludf.DUMMYFUNCTION("IF(OR(ISBLANK($I666),I666=TODAY()), GOOGLEFINANCE(""INDEXBVMF:IFIX"") ,INDEX(GOOGLEFINANCE(""INDEXBVMF:IFIX"",""price"",$I666),2,2))"),3416.25)</f>
        <v>3416.25</v>
      </c>
      <c r="W666" s="32" t="e">
        <f t="shared" ca="1" si="23"/>
        <v>#VALUE!</v>
      </c>
      <c r="X666" s="33" t="s">
        <v>66</v>
      </c>
      <c r="Y666" s="34">
        <v>0</v>
      </c>
    </row>
    <row r="667" spans="1:25" ht="15.75" customHeight="1" x14ac:dyDescent="0.2">
      <c r="A667" s="48"/>
      <c r="B667" s="45"/>
      <c r="C667" s="46"/>
      <c r="D667" s="48"/>
      <c r="E667" s="135"/>
      <c r="F667" s="49">
        <f t="shared" si="16"/>
        <v>0</v>
      </c>
      <c r="G667" s="49">
        <f t="shared" si="17"/>
        <v>0</v>
      </c>
      <c r="H667" s="34" t="s">
        <v>66</v>
      </c>
      <c r="I667" s="45"/>
      <c r="J667" s="46"/>
      <c r="K667" s="25"/>
      <c r="L667" s="22"/>
      <c r="M667" s="47" t="str">
        <f t="shared" si="18"/>
        <v/>
      </c>
      <c r="N667" s="27" t="str">
        <f t="shared" si="19"/>
        <v/>
      </c>
      <c r="O667" s="27" t="str">
        <f t="shared" si="20"/>
        <v/>
      </c>
      <c r="P667" s="27" t="str">
        <f t="shared" si="21"/>
        <v/>
      </c>
      <c r="Q667" s="28" t="s">
        <v>66</v>
      </c>
      <c r="R667" s="33" t="s">
        <v>66</v>
      </c>
      <c r="S667" s="30">
        <f ca="1">SUMIFS(Dividendos!E:E,Dividendos!B:B,A667,Dividendos!A:A,"&gt;="&amp;B667,Dividendos!A:A,"&lt;="&amp; IF(I667="",TODAY(),I667 ))*D667</f>
        <v>0</v>
      </c>
      <c r="T667" s="30">
        <f t="shared" ca="1" si="22"/>
        <v>0</v>
      </c>
      <c r="U667" s="31" t="str">
        <f ca="1">IFERROR(__xludf.DUMMYFUNCTION("IFERROR(IF(B667=TODAY(),GOOGLEFINANCE(""INDEXBVMF:IFIX""),INDEX(GOOGLEFINANCE(""INDEXBVMF:IFIX"",""price"",$B667),2,2)))"),"")</f>
        <v/>
      </c>
      <c r="V667" s="31">
        <f ca="1">IFERROR(__xludf.DUMMYFUNCTION("IF(OR(ISBLANK($I667),I667=TODAY()), GOOGLEFINANCE(""INDEXBVMF:IFIX"") ,INDEX(GOOGLEFINANCE(""INDEXBVMF:IFIX"",""price"",$I667),2,2))"),3416.25)</f>
        <v>3416.25</v>
      </c>
      <c r="W667" s="32" t="e">
        <f t="shared" ca="1" si="23"/>
        <v>#VALUE!</v>
      </c>
      <c r="X667" s="33" t="s">
        <v>66</v>
      </c>
      <c r="Y667" s="34">
        <v>0</v>
      </c>
    </row>
    <row r="668" spans="1:25" ht="15.75" customHeight="1" x14ac:dyDescent="0.2">
      <c r="A668" s="48"/>
      <c r="B668" s="45"/>
      <c r="C668" s="46"/>
      <c r="D668" s="48"/>
      <c r="E668" s="135"/>
      <c r="F668" s="49">
        <f t="shared" si="16"/>
        <v>0</v>
      </c>
      <c r="G668" s="49">
        <f t="shared" si="17"/>
        <v>0</v>
      </c>
      <c r="H668" s="34" t="s">
        <v>66</v>
      </c>
      <c r="I668" s="45"/>
      <c r="J668" s="46"/>
      <c r="K668" s="25"/>
      <c r="L668" s="22"/>
      <c r="M668" s="47" t="str">
        <f t="shared" si="18"/>
        <v/>
      </c>
      <c r="N668" s="27" t="str">
        <f t="shared" si="19"/>
        <v/>
      </c>
      <c r="O668" s="27" t="str">
        <f t="shared" si="20"/>
        <v/>
      </c>
      <c r="P668" s="27" t="str">
        <f t="shared" si="21"/>
        <v/>
      </c>
      <c r="Q668" s="28" t="s">
        <v>66</v>
      </c>
      <c r="R668" s="33" t="s">
        <v>66</v>
      </c>
      <c r="S668" s="30">
        <f ca="1">SUMIFS(Dividendos!E:E,Dividendos!B:B,A668,Dividendos!A:A,"&gt;="&amp;B668,Dividendos!A:A,"&lt;="&amp; IF(I668="",TODAY(),I668 ))*D668</f>
        <v>0</v>
      </c>
      <c r="T668" s="30">
        <f t="shared" ca="1" si="22"/>
        <v>0</v>
      </c>
      <c r="U668" s="31" t="str">
        <f ca="1">IFERROR(__xludf.DUMMYFUNCTION("IFERROR(IF(B668=TODAY(),GOOGLEFINANCE(""INDEXBVMF:IFIX""),INDEX(GOOGLEFINANCE(""INDEXBVMF:IFIX"",""price"",$B668),2,2)))"),"")</f>
        <v/>
      </c>
      <c r="V668" s="31">
        <f ca="1">IFERROR(__xludf.DUMMYFUNCTION("IF(OR(ISBLANK($I668),I668=TODAY()), GOOGLEFINANCE(""INDEXBVMF:IFIX"") ,INDEX(GOOGLEFINANCE(""INDEXBVMF:IFIX"",""price"",$I668),2,2))"),3416.25)</f>
        <v>3416.25</v>
      </c>
      <c r="W668" s="32" t="e">
        <f t="shared" ca="1" si="23"/>
        <v>#VALUE!</v>
      </c>
      <c r="X668" s="33" t="s">
        <v>66</v>
      </c>
      <c r="Y668" s="34">
        <v>0</v>
      </c>
    </row>
    <row r="669" spans="1:25" ht="15.75" customHeight="1" x14ac:dyDescent="0.2">
      <c r="A669" s="48"/>
      <c r="B669" s="45"/>
      <c r="C669" s="46"/>
      <c r="D669" s="48"/>
      <c r="E669" s="135"/>
      <c r="F669" s="49">
        <f t="shared" si="16"/>
        <v>0</v>
      </c>
      <c r="G669" s="49">
        <f t="shared" si="17"/>
        <v>0</v>
      </c>
      <c r="H669" s="34" t="s">
        <v>66</v>
      </c>
      <c r="I669" s="45"/>
      <c r="J669" s="46"/>
      <c r="K669" s="25"/>
      <c r="L669" s="22"/>
      <c r="M669" s="47" t="str">
        <f t="shared" si="18"/>
        <v/>
      </c>
      <c r="N669" s="27" t="str">
        <f t="shared" si="19"/>
        <v/>
      </c>
      <c r="O669" s="27" t="str">
        <f t="shared" si="20"/>
        <v/>
      </c>
      <c r="P669" s="27" t="str">
        <f t="shared" si="21"/>
        <v/>
      </c>
      <c r="Q669" s="28" t="s">
        <v>66</v>
      </c>
      <c r="R669" s="33" t="s">
        <v>66</v>
      </c>
      <c r="S669" s="30">
        <f ca="1">SUMIFS(Dividendos!E:E,Dividendos!B:B,A669,Dividendos!A:A,"&gt;="&amp;B669,Dividendos!A:A,"&lt;="&amp; IF(I669="",TODAY(),I669 ))*D669</f>
        <v>0</v>
      </c>
      <c r="T669" s="30">
        <f t="shared" ca="1" si="22"/>
        <v>0</v>
      </c>
      <c r="U669" s="31" t="str">
        <f ca="1">IFERROR(__xludf.DUMMYFUNCTION("IFERROR(IF(B669=TODAY(),GOOGLEFINANCE(""INDEXBVMF:IFIX""),INDEX(GOOGLEFINANCE(""INDEXBVMF:IFIX"",""price"",$B669),2,2)))"),"")</f>
        <v/>
      </c>
      <c r="V669" s="31">
        <f ca="1">IFERROR(__xludf.DUMMYFUNCTION("IF(OR(ISBLANK($I669),I669=TODAY()), GOOGLEFINANCE(""INDEXBVMF:IFIX"") ,INDEX(GOOGLEFINANCE(""INDEXBVMF:IFIX"",""price"",$I669),2,2))"),3416.25)</f>
        <v>3416.25</v>
      </c>
      <c r="W669" s="32" t="e">
        <f t="shared" ca="1" si="23"/>
        <v>#VALUE!</v>
      </c>
      <c r="X669" s="33" t="s">
        <v>66</v>
      </c>
      <c r="Y669" s="34">
        <v>0</v>
      </c>
    </row>
    <row r="670" spans="1:25" ht="15.75" customHeight="1" x14ac:dyDescent="0.2">
      <c r="A670" s="48"/>
      <c r="B670" s="45"/>
      <c r="C670" s="46"/>
      <c r="D670" s="48"/>
      <c r="E670" s="135"/>
      <c r="F670" s="49">
        <f t="shared" si="16"/>
        <v>0</v>
      </c>
      <c r="G670" s="49">
        <f t="shared" si="17"/>
        <v>0</v>
      </c>
      <c r="H670" s="34" t="s">
        <v>66</v>
      </c>
      <c r="I670" s="45"/>
      <c r="J670" s="46"/>
      <c r="K670" s="25"/>
      <c r="L670" s="22"/>
      <c r="M670" s="47" t="str">
        <f t="shared" si="18"/>
        <v/>
      </c>
      <c r="N670" s="27" t="str">
        <f t="shared" si="19"/>
        <v/>
      </c>
      <c r="O670" s="27" t="str">
        <f t="shared" si="20"/>
        <v/>
      </c>
      <c r="P670" s="27" t="str">
        <f t="shared" si="21"/>
        <v/>
      </c>
      <c r="Q670" s="28" t="s">
        <v>66</v>
      </c>
      <c r="R670" s="33" t="s">
        <v>66</v>
      </c>
      <c r="S670" s="30">
        <f ca="1">SUMIFS(Dividendos!E:E,Dividendos!B:B,A670,Dividendos!A:A,"&gt;="&amp;B670,Dividendos!A:A,"&lt;="&amp; IF(I670="",TODAY(),I670 ))*D670</f>
        <v>0</v>
      </c>
      <c r="T670" s="30">
        <f t="shared" ca="1" si="22"/>
        <v>0</v>
      </c>
      <c r="U670" s="31" t="str">
        <f ca="1">IFERROR(__xludf.DUMMYFUNCTION("IFERROR(IF(B670=TODAY(),GOOGLEFINANCE(""INDEXBVMF:IFIX""),INDEX(GOOGLEFINANCE(""INDEXBVMF:IFIX"",""price"",$B670),2,2)))"),"")</f>
        <v/>
      </c>
      <c r="V670" s="31">
        <f ca="1">IFERROR(__xludf.DUMMYFUNCTION("IF(OR(ISBLANK($I670),I670=TODAY()), GOOGLEFINANCE(""INDEXBVMF:IFIX"") ,INDEX(GOOGLEFINANCE(""INDEXBVMF:IFIX"",""price"",$I670),2,2))"),3416.25)</f>
        <v>3416.25</v>
      </c>
      <c r="W670" s="32" t="e">
        <f t="shared" ca="1" si="23"/>
        <v>#VALUE!</v>
      </c>
      <c r="X670" s="33" t="s">
        <v>66</v>
      </c>
      <c r="Y670" s="34">
        <v>0</v>
      </c>
    </row>
    <row r="671" spans="1:25" ht="15.75" customHeight="1" x14ac:dyDescent="0.2">
      <c r="A671" s="48"/>
      <c r="B671" s="45"/>
      <c r="C671" s="46"/>
      <c r="D671" s="48"/>
      <c r="E671" s="135"/>
      <c r="F671" s="49">
        <f t="shared" si="16"/>
        <v>0</v>
      </c>
      <c r="G671" s="49">
        <f t="shared" si="17"/>
        <v>0</v>
      </c>
      <c r="H671" s="34" t="s">
        <v>66</v>
      </c>
      <c r="I671" s="45"/>
      <c r="J671" s="46"/>
      <c r="K671" s="25"/>
      <c r="L671" s="22"/>
      <c r="M671" s="47" t="str">
        <f t="shared" si="18"/>
        <v/>
      </c>
      <c r="N671" s="27" t="str">
        <f t="shared" si="19"/>
        <v/>
      </c>
      <c r="O671" s="27" t="str">
        <f t="shared" si="20"/>
        <v/>
      </c>
      <c r="P671" s="27" t="str">
        <f t="shared" si="21"/>
        <v/>
      </c>
      <c r="Q671" s="28" t="s">
        <v>66</v>
      </c>
      <c r="R671" s="33" t="s">
        <v>66</v>
      </c>
      <c r="S671" s="30">
        <f ca="1">SUMIFS(Dividendos!E:E,Dividendos!B:B,A671,Dividendos!A:A,"&gt;="&amp;B671,Dividendos!A:A,"&lt;="&amp; IF(I671="",TODAY(),I671 ))*D671</f>
        <v>0</v>
      </c>
      <c r="T671" s="30">
        <f t="shared" ca="1" si="22"/>
        <v>0</v>
      </c>
      <c r="U671" s="31" t="str">
        <f ca="1">IFERROR(__xludf.DUMMYFUNCTION("IFERROR(IF(B671=TODAY(),GOOGLEFINANCE(""INDEXBVMF:IFIX""),INDEX(GOOGLEFINANCE(""INDEXBVMF:IFIX"",""price"",$B671),2,2)))"),"")</f>
        <v/>
      </c>
      <c r="V671" s="31">
        <f ca="1">IFERROR(__xludf.DUMMYFUNCTION("IF(OR(ISBLANK($I671),I671=TODAY()), GOOGLEFINANCE(""INDEXBVMF:IFIX"") ,INDEX(GOOGLEFINANCE(""INDEXBVMF:IFIX"",""price"",$I671),2,2))"),3416.25)</f>
        <v>3416.25</v>
      </c>
      <c r="W671" s="32" t="e">
        <f t="shared" ca="1" si="23"/>
        <v>#VALUE!</v>
      </c>
      <c r="X671" s="33" t="s">
        <v>66</v>
      </c>
      <c r="Y671" s="34">
        <v>0</v>
      </c>
    </row>
    <row r="672" spans="1:25" ht="15.75" customHeight="1" x14ac:dyDescent="0.2">
      <c r="A672" s="48"/>
      <c r="B672" s="45"/>
      <c r="C672" s="46"/>
      <c r="D672" s="48"/>
      <c r="E672" s="135"/>
      <c r="F672" s="49">
        <f t="shared" si="16"/>
        <v>0</v>
      </c>
      <c r="G672" s="49">
        <f t="shared" si="17"/>
        <v>0</v>
      </c>
      <c r="H672" s="34" t="s">
        <v>66</v>
      </c>
      <c r="I672" s="45"/>
      <c r="J672" s="46"/>
      <c r="K672" s="25"/>
      <c r="L672" s="22"/>
      <c r="M672" s="47" t="str">
        <f t="shared" si="18"/>
        <v/>
      </c>
      <c r="N672" s="27" t="str">
        <f t="shared" si="19"/>
        <v/>
      </c>
      <c r="O672" s="27" t="str">
        <f t="shared" si="20"/>
        <v/>
      </c>
      <c r="P672" s="27" t="str">
        <f t="shared" si="21"/>
        <v/>
      </c>
      <c r="Q672" s="28" t="s">
        <v>66</v>
      </c>
      <c r="R672" s="33" t="s">
        <v>66</v>
      </c>
      <c r="S672" s="30">
        <f ca="1">SUMIFS(Dividendos!E:E,Dividendos!B:B,A672,Dividendos!A:A,"&gt;="&amp;B672,Dividendos!A:A,"&lt;="&amp; IF(I672="",TODAY(),I672 ))*D672</f>
        <v>0</v>
      </c>
      <c r="T672" s="30">
        <f t="shared" ca="1" si="22"/>
        <v>0</v>
      </c>
      <c r="U672" s="31" t="str">
        <f ca="1">IFERROR(__xludf.DUMMYFUNCTION("IFERROR(IF(B672=TODAY(),GOOGLEFINANCE(""INDEXBVMF:IFIX""),INDEX(GOOGLEFINANCE(""INDEXBVMF:IFIX"",""price"",$B672),2,2)))"),"")</f>
        <v/>
      </c>
      <c r="V672" s="31">
        <f ca="1">IFERROR(__xludf.DUMMYFUNCTION("IF(OR(ISBLANK($I672),I672=TODAY()), GOOGLEFINANCE(""INDEXBVMF:IFIX"") ,INDEX(GOOGLEFINANCE(""INDEXBVMF:IFIX"",""price"",$I672),2,2))"),3416.25)</f>
        <v>3416.25</v>
      </c>
      <c r="W672" s="32" t="e">
        <f t="shared" ca="1" si="23"/>
        <v>#VALUE!</v>
      </c>
      <c r="X672" s="33" t="s">
        <v>66</v>
      </c>
      <c r="Y672" s="34">
        <v>0</v>
      </c>
    </row>
    <row r="673" spans="1:25" ht="15.75" customHeight="1" x14ac:dyDescent="0.2">
      <c r="A673" s="48"/>
      <c r="B673" s="45"/>
      <c r="C673" s="46"/>
      <c r="D673" s="48"/>
      <c r="E673" s="135"/>
      <c r="F673" s="49">
        <f t="shared" si="16"/>
        <v>0</v>
      </c>
      <c r="G673" s="49">
        <f t="shared" si="17"/>
        <v>0</v>
      </c>
      <c r="H673" s="34" t="s">
        <v>66</v>
      </c>
      <c r="I673" s="45"/>
      <c r="J673" s="46"/>
      <c r="K673" s="25"/>
      <c r="L673" s="22"/>
      <c r="M673" s="47" t="str">
        <f t="shared" si="18"/>
        <v/>
      </c>
      <c r="N673" s="27" t="str">
        <f t="shared" si="19"/>
        <v/>
      </c>
      <c r="O673" s="27" t="str">
        <f t="shared" si="20"/>
        <v/>
      </c>
      <c r="P673" s="27" t="str">
        <f t="shared" si="21"/>
        <v/>
      </c>
      <c r="Q673" s="28" t="s">
        <v>66</v>
      </c>
      <c r="R673" s="33" t="s">
        <v>66</v>
      </c>
      <c r="S673" s="30">
        <f ca="1">SUMIFS(Dividendos!E:E,Dividendos!B:B,A673,Dividendos!A:A,"&gt;="&amp;B673,Dividendos!A:A,"&lt;="&amp; IF(I673="",TODAY(),I673 ))*D673</f>
        <v>0</v>
      </c>
      <c r="T673" s="30">
        <f t="shared" ca="1" si="22"/>
        <v>0</v>
      </c>
      <c r="U673" s="31" t="str">
        <f ca="1">IFERROR(__xludf.DUMMYFUNCTION("IFERROR(IF(B673=TODAY(),GOOGLEFINANCE(""INDEXBVMF:IFIX""),INDEX(GOOGLEFINANCE(""INDEXBVMF:IFIX"",""price"",$B673),2,2)))"),"")</f>
        <v/>
      </c>
      <c r="V673" s="31">
        <f ca="1">IFERROR(__xludf.DUMMYFUNCTION("IF(OR(ISBLANK($I673),I673=TODAY()), GOOGLEFINANCE(""INDEXBVMF:IFIX"") ,INDEX(GOOGLEFINANCE(""INDEXBVMF:IFIX"",""price"",$I673),2,2))"),3416.25)</f>
        <v>3416.25</v>
      </c>
      <c r="W673" s="32" t="e">
        <f t="shared" ca="1" si="23"/>
        <v>#VALUE!</v>
      </c>
      <c r="X673" s="33" t="s">
        <v>66</v>
      </c>
      <c r="Y673" s="34">
        <v>0</v>
      </c>
    </row>
    <row r="674" spans="1:25" ht="15.75" customHeight="1" x14ac:dyDescent="0.2">
      <c r="A674" s="48"/>
      <c r="B674" s="45"/>
      <c r="C674" s="46"/>
      <c r="D674" s="48"/>
      <c r="E674" s="135"/>
      <c r="F674" s="49">
        <f t="shared" si="16"/>
        <v>0</v>
      </c>
      <c r="G674" s="49">
        <f t="shared" si="17"/>
        <v>0</v>
      </c>
      <c r="H674" s="34" t="s">
        <v>66</v>
      </c>
      <c r="I674" s="45"/>
      <c r="J674" s="46"/>
      <c r="K674" s="25"/>
      <c r="L674" s="22"/>
      <c r="M674" s="47" t="str">
        <f t="shared" si="18"/>
        <v/>
      </c>
      <c r="N674" s="27" t="str">
        <f t="shared" si="19"/>
        <v/>
      </c>
      <c r="O674" s="27" t="str">
        <f t="shared" si="20"/>
        <v/>
      </c>
      <c r="P674" s="27" t="str">
        <f t="shared" si="21"/>
        <v/>
      </c>
      <c r="Q674" s="28" t="s">
        <v>66</v>
      </c>
      <c r="R674" s="33" t="s">
        <v>66</v>
      </c>
      <c r="S674" s="30">
        <f ca="1">SUMIFS(Dividendos!E:E,Dividendos!B:B,A674,Dividendos!A:A,"&gt;="&amp;B674,Dividendos!A:A,"&lt;="&amp; IF(I674="",TODAY(),I674 ))*D674</f>
        <v>0</v>
      </c>
      <c r="T674" s="30">
        <f t="shared" ca="1" si="22"/>
        <v>0</v>
      </c>
      <c r="U674" s="31" t="str">
        <f ca="1">IFERROR(__xludf.DUMMYFUNCTION("IFERROR(IF(B674=TODAY(),GOOGLEFINANCE(""INDEXBVMF:IFIX""),INDEX(GOOGLEFINANCE(""INDEXBVMF:IFIX"",""price"",$B674),2,2)))"),"")</f>
        <v/>
      </c>
      <c r="V674" s="31">
        <f ca="1">IFERROR(__xludf.DUMMYFUNCTION("IF(OR(ISBLANK($I674),I674=TODAY()), GOOGLEFINANCE(""INDEXBVMF:IFIX"") ,INDEX(GOOGLEFINANCE(""INDEXBVMF:IFIX"",""price"",$I674),2,2))"),3416.25)</f>
        <v>3416.25</v>
      </c>
      <c r="W674" s="32" t="e">
        <f t="shared" ca="1" si="23"/>
        <v>#VALUE!</v>
      </c>
      <c r="X674" s="33" t="s">
        <v>66</v>
      </c>
      <c r="Y674" s="34">
        <v>0</v>
      </c>
    </row>
    <row r="675" spans="1:25" ht="15.75" customHeight="1" x14ac:dyDescent="0.2">
      <c r="A675" s="48"/>
      <c r="B675" s="45"/>
      <c r="C675" s="46"/>
      <c r="D675" s="48"/>
      <c r="E675" s="135"/>
      <c r="F675" s="49">
        <f t="shared" si="16"/>
        <v>0</v>
      </c>
      <c r="G675" s="49">
        <f t="shared" si="17"/>
        <v>0</v>
      </c>
      <c r="H675" s="34" t="s">
        <v>66</v>
      </c>
      <c r="I675" s="45"/>
      <c r="J675" s="46"/>
      <c r="K675" s="25"/>
      <c r="L675" s="22"/>
      <c r="M675" s="47" t="str">
        <f t="shared" si="18"/>
        <v/>
      </c>
      <c r="N675" s="27" t="str">
        <f t="shared" si="19"/>
        <v/>
      </c>
      <c r="O675" s="27" t="str">
        <f t="shared" si="20"/>
        <v/>
      </c>
      <c r="P675" s="27" t="str">
        <f t="shared" si="21"/>
        <v/>
      </c>
      <c r="Q675" s="28" t="s">
        <v>66</v>
      </c>
      <c r="R675" s="33" t="s">
        <v>66</v>
      </c>
      <c r="S675" s="30">
        <f ca="1">SUMIFS(Dividendos!E:E,Dividendos!B:B,A675,Dividendos!A:A,"&gt;="&amp;B675,Dividendos!A:A,"&lt;="&amp; IF(I675="",TODAY(),I675 ))*D675</f>
        <v>0</v>
      </c>
      <c r="T675" s="30">
        <f t="shared" ca="1" si="22"/>
        <v>0</v>
      </c>
      <c r="U675" s="31" t="str">
        <f ca="1">IFERROR(__xludf.DUMMYFUNCTION("IFERROR(IF(B675=TODAY(),GOOGLEFINANCE(""INDEXBVMF:IFIX""),INDEX(GOOGLEFINANCE(""INDEXBVMF:IFIX"",""price"",$B675),2,2)))"),"")</f>
        <v/>
      </c>
      <c r="V675" s="31">
        <f ca="1">IFERROR(__xludf.DUMMYFUNCTION("IF(OR(ISBLANK($I675),I675=TODAY()), GOOGLEFINANCE(""INDEXBVMF:IFIX"") ,INDEX(GOOGLEFINANCE(""INDEXBVMF:IFIX"",""price"",$I675),2,2))"),3416.25)</f>
        <v>3416.25</v>
      </c>
      <c r="W675" s="32" t="e">
        <f t="shared" ca="1" si="23"/>
        <v>#VALUE!</v>
      </c>
      <c r="X675" s="33" t="s">
        <v>66</v>
      </c>
      <c r="Y675" s="34">
        <v>0</v>
      </c>
    </row>
    <row r="676" spans="1:25" ht="15.75" customHeight="1" x14ac:dyDescent="0.2">
      <c r="A676" s="48"/>
      <c r="B676" s="45"/>
      <c r="C676" s="46"/>
      <c r="D676" s="48"/>
      <c r="E676" s="135"/>
      <c r="F676" s="49">
        <f t="shared" si="16"/>
        <v>0</v>
      </c>
      <c r="G676" s="49">
        <f t="shared" si="17"/>
        <v>0</v>
      </c>
      <c r="H676" s="34" t="s">
        <v>66</v>
      </c>
      <c r="I676" s="45"/>
      <c r="J676" s="46"/>
      <c r="K676" s="25"/>
      <c r="L676" s="22"/>
      <c r="M676" s="47" t="str">
        <f t="shared" si="18"/>
        <v/>
      </c>
      <c r="N676" s="27" t="str">
        <f t="shared" si="19"/>
        <v/>
      </c>
      <c r="O676" s="27" t="str">
        <f t="shared" si="20"/>
        <v/>
      </c>
      <c r="P676" s="27" t="str">
        <f t="shared" si="21"/>
        <v/>
      </c>
      <c r="Q676" s="28" t="s">
        <v>66</v>
      </c>
      <c r="R676" s="33" t="s">
        <v>66</v>
      </c>
      <c r="S676" s="30">
        <f ca="1">SUMIFS(Dividendos!E:E,Dividendos!B:B,A676,Dividendos!A:A,"&gt;="&amp;B676,Dividendos!A:A,"&lt;="&amp; IF(I676="",TODAY(),I676 ))*D676</f>
        <v>0</v>
      </c>
      <c r="T676" s="30">
        <f t="shared" ca="1" si="22"/>
        <v>0</v>
      </c>
      <c r="U676" s="31" t="str">
        <f ca="1">IFERROR(__xludf.DUMMYFUNCTION("IFERROR(IF(B676=TODAY(),GOOGLEFINANCE(""INDEXBVMF:IFIX""),INDEX(GOOGLEFINANCE(""INDEXBVMF:IFIX"",""price"",$B676),2,2)))"),"")</f>
        <v/>
      </c>
      <c r="V676" s="31">
        <f ca="1">IFERROR(__xludf.DUMMYFUNCTION("IF(OR(ISBLANK($I676),I676=TODAY()), GOOGLEFINANCE(""INDEXBVMF:IFIX"") ,INDEX(GOOGLEFINANCE(""INDEXBVMF:IFIX"",""price"",$I676),2,2))"),3416.25)</f>
        <v>3416.25</v>
      </c>
      <c r="W676" s="32" t="e">
        <f t="shared" ca="1" si="23"/>
        <v>#VALUE!</v>
      </c>
      <c r="X676" s="33" t="s">
        <v>66</v>
      </c>
      <c r="Y676" s="34">
        <v>0</v>
      </c>
    </row>
    <row r="677" spans="1:25" ht="15.75" customHeight="1" x14ac:dyDescent="0.2">
      <c r="A677" s="48"/>
      <c r="B677" s="45"/>
      <c r="C677" s="46"/>
      <c r="D677" s="48"/>
      <c r="E677" s="135"/>
      <c r="F677" s="49">
        <f t="shared" si="16"/>
        <v>0</v>
      </c>
      <c r="G677" s="49">
        <f t="shared" si="17"/>
        <v>0</v>
      </c>
      <c r="H677" s="34" t="s">
        <v>66</v>
      </c>
      <c r="I677" s="45"/>
      <c r="J677" s="46"/>
      <c r="K677" s="25"/>
      <c r="L677" s="22"/>
      <c r="M677" s="47" t="str">
        <f t="shared" si="18"/>
        <v/>
      </c>
      <c r="N677" s="27" t="str">
        <f t="shared" si="19"/>
        <v/>
      </c>
      <c r="O677" s="27" t="str">
        <f t="shared" si="20"/>
        <v/>
      </c>
      <c r="P677" s="27" t="str">
        <f t="shared" si="21"/>
        <v/>
      </c>
      <c r="Q677" s="28" t="s">
        <v>66</v>
      </c>
      <c r="R677" s="33" t="s">
        <v>66</v>
      </c>
      <c r="S677" s="30">
        <f ca="1">SUMIFS(Dividendos!E:E,Dividendos!B:B,A677,Dividendos!A:A,"&gt;="&amp;B677,Dividendos!A:A,"&lt;="&amp; IF(I677="",TODAY(),I677 ))*D677</f>
        <v>0</v>
      </c>
      <c r="T677" s="30">
        <f t="shared" ca="1" si="22"/>
        <v>0</v>
      </c>
      <c r="U677" s="31" t="str">
        <f ca="1">IFERROR(__xludf.DUMMYFUNCTION("IFERROR(IF(B677=TODAY(),GOOGLEFINANCE(""INDEXBVMF:IFIX""),INDEX(GOOGLEFINANCE(""INDEXBVMF:IFIX"",""price"",$B677),2,2)))"),"")</f>
        <v/>
      </c>
      <c r="V677" s="31">
        <f ca="1">IFERROR(__xludf.DUMMYFUNCTION("IF(OR(ISBLANK($I677),I677=TODAY()), GOOGLEFINANCE(""INDEXBVMF:IFIX"") ,INDEX(GOOGLEFINANCE(""INDEXBVMF:IFIX"",""price"",$I677),2,2))"),3416.25)</f>
        <v>3416.25</v>
      </c>
      <c r="W677" s="32" t="e">
        <f t="shared" ca="1" si="23"/>
        <v>#VALUE!</v>
      </c>
      <c r="X677" s="33" t="s">
        <v>66</v>
      </c>
      <c r="Y677" s="34">
        <v>0</v>
      </c>
    </row>
    <row r="678" spans="1:25" ht="15.75" customHeight="1" x14ac:dyDescent="0.2">
      <c r="A678" s="48"/>
      <c r="B678" s="45"/>
      <c r="C678" s="46"/>
      <c r="D678" s="48"/>
      <c r="E678" s="135"/>
      <c r="F678" s="49">
        <f t="shared" si="16"/>
        <v>0</v>
      </c>
      <c r="G678" s="49">
        <f t="shared" si="17"/>
        <v>0</v>
      </c>
      <c r="H678" s="34" t="s">
        <v>66</v>
      </c>
      <c r="I678" s="45"/>
      <c r="J678" s="46"/>
      <c r="K678" s="25"/>
      <c r="L678" s="22"/>
      <c r="M678" s="47" t="str">
        <f t="shared" si="18"/>
        <v/>
      </c>
      <c r="N678" s="27" t="str">
        <f t="shared" si="19"/>
        <v/>
      </c>
      <c r="O678" s="27" t="str">
        <f t="shared" si="20"/>
        <v/>
      </c>
      <c r="P678" s="27" t="str">
        <f t="shared" si="21"/>
        <v/>
      </c>
      <c r="Q678" s="28" t="s">
        <v>66</v>
      </c>
      <c r="R678" s="33" t="s">
        <v>66</v>
      </c>
      <c r="S678" s="30">
        <f ca="1">SUMIFS(Dividendos!E:E,Dividendos!B:B,A678,Dividendos!A:A,"&gt;="&amp;B678,Dividendos!A:A,"&lt;="&amp; IF(I678="",TODAY(),I678 ))*D678</f>
        <v>0</v>
      </c>
      <c r="T678" s="30">
        <f t="shared" ca="1" si="22"/>
        <v>0</v>
      </c>
      <c r="U678" s="31" t="str">
        <f ca="1">IFERROR(__xludf.DUMMYFUNCTION("IFERROR(IF(B678=TODAY(),GOOGLEFINANCE(""INDEXBVMF:IFIX""),INDEX(GOOGLEFINANCE(""INDEXBVMF:IFIX"",""price"",$B678),2,2)))"),"")</f>
        <v/>
      </c>
      <c r="V678" s="31">
        <f ca="1">IFERROR(__xludf.DUMMYFUNCTION("IF(OR(ISBLANK($I678),I678=TODAY()), GOOGLEFINANCE(""INDEXBVMF:IFIX"") ,INDEX(GOOGLEFINANCE(""INDEXBVMF:IFIX"",""price"",$I678),2,2))"),3416.25)</f>
        <v>3416.25</v>
      </c>
      <c r="W678" s="32" t="e">
        <f t="shared" ca="1" si="23"/>
        <v>#VALUE!</v>
      </c>
      <c r="X678" s="33" t="s">
        <v>66</v>
      </c>
      <c r="Y678" s="34">
        <v>0</v>
      </c>
    </row>
    <row r="679" spans="1:25" ht="15.75" customHeight="1" x14ac:dyDescent="0.2">
      <c r="A679" s="48"/>
      <c r="B679" s="45"/>
      <c r="C679" s="46"/>
      <c r="D679" s="48"/>
      <c r="E679" s="135"/>
      <c r="F679" s="49">
        <f t="shared" si="16"/>
        <v>0</v>
      </c>
      <c r="G679" s="49">
        <f t="shared" si="17"/>
        <v>0</v>
      </c>
      <c r="H679" s="34" t="s">
        <v>66</v>
      </c>
      <c r="I679" s="45"/>
      <c r="J679" s="46"/>
      <c r="K679" s="25"/>
      <c r="L679" s="22"/>
      <c r="M679" s="47" t="str">
        <f t="shared" si="18"/>
        <v/>
      </c>
      <c r="N679" s="27" t="str">
        <f t="shared" si="19"/>
        <v/>
      </c>
      <c r="O679" s="27" t="str">
        <f t="shared" si="20"/>
        <v/>
      </c>
      <c r="P679" s="27" t="str">
        <f t="shared" si="21"/>
        <v/>
      </c>
      <c r="Q679" s="28" t="s">
        <v>66</v>
      </c>
      <c r="R679" s="33" t="s">
        <v>66</v>
      </c>
      <c r="S679" s="30">
        <f ca="1">SUMIFS(Dividendos!E:E,Dividendos!B:B,A679,Dividendos!A:A,"&gt;="&amp;B679,Dividendos!A:A,"&lt;="&amp; IF(I679="",TODAY(),I679 ))*D679</f>
        <v>0</v>
      </c>
      <c r="T679" s="30">
        <f t="shared" ca="1" si="22"/>
        <v>0</v>
      </c>
      <c r="U679" s="31" t="str">
        <f ca="1">IFERROR(__xludf.DUMMYFUNCTION("IFERROR(IF(B679=TODAY(),GOOGLEFINANCE(""INDEXBVMF:IFIX""),INDEX(GOOGLEFINANCE(""INDEXBVMF:IFIX"",""price"",$B679),2,2)))"),"")</f>
        <v/>
      </c>
      <c r="V679" s="31">
        <f ca="1">IFERROR(__xludf.DUMMYFUNCTION("IF(OR(ISBLANK($I679),I679=TODAY()), GOOGLEFINANCE(""INDEXBVMF:IFIX"") ,INDEX(GOOGLEFINANCE(""INDEXBVMF:IFIX"",""price"",$I679),2,2))"),3416.25)</f>
        <v>3416.25</v>
      </c>
      <c r="W679" s="32" t="e">
        <f t="shared" ca="1" si="23"/>
        <v>#VALUE!</v>
      </c>
      <c r="X679" s="33" t="s">
        <v>66</v>
      </c>
      <c r="Y679" s="34">
        <v>0</v>
      </c>
    </row>
    <row r="680" spans="1:25" ht="15.75" customHeight="1" x14ac:dyDescent="0.2">
      <c r="A680" s="48"/>
      <c r="B680" s="45"/>
      <c r="C680" s="46"/>
      <c r="D680" s="48"/>
      <c r="E680" s="135"/>
      <c r="F680" s="49">
        <f t="shared" si="16"/>
        <v>0</v>
      </c>
      <c r="G680" s="49">
        <f t="shared" si="17"/>
        <v>0</v>
      </c>
      <c r="H680" s="34" t="s">
        <v>66</v>
      </c>
      <c r="I680" s="45"/>
      <c r="J680" s="46"/>
      <c r="K680" s="25"/>
      <c r="L680" s="22"/>
      <c r="M680" s="47" t="str">
        <f t="shared" si="18"/>
        <v/>
      </c>
      <c r="N680" s="27" t="str">
        <f t="shared" si="19"/>
        <v/>
      </c>
      <c r="O680" s="27" t="str">
        <f t="shared" si="20"/>
        <v/>
      </c>
      <c r="P680" s="27" t="str">
        <f t="shared" si="21"/>
        <v/>
      </c>
      <c r="Q680" s="28" t="s">
        <v>66</v>
      </c>
      <c r="R680" s="33" t="s">
        <v>66</v>
      </c>
      <c r="S680" s="30">
        <f ca="1">SUMIFS(Dividendos!E:E,Dividendos!B:B,A680,Dividendos!A:A,"&gt;="&amp;B680,Dividendos!A:A,"&lt;="&amp; IF(I680="",TODAY(),I680 ))*D680</f>
        <v>0</v>
      </c>
      <c r="T680" s="30">
        <f t="shared" ca="1" si="22"/>
        <v>0</v>
      </c>
      <c r="U680" s="31" t="str">
        <f ca="1">IFERROR(__xludf.DUMMYFUNCTION("IFERROR(IF(B680=TODAY(),GOOGLEFINANCE(""INDEXBVMF:IFIX""),INDEX(GOOGLEFINANCE(""INDEXBVMF:IFIX"",""price"",$B680),2,2)))"),"")</f>
        <v/>
      </c>
      <c r="V680" s="31">
        <f ca="1">IFERROR(__xludf.DUMMYFUNCTION("IF(OR(ISBLANK($I680),I680=TODAY()), GOOGLEFINANCE(""INDEXBVMF:IFIX"") ,INDEX(GOOGLEFINANCE(""INDEXBVMF:IFIX"",""price"",$I680),2,2))"),3416.25)</f>
        <v>3416.25</v>
      </c>
      <c r="W680" s="32" t="e">
        <f t="shared" ca="1" si="23"/>
        <v>#VALUE!</v>
      </c>
      <c r="X680" s="33" t="s">
        <v>66</v>
      </c>
      <c r="Y680" s="34">
        <v>0</v>
      </c>
    </row>
    <row r="681" spans="1:25" ht="15.75" customHeight="1" x14ac:dyDescent="0.2">
      <c r="A681" s="48"/>
      <c r="B681" s="45"/>
      <c r="C681" s="46"/>
      <c r="D681" s="48"/>
      <c r="E681" s="135"/>
      <c r="F681" s="49">
        <f t="shared" si="16"/>
        <v>0</v>
      </c>
      <c r="G681" s="49">
        <f t="shared" si="17"/>
        <v>0</v>
      </c>
      <c r="H681" s="34" t="s">
        <v>66</v>
      </c>
      <c r="I681" s="45"/>
      <c r="J681" s="46"/>
      <c r="K681" s="25"/>
      <c r="L681" s="22"/>
      <c r="M681" s="47" t="str">
        <f t="shared" si="18"/>
        <v/>
      </c>
      <c r="N681" s="27" t="str">
        <f t="shared" si="19"/>
        <v/>
      </c>
      <c r="O681" s="27" t="str">
        <f t="shared" si="20"/>
        <v/>
      </c>
      <c r="P681" s="27" t="str">
        <f t="shared" si="21"/>
        <v/>
      </c>
      <c r="Q681" s="28" t="s">
        <v>66</v>
      </c>
      <c r="R681" s="33" t="s">
        <v>66</v>
      </c>
      <c r="S681" s="30">
        <f ca="1">SUMIFS(Dividendos!E:E,Dividendos!B:B,A681,Dividendos!A:A,"&gt;="&amp;B681,Dividendos!A:A,"&lt;="&amp; IF(I681="",TODAY(),I681 ))*D681</f>
        <v>0</v>
      </c>
      <c r="T681" s="30">
        <f t="shared" ca="1" si="22"/>
        <v>0</v>
      </c>
      <c r="U681" s="31" t="str">
        <f ca="1">IFERROR(__xludf.DUMMYFUNCTION("IFERROR(IF(B681=TODAY(),GOOGLEFINANCE(""INDEXBVMF:IFIX""),INDEX(GOOGLEFINANCE(""INDEXBVMF:IFIX"",""price"",$B681),2,2)))"),"")</f>
        <v/>
      </c>
      <c r="V681" s="31">
        <f ca="1">IFERROR(__xludf.DUMMYFUNCTION("IF(OR(ISBLANK($I681),I681=TODAY()), GOOGLEFINANCE(""INDEXBVMF:IFIX"") ,INDEX(GOOGLEFINANCE(""INDEXBVMF:IFIX"",""price"",$I681),2,2))"),3416.25)</f>
        <v>3416.25</v>
      </c>
      <c r="W681" s="32" t="e">
        <f t="shared" ca="1" si="23"/>
        <v>#VALUE!</v>
      </c>
      <c r="X681" s="33" t="s">
        <v>66</v>
      </c>
      <c r="Y681" s="34">
        <v>0</v>
      </c>
    </row>
    <row r="682" spans="1:25" ht="15.75" customHeight="1" x14ac:dyDescent="0.2">
      <c r="A682" s="48"/>
      <c r="B682" s="45"/>
      <c r="C682" s="46"/>
      <c r="D682" s="48"/>
      <c r="E682" s="135"/>
      <c r="F682" s="49">
        <f t="shared" si="16"/>
        <v>0</v>
      </c>
      <c r="G682" s="49">
        <f t="shared" si="17"/>
        <v>0</v>
      </c>
      <c r="H682" s="34" t="s">
        <v>66</v>
      </c>
      <c r="I682" s="45"/>
      <c r="J682" s="46"/>
      <c r="K682" s="25"/>
      <c r="L682" s="22"/>
      <c r="M682" s="47" t="str">
        <f t="shared" si="18"/>
        <v/>
      </c>
      <c r="N682" s="27" t="str">
        <f t="shared" si="19"/>
        <v/>
      </c>
      <c r="O682" s="27" t="str">
        <f t="shared" si="20"/>
        <v/>
      </c>
      <c r="P682" s="27" t="str">
        <f t="shared" si="21"/>
        <v/>
      </c>
      <c r="Q682" s="28" t="s">
        <v>66</v>
      </c>
      <c r="R682" s="33" t="s">
        <v>66</v>
      </c>
      <c r="S682" s="30">
        <f ca="1">SUMIFS(Dividendos!E:E,Dividendos!B:B,A682,Dividendos!A:A,"&gt;="&amp;B682,Dividendos!A:A,"&lt;="&amp; IF(I682="",TODAY(),I682 ))*D682</f>
        <v>0</v>
      </c>
      <c r="T682" s="30">
        <f t="shared" ca="1" si="22"/>
        <v>0</v>
      </c>
      <c r="U682" s="31" t="str">
        <f ca="1">IFERROR(__xludf.DUMMYFUNCTION("IFERROR(IF(B682=TODAY(),GOOGLEFINANCE(""INDEXBVMF:IFIX""),INDEX(GOOGLEFINANCE(""INDEXBVMF:IFIX"",""price"",$B682),2,2)))"),"")</f>
        <v/>
      </c>
      <c r="V682" s="31">
        <f ca="1">IFERROR(__xludf.DUMMYFUNCTION("IF(OR(ISBLANK($I682),I682=TODAY()), GOOGLEFINANCE(""INDEXBVMF:IFIX"") ,INDEX(GOOGLEFINANCE(""INDEXBVMF:IFIX"",""price"",$I682),2,2))"),3416.25)</f>
        <v>3416.25</v>
      </c>
      <c r="W682" s="32" t="e">
        <f t="shared" ca="1" si="23"/>
        <v>#VALUE!</v>
      </c>
      <c r="X682" s="33" t="s">
        <v>66</v>
      </c>
      <c r="Y682" s="34">
        <v>0</v>
      </c>
    </row>
    <row r="683" spans="1:25" ht="15.75" customHeight="1" x14ac:dyDescent="0.2">
      <c r="A683" s="48"/>
      <c r="B683" s="45"/>
      <c r="C683" s="46"/>
      <c r="D683" s="48"/>
      <c r="E683" s="135"/>
      <c r="F683" s="49">
        <f t="shared" si="16"/>
        <v>0</v>
      </c>
      <c r="G683" s="49">
        <f t="shared" si="17"/>
        <v>0</v>
      </c>
      <c r="H683" s="34" t="s">
        <v>66</v>
      </c>
      <c r="I683" s="45"/>
      <c r="J683" s="46"/>
      <c r="K683" s="25"/>
      <c r="L683" s="22"/>
      <c r="M683" s="47" t="str">
        <f t="shared" si="18"/>
        <v/>
      </c>
      <c r="N683" s="27" t="str">
        <f t="shared" si="19"/>
        <v/>
      </c>
      <c r="O683" s="27" t="str">
        <f t="shared" si="20"/>
        <v/>
      </c>
      <c r="P683" s="27" t="str">
        <f t="shared" si="21"/>
        <v/>
      </c>
      <c r="Q683" s="28" t="s">
        <v>66</v>
      </c>
      <c r="R683" s="33" t="s">
        <v>66</v>
      </c>
      <c r="S683" s="30">
        <f ca="1">SUMIFS(Dividendos!E:E,Dividendos!B:B,A683,Dividendos!A:A,"&gt;="&amp;B683,Dividendos!A:A,"&lt;="&amp; IF(I683="",TODAY(),I683 ))*D683</f>
        <v>0</v>
      </c>
      <c r="T683" s="30">
        <f t="shared" ca="1" si="22"/>
        <v>0</v>
      </c>
      <c r="U683" s="31" t="str">
        <f ca="1">IFERROR(__xludf.DUMMYFUNCTION("IFERROR(IF(B683=TODAY(),GOOGLEFINANCE(""INDEXBVMF:IFIX""),INDEX(GOOGLEFINANCE(""INDEXBVMF:IFIX"",""price"",$B683),2,2)))"),"")</f>
        <v/>
      </c>
      <c r="V683" s="31">
        <f ca="1">IFERROR(__xludf.DUMMYFUNCTION("IF(OR(ISBLANK($I683),I683=TODAY()), GOOGLEFINANCE(""INDEXBVMF:IFIX"") ,INDEX(GOOGLEFINANCE(""INDEXBVMF:IFIX"",""price"",$I683),2,2))"),3416.25)</f>
        <v>3416.25</v>
      </c>
      <c r="W683" s="32" t="e">
        <f t="shared" ca="1" si="23"/>
        <v>#VALUE!</v>
      </c>
      <c r="X683" s="33" t="s">
        <v>66</v>
      </c>
      <c r="Y683" s="34">
        <v>0</v>
      </c>
    </row>
    <row r="684" spans="1:25" ht="15.75" customHeight="1" x14ac:dyDescent="0.2">
      <c r="A684" s="48"/>
      <c r="B684" s="45"/>
      <c r="C684" s="46"/>
      <c r="D684" s="48"/>
      <c r="E684" s="135"/>
      <c r="F684" s="49">
        <f t="shared" si="16"/>
        <v>0</v>
      </c>
      <c r="G684" s="49">
        <f t="shared" si="17"/>
        <v>0</v>
      </c>
      <c r="H684" s="34" t="s">
        <v>66</v>
      </c>
      <c r="I684" s="45"/>
      <c r="J684" s="46"/>
      <c r="K684" s="25"/>
      <c r="L684" s="22"/>
      <c r="M684" s="47" t="str">
        <f t="shared" si="18"/>
        <v/>
      </c>
      <c r="N684" s="27" t="str">
        <f t="shared" si="19"/>
        <v/>
      </c>
      <c r="O684" s="27" t="str">
        <f t="shared" si="20"/>
        <v/>
      </c>
      <c r="P684" s="27" t="str">
        <f t="shared" si="21"/>
        <v/>
      </c>
      <c r="Q684" s="28" t="s">
        <v>66</v>
      </c>
      <c r="R684" s="33" t="s">
        <v>66</v>
      </c>
      <c r="S684" s="30">
        <f ca="1">SUMIFS(Dividendos!E:E,Dividendos!B:B,A684,Dividendos!A:A,"&gt;="&amp;B684,Dividendos!A:A,"&lt;="&amp; IF(I684="",TODAY(),I684 ))*D684</f>
        <v>0</v>
      </c>
      <c r="T684" s="30">
        <f t="shared" ca="1" si="22"/>
        <v>0</v>
      </c>
      <c r="U684" s="31" t="str">
        <f ca="1">IFERROR(__xludf.DUMMYFUNCTION("IFERROR(IF(B684=TODAY(),GOOGLEFINANCE(""INDEXBVMF:IFIX""),INDEX(GOOGLEFINANCE(""INDEXBVMF:IFIX"",""price"",$B684),2,2)))"),"")</f>
        <v/>
      </c>
      <c r="V684" s="31">
        <f ca="1">IFERROR(__xludf.DUMMYFUNCTION("IF(OR(ISBLANK($I684),I684=TODAY()), GOOGLEFINANCE(""INDEXBVMF:IFIX"") ,INDEX(GOOGLEFINANCE(""INDEXBVMF:IFIX"",""price"",$I684),2,2))"),3416.25)</f>
        <v>3416.25</v>
      </c>
      <c r="W684" s="32" t="e">
        <f t="shared" ca="1" si="23"/>
        <v>#VALUE!</v>
      </c>
      <c r="X684" s="33" t="s">
        <v>66</v>
      </c>
      <c r="Y684" s="34">
        <v>0</v>
      </c>
    </row>
    <row r="685" spans="1:25" ht="15.75" customHeight="1" x14ac:dyDescent="0.2">
      <c r="A685" s="48"/>
      <c r="B685" s="45"/>
      <c r="C685" s="46"/>
      <c r="D685" s="48"/>
      <c r="E685" s="135"/>
      <c r="F685" s="49">
        <f t="shared" si="16"/>
        <v>0</v>
      </c>
      <c r="G685" s="49">
        <f t="shared" si="17"/>
        <v>0</v>
      </c>
      <c r="H685" s="34" t="s">
        <v>66</v>
      </c>
      <c r="I685" s="45"/>
      <c r="J685" s="46"/>
      <c r="K685" s="25"/>
      <c r="L685" s="22"/>
      <c r="M685" s="47" t="str">
        <f t="shared" si="18"/>
        <v/>
      </c>
      <c r="N685" s="27" t="str">
        <f t="shared" si="19"/>
        <v/>
      </c>
      <c r="O685" s="27" t="str">
        <f t="shared" si="20"/>
        <v/>
      </c>
      <c r="P685" s="27" t="str">
        <f t="shared" si="21"/>
        <v/>
      </c>
      <c r="Q685" s="28" t="s">
        <v>66</v>
      </c>
      <c r="R685" s="33" t="s">
        <v>66</v>
      </c>
      <c r="S685" s="30">
        <f ca="1">SUMIFS(Dividendos!E:E,Dividendos!B:B,A685,Dividendos!A:A,"&gt;="&amp;B685,Dividendos!A:A,"&lt;="&amp; IF(I685="",TODAY(),I685 ))*D685</f>
        <v>0</v>
      </c>
      <c r="T685" s="30">
        <f t="shared" ca="1" si="22"/>
        <v>0</v>
      </c>
      <c r="U685" s="31" t="str">
        <f ca="1">IFERROR(__xludf.DUMMYFUNCTION("IFERROR(IF(B685=TODAY(),GOOGLEFINANCE(""INDEXBVMF:IFIX""),INDEX(GOOGLEFINANCE(""INDEXBVMF:IFIX"",""price"",$B685),2,2)))"),"")</f>
        <v/>
      </c>
      <c r="V685" s="31">
        <f ca="1">IFERROR(__xludf.DUMMYFUNCTION("IF(OR(ISBLANK($I685),I685=TODAY()), GOOGLEFINANCE(""INDEXBVMF:IFIX"") ,INDEX(GOOGLEFINANCE(""INDEXBVMF:IFIX"",""price"",$I685),2,2))"),3416.25)</f>
        <v>3416.25</v>
      </c>
      <c r="W685" s="32" t="e">
        <f t="shared" ca="1" si="23"/>
        <v>#VALUE!</v>
      </c>
      <c r="X685" s="33" t="s">
        <v>66</v>
      </c>
      <c r="Y685" s="34">
        <v>0</v>
      </c>
    </row>
    <row r="686" spans="1:25" ht="15.75" customHeight="1" x14ac:dyDescent="0.2">
      <c r="A686" s="48"/>
      <c r="B686" s="45"/>
      <c r="C686" s="46"/>
      <c r="D686" s="48"/>
      <c r="E686" s="135"/>
      <c r="F686" s="49">
        <f t="shared" si="16"/>
        <v>0</v>
      </c>
      <c r="G686" s="49">
        <f t="shared" si="17"/>
        <v>0</v>
      </c>
      <c r="H686" s="34" t="s">
        <v>66</v>
      </c>
      <c r="I686" s="45"/>
      <c r="J686" s="46"/>
      <c r="K686" s="25"/>
      <c r="L686" s="22"/>
      <c r="M686" s="47" t="str">
        <f t="shared" si="18"/>
        <v/>
      </c>
      <c r="N686" s="27" t="str">
        <f t="shared" si="19"/>
        <v/>
      </c>
      <c r="O686" s="27" t="str">
        <f t="shared" si="20"/>
        <v/>
      </c>
      <c r="P686" s="27" t="str">
        <f t="shared" si="21"/>
        <v/>
      </c>
      <c r="Q686" s="28" t="s">
        <v>66</v>
      </c>
      <c r="R686" s="33" t="s">
        <v>66</v>
      </c>
      <c r="S686" s="30">
        <f ca="1">SUMIFS(Dividendos!E:E,Dividendos!B:B,A686,Dividendos!A:A,"&gt;="&amp;B686,Dividendos!A:A,"&lt;="&amp; IF(I686="",TODAY(),I686 ))*D686</f>
        <v>0</v>
      </c>
      <c r="T686" s="30">
        <f t="shared" ca="1" si="22"/>
        <v>0</v>
      </c>
      <c r="U686" s="31" t="str">
        <f ca="1">IFERROR(__xludf.DUMMYFUNCTION("IFERROR(IF(B686=TODAY(),GOOGLEFINANCE(""INDEXBVMF:IFIX""),INDEX(GOOGLEFINANCE(""INDEXBVMF:IFIX"",""price"",$B686),2,2)))"),"")</f>
        <v/>
      </c>
      <c r="V686" s="31">
        <f ca="1">IFERROR(__xludf.DUMMYFUNCTION("IF(OR(ISBLANK($I686),I686=TODAY()), GOOGLEFINANCE(""INDEXBVMF:IFIX"") ,INDEX(GOOGLEFINANCE(""INDEXBVMF:IFIX"",""price"",$I686),2,2))"),3416.25)</f>
        <v>3416.25</v>
      </c>
      <c r="W686" s="32" t="e">
        <f t="shared" ca="1" si="23"/>
        <v>#VALUE!</v>
      </c>
      <c r="X686" s="33" t="s">
        <v>66</v>
      </c>
      <c r="Y686" s="34">
        <v>0</v>
      </c>
    </row>
    <row r="687" spans="1:25" ht="15.75" customHeight="1" x14ac:dyDescent="0.2">
      <c r="A687" s="48"/>
      <c r="B687" s="45"/>
      <c r="C687" s="46"/>
      <c r="D687" s="48"/>
      <c r="E687" s="135"/>
      <c r="F687" s="49">
        <f t="shared" si="16"/>
        <v>0</v>
      </c>
      <c r="G687" s="49">
        <f t="shared" si="17"/>
        <v>0</v>
      </c>
      <c r="H687" s="34" t="s">
        <v>66</v>
      </c>
      <c r="I687" s="45"/>
      <c r="J687" s="46"/>
      <c r="K687" s="25"/>
      <c r="L687" s="22"/>
      <c r="M687" s="47" t="str">
        <f t="shared" si="18"/>
        <v/>
      </c>
      <c r="N687" s="27" t="str">
        <f t="shared" si="19"/>
        <v/>
      </c>
      <c r="O687" s="27" t="str">
        <f t="shared" si="20"/>
        <v/>
      </c>
      <c r="P687" s="27" t="str">
        <f t="shared" si="21"/>
        <v/>
      </c>
      <c r="Q687" s="28" t="s">
        <v>66</v>
      </c>
      <c r="R687" s="33" t="s">
        <v>66</v>
      </c>
      <c r="S687" s="30">
        <f ca="1">SUMIFS(Dividendos!E:E,Dividendos!B:B,A687,Dividendos!A:A,"&gt;="&amp;B687,Dividendos!A:A,"&lt;="&amp; IF(I687="",TODAY(),I687 ))*D687</f>
        <v>0</v>
      </c>
      <c r="T687" s="30">
        <f t="shared" ca="1" si="22"/>
        <v>0</v>
      </c>
      <c r="U687" s="31" t="str">
        <f ca="1">IFERROR(__xludf.DUMMYFUNCTION("IFERROR(IF(B687=TODAY(),GOOGLEFINANCE(""INDEXBVMF:IFIX""),INDEX(GOOGLEFINANCE(""INDEXBVMF:IFIX"",""price"",$B687),2,2)))"),"")</f>
        <v/>
      </c>
      <c r="V687" s="31">
        <f ca="1">IFERROR(__xludf.DUMMYFUNCTION("IF(OR(ISBLANK($I687),I687=TODAY()), GOOGLEFINANCE(""INDEXBVMF:IFIX"") ,INDEX(GOOGLEFINANCE(""INDEXBVMF:IFIX"",""price"",$I687),2,2))"),3416.25)</f>
        <v>3416.25</v>
      </c>
      <c r="W687" s="32" t="e">
        <f t="shared" ca="1" si="23"/>
        <v>#VALUE!</v>
      </c>
      <c r="X687" s="33" t="s">
        <v>66</v>
      </c>
      <c r="Y687" s="34">
        <v>0</v>
      </c>
    </row>
    <row r="688" spans="1:25" ht="15.75" customHeight="1" x14ac:dyDescent="0.2">
      <c r="A688" s="48"/>
      <c r="B688" s="45"/>
      <c r="C688" s="46"/>
      <c r="D688" s="48"/>
      <c r="E688" s="135"/>
      <c r="F688" s="49">
        <f t="shared" si="16"/>
        <v>0</v>
      </c>
      <c r="G688" s="49">
        <f t="shared" si="17"/>
        <v>0</v>
      </c>
      <c r="H688" s="34" t="s">
        <v>66</v>
      </c>
      <c r="I688" s="45"/>
      <c r="J688" s="46"/>
      <c r="K688" s="25"/>
      <c r="L688" s="22"/>
      <c r="M688" s="47" t="str">
        <f t="shared" si="18"/>
        <v/>
      </c>
      <c r="N688" s="27" t="str">
        <f t="shared" si="19"/>
        <v/>
      </c>
      <c r="O688" s="27" t="str">
        <f t="shared" si="20"/>
        <v/>
      </c>
      <c r="P688" s="27" t="str">
        <f t="shared" si="21"/>
        <v/>
      </c>
      <c r="Q688" s="28" t="s">
        <v>66</v>
      </c>
      <c r="R688" s="33" t="s">
        <v>66</v>
      </c>
      <c r="S688" s="30">
        <f ca="1">SUMIFS(Dividendos!E:E,Dividendos!B:B,A688,Dividendos!A:A,"&gt;="&amp;B688,Dividendos!A:A,"&lt;="&amp; IF(I688="",TODAY(),I688 ))*D688</f>
        <v>0</v>
      </c>
      <c r="T688" s="30">
        <f t="shared" ca="1" si="22"/>
        <v>0</v>
      </c>
      <c r="U688" s="31" t="str">
        <f ca="1">IFERROR(__xludf.DUMMYFUNCTION("IFERROR(IF(B688=TODAY(),GOOGLEFINANCE(""INDEXBVMF:IFIX""),INDEX(GOOGLEFINANCE(""INDEXBVMF:IFIX"",""price"",$B688),2,2)))"),"")</f>
        <v/>
      </c>
      <c r="V688" s="31">
        <f ca="1">IFERROR(__xludf.DUMMYFUNCTION("IF(OR(ISBLANK($I688),I688=TODAY()), GOOGLEFINANCE(""INDEXBVMF:IFIX"") ,INDEX(GOOGLEFINANCE(""INDEXBVMF:IFIX"",""price"",$I688),2,2))"),3416.25)</f>
        <v>3416.25</v>
      </c>
      <c r="W688" s="32" t="e">
        <f t="shared" ca="1" si="23"/>
        <v>#VALUE!</v>
      </c>
      <c r="X688" s="33" t="s">
        <v>66</v>
      </c>
      <c r="Y688" s="34">
        <v>0</v>
      </c>
    </row>
    <row r="689" spans="1:25" ht="15.75" customHeight="1" x14ac:dyDescent="0.2">
      <c r="A689" s="48"/>
      <c r="B689" s="45"/>
      <c r="C689" s="46"/>
      <c r="D689" s="48"/>
      <c r="E689" s="135"/>
      <c r="F689" s="49">
        <f t="shared" si="16"/>
        <v>0</v>
      </c>
      <c r="G689" s="49">
        <f t="shared" si="17"/>
        <v>0</v>
      </c>
      <c r="H689" s="34" t="s">
        <v>66</v>
      </c>
      <c r="I689" s="45"/>
      <c r="J689" s="46"/>
      <c r="K689" s="25"/>
      <c r="L689" s="22"/>
      <c r="M689" s="47" t="str">
        <f t="shared" si="18"/>
        <v/>
      </c>
      <c r="N689" s="27" t="str">
        <f t="shared" si="19"/>
        <v/>
      </c>
      <c r="O689" s="27" t="str">
        <f t="shared" si="20"/>
        <v/>
      </c>
      <c r="P689" s="27" t="str">
        <f t="shared" si="21"/>
        <v/>
      </c>
      <c r="Q689" s="28" t="s">
        <v>66</v>
      </c>
      <c r="R689" s="33" t="s">
        <v>66</v>
      </c>
      <c r="S689" s="30">
        <f ca="1">SUMIFS(Dividendos!E:E,Dividendos!B:B,A689,Dividendos!A:A,"&gt;="&amp;B689,Dividendos!A:A,"&lt;="&amp; IF(I689="",TODAY(),I689 ))*D689</f>
        <v>0</v>
      </c>
      <c r="T689" s="30">
        <f t="shared" ca="1" si="22"/>
        <v>0</v>
      </c>
      <c r="U689" s="31" t="str">
        <f ca="1">IFERROR(__xludf.DUMMYFUNCTION("IFERROR(IF(B689=TODAY(),GOOGLEFINANCE(""INDEXBVMF:IFIX""),INDEX(GOOGLEFINANCE(""INDEXBVMF:IFIX"",""price"",$B689),2,2)))"),"")</f>
        <v/>
      </c>
      <c r="V689" s="31">
        <f ca="1">IFERROR(__xludf.DUMMYFUNCTION("IF(OR(ISBLANK($I689),I689=TODAY()), GOOGLEFINANCE(""INDEXBVMF:IFIX"") ,INDEX(GOOGLEFINANCE(""INDEXBVMF:IFIX"",""price"",$I689),2,2))"),3416.25)</f>
        <v>3416.25</v>
      </c>
      <c r="W689" s="32" t="e">
        <f t="shared" ca="1" si="23"/>
        <v>#VALUE!</v>
      </c>
      <c r="X689" s="33" t="s">
        <v>66</v>
      </c>
      <c r="Y689" s="34">
        <v>0</v>
      </c>
    </row>
    <row r="690" spans="1:25" ht="15.75" customHeight="1" x14ac:dyDescent="0.2">
      <c r="A690" s="48"/>
      <c r="B690" s="45"/>
      <c r="C690" s="46"/>
      <c r="D690" s="48"/>
      <c r="E690" s="135"/>
      <c r="F690" s="49">
        <f t="shared" si="16"/>
        <v>0</v>
      </c>
      <c r="G690" s="49">
        <f t="shared" si="17"/>
        <v>0</v>
      </c>
      <c r="H690" s="34" t="s">
        <v>66</v>
      </c>
      <c r="I690" s="45"/>
      <c r="J690" s="46"/>
      <c r="K690" s="25"/>
      <c r="L690" s="22"/>
      <c r="M690" s="47" t="str">
        <f t="shared" si="18"/>
        <v/>
      </c>
      <c r="N690" s="27" t="str">
        <f t="shared" si="19"/>
        <v/>
      </c>
      <c r="O690" s="27" t="str">
        <f t="shared" si="20"/>
        <v/>
      </c>
      <c r="P690" s="27" t="str">
        <f t="shared" si="21"/>
        <v/>
      </c>
      <c r="Q690" s="28" t="s">
        <v>66</v>
      </c>
      <c r="R690" s="33" t="s">
        <v>66</v>
      </c>
      <c r="S690" s="30">
        <f ca="1">SUMIFS(Dividendos!E:E,Dividendos!B:B,A690,Dividendos!A:A,"&gt;="&amp;B690,Dividendos!A:A,"&lt;="&amp; IF(I690="",TODAY(),I690 ))*D690</f>
        <v>0</v>
      </c>
      <c r="T690" s="30">
        <f t="shared" ca="1" si="22"/>
        <v>0</v>
      </c>
      <c r="U690" s="31" t="str">
        <f ca="1">IFERROR(__xludf.DUMMYFUNCTION("IFERROR(IF(B690=TODAY(),GOOGLEFINANCE(""INDEXBVMF:IFIX""),INDEX(GOOGLEFINANCE(""INDEXBVMF:IFIX"",""price"",$B690),2,2)))"),"")</f>
        <v/>
      </c>
      <c r="V690" s="31">
        <f ca="1">IFERROR(__xludf.DUMMYFUNCTION("IF(OR(ISBLANK($I690),I690=TODAY()), GOOGLEFINANCE(""INDEXBVMF:IFIX"") ,INDEX(GOOGLEFINANCE(""INDEXBVMF:IFIX"",""price"",$I690),2,2))"),3416.25)</f>
        <v>3416.25</v>
      </c>
      <c r="W690" s="32" t="e">
        <f t="shared" ca="1" si="23"/>
        <v>#VALUE!</v>
      </c>
      <c r="X690" s="33" t="s">
        <v>66</v>
      </c>
      <c r="Y690" s="34">
        <v>0</v>
      </c>
    </row>
    <row r="691" spans="1:25" ht="15.75" customHeight="1" x14ac:dyDescent="0.2">
      <c r="A691" s="48"/>
      <c r="B691" s="45"/>
      <c r="C691" s="46"/>
      <c r="D691" s="48"/>
      <c r="E691" s="135"/>
      <c r="F691" s="49">
        <f t="shared" si="16"/>
        <v>0</v>
      </c>
      <c r="G691" s="49">
        <f t="shared" si="17"/>
        <v>0</v>
      </c>
      <c r="H691" s="34" t="s">
        <v>66</v>
      </c>
      <c r="I691" s="45"/>
      <c r="J691" s="46"/>
      <c r="K691" s="25"/>
      <c r="L691" s="22"/>
      <c r="M691" s="47" t="str">
        <f t="shared" si="18"/>
        <v/>
      </c>
      <c r="N691" s="27" t="str">
        <f t="shared" si="19"/>
        <v/>
      </c>
      <c r="O691" s="27" t="str">
        <f t="shared" si="20"/>
        <v/>
      </c>
      <c r="P691" s="27" t="str">
        <f t="shared" si="21"/>
        <v/>
      </c>
      <c r="Q691" s="28" t="s">
        <v>66</v>
      </c>
      <c r="R691" s="33" t="s">
        <v>66</v>
      </c>
      <c r="S691" s="30">
        <f ca="1">SUMIFS(Dividendos!E:E,Dividendos!B:B,A691,Dividendos!A:A,"&gt;="&amp;B691,Dividendos!A:A,"&lt;="&amp; IF(I691="",TODAY(),I691 ))*D691</f>
        <v>0</v>
      </c>
      <c r="T691" s="30">
        <f t="shared" ca="1" si="22"/>
        <v>0</v>
      </c>
      <c r="U691" s="31" t="str">
        <f ca="1">IFERROR(__xludf.DUMMYFUNCTION("IFERROR(IF(B691=TODAY(),GOOGLEFINANCE(""INDEXBVMF:IFIX""),INDEX(GOOGLEFINANCE(""INDEXBVMF:IFIX"",""price"",$B691),2,2)))"),"")</f>
        <v/>
      </c>
      <c r="V691" s="31">
        <f ca="1">IFERROR(__xludf.DUMMYFUNCTION("IF(OR(ISBLANK($I691),I691=TODAY()), GOOGLEFINANCE(""INDEXBVMF:IFIX"") ,INDEX(GOOGLEFINANCE(""INDEXBVMF:IFIX"",""price"",$I691),2,2))"),3416.25)</f>
        <v>3416.25</v>
      </c>
      <c r="W691" s="32" t="e">
        <f t="shared" ca="1" si="23"/>
        <v>#VALUE!</v>
      </c>
      <c r="X691" s="33" t="s">
        <v>66</v>
      </c>
      <c r="Y691" s="34">
        <v>0</v>
      </c>
    </row>
    <row r="692" spans="1:25" ht="15.75" customHeight="1" x14ac:dyDescent="0.2">
      <c r="A692" s="48"/>
      <c r="B692" s="45"/>
      <c r="C692" s="46"/>
      <c r="D692" s="48"/>
      <c r="E692" s="135"/>
      <c r="F692" s="49">
        <f t="shared" si="16"/>
        <v>0</v>
      </c>
      <c r="G692" s="49">
        <f t="shared" si="17"/>
        <v>0</v>
      </c>
      <c r="H692" s="34" t="s">
        <v>66</v>
      </c>
      <c r="I692" s="45"/>
      <c r="J692" s="46"/>
      <c r="K692" s="25"/>
      <c r="L692" s="22"/>
      <c r="M692" s="47" t="str">
        <f t="shared" si="18"/>
        <v/>
      </c>
      <c r="N692" s="27" t="str">
        <f t="shared" si="19"/>
        <v/>
      </c>
      <c r="O692" s="27" t="str">
        <f t="shared" si="20"/>
        <v/>
      </c>
      <c r="P692" s="27" t="str">
        <f t="shared" si="21"/>
        <v/>
      </c>
      <c r="Q692" s="28" t="s">
        <v>66</v>
      </c>
      <c r="R692" s="33" t="s">
        <v>66</v>
      </c>
      <c r="S692" s="30">
        <f ca="1">SUMIFS(Dividendos!E:E,Dividendos!B:B,A692,Dividendos!A:A,"&gt;="&amp;B692,Dividendos!A:A,"&lt;="&amp; IF(I692="",TODAY(),I692 ))*D692</f>
        <v>0</v>
      </c>
      <c r="T692" s="30">
        <f t="shared" ca="1" si="22"/>
        <v>0</v>
      </c>
      <c r="U692" s="31" t="str">
        <f ca="1">IFERROR(__xludf.DUMMYFUNCTION("IFERROR(IF(B692=TODAY(),GOOGLEFINANCE(""INDEXBVMF:IFIX""),INDEX(GOOGLEFINANCE(""INDEXBVMF:IFIX"",""price"",$B692),2,2)))"),"")</f>
        <v/>
      </c>
      <c r="V692" s="31">
        <f ca="1">IFERROR(__xludf.DUMMYFUNCTION("IF(OR(ISBLANK($I692),I692=TODAY()), GOOGLEFINANCE(""INDEXBVMF:IFIX"") ,INDEX(GOOGLEFINANCE(""INDEXBVMF:IFIX"",""price"",$I692),2,2))"),3416.25)</f>
        <v>3416.25</v>
      </c>
      <c r="W692" s="32" t="e">
        <f t="shared" ca="1" si="23"/>
        <v>#VALUE!</v>
      </c>
      <c r="X692" s="33" t="s">
        <v>66</v>
      </c>
      <c r="Y692" s="34">
        <v>0</v>
      </c>
    </row>
    <row r="693" spans="1:25" ht="15.75" customHeight="1" x14ac:dyDescent="0.2">
      <c r="A693" s="48"/>
      <c r="B693" s="45"/>
      <c r="C693" s="46"/>
      <c r="D693" s="48"/>
      <c r="E693" s="135"/>
      <c r="F693" s="49">
        <f t="shared" si="16"/>
        <v>0</v>
      </c>
      <c r="G693" s="49">
        <f t="shared" si="17"/>
        <v>0</v>
      </c>
      <c r="H693" s="34" t="s">
        <v>66</v>
      </c>
      <c r="I693" s="45"/>
      <c r="J693" s="46"/>
      <c r="K693" s="25"/>
      <c r="L693" s="22"/>
      <c r="M693" s="47" t="str">
        <f t="shared" si="18"/>
        <v/>
      </c>
      <c r="N693" s="27" t="str">
        <f t="shared" si="19"/>
        <v/>
      </c>
      <c r="O693" s="27" t="str">
        <f t="shared" si="20"/>
        <v/>
      </c>
      <c r="P693" s="27" t="str">
        <f t="shared" si="21"/>
        <v/>
      </c>
      <c r="Q693" s="28" t="s">
        <v>66</v>
      </c>
      <c r="R693" s="33" t="s">
        <v>66</v>
      </c>
      <c r="S693" s="30">
        <f ca="1">SUMIFS(Dividendos!E:E,Dividendos!B:B,A693,Dividendos!A:A,"&gt;="&amp;B693,Dividendos!A:A,"&lt;="&amp; IF(I693="",TODAY(),I693 ))*D693</f>
        <v>0</v>
      </c>
      <c r="T693" s="30">
        <f t="shared" ca="1" si="22"/>
        <v>0</v>
      </c>
      <c r="U693" s="31" t="str">
        <f ca="1">IFERROR(__xludf.DUMMYFUNCTION("IFERROR(IF(B693=TODAY(),GOOGLEFINANCE(""INDEXBVMF:IFIX""),INDEX(GOOGLEFINANCE(""INDEXBVMF:IFIX"",""price"",$B693),2,2)))"),"")</f>
        <v/>
      </c>
      <c r="V693" s="31">
        <f ca="1">IFERROR(__xludf.DUMMYFUNCTION("IF(OR(ISBLANK($I693),I693=TODAY()), GOOGLEFINANCE(""INDEXBVMF:IFIX"") ,INDEX(GOOGLEFINANCE(""INDEXBVMF:IFIX"",""price"",$I693),2,2))"),3416.25)</f>
        <v>3416.25</v>
      </c>
      <c r="W693" s="32" t="e">
        <f t="shared" ca="1" si="23"/>
        <v>#VALUE!</v>
      </c>
      <c r="X693" s="33" t="s">
        <v>66</v>
      </c>
      <c r="Y693" s="34">
        <v>0</v>
      </c>
    </row>
    <row r="694" spans="1:25" ht="15.75" customHeight="1" x14ac:dyDescent="0.2">
      <c r="A694" s="48"/>
      <c r="B694" s="45"/>
      <c r="C694" s="46"/>
      <c r="D694" s="48"/>
      <c r="E694" s="135"/>
      <c r="F694" s="49">
        <f t="shared" si="16"/>
        <v>0</v>
      </c>
      <c r="G694" s="49">
        <f t="shared" si="17"/>
        <v>0</v>
      </c>
      <c r="H694" s="34" t="s">
        <v>66</v>
      </c>
      <c r="I694" s="45"/>
      <c r="J694" s="46"/>
      <c r="K694" s="25"/>
      <c r="L694" s="22"/>
      <c r="M694" s="47" t="str">
        <f t="shared" si="18"/>
        <v/>
      </c>
      <c r="N694" s="27" t="str">
        <f t="shared" si="19"/>
        <v/>
      </c>
      <c r="O694" s="27" t="str">
        <f t="shared" si="20"/>
        <v/>
      </c>
      <c r="P694" s="27" t="str">
        <f t="shared" si="21"/>
        <v/>
      </c>
      <c r="Q694" s="28" t="s">
        <v>66</v>
      </c>
      <c r="R694" s="33" t="s">
        <v>66</v>
      </c>
      <c r="S694" s="30">
        <f ca="1">SUMIFS(Dividendos!E:E,Dividendos!B:B,A694,Dividendos!A:A,"&gt;="&amp;B694,Dividendos!A:A,"&lt;="&amp; IF(I694="",TODAY(),I694 ))*D694</f>
        <v>0</v>
      </c>
      <c r="T694" s="30">
        <f t="shared" ca="1" si="22"/>
        <v>0</v>
      </c>
      <c r="U694" s="31" t="str">
        <f ca="1">IFERROR(__xludf.DUMMYFUNCTION("IFERROR(IF(B694=TODAY(),GOOGLEFINANCE(""INDEXBVMF:IFIX""),INDEX(GOOGLEFINANCE(""INDEXBVMF:IFIX"",""price"",$B694),2,2)))"),"")</f>
        <v/>
      </c>
      <c r="V694" s="31">
        <f ca="1">IFERROR(__xludf.DUMMYFUNCTION("IF(OR(ISBLANK($I694),I694=TODAY()), GOOGLEFINANCE(""INDEXBVMF:IFIX"") ,INDEX(GOOGLEFINANCE(""INDEXBVMF:IFIX"",""price"",$I694),2,2))"),3416.25)</f>
        <v>3416.25</v>
      </c>
      <c r="W694" s="32" t="e">
        <f t="shared" ca="1" si="23"/>
        <v>#VALUE!</v>
      </c>
      <c r="X694" s="33" t="s">
        <v>66</v>
      </c>
      <c r="Y694" s="34">
        <v>0</v>
      </c>
    </row>
    <row r="695" spans="1:25" ht="15.75" customHeight="1" x14ac:dyDescent="0.2">
      <c r="A695" s="48"/>
      <c r="B695" s="45"/>
      <c r="C695" s="46"/>
      <c r="D695" s="48"/>
      <c r="E695" s="135"/>
      <c r="F695" s="49">
        <f t="shared" si="16"/>
        <v>0</v>
      </c>
      <c r="G695" s="49">
        <f t="shared" si="17"/>
        <v>0</v>
      </c>
      <c r="H695" s="34" t="s">
        <v>66</v>
      </c>
      <c r="I695" s="45"/>
      <c r="J695" s="46"/>
      <c r="K695" s="25"/>
      <c r="L695" s="22"/>
      <c r="M695" s="47" t="str">
        <f t="shared" si="18"/>
        <v/>
      </c>
      <c r="N695" s="27" t="str">
        <f t="shared" si="19"/>
        <v/>
      </c>
      <c r="O695" s="27" t="str">
        <f t="shared" si="20"/>
        <v/>
      </c>
      <c r="P695" s="27" t="str">
        <f t="shared" si="21"/>
        <v/>
      </c>
      <c r="Q695" s="28" t="s">
        <v>66</v>
      </c>
      <c r="R695" s="33" t="s">
        <v>66</v>
      </c>
      <c r="S695" s="30">
        <f ca="1">SUMIFS(Dividendos!E:E,Dividendos!B:B,A695,Dividendos!A:A,"&gt;="&amp;B695,Dividendos!A:A,"&lt;="&amp; IF(I695="",TODAY(),I695 ))*D695</f>
        <v>0</v>
      </c>
      <c r="T695" s="30">
        <f t="shared" ca="1" si="22"/>
        <v>0</v>
      </c>
      <c r="U695" s="31" t="str">
        <f ca="1">IFERROR(__xludf.DUMMYFUNCTION("IFERROR(IF(B695=TODAY(),GOOGLEFINANCE(""INDEXBVMF:IFIX""),INDEX(GOOGLEFINANCE(""INDEXBVMF:IFIX"",""price"",$B695),2,2)))"),"")</f>
        <v/>
      </c>
      <c r="V695" s="31">
        <f ca="1">IFERROR(__xludf.DUMMYFUNCTION("IF(OR(ISBLANK($I695),I695=TODAY()), GOOGLEFINANCE(""INDEXBVMF:IFIX"") ,INDEX(GOOGLEFINANCE(""INDEXBVMF:IFIX"",""price"",$I695),2,2))"),3416.25)</f>
        <v>3416.25</v>
      </c>
      <c r="W695" s="32" t="e">
        <f t="shared" ca="1" si="23"/>
        <v>#VALUE!</v>
      </c>
      <c r="X695" s="33" t="s">
        <v>66</v>
      </c>
      <c r="Y695" s="34">
        <v>0</v>
      </c>
    </row>
    <row r="696" spans="1:25" ht="15.75" customHeight="1" x14ac:dyDescent="0.2">
      <c r="A696" s="48"/>
      <c r="B696" s="45"/>
      <c r="C696" s="46"/>
      <c r="D696" s="48"/>
      <c r="E696" s="135"/>
      <c r="F696" s="49">
        <f t="shared" si="16"/>
        <v>0</v>
      </c>
      <c r="G696" s="49">
        <f t="shared" si="17"/>
        <v>0</v>
      </c>
      <c r="H696" s="34" t="s">
        <v>66</v>
      </c>
      <c r="I696" s="45"/>
      <c r="J696" s="46"/>
      <c r="K696" s="25"/>
      <c r="L696" s="22"/>
      <c r="M696" s="47" t="str">
        <f t="shared" si="18"/>
        <v/>
      </c>
      <c r="N696" s="27" t="str">
        <f t="shared" si="19"/>
        <v/>
      </c>
      <c r="O696" s="27" t="str">
        <f t="shared" si="20"/>
        <v/>
      </c>
      <c r="P696" s="27" t="str">
        <f t="shared" si="21"/>
        <v/>
      </c>
      <c r="Q696" s="28" t="s">
        <v>66</v>
      </c>
      <c r="R696" s="33" t="s">
        <v>66</v>
      </c>
      <c r="S696" s="30">
        <f ca="1">SUMIFS(Dividendos!E:E,Dividendos!B:B,A696,Dividendos!A:A,"&gt;="&amp;B696,Dividendos!A:A,"&lt;="&amp; IF(I696="",TODAY(),I696 ))*D696</f>
        <v>0</v>
      </c>
      <c r="T696" s="30">
        <f t="shared" ca="1" si="22"/>
        <v>0</v>
      </c>
      <c r="U696" s="31" t="str">
        <f ca="1">IFERROR(__xludf.DUMMYFUNCTION("IFERROR(IF(B696=TODAY(),GOOGLEFINANCE(""INDEXBVMF:IFIX""),INDEX(GOOGLEFINANCE(""INDEXBVMF:IFIX"",""price"",$B696),2,2)))"),"")</f>
        <v/>
      </c>
      <c r="V696" s="31">
        <f ca="1">IFERROR(__xludf.DUMMYFUNCTION("IF(OR(ISBLANK($I696),I696=TODAY()), GOOGLEFINANCE(""INDEXBVMF:IFIX"") ,INDEX(GOOGLEFINANCE(""INDEXBVMF:IFIX"",""price"",$I696),2,2))"),3416.25)</f>
        <v>3416.25</v>
      </c>
      <c r="W696" s="32" t="e">
        <f t="shared" ca="1" si="23"/>
        <v>#VALUE!</v>
      </c>
      <c r="X696" s="33" t="s">
        <v>66</v>
      </c>
      <c r="Y696" s="34">
        <v>0</v>
      </c>
    </row>
    <row r="697" spans="1:25" ht="15.75" customHeight="1" x14ac:dyDescent="0.2">
      <c r="A697" s="48"/>
      <c r="B697" s="45"/>
      <c r="C697" s="46"/>
      <c r="D697" s="48"/>
      <c r="E697" s="135"/>
      <c r="F697" s="49">
        <f t="shared" si="16"/>
        <v>0</v>
      </c>
      <c r="G697" s="49">
        <f t="shared" si="17"/>
        <v>0</v>
      </c>
      <c r="H697" s="34" t="s">
        <v>66</v>
      </c>
      <c r="I697" s="45"/>
      <c r="J697" s="46"/>
      <c r="K697" s="25"/>
      <c r="L697" s="22"/>
      <c r="M697" s="47" t="str">
        <f t="shared" si="18"/>
        <v/>
      </c>
      <c r="N697" s="27" t="str">
        <f t="shared" si="19"/>
        <v/>
      </c>
      <c r="O697" s="27" t="str">
        <f t="shared" si="20"/>
        <v/>
      </c>
      <c r="P697" s="27" t="str">
        <f t="shared" si="21"/>
        <v/>
      </c>
      <c r="Q697" s="28" t="s">
        <v>66</v>
      </c>
      <c r="R697" s="33" t="s">
        <v>66</v>
      </c>
      <c r="S697" s="30">
        <f ca="1">SUMIFS(Dividendos!E:E,Dividendos!B:B,A697,Dividendos!A:A,"&gt;="&amp;B697,Dividendos!A:A,"&lt;="&amp; IF(I697="",TODAY(),I697 ))*D697</f>
        <v>0</v>
      </c>
      <c r="T697" s="30">
        <f t="shared" ca="1" si="22"/>
        <v>0</v>
      </c>
      <c r="U697" s="31" t="str">
        <f ca="1">IFERROR(__xludf.DUMMYFUNCTION("IFERROR(IF(B697=TODAY(),GOOGLEFINANCE(""INDEXBVMF:IFIX""),INDEX(GOOGLEFINANCE(""INDEXBVMF:IFIX"",""price"",$B697),2,2)))"),"")</f>
        <v/>
      </c>
      <c r="V697" s="31">
        <f ca="1">IFERROR(__xludf.DUMMYFUNCTION("IF(OR(ISBLANK($I697),I697=TODAY()), GOOGLEFINANCE(""INDEXBVMF:IFIX"") ,INDEX(GOOGLEFINANCE(""INDEXBVMF:IFIX"",""price"",$I697),2,2))"),3416.25)</f>
        <v>3416.25</v>
      </c>
      <c r="W697" s="32" t="e">
        <f t="shared" ca="1" si="23"/>
        <v>#VALUE!</v>
      </c>
      <c r="X697" s="33" t="s">
        <v>66</v>
      </c>
      <c r="Y697" s="34">
        <v>0</v>
      </c>
    </row>
    <row r="698" spans="1:25" ht="15.75" customHeight="1" x14ac:dyDescent="0.2">
      <c r="A698" s="48"/>
      <c r="B698" s="45"/>
      <c r="C698" s="46"/>
      <c r="D698" s="48"/>
      <c r="E698" s="135"/>
      <c r="F698" s="49">
        <f t="shared" si="16"/>
        <v>0</v>
      </c>
      <c r="G698" s="49">
        <f t="shared" si="17"/>
        <v>0</v>
      </c>
      <c r="H698" s="34" t="s">
        <v>66</v>
      </c>
      <c r="I698" s="45"/>
      <c r="J698" s="46"/>
      <c r="K698" s="25"/>
      <c r="L698" s="22"/>
      <c r="M698" s="47" t="str">
        <f t="shared" si="18"/>
        <v/>
      </c>
      <c r="N698" s="27" t="str">
        <f t="shared" si="19"/>
        <v/>
      </c>
      <c r="O698" s="27" t="str">
        <f t="shared" si="20"/>
        <v/>
      </c>
      <c r="P698" s="27" t="str">
        <f t="shared" si="21"/>
        <v/>
      </c>
      <c r="Q698" s="28" t="s">
        <v>66</v>
      </c>
      <c r="R698" s="33" t="s">
        <v>66</v>
      </c>
      <c r="S698" s="30">
        <f ca="1">SUMIFS(Dividendos!E:E,Dividendos!B:B,A698,Dividendos!A:A,"&gt;="&amp;B698,Dividendos!A:A,"&lt;="&amp; IF(I698="",TODAY(),I698 ))*D698</f>
        <v>0</v>
      </c>
      <c r="T698" s="30">
        <f t="shared" ca="1" si="22"/>
        <v>0</v>
      </c>
      <c r="U698" s="31" t="str">
        <f ca="1">IFERROR(__xludf.DUMMYFUNCTION("IFERROR(IF(B698=TODAY(),GOOGLEFINANCE(""INDEXBVMF:IFIX""),INDEX(GOOGLEFINANCE(""INDEXBVMF:IFIX"",""price"",$B698),2,2)))"),"")</f>
        <v/>
      </c>
      <c r="V698" s="31">
        <f ca="1">IFERROR(__xludf.DUMMYFUNCTION("IF(OR(ISBLANK($I698),I698=TODAY()), GOOGLEFINANCE(""INDEXBVMF:IFIX"") ,INDEX(GOOGLEFINANCE(""INDEXBVMF:IFIX"",""price"",$I698),2,2))"),3416.25)</f>
        <v>3416.25</v>
      </c>
      <c r="W698" s="32" t="e">
        <f t="shared" ca="1" si="23"/>
        <v>#VALUE!</v>
      </c>
      <c r="X698" s="33" t="s">
        <v>66</v>
      </c>
      <c r="Y698" s="34">
        <v>0</v>
      </c>
    </row>
    <row r="699" spans="1:25" ht="15.75" customHeight="1" x14ac:dyDescent="0.2">
      <c r="A699" s="48"/>
      <c r="B699" s="45"/>
      <c r="C699" s="46"/>
      <c r="D699" s="48"/>
      <c r="E699" s="135"/>
      <c r="F699" s="49">
        <f t="shared" si="16"/>
        <v>0</v>
      </c>
      <c r="G699" s="49">
        <f t="shared" si="17"/>
        <v>0</v>
      </c>
      <c r="H699" s="34" t="s">
        <v>66</v>
      </c>
      <c r="I699" s="45"/>
      <c r="J699" s="46"/>
      <c r="K699" s="25"/>
      <c r="L699" s="22"/>
      <c r="M699" s="47" t="str">
        <f t="shared" si="18"/>
        <v/>
      </c>
      <c r="N699" s="27" t="str">
        <f t="shared" si="19"/>
        <v/>
      </c>
      <c r="O699" s="27" t="str">
        <f t="shared" si="20"/>
        <v/>
      </c>
      <c r="P699" s="27" t="str">
        <f t="shared" si="21"/>
        <v/>
      </c>
      <c r="Q699" s="28" t="s">
        <v>66</v>
      </c>
      <c r="R699" s="33" t="s">
        <v>66</v>
      </c>
      <c r="S699" s="30">
        <f ca="1">SUMIFS(Dividendos!E:E,Dividendos!B:B,A699,Dividendos!A:A,"&gt;="&amp;B699,Dividendos!A:A,"&lt;="&amp; IF(I699="",TODAY(),I699 ))*D699</f>
        <v>0</v>
      </c>
      <c r="T699" s="30">
        <f t="shared" ca="1" si="22"/>
        <v>0</v>
      </c>
      <c r="U699" s="31" t="str">
        <f ca="1">IFERROR(__xludf.DUMMYFUNCTION("IFERROR(IF(B699=TODAY(),GOOGLEFINANCE(""INDEXBVMF:IFIX""),INDEX(GOOGLEFINANCE(""INDEXBVMF:IFIX"",""price"",$B699),2,2)))"),"")</f>
        <v/>
      </c>
      <c r="V699" s="31">
        <f ca="1">IFERROR(__xludf.DUMMYFUNCTION("IF(OR(ISBLANK($I699),I699=TODAY()), GOOGLEFINANCE(""INDEXBVMF:IFIX"") ,INDEX(GOOGLEFINANCE(""INDEXBVMF:IFIX"",""price"",$I699),2,2))"),3416.25)</f>
        <v>3416.25</v>
      </c>
      <c r="W699" s="32" t="e">
        <f t="shared" ca="1" si="23"/>
        <v>#VALUE!</v>
      </c>
      <c r="X699" s="33" t="s">
        <v>66</v>
      </c>
      <c r="Y699" s="34">
        <v>0</v>
      </c>
    </row>
    <row r="700" spans="1:25" ht="15.75" customHeight="1" x14ac:dyDescent="0.2">
      <c r="A700" s="48"/>
      <c r="B700" s="45"/>
      <c r="C700" s="46"/>
      <c r="D700" s="48"/>
      <c r="E700" s="135"/>
      <c r="F700" s="49">
        <f t="shared" si="16"/>
        <v>0</v>
      </c>
      <c r="G700" s="49">
        <f t="shared" si="17"/>
        <v>0</v>
      </c>
      <c r="H700" s="34" t="s">
        <v>66</v>
      </c>
      <c r="I700" s="45"/>
      <c r="J700" s="46"/>
      <c r="K700" s="25"/>
      <c r="L700" s="22"/>
      <c r="M700" s="47" t="str">
        <f t="shared" si="18"/>
        <v/>
      </c>
      <c r="N700" s="27" t="str">
        <f t="shared" si="19"/>
        <v/>
      </c>
      <c r="O700" s="27" t="str">
        <f t="shared" si="20"/>
        <v/>
      </c>
      <c r="P700" s="27" t="str">
        <f t="shared" si="21"/>
        <v/>
      </c>
      <c r="Q700" s="28" t="s">
        <v>66</v>
      </c>
      <c r="R700" s="33" t="s">
        <v>66</v>
      </c>
      <c r="S700" s="30">
        <f ca="1">SUMIFS(Dividendos!E:E,Dividendos!B:B,A700,Dividendos!A:A,"&gt;="&amp;B700,Dividendos!A:A,"&lt;="&amp; IF(I700="",TODAY(),I700 ))*D700</f>
        <v>0</v>
      </c>
      <c r="T700" s="30">
        <f t="shared" ca="1" si="22"/>
        <v>0</v>
      </c>
      <c r="U700" s="31" t="str">
        <f ca="1">IFERROR(__xludf.DUMMYFUNCTION("IFERROR(IF(B700=TODAY(),GOOGLEFINANCE(""INDEXBVMF:IFIX""),INDEX(GOOGLEFINANCE(""INDEXBVMF:IFIX"",""price"",$B700),2,2)))"),"")</f>
        <v/>
      </c>
      <c r="V700" s="31">
        <f ca="1">IFERROR(__xludf.DUMMYFUNCTION("IF(OR(ISBLANK($I700),I700=TODAY()), GOOGLEFINANCE(""INDEXBVMF:IFIX"") ,INDEX(GOOGLEFINANCE(""INDEXBVMF:IFIX"",""price"",$I700),2,2))"),3416.25)</f>
        <v>3416.25</v>
      </c>
      <c r="W700" s="32" t="e">
        <f t="shared" ca="1" si="23"/>
        <v>#VALUE!</v>
      </c>
      <c r="X700" s="33" t="s">
        <v>66</v>
      </c>
      <c r="Y700" s="34">
        <v>0</v>
      </c>
    </row>
    <row r="701" spans="1:25" ht="15.75" customHeight="1" x14ac:dyDescent="0.2">
      <c r="A701" s="48"/>
      <c r="B701" s="45"/>
      <c r="C701" s="46"/>
      <c r="D701" s="48"/>
      <c r="E701" s="135"/>
      <c r="F701" s="49">
        <f t="shared" si="16"/>
        <v>0</v>
      </c>
      <c r="G701" s="49">
        <f t="shared" si="17"/>
        <v>0</v>
      </c>
      <c r="H701" s="34" t="s">
        <v>66</v>
      </c>
      <c r="I701" s="45"/>
      <c r="J701" s="46"/>
      <c r="K701" s="25"/>
      <c r="L701" s="22"/>
      <c r="M701" s="47" t="str">
        <f t="shared" si="18"/>
        <v/>
      </c>
      <c r="N701" s="27" t="str">
        <f t="shared" si="19"/>
        <v/>
      </c>
      <c r="O701" s="27" t="str">
        <f t="shared" si="20"/>
        <v/>
      </c>
      <c r="P701" s="27" t="str">
        <f t="shared" si="21"/>
        <v/>
      </c>
      <c r="Q701" s="28" t="s">
        <v>66</v>
      </c>
      <c r="R701" s="33" t="s">
        <v>66</v>
      </c>
      <c r="S701" s="30">
        <f ca="1">SUMIFS(Dividendos!E:E,Dividendos!B:B,A701,Dividendos!A:A,"&gt;="&amp;B701,Dividendos!A:A,"&lt;="&amp; IF(I701="",TODAY(),I701 ))*D701</f>
        <v>0</v>
      </c>
      <c r="T701" s="30">
        <f t="shared" ca="1" si="22"/>
        <v>0</v>
      </c>
      <c r="U701" s="31" t="str">
        <f ca="1">IFERROR(__xludf.DUMMYFUNCTION("IFERROR(IF(B701=TODAY(),GOOGLEFINANCE(""INDEXBVMF:IFIX""),INDEX(GOOGLEFINANCE(""INDEXBVMF:IFIX"",""price"",$B701),2,2)))"),"")</f>
        <v/>
      </c>
      <c r="V701" s="31">
        <f ca="1">IFERROR(__xludf.DUMMYFUNCTION("IF(OR(ISBLANK($I701),I701=TODAY()), GOOGLEFINANCE(""INDEXBVMF:IFIX"") ,INDEX(GOOGLEFINANCE(""INDEXBVMF:IFIX"",""price"",$I701),2,2))"),3416.25)</f>
        <v>3416.25</v>
      </c>
      <c r="W701" s="32" t="e">
        <f t="shared" ca="1" si="23"/>
        <v>#VALUE!</v>
      </c>
      <c r="X701" s="33" t="s">
        <v>66</v>
      </c>
      <c r="Y701" s="34">
        <v>0</v>
      </c>
    </row>
    <row r="702" spans="1:25" ht="15.75" customHeight="1" x14ac:dyDescent="0.2">
      <c r="A702" s="48"/>
      <c r="B702" s="45"/>
      <c r="C702" s="46"/>
      <c r="D702" s="48"/>
      <c r="E702" s="135"/>
      <c r="F702" s="49">
        <f t="shared" si="16"/>
        <v>0</v>
      </c>
      <c r="G702" s="49">
        <f t="shared" si="17"/>
        <v>0</v>
      </c>
      <c r="H702" s="34" t="s">
        <v>66</v>
      </c>
      <c r="I702" s="45"/>
      <c r="J702" s="46"/>
      <c r="K702" s="25"/>
      <c r="L702" s="22"/>
      <c r="M702" s="47" t="str">
        <f t="shared" si="18"/>
        <v/>
      </c>
      <c r="N702" s="27" t="str">
        <f t="shared" si="19"/>
        <v/>
      </c>
      <c r="O702" s="27" t="str">
        <f t="shared" si="20"/>
        <v/>
      </c>
      <c r="P702" s="27" t="str">
        <f t="shared" si="21"/>
        <v/>
      </c>
      <c r="Q702" s="28" t="s">
        <v>66</v>
      </c>
      <c r="R702" s="33" t="s">
        <v>66</v>
      </c>
      <c r="S702" s="30">
        <f ca="1">SUMIFS(Dividendos!E:E,Dividendos!B:B,A702,Dividendos!A:A,"&gt;="&amp;B702,Dividendos!A:A,"&lt;="&amp; IF(I702="",TODAY(),I702 ))*D702</f>
        <v>0</v>
      </c>
      <c r="T702" s="30">
        <f t="shared" ca="1" si="22"/>
        <v>0</v>
      </c>
      <c r="U702" s="31" t="str">
        <f ca="1">IFERROR(__xludf.DUMMYFUNCTION("IFERROR(IF(B702=TODAY(),GOOGLEFINANCE(""INDEXBVMF:IFIX""),INDEX(GOOGLEFINANCE(""INDEXBVMF:IFIX"",""price"",$B702),2,2)))"),"")</f>
        <v/>
      </c>
      <c r="V702" s="31">
        <f ca="1">IFERROR(__xludf.DUMMYFUNCTION("IF(OR(ISBLANK($I702),I702=TODAY()), GOOGLEFINANCE(""INDEXBVMF:IFIX"") ,INDEX(GOOGLEFINANCE(""INDEXBVMF:IFIX"",""price"",$I702),2,2))"),3416.25)</f>
        <v>3416.25</v>
      </c>
      <c r="W702" s="32" t="e">
        <f t="shared" ca="1" si="23"/>
        <v>#VALUE!</v>
      </c>
      <c r="X702" s="33" t="s">
        <v>66</v>
      </c>
      <c r="Y702" s="34">
        <v>0</v>
      </c>
    </row>
    <row r="703" spans="1:25" ht="15.75" customHeight="1" x14ac:dyDescent="0.2">
      <c r="A703" s="48"/>
      <c r="B703" s="45"/>
      <c r="C703" s="46"/>
      <c r="D703" s="48"/>
      <c r="E703" s="135"/>
      <c r="F703" s="49">
        <f t="shared" si="16"/>
        <v>0</v>
      </c>
      <c r="G703" s="49">
        <f t="shared" si="17"/>
        <v>0</v>
      </c>
      <c r="H703" s="34" t="s">
        <v>66</v>
      </c>
      <c r="I703" s="45"/>
      <c r="J703" s="46"/>
      <c r="K703" s="25"/>
      <c r="L703" s="22"/>
      <c r="M703" s="47" t="str">
        <f t="shared" si="18"/>
        <v/>
      </c>
      <c r="N703" s="27" t="str">
        <f t="shared" si="19"/>
        <v/>
      </c>
      <c r="O703" s="27" t="str">
        <f t="shared" si="20"/>
        <v/>
      </c>
      <c r="P703" s="27" t="str">
        <f t="shared" si="21"/>
        <v/>
      </c>
      <c r="Q703" s="28" t="s">
        <v>66</v>
      </c>
      <c r="R703" s="33" t="s">
        <v>66</v>
      </c>
      <c r="S703" s="30">
        <f ca="1">SUMIFS(Dividendos!E:E,Dividendos!B:B,A703,Dividendos!A:A,"&gt;="&amp;B703,Dividendos!A:A,"&lt;="&amp; IF(I703="",TODAY(),I703 ))*D703</f>
        <v>0</v>
      </c>
      <c r="T703" s="30">
        <f t="shared" ca="1" si="22"/>
        <v>0</v>
      </c>
      <c r="U703" s="31" t="str">
        <f ca="1">IFERROR(__xludf.DUMMYFUNCTION("IFERROR(IF(B703=TODAY(),GOOGLEFINANCE(""INDEXBVMF:IFIX""),INDEX(GOOGLEFINANCE(""INDEXBVMF:IFIX"",""price"",$B703),2,2)))"),"")</f>
        <v/>
      </c>
      <c r="V703" s="31">
        <f ca="1">IFERROR(__xludf.DUMMYFUNCTION("IF(OR(ISBLANK($I703),I703=TODAY()), GOOGLEFINANCE(""INDEXBVMF:IFIX"") ,INDEX(GOOGLEFINANCE(""INDEXBVMF:IFIX"",""price"",$I703),2,2))"),3416.25)</f>
        <v>3416.25</v>
      </c>
      <c r="W703" s="32" t="e">
        <f t="shared" ca="1" si="23"/>
        <v>#VALUE!</v>
      </c>
      <c r="X703" s="33" t="s">
        <v>66</v>
      </c>
      <c r="Y703" s="34">
        <v>0</v>
      </c>
    </row>
    <row r="704" spans="1:25" ht="15.75" customHeight="1" x14ac:dyDescent="0.2">
      <c r="A704" s="48"/>
      <c r="B704" s="45"/>
      <c r="C704" s="46"/>
      <c r="D704" s="48"/>
      <c r="E704" s="135"/>
      <c r="F704" s="49">
        <f t="shared" si="16"/>
        <v>0</v>
      </c>
      <c r="G704" s="49">
        <f t="shared" si="17"/>
        <v>0</v>
      </c>
      <c r="H704" s="34" t="s">
        <v>66</v>
      </c>
      <c r="I704" s="45"/>
      <c r="J704" s="46"/>
      <c r="K704" s="25"/>
      <c r="L704" s="22"/>
      <c r="M704" s="47" t="str">
        <f t="shared" si="18"/>
        <v/>
      </c>
      <c r="N704" s="27" t="str">
        <f t="shared" si="19"/>
        <v/>
      </c>
      <c r="O704" s="27" t="str">
        <f t="shared" si="20"/>
        <v/>
      </c>
      <c r="P704" s="27" t="str">
        <f t="shared" si="21"/>
        <v/>
      </c>
      <c r="Q704" s="28" t="s">
        <v>66</v>
      </c>
      <c r="R704" s="33" t="s">
        <v>66</v>
      </c>
      <c r="S704" s="30">
        <f ca="1">SUMIFS(Dividendos!E:E,Dividendos!B:B,A704,Dividendos!A:A,"&gt;="&amp;B704,Dividendos!A:A,"&lt;="&amp; IF(I704="",TODAY(),I704 ))*D704</f>
        <v>0</v>
      </c>
      <c r="T704" s="30">
        <f t="shared" ca="1" si="22"/>
        <v>0</v>
      </c>
      <c r="U704" s="31" t="str">
        <f ca="1">IFERROR(__xludf.DUMMYFUNCTION("IFERROR(IF(B704=TODAY(),GOOGLEFINANCE(""INDEXBVMF:IFIX""),INDEX(GOOGLEFINANCE(""INDEXBVMF:IFIX"",""price"",$B704),2,2)))"),"")</f>
        <v/>
      </c>
      <c r="V704" s="31">
        <f ca="1">IFERROR(__xludf.DUMMYFUNCTION("IF(OR(ISBLANK($I704),I704=TODAY()), GOOGLEFINANCE(""INDEXBVMF:IFIX"") ,INDEX(GOOGLEFINANCE(""INDEXBVMF:IFIX"",""price"",$I704),2,2))"),3416.25)</f>
        <v>3416.25</v>
      </c>
      <c r="W704" s="32" t="e">
        <f t="shared" ca="1" si="23"/>
        <v>#VALUE!</v>
      </c>
      <c r="X704" s="33" t="s">
        <v>66</v>
      </c>
      <c r="Y704" s="34">
        <v>0</v>
      </c>
    </row>
    <row r="705" spans="1:25" ht="15.75" customHeight="1" x14ac:dyDescent="0.2">
      <c r="A705" s="48"/>
      <c r="B705" s="45"/>
      <c r="C705" s="46"/>
      <c r="D705" s="48"/>
      <c r="E705" s="135"/>
      <c r="F705" s="49">
        <f t="shared" si="16"/>
        <v>0</v>
      </c>
      <c r="G705" s="49">
        <f t="shared" si="17"/>
        <v>0</v>
      </c>
      <c r="H705" s="34" t="s">
        <v>66</v>
      </c>
      <c r="I705" s="45"/>
      <c r="J705" s="46"/>
      <c r="K705" s="25"/>
      <c r="L705" s="22"/>
      <c r="M705" s="47" t="str">
        <f t="shared" si="18"/>
        <v/>
      </c>
      <c r="N705" s="27" t="str">
        <f t="shared" si="19"/>
        <v/>
      </c>
      <c r="O705" s="27" t="str">
        <f t="shared" si="20"/>
        <v/>
      </c>
      <c r="P705" s="27" t="str">
        <f t="shared" si="21"/>
        <v/>
      </c>
      <c r="Q705" s="28" t="s">
        <v>66</v>
      </c>
      <c r="R705" s="33" t="s">
        <v>66</v>
      </c>
      <c r="S705" s="30">
        <f ca="1">SUMIFS(Dividendos!E:E,Dividendos!B:B,A705,Dividendos!A:A,"&gt;="&amp;B705,Dividendos!A:A,"&lt;="&amp; IF(I705="",TODAY(),I705 ))*D705</f>
        <v>0</v>
      </c>
      <c r="T705" s="30">
        <f t="shared" ca="1" si="22"/>
        <v>0</v>
      </c>
      <c r="U705" s="31" t="str">
        <f ca="1">IFERROR(__xludf.DUMMYFUNCTION("IFERROR(IF(B705=TODAY(),GOOGLEFINANCE(""INDEXBVMF:IFIX""),INDEX(GOOGLEFINANCE(""INDEXBVMF:IFIX"",""price"",$B705),2,2)))"),"")</f>
        <v/>
      </c>
      <c r="V705" s="31">
        <f ca="1">IFERROR(__xludf.DUMMYFUNCTION("IF(OR(ISBLANK($I705),I705=TODAY()), GOOGLEFINANCE(""INDEXBVMF:IFIX"") ,INDEX(GOOGLEFINANCE(""INDEXBVMF:IFIX"",""price"",$I705),2,2))"),3416.25)</f>
        <v>3416.25</v>
      </c>
      <c r="W705" s="32" t="e">
        <f t="shared" ca="1" si="23"/>
        <v>#VALUE!</v>
      </c>
      <c r="X705" s="33" t="s">
        <v>66</v>
      </c>
      <c r="Y705" s="34">
        <v>0</v>
      </c>
    </row>
    <row r="706" spans="1:25" ht="15.75" customHeight="1" x14ac:dyDescent="0.2">
      <c r="A706" s="48"/>
      <c r="B706" s="45"/>
      <c r="C706" s="46"/>
      <c r="D706" s="48"/>
      <c r="E706" s="135"/>
      <c r="F706" s="49">
        <f t="shared" si="16"/>
        <v>0</v>
      </c>
      <c r="G706" s="49">
        <f t="shared" si="17"/>
        <v>0</v>
      </c>
      <c r="H706" s="34" t="s">
        <v>66</v>
      </c>
      <c r="I706" s="45"/>
      <c r="J706" s="46"/>
      <c r="K706" s="25"/>
      <c r="L706" s="22"/>
      <c r="M706" s="47" t="str">
        <f t="shared" si="18"/>
        <v/>
      </c>
      <c r="N706" s="27" t="str">
        <f t="shared" si="19"/>
        <v/>
      </c>
      <c r="O706" s="27" t="str">
        <f t="shared" si="20"/>
        <v/>
      </c>
      <c r="P706" s="27" t="str">
        <f t="shared" si="21"/>
        <v/>
      </c>
      <c r="Q706" s="28" t="s">
        <v>66</v>
      </c>
      <c r="R706" s="33" t="s">
        <v>66</v>
      </c>
      <c r="S706" s="30">
        <f ca="1">SUMIFS(Dividendos!E:E,Dividendos!B:B,A706,Dividendos!A:A,"&gt;="&amp;B706,Dividendos!A:A,"&lt;="&amp; IF(I706="",TODAY(),I706 ))*D706</f>
        <v>0</v>
      </c>
      <c r="T706" s="30">
        <f t="shared" ca="1" si="22"/>
        <v>0</v>
      </c>
      <c r="U706" s="31" t="str">
        <f ca="1">IFERROR(__xludf.DUMMYFUNCTION("IFERROR(IF(B706=TODAY(),GOOGLEFINANCE(""INDEXBVMF:IFIX""),INDEX(GOOGLEFINANCE(""INDEXBVMF:IFIX"",""price"",$B706),2,2)))"),"")</f>
        <v/>
      </c>
      <c r="V706" s="31">
        <f ca="1">IFERROR(__xludf.DUMMYFUNCTION("IF(OR(ISBLANK($I706),I706=TODAY()), GOOGLEFINANCE(""INDEXBVMF:IFIX"") ,INDEX(GOOGLEFINANCE(""INDEXBVMF:IFIX"",""price"",$I706),2,2))"),3416.25)</f>
        <v>3416.25</v>
      </c>
      <c r="W706" s="32" t="e">
        <f t="shared" ca="1" si="23"/>
        <v>#VALUE!</v>
      </c>
      <c r="X706" s="33" t="s">
        <v>66</v>
      </c>
      <c r="Y706" s="34">
        <v>0</v>
      </c>
    </row>
    <row r="707" spans="1:25" ht="15.75" customHeight="1" x14ac:dyDescent="0.2">
      <c r="A707" s="48"/>
      <c r="B707" s="45"/>
      <c r="C707" s="46"/>
      <c r="D707" s="48"/>
      <c r="E707" s="135"/>
      <c r="F707" s="49">
        <f t="shared" si="16"/>
        <v>0</v>
      </c>
      <c r="G707" s="49">
        <f t="shared" si="17"/>
        <v>0</v>
      </c>
      <c r="H707" s="34" t="s">
        <v>66</v>
      </c>
      <c r="I707" s="45"/>
      <c r="J707" s="46"/>
      <c r="K707" s="25"/>
      <c r="L707" s="22"/>
      <c r="M707" s="47" t="str">
        <f t="shared" si="18"/>
        <v/>
      </c>
      <c r="N707" s="27" t="str">
        <f t="shared" si="19"/>
        <v/>
      </c>
      <c r="O707" s="27" t="str">
        <f t="shared" si="20"/>
        <v/>
      </c>
      <c r="P707" s="27" t="str">
        <f t="shared" si="21"/>
        <v/>
      </c>
      <c r="Q707" s="28" t="s">
        <v>66</v>
      </c>
      <c r="R707" s="33" t="s">
        <v>66</v>
      </c>
      <c r="S707" s="30">
        <f ca="1">SUMIFS(Dividendos!E:E,Dividendos!B:B,A707,Dividendos!A:A,"&gt;="&amp;B707,Dividendos!A:A,"&lt;="&amp; IF(I707="",TODAY(),I707 ))*D707</f>
        <v>0</v>
      </c>
      <c r="T707" s="30">
        <f t="shared" ca="1" si="22"/>
        <v>0</v>
      </c>
      <c r="U707" s="31" t="str">
        <f ca="1">IFERROR(__xludf.DUMMYFUNCTION("IFERROR(IF(B707=TODAY(),GOOGLEFINANCE(""INDEXBVMF:IFIX""),INDEX(GOOGLEFINANCE(""INDEXBVMF:IFIX"",""price"",$B707),2,2)))"),"")</f>
        <v/>
      </c>
      <c r="V707" s="31">
        <f ca="1">IFERROR(__xludf.DUMMYFUNCTION("IF(OR(ISBLANK($I707),I707=TODAY()), GOOGLEFINANCE(""INDEXBVMF:IFIX"") ,INDEX(GOOGLEFINANCE(""INDEXBVMF:IFIX"",""price"",$I707),2,2))"),3416.25)</f>
        <v>3416.25</v>
      </c>
      <c r="W707" s="32" t="e">
        <f t="shared" ca="1" si="23"/>
        <v>#VALUE!</v>
      </c>
      <c r="X707" s="33" t="s">
        <v>66</v>
      </c>
      <c r="Y707" s="34">
        <v>0</v>
      </c>
    </row>
    <row r="708" spans="1:25" ht="15.75" customHeight="1" x14ac:dyDescent="0.2">
      <c r="A708" s="48"/>
      <c r="B708" s="45"/>
      <c r="C708" s="46"/>
      <c r="D708" s="48"/>
      <c r="E708" s="135"/>
      <c r="F708" s="49">
        <f t="shared" si="16"/>
        <v>0</v>
      </c>
      <c r="G708" s="49">
        <f t="shared" si="17"/>
        <v>0</v>
      </c>
      <c r="H708" s="34" t="s">
        <v>66</v>
      </c>
      <c r="I708" s="45"/>
      <c r="J708" s="46"/>
      <c r="K708" s="25"/>
      <c r="L708" s="22"/>
      <c r="M708" s="47" t="str">
        <f t="shared" si="18"/>
        <v/>
      </c>
      <c r="N708" s="27" t="str">
        <f t="shared" si="19"/>
        <v/>
      </c>
      <c r="O708" s="27" t="str">
        <f t="shared" si="20"/>
        <v/>
      </c>
      <c r="P708" s="27" t="str">
        <f t="shared" si="21"/>
        <v/>
      </c>
      <c r="Q708" s="28" t="s">
        <v>66</v>
      </c>
      <c r="R708" s="33" t="s">
        <v>66</v>
      </c>
      <c r="S708" s="30">
        <f ca="1">SUMIFS(Dividendos!E:E,Dividendos!B:B,A708,Dividendos!A:A,"&gt;="&amp;B708,Dividendos!A:A,"&lt;="&amp; IF(I708="",TODAY(),I708 ))*D708</f>
        <v>0</v>
      </c>
      <c r="T708" s="30">
        <f t="shared" ca="1" si="22"/>
        <v>0</v>
      </c>
      <c r="U708" s="31" t="str">
        <f ca="1">IFERROR(__xludf.DUMMYFUNCTION("IFERROR(IF(B708=TODAY(),GOOGLEFINANCE(""INDEXBVMF:IFIX""),INDEX(GOOGLEFINANCE(""INDEXBVMF:IFIX"",""price"",$B708),2,2)))"),"")</f>
        <v/>
      </c>
      <c r="V708" s="31">
        <f ca="1">IFERROR(__xludf.DUMMYFUNCTION("IF(OR(ISBLANK($I708),I708=TODAY()), GOOGLEFINANCE(""INDEXBVMF:IFIX"") ,INDEX(GOOGLEFINANCE(""INDEXBVMF:IFIX"",""price"",$I708),2,2))"),3416.25)</f>
        <v>3416.25</v>
      </c>
      <c r="W708" s="32" t="e">
        <f t="shared" ca="1" si="23"/>
        <v>#VALUE!</v>
      </c>
      <c r="X708" s="33" t="s">
        <v>66</v>
      </c>
      <c r="Y708" s="34">
        <v>0</v>
      </c>
    </row>
    <row r="709" spans="1:25" ht="15.75" customHeight="1" x14ac:dyDescent="0.2">
      <c r="A709" s="48"/>
      <c r="B709" s="45"/>
      <c r="C709" s="46"/>
      <c r="D709" s="48"/>
      <c r="E709" s="135"/>
      <c r="F709" s="49">
        <f t="shared" si="16"/>
        <v>0</v>
      </c>
      <c r="G709" s="49">
        <f t="shared" si="17"/>
        <v>0</v>
      </c>
      <c r="H709" s="34" t="s">
        <v>66</v>
      </c>
      <c r="I709" s="45"/>
      <c r="J709" s="46"/>
      <c r="K709" s="25"/>
      <c r="L709" s="22"/>
      <c r="M709" s="47" t="str">
        <f t="shared" si="18"/>
        <v/>
      </c>
      <c r="N709" s="27" t="str">
        <f t="shared" si="19"/>
        <v/>
      </c>
      <c r="O709" s="27" t="str">
        <f t="shared" si="20"/>
        <v/>
      </c>
      <c r="P709" s="27" t="str">
        <f t="shared" si="21"/>
        <v/>
      </c>
      <c r="Q709" s="28" t="s">
        <v>66</v>
      </c>
      <c r="R709" s="33" t="s">
        <v>66</v>
      </c>
      <c r="S709" s="30">
        <f ca="1">SUMIFS(Dividendos!E:E,Dividendos!B:B,A709,Dividendos!A:A,"&gt;="&amp;B709,Dividendos!A:A,"&lt;="&amp; IF(I709="",TODAY(),I709 ))*D709</f>
        <v>0</v>
      </c>
      <c r="T709" s="30">
        <f t="shared" ca="1" si="22"/>
        <v>0</v>
      </c>
      <c r="U709" s="31" t="str">
        <f ca="1">IFERROR(__xludf.DUMMYFUNCTION("IFERROR(IF(B709=TODAY(),GOOGLEFINANCE(""INDEXBVMF:IFIX""),INDEX(GOOGLEFINANCE(""INDEXBVMF:IFIX"",""price"",$B709),2,2)))"),"")</f>
        <v/>
      </c>
      <c r="V709" s="31">
        <f ca="1">IFERROR(__xludf.DUMMYFUNCTION("IF(OR(ISBLANK($I709),I709=TODAY()), GOOGLEFINANCE(""INDEXBVMF:IFIX"") ,INDEX(GOOGLEFINANCE(""INDEXBVMF:IFIX"",""price"",$I709),2,2))"),3416.25)</f>
        <v>3416.25</v>
      </c>
      <c r="W709" s="32" t="e">
        <f t="shared" ca="1" si="23"/>
        <v>#VALUE!</v>
      </c>
      <c r="X709" s="33" t="s">
        <v>66</v>
      </c>
      <c r="Y709" s="34">
        <v>0</v>
      </c>
    </row>
    <row r="710" spans="1:25" ht="15.75" customHeight="1" x14ac:dyDescent="0.2">
      <c r="A710" s="48"/>
      <c r="B710" s="45"/>
      <c r="C710" s="46"/>
      <c r="D710" s="48"/>
      <c r="E710" s="135"/>
      <c r="F710" s="49">
        <f t="shared" si="16"/>
        <v>0</v>
      </c>
      <c r="G710" s="49">
        <f t="shared" si="17"/>
        <v>0</v>
      </c>
      <c r="H710" s="34" t="s">
        <v>66</v>
      </c>
      <c r="I710" s="45"/>
      <c r="J710" s="46"/>
      <c r="K710" s="25"/>
      <c r="L710" s="22"/>
      <c r="M710" s="47" t="str">
        <f t="shared" si="18"/>
        <v/>
      </c>
      <c r="N710" s="27" t="str">
        <f t="shared" si="19"/>
        <v/>
      </c>
      <c r="O710" s="27" t="str">
        <f t="shared" si="20"/>
        <v/>
      </c>
      <c r="P710" s="27" t="str">
        <f t="shared" si="21"/>
        <v/>
      </c>
      <c r="Q710" s="28" t="s">
        <v>66</v>
      </c>
      <c r="R710" s="33" t="s">
        <v>66</v>
      </c>
      <c r="S710" s="30">
        <f ca="1">SUMIFS(Dividendos!E:E,Dividendos!B:B,A710,Dividendos!A:A,"&gt;="&amp;B710,Dividendos!A:A,"&lt;="&amp; IF(I710="",TODAY(),I710 ))*D710</f>
        <v>0</v>
      </c>
      <c r="T710" s="30">
        <f t="shared" ca="1" si="22"/>
        <v>0</v>
      </c>
      <c r="U710" s="31" t="str">
        <f ca="1">IFERROR(__xludf.DUMMYFUNCTION("IFERROR(IF(B710=TODAY(),GOOGLEFINANCE(""INDEXBVMF:IFIX""),INDEX(GOOGLEFINANCE(""INDEXBVMF:IFIX"",""price"",$B710),2,2)))"),"")</f>
        <v/>
      </c>
      <c r="V710" s="31">
        <f ca="1">IFERROR(__xludf.DUMMYFUNCTION("IF(OR(ISBLANK($I710),I710=TODAY()), GOOGLEFINANCE(""INDEXBVMF:IFIX"") ,INDEX(GOOGLEFINANCE(""INDEXBVMF:IFIX"",""price"",$I710),2,2))"),3416.25)</f>
        <v>3416.25</v>
      </c>
      <c r="W710" s="32" t="e">
        <f t="shared" ca="1" si="23"/>
        <v>#VALUE!</v>
      </c>
      <c r="X710" s="33" t="s">
        <v>66</v>
      </c>
      <c r="Y710" s="34">
        <v>0</v>
      </c>
    </row>
    <row r="711" spans="1:25" ht="15.75" customHeight="1" x14ac:dyDescent="0.2">
      <c r="A711" s="48"/>
      <c r="B711" s="45"/>
      <c r="C711" s="46"/>
      <c r="D711" s="48"/>
      <c r="E711" s="135"/>
      <c r="F711" s="49">
        <f t="shared" si="16"/>
        <v>0</v>
      </c>
      <c r="G711" s="49">
        <f t="shared" si="17"/>
        <v>0</v>
      </c>
      <c r="H711" s="34" t="s">
        <v>66</v>
      </c>
      <c r="I711" s="45"/>
      <c r="J711" s="46"/>
      <c r="K711" s="25"/>
      <c r="L711" s="22"/>
      <c r="M711" s="47" t="str">
        <f t="shared" si="18"/>
        <v/>
      </c>
      <c r="N711" s="27" t="str">
        <f t="shared" si="19"/>
        <v/>
      </c>
      <c r="O711" s="27" t="str">
        <f t="shared" si="20"/>
        <v/>
      </c>
      <c r="P711" s="27" t="str">
        <f t="shared" si="21"/>
        <v/>
      </c>
      <c r="Q711" s="28" t="s">
        <v>66</v>
      </c>
      <c r="R711" s="33" t="s">
        <v>66</v>
      </c>
      <c r="S711" s="30">
        <f ca="1">SUMIFS(Dividendos!E:E,Dividendos!B:B,A711,Dividendos!A:A,"&gt;="&amp;B711,Dividendos!A:A,"&lt;="&amp; IF(I711="",TODAY(),I711 ))*D711</f>
        <v>0</v>
      </c>
      <c r="T711" s="30">
        <f t="shared" ca="1" si="22"/>
        <v>0</v>
      </c>
      <c r="U711" s="31" t="str">
        <f ca="1">IFERROR(__xludf.DUMMYFUNCTION("IFERROR(IF(B711=TODAY(),GOOGLEFINANCE(""INDEXBVMF:IFIX""),INDEX(GOOGLEFINANCE(""INDEXBVMF:IFIX"",""price"",$B711),2,2)))"),"")</f>
        <v/>
      </c>
      <c r="V711" s="31">
        <f ca="1">IFERROR(__xludf.DUMMYFUNCTION("IF(OR(ISBLANK($I711),I711=TODAY()), GOOGLEFINANCE(""INDEXBVMF:IFIX"") ,INDEX(GOOGLEFINANCE(""INDEXBVMF:IFIX"",""price"",$I711),2,2))"),3416.25)</f>
        <v>3416.25</v>
      </c>
      <c r="W711" s="32" t="e">
        <f t="shared" ca="1" si="23"/>
        <v>#VALUE!</v>
      </c>
      <c r="X711" s="33" t="s">
        <v>66</v>
      </c>
      <c r="Y711" s="34">
        <v>0</v>
      </c>
    </row>
    <row r="712" spans="1:25" ht="15.75" customHeight="1" x14ac:dyDescent="0.2">
      <c r="A712" s="48"/>
      <c r="B712" s="45"/>
      <c r="C712" s="46"/>
      <c r="D712" s="48"/>
      <c r="E712" s="135"/>
      <c r="F712" s="49">
        <f t="shared" si="16"/>
        <v>0</v>
      </c>
      <c r="G712" s="49">
        <f t="shared" si="17"/>
        <v>0</v>
      </c>
      <c r="H712" s="34" t="s">
        <v>66</v>
      </c>
      <c r="I712" s="45"/>
      <c r="J712" s="46"/>
      <c r="K712" s="25"/>
      <c r="L712" s="22"/>
      <c r="M712" s="47" t="str">
        <f t="shared" si="18"/>
        <v/>
      </c>
      <c r="N712" s="27" t="str">
        <f t="shared" si="19"/>
        <v/>
      </c>
      <c r="O712" s="27" t="str">
        <f t="shared" si="20"/>
        <v/>
      </c>
      <c r="P712" s="27" t="str">
        <f t="shared" si="21"/>
        <v/>
      </c>
      <c r="Q712" s="28" t="s">
        <v>66</v>
      </c>
      <c r="R712" s="33" t="s">
        <v>66</v>
      </c>
      <c r="S712" s="30">
        <f ca="1">SUMIFS(Dividendos!E:E,Dividendos!B:B,A712,Dividendos!A:A,"&gt;="&amp;B712,Dividendos!A:A,"&lt;="&amp; IF(I712="",TODAY(),I712 ))*D712</f>
        <v>0</v>
      </c>
      <c r="T712" s="30">
        <f t="shared" ca="1" si="22"/>
        <v>0</v>
      </c>
      <c r="U712" s="31" t="str">
        <f ca="1">IFERROR(__xludf.DUMMYFUNCTION("IFERROR(IF(B712=TODAY(),GOOGLEFINANCE(""INDEXBVMF:IFIX""),INDEX(GOOGLEFINANCE(""INDEXBVMF:IFIX"",""price"",$B712),2,2)))"),"")</f>
        <v/>
      </c>
      <c r="V712" s="31">
        <f ca="1">IFERROR(__xludf.DUMMYFUNCTION("IF(OR(ISBLANK($I712),I712=TODAY()), GOOGLEFINANCE(""INDEXBVMF:IFIX"") ,INDEX(GOOGLEFINANCE(""INDEXBVMF:IFIX"",""price"",$I712),2,2))"),3416.25)</f>
        <v>3416.25</v>
      </c>
      <c r="W712" s="32" t="e">
        <f t="shared" ca="1" si="23"/>
        <v>#VALUE!</v>
      </c>
      <c r="X712" s="33" t="s">
        <v>66</v>
      </c>
      <c r="Y712" s="34">
        <v>0</v>
      </c>
    </row>
    <row r="713" spans="1:25" ht="15.75" customHeight="1" x14ac:dyDescent="0.2">
      <c r="A713" s="48"/>
      <c r="B713" s="45"/>
      <c r="C713" s="46"/>
      <c r="D713" s="48"/>
      <c r="E713" s="135"/>
      <c r="F713" s="49">
        <f t="shared" si="16"/>
        <v>0</v>
      </c>
      <c r="G713" s="49">
        <f t="shared" si="17"/>
        <v>0</v>
      </c>
      <c r="H713" s="34" t="s">
        <v>66</v>
      </c>
      <c r="I713" s="45"/>
      <c r="J713" s="46"/>
      <c r="K713" s="25"/>
      <c r="L713" s="22"/>
      <c r="M713" s="47" t="str">
        <f t="shared" si="18"/>
        <v/>
      </c>
      <c r="N713" s="27" t="str">
        <f t="shared" si="19"/>
        <v/>
      </c>
      <c r="O713" s="27" t="str">
        <f t="shared" si="20"/>
        <v/>
      </c>
      <c r="P713" s="27" t="str">
        <f t="shared" si="21"/>
        <v/>
      </c>
      <c r="Q713" s="28" t="s">
        <v>66</v>
      </c>
      <c r="R713" s="33" t="s">
        <v>66</v>
      </c>
      <c r="S713" s="30">
        <f ca="1">SUMIFS(Dividendos!E:E,Dividendos!B:B,A713,Dividendos!A:A,"&gt;="&amp;B713,Dividendos!A:A,"&lt;="&amp; IF(I713="",TODAY(),I713 ))*D713</f>
        <v>0</v>
      </c>
      <c r="T713" s="30">
        <f t="shared" ca="1" si="22"/>
        <v>0</v>
      </c>
      <c r="U713" s="31" t="str">
        <f ca="1">IFERROR(__xludf.DUMMYFUNCTION("IFERROR(IF(B713=TODAY(),GOOGLEFINANCE(""INDEXBVMF:IFIX""),INDEX(GOOGLEFINANCE(""INDEXBVMF:IFIX"",""price"",$B713),2,2)))"),"")</f>
        <v/>
      </c>
      <c r="V713" s="31">
        <f ca="1">IFERROR(__xludf.DUMMYFUNCTION("IF(OR(ISBLANK($I713),I713=TODAY()), GOOGLEFINANCE(""INDEXBVMF:IFIX"") ,INDEX(GOOGLEFINANCE(""INDEXBVMF:IFIX"",""price"",$I713),2,2))"),3416.25)</f>
        <v>3416.25</v>
      </c>
      <c r="W713" s="32" t="e">
        <f t="shared" ca="1" si="23"/>
        <v>#VALUE!</v>
      </c>
      <c r="X713" s="33" t="s">
        <v>66</v>
      </c>
      <c r="Y713" s="34">
        <v>0</v>
      </c>
    </row>
    <row r="714" spans="1:25" ht="15.75" customHeight="1" x14ac:dyDescent="0.2">
      <c r="A714" s="48"/>
      <c r="B714" s="45"/>
      <c r="C714" s="46"/>
      <c r="D714" s="48"/>
      <c r="E714" s="135"/>
      <c r="F714" s="49">
        <f t="shared" si="16"/>
        <v>0</v>
      </c>
      <c r="G714" s="49">
        <f t="shared" si="17"/>
        <v>0</v>
      </c>
      <c r="H714" s="34" t="s">
        <v>66</v>
      </c>
      <c r="I714" s="45"/>
      <c r="J714" s="46"/>
      <c r="K714" s="25"/>
      <c r="L714" s="22"/>
      <c r="M714" s="47" t="str">
        <f t="shared" si="18"/>
        <v/>
      </c>
      <c r="N714" s="27" t="str">
        <f t="shared" si="19"/>
        <v/>
      </c>
      <c r="O714" s="27" t="str">
        <f t="shared" si="20"/>
        <v/>
      </c>
      <c r="P714" s="27" t="str">
        <f t="shared" si="21"/>
        <v/>
      </c>
      <c r="Q714" s="28" t="s">
        <v>66</v>
      </c>
      <c r="R714" s="33" t="s">
        <v>66</v>
      </c>
      <c r="S714" s="30">
        <f ca="1">SUMIFS(Dividendos!E:E,Dividendos!B:B,A714,Dividendos!A:A,"&gt;="&amp;B714,Dividendos!A:A,"&lt;="&amp; IF(I714="",TODAY(),I714 ))*D714</f>
        <v>0</v>
      </c>
      <c r="T714" s="30">
        <f t="shared" ca="1" si="22"/>
        <v>0</v>
      </c>
      <c r="U714" s="31" t="str">
        <f ca="1">IFERROR(__xludf.DUMMYFUNCTION("IFERROR(IF(B714=TODAY(),GOOGLEFINANCE(""INDEXBVMF:IFIX""),INDEX(GOOGLEFINANCE(""INDEXBVMF:IFIX"",""price"",$B714),2,2)))"),"")</f>
        <v/>
      </c>
      <c r="V714" s="31">
        <f ca="1">IFERROR(__xludf.DUMMYFUNCTION("IF(OR(ISBLANK($I714),I714=TODAY()), GOOGLEFINANCE(""INDEXBVMF:IFIX"") ,INDEX(GOOGLEFINANCE(""INDEXBVMF:IFIX"",""price"",$I714),2,2))"),3416.25)</f>
        <v>3416.25</v>
      </c>
      <c r="W714" s="32" t="e">
        <f t="shared" ca="1" si="23"/>
        <v>#VALUE!</v>
      </c>
      <c r="X714" s="33" t="s">
        <v>66</v>
      </c>
      <c r="Y714" s="34">
        <v>0</v>
      </c>
    </row>
    <row r="715" spans="1:25" ht="15.75" customHeight="1" x14ac:dyDescent="0.2">
      <c r="A715" s="48"/>
      <c r="B715" s="45"/>
      <c r="C715" s="46"/>
      <c r="D715" s="48"/>
      <c r="E715" s="135"/>
      <c r="F715" s="49">
        <f t="shared" si="16"/>
        <v>0</v>
      </c>
      <c r="G715" s="49">
        <f t="shared" si="17"/>
        <v>0</v>
      </c>
      <c r="H715" s="34" t="s">
        <v>66</v>
      </c>
      <c r="I715" s="45"/>
      <c r="J715" s="46"/>
      <c r="K715" s="25"/>
      <c r="L715" s="22"/>
      <c r="M715" s="47" t="str">
        <f t="shared" si="18"/>
        <v/>
      </c>
      <c r="N715" s="27" t="str">
        <f t="shared" si="19"/>
        <v/>
      </c>
      <c r="O715" s="27" t="str">
        <f t="shared" si="20"/>
        <v/>
      </c>
      <c r="P715" s="27" t="str">
        <f t="shared" si="21"/>
        <v/>
      </c>
      <c r="Q715" s="28" t="s">
        <v>66</v>
      </c>
      <c r="R715" s="33" t="s">
        <v>66</v>
      </c>
      <c r="S715" s="30">
        <f ca="1">SUMIFS(Dividendos!E:E,Dividendos!B:B,A715,Dividendos!A:A,"&gt;="&amp;B715,Dividendos!A:A,"&lt;="&amp; IF(I715="",TODAY(),I715 ))*D715</f>
        <v>0</v>
      </c>
      <c r="T715" s="30">
        <f t="shared" ca="1" si="22"/>
        <v>0</v>
      </c>
      <c r="U715" s="31" t="str">
        <f ca="1">IFERROR(__xludf.DUMMYFUNCTION("IFERROR(IF(B715=TODAY(),GOOGLEFINANCE(""INDEXBVMF:IFIX""),INDEX(GOOGLEFINANCE(""INDEXBVMF:IFIX"",""price"",$B715),2,2)))"),"")</f>
        <v/>
      </c>
      <c r="V715" s="31">
        <f ca="1">IFERROR(__xludf.DUMMYFUNCTION("IF(OR(ISBLANK($I715),I715=TODAY()), GOOGLEFINANCE(""INDEXBVMF:IFIX"") ,INDEX(GOOGLEFINANCE(""INDEXBVMF:IFIX"",""price"",$I715),2,2))"),3416.25)</f>
        <v>3416.25</v>
      </c>
      <c r="W715" s="32" t="e">
        <f t="shared" ca="1" si="23"/>
        <v>#VALUE!</v>
      </c>
      <c r="X715" s="33" t="s">
        <v>66</v>
      </c>
      <c r="Y715" s="34">
        <v>0</v>
      </c>
    </row>
    <row r="716" spans="1:25" ht="15.75" customHeight="1" x14ac:dyDescent="0.2">
      <c r="A716" s="48"/>
      <c r="B716" s="45"/>
      <c r="C716" s="46"/>
      <c r="D716" s="48"/>
      <c r="E716" s="135"/>
      <c r="F716" s="49">
        <f t="shared" si="16"/>
        <v>0</v>
      </c>
      <c r="G716" s="49">
        <f t="shared" si="17"/>
        <v>0</v>
      </c>
      <c r="H716" s="34" t="s">
        <v>66</v>
      </c>
      <c r="I716" s="45"/>
      <c r="J716" s="46"/>
      <c r="K716" s="25"/>
      <c r="L716" s="22"/>
      <c r="M716" s="47" t="str">
        <f t="shared" si="18"/>
        <v/>
      </c>
      <c r="N716" s="27" t="str">
        <f t="shared" si="19"/>
        <v/>
      </c>
      <c r="O716" s="27" t="str">
        <f t="shared" si="20"/>
        <v/>
      </c>
      <c r="P716" s="27" t="str">
        <f t="shared" si="21"/>
        <v/>
      </c>
      <c r="Q716" s="28" t="s">
        <v>66</v>
      </c>
      <c r="R716" s="33" t="s">
        <v>66</v>
      </c>
      <c r="S716" s="30">
        <f ca="1">SUMIFS(Dividendos!E:E,Dividendos!B:B,A716,Dividendos!A:A,"&gt;="&amp;B716,Dividendos!A:A,"&lt;="&amp; IF(I716="",TODAY(),I716 ))*D716</f>
        <v>0</v>
      </c>
      <c r="T716" s="30">
        <f t="shared" ca="1" si="22"/>
        <v>0</v>
      </c>
      <c r="U716" s="31" t="str">
        <f ca="1">IFERROR(__xludf.DUMMYFUNCTION("IFERROR(IF(B716=TODAY(),GOOGLEFINANCE(""INDEXBVMF:IFIX""),INDEX(GOOGLEFINANCE(""INDEXBVMF:IFIX"",""price"",$B716),2,2)))"),"")</f>
        <v/>
      </c>
      <c r="V716" s="31">
        <f ca="1">IFERROR(__xludf.DUMMYFUNCTION("IF(OR(ISBLANK($I716),I716=TODAY()), GOOGLEFINANCE(""INDEXBVMF:IFIX"") ,INDEX(GOOGLEFINANCE(""INDEXBVMF:IFIX"",""price"",$I716),2,2))"),3416.25)</f>
        <v>3416.25</v>
      </c>
      <c r="W716" s="32" t="e">
        <f t="shared" ca="1" si="23"/>
        <v>#VALUE!</v>
      </c>
      <c r="X716" s="33" t="s">
        <v>66</v>
      </c>
      <c r="Y716" s="34">
        <v>0</v>
      </c>
    </row>
    <row r="717" spans="1:25" ht="15.75" customHeight="1" x14ac:dyDescent="0.2">
      <c r="A717" s="48"/>
      <c r="B717" s="45"/>
      <c r="C717" s="46"/>
      <c r="D717" s="48"/>
      <c r="E717" s="135"/>
      <c r="F717" s="49">
        <f t="shared" si="16"/>
        <v>0</v>
      </c>
      <c r="G717" s="49">
        <f t="shared" si="17"/>
        <v>0</v>
      </c>
      <c r="H717" s="34" t="s">
        <v>66</v>
      </c>
      <c r="I717" s="45"/>
      <c r="J717" s="46"/>
      <c r="K717" s="25"/>
      <c r="L717" s="22"/>
      <c r="M717" s="47" t="str">
        <f t="shared" si="18"/>
        <v/>
      </c>
      <c r="N717" s="27" t="str">
        <f t="shared" si="19"/>
        <v/>
      </c>
      <c r="O717" s="27" t="str">
        <f t="shared" si="20"/>
        <v/>
      </c>
      <c r="P717" s="27" t="str">
        <f t="shared" si="21"/>
        <v/>
      </c>
      <c r="Q717" s="28" t="s">
        <v>66</v>
      </c>
      <c r="R717" s="33" t="s">
        <v>66</v>
      </c>
      <c r="S717" s="30">
        <f ca="1">SUMIFS(Dividendos!E:E,Dividendos!B:B,A717,Dividendos!A:A,"&gt;="&amp;B717,Dividendos!A:A,"&lt;="&amp; IF(I717="",TODAY(),I717 ))*D717</f>
        <v>0</v>
      </c>
      <c r="T717" s="30">
        <f t="shared" ca="1" si="22"/>
        <v>0</v>
      </c>
      <c r="U717" s="31" t="str">
        <f ca="1">IFERROR(__xludf.DUMMYFUNCTION("IFERROR(IF(B717=TODAY(),GOOGLEFINANCE(""INDEXBVMF:IFIX""),INDEX(GOOGLEFINANCE(""INDEXBVMF:IFIX"",""price"",$B717),2,2)))"),"")</f>
        <v/>
      </c>
      <c r="V717" s="31">
        <f ca="1">IFERROR(__xludf.DUMMYFUNCTION("IF(OR(ISBLANK($I717),I717=TODAY()), GOOGLEFINANCE(""INDEXBVMF:IFIX"") ,INDEX(GOOGLEFINANCE(""INDEXBVMF:IFIX"",""price"",$I717),2,2))"),3416.25)</f>
        <v>3416.25</v>
      </c>
      <c r="W717" s="32" t="e">
        <f t="shared" ca="1" si="23"/>
        <v>#VALUE!</v>
      </c>
      <c r="X717" s="33" t="s">
        <v>66</v>
      </c>
      <c r="Y717" s="34">
        <v>0</v>
      </c>
    </row>
    <row r="718" spans="1:25" ht="15.75" customHeight="1" x14ac:dyDescent="0.2">
      <c r="A718" s="48"/>
      <c r="B718" s="45"/>
      <c r="C718" s="46"/>
      <c r="D718" s="48"/>
      <c r="E718" s="135"/>
      <c r="F718" s="49">
        <f t="shared" si="16"/>
        <v>0</v>
      </c>
      <c r="G718" s="49">
        <f t="shared" si="17"/>
        <v>0</v>
      </c>
      <c r="H718" s="34" t="s">
        <v>66</v>
      </c>
      <c r="I718" s="45"/>
      <c r="J718" s="46"/>
      <c r="K718" s="25"/>
      <c r="L718" s="22"/>
      <c r="M718" s="47" t="str">
        <f t="shared" si="18"/>
        <v/>
      </c>
      <c r="N718" s="27" t="str">
        <f t="shared" si="19"/>
        <v/>
      </c>
      <c r="O718" s="27" t="str">
        <f t="shared" si="20"/>
        <v/>
      </c>
      <c r="P718" s="27" t="str">
        <f t="shared" si="21"/>
        <v/>
      </c>
      <c r="Q718" s="28" t="s">
        <v>66</v>
      </c>
      <c r="R718" s="33" t="s">
        <v>66</v>
      </c>
      <c r="S718" s="30">
        <f ca="1">SUMIFS(Dividendos!E:E,Dividendos!B:B,A718,Dividendos!A:A,"&gt;="&amp;B718,Dividendos!A:A,"&lt;="&amp; IF(I718="",TODAY(),I718 ))*D718</f>
        <v>0</v>
      </c>
      <c r="T718" s="30">
        <f t="shared" ca="1" si="22"/>
        <v>0</v>
      </c>
      <c r="U718" s="31" t="str">
        <f ca="1">IFERROR(__xludf.DUMMYFUNCTION("IFERROR(IF(B718=TODAY(),GOOGLEFINANCE(""INDEXBVMF:IFIX""),INDEX(GOOGLEFINANCE(""INDEXBVMF:IFIX"",""price"",$B718),2,2)))"),"")</f>
        <v/>
      </c>
      <c r="V718" s="31">
        <f ca="1">IFERROR(__xludf.DUMMYFUNCTION("IF(OR(ISBLANK($I718),I718=TODAY()), GOOGLEFINANCE(""INDEXBVMF:IFIX"") ,INDEX(GOOGLEFINANCE(""INDEXBVMF:IFIX"",""price"",$I718),2,2))"),3416.25)</f>
        <v>3416.25</v>
      </c>
      <c r="W718" s="32" t="e">
        <f t="shared" ca="1" si="23"/>
        <v>#VALUE!</v>
      </c>
      <c r="X718" s="33" t="s">
        <v>66</v>
      </c>
      <c r="Y718" s="34">
        <v>0</v>
      </c>
    </row>
    <row r="719" spans="1:25" ht="15.75" customHeight="1" x14ac:dyDescent="0.2">
      <c r="A719" s="48"/>
      <c r="B719" s="45"/>
      <c r="C719" s="46"/>
      <c r="D719" s="48"/>
      <c r="E719" s="135"/>
      <c r="F719" s="49">
        <f t="shared" si="16"/>
        <v>0</v>
      </c>
      <c r="G719" s="49">
        <f t="shared" si="17"/>
        <v>0</v>
      </c>
      <c r="H719" s="34" t="s">
        <v>66</v>
      </c>
      <c r="I719" s="45"/>
      <c r="J719" s="46"/>
      <c r="K719" s="25"/>
      <c r="L719" s="22"/>
      <c r="M719" s="47" t="str">
        <f t="shared" si="18"/>
        <v/>
      </c>
      <c r="N719" s="27" t="str">
        <f t="shared" si="19"/>
        <v/>
      </c>
      <c r="O719" s="27" t="str">
        <f t="shared" si="20"/>
        <v/>
      </c>
      <c r="P719" s="27" t="str">
        <f t="shared" si="21"/>
        <v/>
      </c>
      <c r="Q719" s="28" t="s">
        <v>66</v>
      </c>
      <c r="R719" s="33" t="s">
        <v>66</v>
      </c>
      <c r="S719" s="30">
        <f ca="1">SUMIFS(Dividendos!E:E,Dividendos!B:B,A719,Dividendos!A:A,"&gt;="&amp;B719,Dividendos!A:A,"&lt;="&amp; IF(I719="",TODAY(),I719 ))*D719</f>
        <v>0</v>
      </c>
      <c r="T719" s="30">
        <f t="shared" ca="1" si="22"/>
        <v>0</v>
      </c>
      <c r="U719" s="31" t="str">
        <f ca="1">IFERROR(__xludf.DUMMYFUNCTION("IFERROR(IF(B719=TODAY(),GOOGLEFINANCE(""INDEXBVMF:IFIX""),INDEX(GOOGLEFINANCE(""INDEXBVMF:IFIX"",""price"",$B719),2,2)))"),"")</f>
        <v/>
      </c>
      <c r="V719" s="31">
        <f ca="1">IFERROR(__xludf.DUMMYFUNCTION("IF(OR(ISBLANK($I719),I719=TODAY()), GOOGLEFINANCE(""INDEXBVMF:IFIX"") ,INDEX(GOOGLEFINANCE(""INDEXBVMF:IFIX"",""price"",$I719),2,2))"),3416.25)</f>
        <v>3416.25</v>
      </c>
      <c r="W719" s="32" t="e">
        <f t="shared" ca="1" si="23"/>
        <v>#VALUE!</v>
      </c>
      <c r="X719" s="33" t="s">
        <v>66</v>
      </c>
      <c r="Y719" s="34">
        <v>0</v>
      </c>
    </row>
    <row r="720" spans="1:25" ht="15.75" customHeight="1" x14ac:dyDescent="0.2">
      <c r="A720" s="48"/>
      <c r="B720" s="45"/>
      <c r="C720" s="46"/>
      <c r="D720" s="48"/>
      <c r="E720" s="135"/>
      <c r="F720" s="49">
        <f t="shared" si="16"/>
        <v>0</v>
      </c>
      <c r="G720" s="49">
        <f t="shared" si="17"/>
        <v>0</v>
      </c>
      <c r="H720" s="34" t="s">
        <v>66</v>
      </c>
      <c r="I720" s="45"/>
      <c r="J720" s="46"/>
      <c r="K720" s="25"/>
      <c r="L720" s="22"/>
      <c r="M720" s="47" t="str">
        <f t="shared" si="18"/>
        <v/>
      </c>
      <c r="N720" s="27" t="str">
        <f t="shared" si="19"/>
        <v/>
      </c>
      <c r="O720" s="27" t="str">
        <f t="shared" si="20"/>
        <v/>
      </c>
      <c r="P720" s="27" t="str">
        <f t="shared" si="21"/>
        <v/>
      </c>
      <c r="Q720" s="28" t="s">
        <v>66</v>
      </c>
      <c r="R720" s="33" t="s">
        <v>66</v>
      </c>
      <c r="S720" s="30">
        <f ca="1">SUMIFS(Dividendos!E:E,Dividendos!B:B,A720,Dividendos!A:A,"&gt;="&amp;B720,Dividendos!A:A,"&lt;="&amp; IF(I720="",TODAY(),I720 ))*D720</f>
        <v>0</v>
      </c>
      <c r="T720" s="30">
        <f t="shared" ca="1" si="22"/>
        <v>0</v>
      </c>
      <c r="U720" s="31" t="str">
        <f ca="1">IFERROR(__xludf.DUMMYFUNCTION("IFERROR(IF(B720=TODAY(),GOOGLEFINANCE(""INDEXBVMF:IFIX""),INDEX(GOOGLEFINANCE(""INDEXBVMF:IFIX"",""price"",$B720),2,2)))"),"")</f>
        <v/>
      </c>
      <c r="V720" s="31">
        <f ca="1">IFERROR(__xludf.DUMMYFUNCTION("IF(OR(ISBLANK($I720),I720=TODAY()), GOOGLEFINANCE(""INDEXBVMF:IFIX"") ,INDEX(GOOGLEFINANCE(""INDEXBVMF:IFIX"",""price"",$I720),2,2))"),3416.25)</f>
        <v>3416.25</v>
      </c>
      <c r="W720" s="32" t="e">
        <f t="shared" ca="1" si="23"/>
        <v>#VALUE!</v>
      </c>
      <c r="X720" s="33" t="s">
        <v>66</v>
      </c>
      <c r="Y720" s="34">
        <v>0</v>
      </c>
    </row>
    <row r="721" spans="1:25" ht="15.75" customHeight="1" x14ac:dyDescent="0.2">
      <c r="A721" s="48"/>
      <c r="B721" s="45"/>
      <c r="C721" s="46"/>
      <c r="D721" s="48"/>
      <c r="E721" s="135"/>
      <c r="F721" s="49">
        <f t="shared" si="16"/>
        <v>0</v>
      </c>
      <c r="G721" s="49">
        <f t="shared" si="17"/>
        <v>0</v>
      </c>
      <c r="H721" s="34" t="s">
        <v>66</v>
      </c>
      <c r="I721" s="45"/>
      <c r="J721" s="46"/>
      <c r="K721" s="25"/>
      <c r="L721" s="22"/>
      <c r="M721" s="47" t="str">
        <f t="shared" si="18"/>
        <v/>
      </c>
      <c r="N721" s="27" t="str">
        <f t="shared" si="19"/>
        <v/>
      </c>
      <c r="O721" s="27" t="str">
        <f t="shared" si="20"/>
        <v/>
      </c>
      <c r="P721" s="27" t="str">
        <f t="shared" si="21"/>
        <v/>
      </c>
      <c r="Q721" s="28" t="s">
        <v>66</v>
      </c>
      <c r="R721" s="33" t="s">
        <v>66</v>
      </c>
      <c r="S721" s="30">
        <f ca="1">SUMIFS(Dividendos!E:E,Dividendos!B:B,A721,Dividendos!A:A,"&gt;="&amp;B721,Dividendos!A:A,"&lt;="&amp; IF(I721="",TODAY(),I721 ))*D721</f>
        <v>0</v>
      </c>
      <c r="T721" s="30">
        <f t="shared" ca="1" si="22"/>
        <v>0</v>
      </c>
      <c r="U721" s="31" t="str">
        <f ca="1">IFERROR(__xludf.DUMMYFUNCTION("IFERROR(IF(B721=TODAY(),GOOGLEFINANCE(""INDEXBVMF:IFIX""),INDEX(GOOGLEFINANCE(""INDEXBVMF:IFIX"",""price"",$B721),2,2)))"),"")</f>
        <v/>
      </c>
      <c r="V721" s="31">
        <f ca="1">IFERROR(__xludf.DUMMYFUNCTION("IF(OR(ISBLANK($I721),I721=TODAY()), GOOGLEFINANCE(""INDEXBVMF:IFIX"") ,INDEX(GOOGLEFINANCE(""INDEXBVMF:IFIX"",""price"",$I721),2,2))"),3416.25)</f>
        <v>3416.25</v>
      </c>
      <c r="W721" s="32" t="e">
        <f t="shared" ca="1" si="23"/>
        <v>#VALUE!</v>
      </c>
      <c r="X721" s="33" t="s">
        <v>66</v>
      </c>
      <c r="Y721" s="34">
        <v>0</v>
      </c>
    </row>
    <row r="722" spans="1:25" ht="15.75" customHeight="1" x14ac:dyDescent="0.2">
      <c r="A722" s="48"/>
      <c r="B722" s="45"/>
      <c r="C722" s="46"/>
      <c r="D722" s="48"/>
      <c r="E722" s="135"/>
      <c r="F722" s="49">
        <f t="shared" si="16"/>
        <v>0</v>
      </c>
      <c r="G722" s="49">
        <f t="shared" si="17"/>
        <v>0</v>
      </c>
      <c r="H722" s="34" t="s">
        <v>66</v>
      </c>
      <c r="I722" s="45"/>
      <c r="J722" s="46"/>
      <c r="K722" s="25"/>
      <c r="L722" s="22"/>
      <c r="M722" s="47" t="str">
        <f t="shared" si="18"/>
        <v/>
      </c>
      <c r="N722" s="27" t="str">
        <f t="shared" si="19"/>
        <v/>
      </c>
      <c r="O722" s="27" t="str">
        <f t="shared" si="20"/>
        <v/>
      </c>
      <c r="P722" s="27" t="str">
        <f t="shared" si="21"/>
        <v/>
      </c>
      <c r="Q722" s="28" t="s">
        <v>66</v>
      </c>
      <c r="R722" s="33" t="s">
        <v>66</v>
      </c>
      <c r="S722" s="30">
        <f ca="1">SUMIFS(Dividendos!E:E,Dividendos!B:B,A722,Dividendos!A:A,"&gt;="&amp;B722,Dividendos!A:A,"&lt;="&amp; IF(I722="",TODAY(),I722 ))*D722</f>
        <v>0</v>
      </c>
      <c r="T722" s="30">
        <f t="shared" ca="1" si="22"/>
        <v>0</v>
      </c>
      <c r="U722" s="31" t="str">
        <f ca="1">IFERROR(__xludf.DUMMYFUNCTION("IFERROR(IF(B722=TODAY(),GOOGLEFINANCE(""INDEXBVMF:IFIX""),INDEX(GOOGLEFINANCE(""INDEXBVMF:IFIX"",""price"",$B722),2,2)))"),"")</f>
        <v/>
      </c>
      <c r="V722" s="31">
        <f ca="1">IFERROR(__xludf.DUMMYFUNCTION("IF(OR(ISBLANK($I722),I722=TODAY()), GOOGLEFINANCE(""INDEXBVMF:IFIX"") ,INDEX(GOOGLEFINANCE(""INDEXBVMF:IFIX"",""price"",$I722),2,2))"),3416.25)</f>
        <v>3416.25</v>
      </c>
      <c r="W722" s="32" t="e">
        <f t="shared" ca="1" si="23"/>
        <v>#VALUE!</v>
      </c>
      <c r="X722" s="33" t="s">
        <v>66</v>
      </c>
      <c r="Y722" s="34">
        <v>0</v>
      </c>
    </row>
    <row r="723" spans="1:25" ht="15.75" customHeight="1" x14ac:dyDescent="0.2">
      <c r="A723" s="48"/>
      <c r="B723" s="45"/>
      <c r="C723" s="46"/>
      <c r="D723" s="48"/>
      <c r="E723" s="135"/>
      <c r="F723" s="49">
        <f t="shared" si="16"/>
        <v>0</v>
      </c>
      <c r="G723" s="49">
        <f t="shared" si="17"/>
        <v>0</v>
      </c>
      <c r="H723" s="34" t="s">
        <v>66</v>
      </c>
      <c r="I723" s="45"/>
      <c r="J723" s="46"/>
      <c r="K723" s="25"/>
      <c r="L723" s="22"/>
      <c r="M723" s="47" t="str">
        <f t="shared" si="18"/>
        <v/>
      </c>
      <c r="N723" s="27" t="str">
        <f t="shared" si="19"/>
        <v/>
      </c>
      <c r="O723" s="27" t="str">
        <f t="shared" si="20"/>
        <v/>
      </c>
      <c r="P723" s="27" t="str">
        <f t="shared" si="21"/>
        <v/>
      </c>
      <c r="Q723" s="28" t="s">
        <v>66</v>
      </c>
      <c r="R723" s="33" t="s">
        <v>66</v>
      </c>
      <c r="S723" s="30">
        <f ca="1">SUMIFS(Dividendos!E:E,Dividendos!B:B,A723,Dividendos!A:A,"&gt;="&amp;B723,Dividendos!A:A,"&lt;="&amp; IF(I723="",TODAY(),I723 ))*D723</f>
        <v>0</v>
      </c>
      <c r="T723" s="30">
        <f t="shared" ca="1" si="22"/>
        <v>0</v>
      </c>
      <c r="U723" s="31" t="str">
        <f ca="1">IFERROR(__xludf.DUMMYFUNCTION("IFERROR(IF(B723=TODAY(),GOOGLEFINANCE(""INDEXBVMF:IFIX""),INDEX(GOOGLEFINANCE(""INDEXBVMF:IFIX"",""price"",$B723),2,2)))"),"")</f>
        <v/>
      </c>
      <c r="V723" s="31">
        <f ca="1">IFERROR(__xludf.DUMMYFUNCTION("IF(OR(ISBLANK($I723),I723=TODAY()), GOOGLEFINANCE(""INDEXBVMF:IFIX"") ,INDEX(GOOGLEFINANCE(""INDEXBVMF:IFIX"",""price"",$I723),2,2))"),3416.25)</f>
        <v>3416.25</v>
      </c>
      <c r="W723" s="32" t="e">
        <f t="shared" ca="1" si="23"/>
        <v>#VALUE!</v>
      </c>
      <c r="X723" s="33" t="s">
        <v>66</v>
      </c>
      <c r="Y723" s="34">
        <v>0</v>
      </c>
    </row>
    <row r="724" spans="1:25" ht="15.75" customHeight="1" x14ac:dyDescent="0.2">
      <c r="A724" s="48"/>
      <c r="B724" s="45"/>
      <c r="C724" s="46"/>
      <c r="D724" s="48"/>
      <c r="E724" s="135"/>
      <c r="F724" s="49">
        <f t="shared" si="16"/>
        <v>0</v>
      </c>
      <c r="G724" s="49">
        <f t="shared" si="17"/>
        <v>0</v>
      </c>
      <c r="H724" s="34" t="s">
        <v>66</v>
      </c>
      <c r="I724" s="45"/>
      <c r="J724" s="46"/>
      <c r="K724" s="25"/>
      <c r="L724" s="22"/>
      <c r="M724" s="47" t="str">
        <f t="shared" si="18"/>
        <v/>
      </c>
      <c r="N724" s="27" t="str">
        <f t="shared" si="19"/>
        <v/>
      </c>
      <c r="O724" s="27" t="str">
        <f t="shared" si="20"/>
        <v/>
      </c>
      <c r="P724" s="27" t="str">
        <f t="shared" si="21"/>
        <v/>
      </c>
      <c r="Q724" s="28" t="s">
        <v>66</v>
      </c>
      <c r="R724" s="33" t="s">
        <v>66</v>
      </c>
      <c r="S724" s="30">
        <f ca="1">SUMIFS(Dividendos!E:E,Dividendos!B:B,A724,Dividendos!A:A,"&gt;="&amp;B724,Dividendos!A:A,"&lt;="&amp; IF(I724="",TODAY(),I724 ))*D724</f>
        <v>0</v>
      </c>
      <c r="T724" s="30">
        <f t="shared" ca="1" si="22"/>
        <v>0</v>
      </c>
      <c r="U724" s="31" t="str">
        <f ca="1">IFERROR(__xludf.DUMMYFUNCTION("IFERROR(IF(B724=TODAY(),GOOGLEFINANCE(""INDEXBVMF:IFIX""),INDEX(GOOGLEFINANCE(""INDEXBVMF:IFIX"",""price"",$B724),2,2)))"),"")</f>
        <v/>
      </c>
      <c r="V724" s="31">
        <f ca="1">IFERROR(__xludf.DUMMYFUNCTION("IF(OR(ISBLANK($I724),I724=TODAY()), GOOGLEFINANCE(""INDEXBVMF:IFIX"") ,INDEX(GOOGLEFINANCE(""INDEXBVMF:IFIX"",""price"",$I724),2,2))"),3416.25)</f>
        <v>3416.25</v>
      </c>
      <c r="W724" s="32" t="e">
        <f t="shared" ca="1" si="23"/>
        <v>#VALUE!</v>
      </c>
      <c r="X724" s="33" t="s">
        <v>66</v>
      </c>
      <c r="Y724" s="34">
        <v>0</v>
      </c>
    </row>
    <row r="725" spans="1:25" ht="15.75" customHeight="1" x14ac:dyDescent="0.2">
      <c r="A725" s="48"/>
      <c r="B725" s="45"/>
      <c r="C725" s="46"/>
      <c r="D725" s="48"/>
      <c r="E725" s="135"/>
      <c r="F725" s="49">
        <f t="shared" si="16"/>
        <v>0</v>
      </c>
      <c r="G725" s="49">
        <f t="shared" si="17"/>
        <v>0</v>
      </c>
      <c r="H725" s="34" t="s">
        <v>66</v>
      </c>
      <c r="I725" s="45"/>
      <c r="J725" s="46"/>
      <c r="K725" s="25"/>
      <c r="L725" s="22"/>
      <c r="M725" s="47" t="str">
        <f t="shared" si="18"/>
        <v/>
      </c>
      <c r="N725" s="27" t="str">
        <f t="shared" si="19"/>
        <v/>
      </c>
      <c r="O725" s="27" t="str">
        <f t="shared" si="20"/>
        <v/>
      </c>
      <c r="P725" s="27" t="str">
        <f t="shared" si="21"/>
        <v/>
      </c>
      <c r="Q725" s="28" t="s">
        <v>66</v>
      </c>
      <c r="R725" s="33" t="s">
        <v>66</v>
      </c>
      <c r="S725" s="30">
        <f ca="1">SUMIFS(Dividendos!E:E,Dividendos!B:B,A725,Dividendos!A:A,"&gt;="&amp;B725,Dividendos!A:A,"&lt;="&amp; IF(I725="",TODAY(),I725 ))*D725</f>
        <v>0</v>
      </c>
      <c r="T725" s="30">
        <f t="shared" ca="1" si="22"/>
        <v>0</v>
      </c>
      <c r="U725" s="31" t="str">
        <f ca="1">IFERROR(__xludf.DUMMYFUNCTION("IFERROR(IF(B725=TODAY(),GOOGLEFINANCE(""INDEXBVMF:IFIX""),INDEX(GOOGLEFINANCE(""INDEXBVMF:IFIX"",""price"",$B725),2,2)))"),"")</f>
        <v/>
      </c>
      <c r="V725" s="31">
        <f ca="1">IFERROR(__xludf.DUMMYFUNCTION("IF(OR(ISBLANK($I725),I725=TODAY()), GOOGLEFINANCE(""INDEXBVMF:IFIX"") ,INDEX(GOOGLEFINANCE(""INDEXBVMF:IFIX"",""price"",$I725),2,2))"),3416.25)</f>
        <v>3416.25</v>
      </c>
      <c r="W725" s="32" t="e">
        <f t="shared" ca="1" si="23"/>
        <v>#VALUE!</v>
      </c>
      <c r="X725" s="33" t="s">
        <v>66</v>
      </c>
      <c r="Y725" s="34">
        <v>0</v>
      </c>
    </row>
    <row r="726" spans="1:25" ht="15.75" customHeight="1" x14ac:dyDescent="0.2">
      <c r="A726" s="48"/>
      <c r="B726" s="45"/>
      <c r="C726" s="46"/>
      <c r="D726" s="48"/>
      <c r="E726" s="135"/>
      <c r="F726" s="49">
        <f t="shared" si="16"/>
        <v>0</v>
      </c>
      <c r="G726" s="49">
        <f t="shared" si="17"/>
        <v>0</v>
      </c>
      <c r="H726" s="34" t="s">
        <v>66</v>
      </c>
      <c r="I726" s="45"/>
      <c r="J726" s="46"/>
      <c r="K726" s="25"/>
      <c r="L726" s="22"/>
      <c r="M726" s="47" t="str">
        <f t="shared" si="18"/>
        <v/>
      </c>
      <c r="N726" s="27" t="str">
        <f t="shared" si="19"/>
        <v/>
      </c>
      <c r="O726" s="27" t="str">
        <f t="shared" si="20"/>
        <v/>
      </c>
      <c r="P726" s="27" t="str">
        <f t="shared" si="21"/>
        <v/>
      </c>
      <c r="Q726" s="28" t="s">
        <v>66</v>
      </c>
      <c r="R726" s="33" t="s">
        <v>66</v>
      </c>
      <c r="S726" s="30">
        <f ca="1">SUMIFS(Dividendos!E:E,Dividendos!B:B,A726,Dividendos!A:A,"&gt;="&amp;B726,Dividendos!A:A,"&lt;="&amp; IF(I726="",TODAY(),I726 ))*D726</f>
        <v>0</v>
      </c>
      <c r="T726" s="30">
        <f t="shared" ca="1" si="22"/>
        <v>0</v>
      </c>
      <c r="U726" s="31" t="str">
        <f ca="1">IFERROR(__xludf.DUMMYFUNCTION("IFERROR(IF(B726=TODAY(),GOOGLEFINANCE(""INDEXBVMF:IFIX""),INDEX(GOOGLEFINANCE(""INDEXBVMF:IFIX"",""price"",$B726),2,2)))"),"")</f>
        <v/>
      </c>
      <c r="V726" s="31">
        <f ca="1">IFERROR(__xludf.DUMMYFUNCTION("IF(OR(ISBLANK($I726),I726=TODAY()), GOOGLEFINANCE(""INDEXBVMF:IFIX"") ,INDEX(GOOGLEFINANCE(""INDEXBVMF:IFIX"",""price"",$I726),2,2))"),3416.25)</f>
        <v>3416.25</v>
      </c>
      <c r="W726" s="32" t="e">
        <f t="shared" ca="1" si="23"/>
        <v>#VALUE!</v>
      </c>
      <c r="X726" s="33" t="s">
        <v>66</v>
      </c>
      <c r="Y726" s="34">
        <v>0</v>
      </c>
    </row>
    <row r="727" spans="1:25" ht="15.75" customHeight="1" x14ac:dyDescent="0.2">
      <c r="A727" s="48"/>
      <c r="B727" s="45"/>
      <c r="C727" s="46"/>
      <c r="D727" s="48"/>
      <c r="E727" s="135"/>
      <c r="F727" s="49">
        <f t="shared" si="16"/>
        <v>0</v>
      </c>
      <c r="G727" s="49">
        <f t="shared" si="17"/>
        <v>0</v>
      </c>
      <c r="H727" s="34" t="s">
        <v>66</v>
      </c>
      <c r="I727" s="45"/>
      <c r="J727" s="46"/>
      <c r="K727" s="25"/>
      <c r="L727" s="22"/>
      <c r="M727" s="47" t="str">
        <f t="shared" si="18"/>
        <v/>
      </c>
      <c r="N727" s="27" t="str">
        <f t="shared" si="19"/>
        <v/>
      </c>
      <c r="O727" s="27" t="str">
        <f t="shared" si="20"/>
        <v/>
      </c>
      <c r="P727" s="27" t="str">
        <f t="shared" si="21"/>
        <v/>
      </c>
      <c r="Q727" s="28" t="s">
        <v>66</v>
      </c>
      <c r="R727" s="33" t="s">
        <v>66</v>
      </c>
      <c r="S727" s="30">
        <f ca="1">SUMIFS(Dividendos!E:E,Dividendos!B:B,A727,Dividendos!A:A,"&gt;="&amp;B727,Dividendos!A:A,"&lt;="&amp; IF(I727="",TODAY(),I727 ))*D727</f>
        <v>0</v>
      </c>
      <c r="T727" s="30">
        <f t="shared" ca="1" si="22"/>
        <v>0</v>
      </c>
      <c r="U727" s="31" t="str">
        <f ca="1">IFERROR(__xludf.DUMMYFUNCTION("IFERROR(IF(B727=TODAY(),GOOGLEFINANCE(""INDEXBVMF:IFIX""),INDEX(GOOGLEFINANCE(""INDEXBVMF:IFIX"",""price"",$B727),2,2)))"),"")</f>
        <v/>
      </c>
      <c r="V727" s="31">
        <f ca="1">IFERROR(__xludf.DUMMYFUNCTION("IF(OR(ISBLANK($I727),I727=TODAY()), GOOGLEFINANCE(""INDEXBVMF:IFIX"") ,INDEX(GOOGLEFINANCE(""INDEXBVMF:IFIX"",""price"",$I727),2,2))"),3416.25)</f>
        <v>3416.25</v>
      </c>
      <c r="W727" s="32" t="e">
        <f t="shared" ca="1" si="23"/>
        <v>#VALUE!</v>
      </c>
      <c r="X727" s="33" t="s">
        <v>66</v>
      </c>
      <c r="Y727" s="34">
        <v>0</v>
      </c>
    </row>
    <row r="728" spans="1:25" ht="15.75" customHeight="1" x14ac:dyDescent="0.2">
      <c r="A728" s="48"/>
      <c r="B728" s="45"/>
      <c r="C728" s="46"/>
      <c r="D728" s="48"/>
      <c r="E728" s="135"/>
      <c r="F728" s="49">
        <f t="shared" si="16"/>
        <v>0</v>
      </c>
      <c r="G728" s="49">
        <f t="shared" si="17"/>
        <v>0</v>
      </c>
      <c r="H728" s="34" t="s">
        <v>66</v>
      </c>
      <c r="I728" s="45"/>
      <c r="J728" s="46"/>
      <c r="K728" s="25"/>
      <c r="L728" s="22"/>
      <c r="M728" s="47" t="str">
        <f t="shared" si="18"/>
        <v/>
      </c>
      <c r="N728" s="27" t="str">
        <f t="shared" si="19"/>
        <v/>
      </c>
      <c r="O728" s="27" t="str">
        <f t="shared" si="20"/>
        <v/>
      </c>
      <c r="P728" s="27" t="str">
        <f t="shared" si="21"/>
        <v/>
      </c>
      <c r="Q728" s="28" t="s">
        <v>66</v>
      </c>
      <c r="R728" s="33" t="s">
        <v>66</v>
      </c>
      <c r="S728" s="30">
        <f ca="1">SUMIFS(Dividendos!E:E,Dividendos!B:B,A728,Dividendos!A:A,"&gt;="&amp;B728,Dividendos!A:A,"&lt;="&amp; IF(I728="",TODAY(),I728 ))*D728</f>
        <v>0</v>
      </c>
      <c r="T728" s="30">
        <f t="shared" ca="1" si="22"/>
        <v>0</v>
      </c>
      <c r="U728" s="31" t="str">
        <f ca="1">IFERROR(__xludf.DUMMYFUNCTION("IFERROR(IF(B728=TODAY(),GOOGLEFINANCE(""INDEXBVMF:IFIX""),INDEX(GOOGLEFINANCE(""INDEXBVMF:IFIX"",""price"",$B728),2,2)))"),"")</f>
        <v/>
      </c>
      <c r="V728" s="31">
        <f ca="1">IFERROR(__xludf.DUMMYFUNCTION("IF(OR(ISBLANK($I728),I728=TODAY()), GOOGLEFINANCE(""INDEXBVMF:IFIX"") ,INDEX(GOOGLEFINANCE(""INDEXBVMF:IFIX"",""price"",$I728),2,2))"),3416.25)</f>
        <v>3416.25</v>
      </c>
      <c r="W728" s="32" t="e">
        <f t="shared" ca="1" si="23"/>
        <v>#VALUE!</v>
      </c>
      <c r="X728" s="33" t="s">
        <v>66</v>
      </c>
      <c r="Y728" s="34">
        <v>0</v>
      </c>
    </row>
    <row r="729" spans="1:25" ht="15.75" customHeight="1" x14ac:dyDescent="0.2">
      <c r="A729" s="48"/>
      <c r="B729" s="45"/>
      <c r="C729" s="46"/>
      <c r="D729" s="48"/>
      <c r="E729" s="135"/>
      <c r="F729" s="49">
        <f t="shared" si="16"/>
        <v>0</v>
      </c>
      <c r="G729" s="49">
        <f t="shared" si="17"/>
        <v>0</v>
      </c>
      <c r="H729" s="34" t="s">
        <v>66</v>
      </c>
      <c r="I729" s="45"/>
      <c r="J729" s="46"/>
      <c r="K729" s="25"/>
      <c r="L729" s="22"/>
      <c r="M729" s="47" t="str">
        <f t="shared" si="18"/>
        <v/>
      </c>
      <c r="N729" s="27" t="str">
        <f t="shared" si="19"/>
        <v/>
      </c>
      <c r="O729" s="27" t="str">
        <f t="shared" si="20"/>
        <v/>
      </c>
      <c r="P729" s="27" t="str">
        <f t="shared" si="21"/>
        <v/>
      </c>
      <c r="Q729" s="28" t="s">
        <v>66</v>
      </c>
      <c r="R729" s="33" t="s">
        <v>66</v>
      </c>
      <c r="S729" s="30">
        <f ca="1">SUMIFS(Dividendos!E:E,Dividendos!B:B,A729,Dividendos!A:A,"&gt;="&amp;B729,Dividendos!A:A,"&lt;="&amp; IF(I729="",TODAY(),I729 ))*D729</f>
        <v>0</v>
      </c>
      <c r="T729" s="30">
        <f t="shared" ca="1" si="22"/>
        <v>0</v>
      </c>
      <c r="U729" s="31" t="str">
        <f ca="1">IFERROR(__xludf.DUMMYFUNCTION("IFERROR(IF(B729=TODAY(),GOOGLEFINANCE(""INDEXBVMF:IFIX""),INDEX(GOOGLEFINANCE(""INDEXBVMF:IFIX"",""price"",$B729),2,2)))"),"")</f>
        <v/>
      </c>
      <c r="V729" s="31">
        <f ca="1">IFERROR(__xludf.DUMMYFUNCTION("IF(OR(ISBLANK($I729),I729=TODAY()), GOOGLEFINANCE(""INDEXBVMF:IFIX"") ,INDEX(GOOGLEFINANCE(""INDEXBVMF:IFIX"",""price"",$I729),2,2))"),3416.25)</f>
        <v>3416.25</v>
      </c>
      <c r="W729" s="32" t="e">
        <f t="shared" ca="1" si="23"/>
        <v>#VALUE!</v>
      </c>
      <c r="X729" s="33" t="s">
        <v>66</v>
      </c>
      <c r="Y729" s="34">
        <v>0</v>
      </c>
    </row>
    <row r="730" spans="1:25" ht="15.75" customHeight="1" x14ac:dyDescent="0.2">
      <c r="A730" s="48"/>
      <c r="B730" s="45"/>
      <c r="C730" s="46"/>
      <c r="D730" s="48"/>
      <c r="E730" s="135"/>
      <c r="F730" s="49">
        <f t="shared" si="16"/>
        <v>0</v>
      </c>
      <c r="G730" s="49">
        <f t="shared" si="17"/>
        <v>0</v>
      </c>
      <c r="H730" s="34" t="s">
        <v>66</v>
      </c>
      <c r="I730" s="45"/>
      <c r="J730" s="46"/>
      <c r="K730" s="25"/>
      <c r="L730" s="22"/>
      <c r="M730" s="47" t="str">
        <f t="shared" si="18"/>
        <v/>
      </c>
      <c r="N730" s="27" t="str">
        <f t="shared" si="19"/>
        <v/>
      </c>
      <c r="O730" s="27" t="str">
        <f t="shared" si="20"/>
        <v/>
      </c>
      <c r="P730" s="27" t="str">
        <f t="shared" si="21"/>
        <v/>
      </c>
      <c r="Q730" s="28" t="s">
        <v>66</v>
      </c>
      <c r="R730" s="33" t="s">
        <v>66</v>
      </c>
      <c r="S730" s="30">
        <f ca="1">SUMIFS(Dividendos!E:E,Dividendos!B:B,A730,Dividendos!A:A,"&gt;="&amp;B730,Dividendos!A:A,"&lt;="&amp; IF(I730="",TODAY(),I730 ))*D730</f>
        <v>0</v>
      </c>
      <c r="T730" s="30">
        <f t="shared" ca="1" si="22"/>
        <v>0</v>
      </c>
      <c r="U730" s="31" t="str">
        <f ca="1">IFERROR(__xludf.DUMMYFUNCTION("IFERROR(IF(B730=TODAY(),GOOGLEFINANCE(""INDEXBVMF:IFIX""),INDEX(GOOGLEFINANCE(""INDEXBVMF:IFIX"",""price"",$B730),2,2)))"),"")</f>
        <v/>
      </c>
      <c r="V730" s="31">
        <f ca="1">IFERROR(__xludf.DUMMYFUNCTION("IF(OR(ISBLANK($I730),I730=TODAY()), GOOGLEFINANCE(""INDEXBVMF:IFIX"") ,INDEX(GOOGLEFINANCE(""INDEXBVMF:IFIX"",""price"",$I730),2,2))"),3416.25)</f>
        <v>3416.25</v>
      </c>
      <c r="W730" s="32" t="e">
        <f t="shared" ca="1" si="23"/>
        <v>#VALUE!</v>
      </c>
      <c r="X730" s="33" t="s">
        <v>66</v>
      </c>
      <c r="Y730" s="34">
        <v>0</v>
      </c>
    </row>
    <row r="731" spans="1:25" ht="15.75" customHeight="1" x14ac:dyDescent="0.2">
      <c r="A731" s="48"/>
      <c r="B731" s="45"/>
      <c r="C731" s="46"/>
      <c r="D731" s="48"/>
      <c r="E731" s="135"/>
      <c r="F731" s="49">
        <f t="shared" si="16"/>
        <v>0</v>
      </c>
      <c r="G731" s="49">
        <f t="shared" si="17"/>
        <v>0</v>
      </c>
      <c r="H731" s="34" t="s">
        <v>66</v>
      </c>
      <c r="I731" s="45"/>
      <c r="J731" s="46"/>
      <c r="K731" s="25"/>
      <c r="L731" s="22"/>
      <c r="M731" s="47" t="str">
        <f t="shared" si="18"/>
        <v/>
      </c>
      <c r="N731" s="27" t="str">
        <f t="shared" si="19"/>
        <v/>
      </c>
      <c r="O731" s="27" t="str">
        <f t="shared" si="20"/>
        <v/>
      </c>
      <c r="P731" s="27" t="str">
        <f t="shared" si="21"/>
        <v/>
      </c>
      <c r="Q731" s="28" t="s">
        <v>66</v>
      </c>
      <c r="R731" s="33" t="s">
        <v>66</v>
      </c>
      <c r="S731" s="30">
        <f ca="1">SUMIFS(Dividendos!E:E,Dividendos!B:B,A731,Dividendos!A:A,"&gt;="&amp;B731,Dividendos!A:A,"&lt;="&amp; IF(I731="",TODAY(),I731 ))*D731</f>
        <v>0</v>
      </c>
      <c r="T731" s="30">
        <f t="shared" ca="1" si="22"/>
        <v>0</v>
      </c>
      <c r="U731" s="31" t="str">
        <f ca="1">IFERROR(__xludf.DUMMYFUNCTION("IFERROR(IF(B731=TODAY(),GOOGLEFINANCE(""INDEXBVMF:IFIX""),INDEX(GOOGLEFINANCE(""INDEXBVMF:IFIX"",""price"",$B731),2,2)))"),"")</f>
        <v/>
      </c>
      <c r="V731" s="31">
        <f ca="1">IFERROR(__xludf.DUMMYFUNCTION("IF(OR(ISBLANK($I731),I731=TODAY()), GOOGLEFINANCE(""INDEXBVMF:IFIX"") ,INDEX(GOOGLEFINANCE(""INDEXBVMF:IFIX"",""price"",$I731),2,2))"),3416.25)</f>
        <v>3416.25</v>
      </c>
      <c r="W731" s="32" t="e">
        <f t="shared" ca="1" si="23"/>
        <v>#VALUE!</v>
      </c>
      <c r="X731" s="33" t="s">
        <v>66</v>
      </c>
      <c r="Y731" s="34">
        <v>0</v>
      </c>
    </row>
    <row r="732" spans="1:25" ht="15.75" customHeight="1" x14ac:dyDescent="0.2">
      <c r="A732" s="48"/>
      <c r="B732" s="45"/>
      <c r="C732" s="46"/>
      <c r="D732" s="48"/>
      <c r="E732" s="135"/>
      <c r="F732" s="49">
        <f t="shared" si="16"/>
        <v>0</v>
      </c>
      <c r="G732" s="49">
        <f t="shared" si="17"/>
        <v>0</v>
      </c>
      <c r="H732" s="34" t="s">
        <v>66</v>
      </c>
      <c r="I732" s="45"/>
      <c r="J732" s="46"/>
      <c r="K732" s="25"/>
      <c r="L732" s="22"/>
      <c r="M732" s="47" t="str">
        <f t="shared" si="18"/>
        <v/>
      </c>
      <c r="N732" s="27" t="str">
        <f t="shared" si="19"/>
        <v/>
      </c>
      <c r="O732" s="27" t="str">
        <f t="shared" si="20"/>
        <v/>
      </c>
      <c r="P732" s="27" t="str">
        <f t="shared" si="21"/>
        <v/>
      </c>
      <c r="Q732" s="28" t="s">
        <v>66</v>
      </c>
      <c r="R732" s="33" t="s">
        <v>66</v>
      </c>
      <c r="S732" s="30">
        <f ca="1">SUMIFS(Dividendos!E:E,Dividendos!B:B,A732,Dividendos!A:A,"&gt;="&amp;B732,Dividendos!A:A,"&lt;="&amp; IF(I732="",TODAY(),I732 ))*D732</f>
        <v>0</v>
      </c>
      <c r="T732" s="30">
        <f t="shared" ca="1" si="22"/>
        <v>0</v>
      </c>
      <c r="U732" s="31" t="str">
        <f ca="1">IFERROR(__xludf.DUMMYFUNCTION("IFERROR(IF(B732=TODAY(),GOOGLEFINANCE(""INDEXBVMF:IFIX""),INDEX(GOOGLEFINANCE(""INDEXBVMF:IFIX"",""price"",$B732),2,2)))"),"")</f>
        <v/>
      </c>
      <c r="V732" s="31">
        <f ca="1">IFERROR(__xludf.DUMMYFUNCTION("IF(OR(ISBLANK($I732),I732=TODAY()), GOOGLEFINANCE(""INDEXBVMF:IFIX"") ,INDEX(GOOGLEFINANCE(""INDEXBVMF:IFIX"",""price"",$I732),2,2))"),3416.25)</f>
        <v>3416.25</v>
      </c>
      <c r="W732" s="32" t="e">
        <f t="shared" ca="1" si="23"/>
        <v>#VALUE!</v>
      </c>
      <c r="X732" s="33" t="s">
        <v>66</v>
      </c>
      <c r="Y732" s="34">
        <v>0</v>
      </c>
    </row>
    <row r="733" spans="1:25" ht="15.75" customHeight="1" x14ac:dyDescent="0.2">
      <c r="A733" s="48"/>
      <c r="B733" s="45"/>
      <c r="C733" s="46"/>
      <c r="D733" s="48"/>
      <c r="E733" s="135"/>
      <c r="F733" s="49">
        <f t="shared" si="16"/>
        <v>0</v>
      </c>
      <c r="G733" s="49">
        <f t="shared" si="17"/>
        <v>0</v>
      </c>
      <c r="H733" s="34" t="s">
        <v>66</v>
      </c>
      <c r="I733" s="45"/>
      <c r="J733" s="46"/>
      <c r="K733" s="25"/>
      <c r="L733" s="22"/>
      <c r="M733" s="47" t="str">
        <f t="shared" si="18"/>
        <v/>
      </c>
      <c r="N733" s="27" t="str">
        <f t="shared" si="19"/>
        <v/>
      </c>
      <c r="O733" s="27" t="str">
        <f t="shared" si="20"/>
        <v/>
      </c>
      <c r="P733" s="27" t="str">
        <f t="shared" si="21"/>
        <v/>
      </c>
      <c r="Q733" s="28" t="s">
        <v>66</v>
      </c>
      <c r="R733" s="33" t="s">
        <v>66</v>
      </c>
      <c r="S733" s="30">
        <f ca="1">SUMIFS(Dividendos!E:E,Dividendos!B:B,A733,Dividendos!A:A,"&gt;="&amp;B733,Dividendos!A:A,"&lt;="&amp; IF(I733="",TODAY(),I733 ))*D733</f>
        <v>0</v>
      </c>
      <c r="T733" s="30">
        <f t="shared" ca="1" si="22"/>
        <v>0</v>
      </c>
      <c r="U733" s="31" t="str">
        <f ca="1">IFERROR(__xludf.DUMMYFUNCTION("IFERROR(IF(B733=TODAY(),GOOGLEFINANCE(""INDEXBVMF:IFIX""),INDEX(GOOGLEFINANCE(""INDEXBVMF:IFIX"",""price"",$B733),2,2)))"),"")</f>
        <v/>
      </c>
      <c r="V733" s="31">
        <f ca="1">IFERROR(__xludf.DUMMYFUNCTION("IF(OR(ISBLANK($I733),I733=TODAY()), GOOGLEFINANCE(""INDEXBVMF:IFIX"") ,INDEX(GOOGLEFINANCE(""INDEXBVMF:IFIX"",""price"",$I733),2,2))"),3416.25)</f>
        <v>3416.25</v>
      </c>
      <c r="W733" s="32" t="e">
        <f t="shared" ca="1" si="23"/>
        <v>#VALUE!</v>
      </c>
      <c r="X733" s="33" t="s">
        <v>66</v>
      </c>
      <c r="Y733" s="34">
        <v>0</v>
      </c>
    </row>
    <row r="734" spans="1:25" ht="15.75" customHeight="1" x14ac:dyDescent="0.2">
      <c r="A734" s="48"/>
      <c r="B734" s="45"/>
      <c r="C734" s="46"/>
      <c r="D734" s="48"/>
      <c r="E734" s="135"/>
      <c r="F734" s="49">
        <f t="shared" si="16"/>
        <v>0</v>
      </c>
      <c r="G734" s="49">
        <f t="shared" si="17"/>
        <v>0</v>
      </c>
      <c r="H734" s="34" t="s">
        <v>66</v>
      </c>
      <c r="I734" s="45"/>
      <c r="J734" s="46"/>
      <c r="K734" s="25"/>
      <c r="L734" s="22"/>
      <c r="M734" s="47" t="str">
        <f t="shared" si="18"/>
        <v/>
      </c>
      <c r="N734" s="27" t="str">
        <f t="shared" si="19"/>
        <v/>
      </c>
      <c r="O734" s="27" t="str">
        <f t="shared" si="20"/>
        <v/>
      </c>
      <c r="P734" s="27" t="str">
        <f t="shared" si="21"/>
        <v/>
      </c>
      <c r="Q734" s="28" t="s">
        <v>66</v>
      </c>
      <c r="R734" s="33" t="s">
        <v>66</v>
      </c>
      <c r="S734" s="30">
        <f ca="1">SUMIFS(Dividendos!E:E,Dividendos!B:B,A734,Dividendos!A:A,"&gt;="&amp;B734,Dividendos!A:A,"&lt;="&amp; IF(I734="",TODAY(),I734 ))*D734</f>
        <v>0</v>
      </c>
      <c r="T734" s="30">
        <f t="shared" ca="1" si="22"/>
        <v>0</v>
      </c>
      <c r="U734" s="31" t="str">
        <f ca="1">IFERROR(__xludf.DUMMYFUNCTION("IFERROR(IF(B734=TODAY(),GOOGLEFINANCE(""INDEXBVMF:IFIX""),INDEX(GOOGLEFINANCE(""INDEXBVMF:IFIX"",""price"",$B734),2,2)))"),"")</f>
        <v/>
      </c>
      <c r="V734" s="31">
        <f ca="1">IFERROR(__xludf.DUMMYFUNCTION("IF(OR(ISBLANK($I734),I734=TODAY()), GOOGLEFINANCE(""INDEXBVMF:IFIX"") ,INDEX(GOOGLEFINANCE(""INDEXBVMF:IFIX"",""price"",$I734),2,2))"),3416.25)</f>
        <v>3416.25</v>
      </c>
      <c r="W734" s="32" t="e">
        <f t="shared" ca="1" si="23"/>
        <v>#VALUE!</v>
      </c>
      <c r="X734" s="33" t="s">
        <v>66</v>
      </c>
      <c r="Y734" s="34">
        <v>0</v>
      </c>
    </row>
    <row r="735" spans="1:25" ht="15.75" customHeight="1" x14ac:dyDescent="0.2">
      <c r="A735" s="48"/>
      <c r="B735" s="45"/>
      <c r="C735" s="46"/>
      <c r="D735" s="48"/>
      <c r="E735" s="135"/>
      <c r="F735" s="49">
        <f t="shared" si="16"/>
        <v>0</v>
      </c>
      <c r="G735" s="49">
        <f t="shared" si="17"/>
        <v>0</v>
      </c>
      <c r="H735" s="34" t="s">
        <v>66</v>
      </c>
      <c r="I735" s="45"/>
      <c r="J735" s="46"/>
      <c r="K735" s="25"/>
      <c r="L735" s="22"/>
      <c r="M735" s="47" t="str">
        <f t="shared" si="18"/>
        <v/>
      </c>
      <c r="N735" s="27" t="str">
        <f t="shared" si="19"/>
        <v/>
      </c>
      <c r="O735" s="27" t="str">
        <f t="shared" si="20"/>
        <v/>
      </c>
      <c r="P735" s="27" t="str">
        <f t="shared" si="21"/>
        <v/>
      </c>
      <c r="Q735" s="28" t="s">
        <v>66</v>
      </c>
      <c r="R735" s="33" t="s">
        <v>66</v>
      </c>
      <c r="S735" s="30">
        <f ca="1">SUMIFS(Dividendos!E:E,Dividendos!B:B,A735,Dividendos!A:A,"&gt;="&amp;B735,Dividendos!A:A,"&lt;="&amp; IF(I735="",TODAY(),I735 ))*D735</f>
        <v>0</v>
      </c>
      <c r="T735" s="30">
        <f t="shared" ca="1" si="22"/>
        <v>0</v>
      </c>
      <c r="U735" s="31" t="str">
        <f ca="1">IFERROR(__xludf.DUMMYFUNCTION("IFERROR(IF(B735=TODAY(),GOOGLEFINANCE(""INDEXBVMF:IFIX""),INDEX(GOOGLEFINANCE(""INDEXBVMF:IFIX"",""price"",$B735),2,2)))"),"")</f>
        <v/>
      </c>
      <c r="V735" s="31">
        <f ca="1">IFERROR(__xludf.DUMMYFUNCTION("IF(OR(ISBLANK($I735),I735=TODAY()), GOOGLEFINANCE(""INDEXBVMF:IFIX"") ,INDEX(GOOGLEFINANCE(""INDEXBVMF:IFIX"",""price"",$I735),2,2))"),3416.25)</f>
        <v>3416.25</v>
      </c>
      <c r="W735" s="32" t="e">
        <f t="shared" ca="1" si="23"/>
        <v>#VALUE!</v>
      </c>
      <c r="X735" s="33" t="s">
        <v>66</v>
      </c>
      <c r="Y735" s="34">
        <v>0</v>
      </c>
    </row>
    <row r="736" spans="1:25" ht="15.75" customHeight="1" x14ac:dyDescent="0.2">
      <c r="A736" s="48"/>
      <c r="B736" s="45"/>
      <c r="C736" s="46"/>
      <c r="D736" s="48"/>
      <c r="E736" s="135"/>
      <c r="F736" s="49">
        <f t="shared" si="16"/>
        <v>0</v>
      </c>
      <c r="G736" s="49">
        <f t="shared" si="17"/>
        <v>0</v>
      </c>
      <c r="H736" s="34" t="s">
        <v>66</v>
      </c>
      <c r="I736" s="45"/>
      <c r="J736" s="46"/>
      <c r="K736" s="25"/>
      <c r="L736" s="22"/>
      <c r="M736" s="47" t="str">
        <f t="shared" si="18"/>
        <v/>
      </c>
      <c r="N736" s="27" t="str">
        <f t="shared" si="19"/>
        <v/>
      </c>
      <c r="O736" s="27" t="str">
        <f t="shared" si="20"/>
        <v/>
      </c>
      <c r="P736" s="27" t="str">
        <f t="shared" si="21"/>
        <v/>
      </c>
      <c r="Q736" s="28" t="s">
        <v>66</v>
      </c>
      <c r="R736" s="33" t="s">
        <v>66</v>
      </c>
      <c r="S736" s="30">
        <f ca="1">SUMIFS(Dividendos!E:E,Dividendos!B:B,A736,Dividendos!A:A,"&gt;="&amp;B736,Dividendos!A:A,"&lt;="&amp; IF(I736="",TODAY(),I736 ))*D736</f>
        <v>0</v>
      </c>
      <c r="T736" s="30">
        <f t="shared" ca="1" si="22"/>
        <v>0</v>
      </c>
      <c r="U736" s="31" t="str">
        <f ca="1">IFERROR(__xludf.DUMMYFUNCTION("IFERROR(IF(B736=TODAY(),GOOGLEFINANCE(""INDEXBVMF:IFIX""),INDEX(GOOGLEFINANCE(""INDEXBVMF:IFIX"",""price"",$B736),2,2)))"),"")</f>
        <v/>
      </c>
      <c r="V736" s="31">
        <f ca="1">IFERROR(__xludf.DUMMYFUNCTION("IF(OR(ISBLANK($I736),I736=TODAY()), GOOGLEFINANCE(""INDEXBVMF:IFIX"") ,INDEX(GOOGLEFINANCE(""INDEXBVMF:IFIX"",""price"",$I736),2,2))"),3416.25)</f>
        <v>3416.25</v>
      </c>
      <c r="W736" s="32" t="e">
        <f t="shared" ca="1" si="23"/>
        <v>#VALUE!</v>
      </c>
      <c r="X736" s="33" t="s">
        <v>66</v>
      </c>
      <c r="Y736" s="34">
        <v>0</v>
      </c>
    </row>
    <row r="737" spans="1:25" ht="15.75" customHeight="1" x14ac:dyDescent="0.2">
      <c r="A737" s="48"/>
      <c r="B737" s="45"/>
      <c r="C737" s="46"/>
      <c r="D737" s="48"/>
      <c r="E737" s="135"/>
      <c r="F737" s="49">
        <f t="shared" si="16"/>
        <v>0</v>
      </c>
      <c r="G737" s="49">
        <f t="shared" si="17"/>
        <v>0</v>
      </c>
      <c r="H737" s="34" t="s">
        <v>66</v>
      </c>
      <c r="I737" s="45"/>
      <c r="J737" s="46"/>
      <c r="K737" s="25"/>
      <c r="L737" s="22"/>
      <c r="M737" s="47" t="str">
        <f t="shared" si="18"/>
        <v/>
      </c>
      <c r="N737" s="27" t="str">
        <f t="shared" si="19"/>
        <v/>
      </c>
      <c r="O737" s="27" t="str">
        <f t="shared" si="20"/>
        <v/>
      </c>
      <c r="P737" s="27" t="str">
        <f t="shared" si="21"/>
        <v/>
      </c>
      <c r="Q737" s="28" t="s">
        <v>66</v>
      </c>
      <c r="R737" s="33" t="s">
        <v>66</v>
      </c>
      <c r="S737" s="30">
        <f ca="1">SUMIFS(Dividendos!E:E,Dividendos!B:B,A737,Dividendos!A:A,"&gt;="&amp;B737,Dividendos!A:A,"&lt;="&amp; IF(I737="",TODAY(),I737 ))*D737</f>
        <v>0</v>
      </c>
      <c r="T737" s="30">
        <f t="shared" ca="1" si="22"/>
        <v>0</v>
      </c>
      <c r="U737" s="31" t="str">
        <f ca="1">IFERROR(__xludf.DUMMYFUNCTION("IFERROR(IF(B737=TODAY(),GOOGLEFINANCE(""INDEXBVMF:IFIX""),INDEX(GOOGLEFINANCE(""INDEXBVMF:IFIX"",""price"",$B737),2,2)))"),"")</f>
        <v/>
      </c>
      <c r="V737" s="31">
        <f ca="1">IFERROR(__xludf.DUMMYFUNCTION("IF(OR(ISBLANK($I737),I737=TODAY()), GOOGLEFINANCE(""INDEXBVMF:IFIX"") ,INDEX(GOOGLEFINANCE(""INDEXBVMF:IFIX"",""price"",$I737),2,2))"),3416.25)</f>
        <v>3416.25</v>
      </c>
      <c r="W737" s="32" t="e">
        <f t="shared" ca="1" si="23"/>
        <v>#VALUE!</v>
      </c>
      <c r="X737" s="33" t="s">
        <v>66</v>
      </c>
      <c r="Y737" s="34">
        <v>0</v>
      </c>
    </row>
    <row r="738" spans="1:25" ht="15.75" customHeight="1" x14ac:dyDescent="0.2">
      <c r="A738" s="48"/>
      <c r="B738" s="45"/>
      <c r="C738" s="46"/>
      <c r="D738" s="48"/>
      <c r="E738" s="135"/>
      <c r="F738" s="49">
        <f t="shared" si="16"/>
        <v>0</v>
      </c>
      <c r="G738" s="49">
        <f t="shared" si="17"/>
        <v>0</v>
      </c>
      <c r="H738" s="34" t="s">
        <v>66</v>
      </c>
      <c r="I738" s="45"/>
      <c r="J738" s="46"/>
      <c r="K738" s="25"/>
      <c r="L738" s="22"/>
      <c r="M738" s="47" t="str">
        <f t="shared" si="18"/>
        <v/>
      </c>
      <c r="N738" s="27" t="str">
        <f t="shared" si="19"/>
        <v/>
      </c>
      <c r="O738" s="27" t="str">
        <f t="shared" si="20"/>
        <v/>
      </c>
      <c r="P738" s="27" t="str">
        <f t="shared" si="21"/>
        <v/>
      </c>
      <c r="Q738" s="28" t="s">
        <v>66</v>
      </c>
      <c r="R738" s="33" t="s">
        <v>66</v>
      </c>
      <c r="S738" s="30">
        <f ca="1">SUMIFS(Dividendos!E:E,Dividendos!B:B,A738,Dividendos!A:A,"&gt;="&amp;B738,Dividendos!A:A,"&lt;="&amp; IF(I738="",TODAY(),I738 ))*D738</f>
        <v>0</v>
      </c>
      <c r="T738" s="30">
        <f t="shared" ca="1" si="22"/>
        <v>0</v>
      </c>
      <c r="U738" s="31" t="str">
        <f ca="1">IFERROR(__xludf.DUMMYFUNCTION("IFERROR(IF(B738=TODAY(),GOOGLEFINANCE(""INDEXBVMF:IFIX""),INDEX(GOOGLEFINANCE(""INDEXBVMF:IFIX"",""price"",$B738),2,2)))"),"")</f>
        <v/>
      </c>
      <c r="V738" s="31">
        <f ca="1">IFERROR(__xludf.DUMMYFUNCTION("IF(OR(ISBLANK($I738),I738=TODAY()), GOOGLEFINANCE(""INDEXBVMF:IFIX"") ,INDEX(GOOGLEFINANCE(""INDEXBVMF:IFIX"",""price"",$I738),2,2))"),3416.25)</f>
        <v>3416.25</v>
      </c>
      <c r="W738" s="32" t="e">
        <f t="shared" ca="1" si="23"/>
        <v>#VALUE!</v>
      </c>
      <c r="X738" s="33" t="s">
        <v>66</v>
      </c>
      <c r="Y738" s="34">
        <v>0</v>
      </c>
    </row>
    <row r="739" spans="1:25" ht="15.75" customHeight="1" x14ac:dyDescent="0.2">
      <c r="A739" s="48"/>
      <c r="B739" s="45"/>
      <c r="C739" s="46"/>
      <c r="D739" s="48"/>
      <c r="E739" s="135"/>
      <c r="F739" s="49">
        <f t="shared" si="16"/>
        <v>0</v>
      </c>
      <c r="G739" s="49">
        <f t="shared" si="17"/>
        <v>0</v>
      </c>
      <c r="H739" s="34" t="s">
        <v>66</v>
      </c>
      <c r="I739" s="45"/>
      <c r="J739" s="46"/>
      <c r="K739" s="25"/>
      <c r="L739" s="22"/>
      <c r="M739" s="47" t="str">
        <f t="shared" si="18"/>
        <v/>
      </c>
      <c r="N739" s="27" t="str">
        <f t="shared" si="19"/>
        <v/>
      </c>
      <c r="O739" s="27" t="str">
        <f t="shared" si="20"/>
        <v/>
      </c>
      <c r="P739" s="27" t="str">
        <f t="shared" si="21"/>
        <v/>
      </c>
      <c r="Q739" s="28" t="s">
        <v>66</v>
      </c>
      <c r="R739" s="33" t="s">
        <v>66</v>
      </c>
      <c r="S739" s="30">
        <f ca="1">SUMIFS(Dividendos!E:E,Dividendos!B:B,A739,Dividendos!A:A,"&gt;="&amp;B739,Dividendos!A:A,"&lt;="&amp; IF(I739="",TODAY(),I739 ))*D739</f>
        <v>0</v>
      </c>
      <c r="T739" s="30">
        <f t="shared" ca="1" si="22"/>
        <v>0</v>
      </c>
      <c r="U739" s="31" t="str">
        <f ca="1">IFERROR(__xludf.DUMMYFUNCTION("IFERROR(IF(B739=TODAY(),GOOGLEFINANCE(""INDEXBVMF:IFIX""),INDEX(GOOGLEFINANCE(""INDEXBVMF:IFIX"",""price"",$B739),2,2)))"),"")</f>
        <v/>
      </c>
      <c r="V739" s="31">
        <f ca="1">IFERROR(__xludf.DUMMYFUNCTION("IF(OR(ISBLANK($I739),I739=TODAY()), GOOGLEFINANCE(""INDEXBVMF:IFIX"") ,INDEX(GOOGLEFINANCE(""INDEXBVMF:IFIX"",""price"",$I739),2,2))"),3416.25)</f>
        <v>3416.25</v>
      </c>
      <c r="W739" s="32" t="e">
        <f t="shared" ca="1" si="23"/>
        <v>#VALUE!</v>
      </c>
      <c r="X739" s="33" t="s">
        <v>66</v>
      </c>
      <c r="Y739" s="34">
        <v>0</v>
      </c>
    </row>
    <row r="740" spans="1:25" ht="15.75" customHeight="1" x14ac:dyDescent="0.2">
      <c r="A740" s="48"/>
      <c r="B740" s="45"/>
      <c r="C740" s="46"/>
      <c r="D740" s="48"/>
      <c r="E740" s="135"/>
      <c r="F740" s="49">
        <f t="shared" si="16"/>
        <v>0</v>
      </c>
      <c r="G740" s="49">
        <f t="shared" si="17"/>
        <v>0</v>
      </c>
      <c r="H740" s="34" t="s">
        <v>66</v>
      </c>
      <c r="I740" s="45"/>
      <c r="J740" s="46"/>
      <c r="K740" s="25"/>
      <c r="L740" s="22"/>
      <c r="M740" s="47" t="str">
        <f t="shared" si="18"/>
        <v/>
      </c>
      <c r="N740" s="27" t="str">
        <f t="shared" si="19"/>
        <v/>
      </c>
      <c r="O740" s="27" t="str">
        <f t="shared" si="20"/>
        <v/>
      </c>
      <c r="P740" s="27" t="str">
        <f t="shared" si="21"/>
        <v/>
      </c>
      <c r="Q740" s="28" t="s">
        <v>66</v>
      </c>
      <c r="R740" s="33" t="s">
        <v>66</v>
      </c>
      <c r="S740" s="30">
        <f ca="1">SUMIFS(Dividendos!E:E,Dividendos!B:B,A740,Dividendos!A:A,"&gt;="&amp;B740,Dividendos!A:A,"&lt;="&amp; IF(I740="",TODAY(),I740 ))*D740</f>
        <v>0</v>
      </c>
      <c r="T740" s="30">
        <f t="shared" ca="1" si="22"/>
        <v>0</v>
      </c>
      <c r="U740" s="31" t="str">
        <f ca="1">IFERROR(__xludf.DUMMYFUNCTION("IFERROR(IF(B740=TODAY(),GOOGLEFINANCE(""INDEXBVMF:IFIX""),INDEX(GOOGLEFINANCE(""INDEXBVMF:IFIX"",""price"",$B740),2,2)))"),"")</f>
        <v/>
      </c>
      <c r="V740" s="31">
        <f ca="1">IFERROR(__xludf.DUMMYFUNCTION("IF(OR(ISBLANK($I740),I740=TODAY()), GOOGLEFINANCE(""INDEXBVMF:IFIX"") ,INDEX(GOOGLEFINANCE(""INDEXBVMF:IFIX"",""price"",$I740),2,2))"),3416.25)</f>
        <v>3416.25</v>
      </c>
      <c r="W740" s="32" t="e">
        <f t="shared" ca="1" si="23"/>
        <v>#VALUE!</v>
      </c>
      <c r="X740" s="33" t="s">
        <v>66</v>
      </c>
      <c r="Y740" s="34">
        <v>0</v>
      </c>
    </row>
    <row r="741" spans="1:25" ht="15.75" customHeight="1" x14ac:dyDescent="0.2">
      <c r="A741" s="48"/>
      <c r="B741" s="45"/>
      <c r="C741" s="46"/>
      <c r="D741" s="48"/>
      <c r="E741" s="135"/>
      <c r="F741" s="49">
        <f t="shared" si="16"/>
        <v>0</v>
      </c>
      <c r="G741" s="49">
        <f t="shared" si="17"/>
        <v>0</v>
      </c>
      <c r="H741" s="34" t="s">
        <v>66</v>
      </c>
      <c r="I741" s="45"/>
      <c r="J741" s="46"/>
      <c r="K741" s="25"/>
      <c r="L741" s="22"/>
      <c r="M741" s="47" t="str">
        <f t="shared" si="18"/>
        <v/>
      </c>
      <c r="N741" s="27" t="str">
        <f t="shared" si="19"/>
        <v/>
      </c>
      <c r="O741" s="27" t="str">
        <f t="shared" si="20"/>
        <v/>
      </c>
      <c r="P741" s="27" t="str">
        <f t="shared" si="21"/>
        <v/>
      </c>
      <c r="Q741" s="28" t="s">
        <v>66</v>
      </c>
      <c r="R741" s="33" t="s">
        <v>66</v>
      </c>
      <c r="S741" s="30">
        <f ca="1">SUMIFS(Dividendos!E:E,Dividendos!B:B,A741,Dividendos!A:A,"&gt;="&amp;B741,Dividendos!A:A,"&lt;="&amp; IF(I741="",TODAY(),I741 ))*D741</f>
        <v>0</v>
      </c>
      <c r="T741" s="30">
        <f t="shared" ca="1" si="22"/>
        <v>0</v>
      </c>
      <c r="U741" s="31" t="str">
        <f ca="1">IFERROR(__xludf.DUMMYFUNCTION("IFERROR(IF(B741=TODAY(),GOOGLEFINANCE(""INDEXBVMF:IFIX""),INDEX(GOOGLEFINANCE(""INDEXBVMF:IFIX"",""price"",$B741),2,2)))"),"")</f>
        <v/>
      </c>
      <c r="V741" s="31">
        <f ca="1">IFERROR(__xludf.DUMMYFUNCTION("IF(OR(ISBLANK($I741),I741=TODAY()), GOOGLEFINANCE(""INDEXBVMF:IFIX"") ,INDEX(GOOGLEFINANCE(""INDEXBVMF:IFIX"",""price"",$I741),2,2))"),3416.25)</f>
        <v>3416.25</v>
      </c>
      <c r="W741" s="32" t="e">
        <f t="shared" ca="1" si="23"/>
        <v>#VALUE!</v>
      </c>
      <c r="X741" s="33" t="s">
        <v>66</v>
      </c>
      <c r="Y741" s="34">
        <v>0</v>
      </c>
    </row>
    <row r="742" spans="1:25" ht="15.75" customHeight="1" x14ac:dyDescent="0.2">
      <c r="A742" s="48"/>
      <c r="B742" s="45"/>
      <c r="C742" s="46"/>
      <c r="D742" s="48"/>
      <c r="E742" s="135"/>
      <c r="F742" s="49">
        <f t="shared" si="16"/>
        <v>0</v>
      </c>
      <c r="G742" s="49">
        <f t="shared" si="17"/>
        <v>0</v>
      </c>
      <c r="H742" s="34" t="s">
        <v>66</v>
      </c>
      <c r="I742" s="45"/>
      <c r="J742" s="46"/>
      <c r="K742" s="25"/>
      <c r="L742" s="22"/>
      <c r="M742" s="47" t="str">
        <f t="shared" si="18"/>
        <v/>
      </c>
      <c r="N742" s="27" t="str">
        <f t="shared" si="19"/>
        <v/>
      </c>
      <c r="O742" s="27" t="str">
        <f t="shared" si="20"/>
        <v/>
      </c>
      <c r="P742" s="27" t="str">
        <f t="shared" si="21"/>
        <v/>
      </c>
      <c r="Q742" s="28" t="s">
        <v>66</v>
      </c>
      <c r="R742" s="33" t="s">
        <v>66</v>
      </c>
      <c r="S742" s="30">
        <f ca="1">SUMIFS(Dividendos!E:E,Dividendos!B:B,A742,Dividendos!A:A,"&gt;="&amp;B742,Dividendos!A:A,"&lt;="&amp; IF(I742="",TODAY(),I742 ))*D742</f>
        <v>0</v>
      </c>
      <c r="T742" s="30">
        <f t="shared" ca="1" si="22"/>
        <v>0</v>
      </c>
      <c r="U742" s="31" t="str">
        <f ca="1">IFERROR(__xludf.DUMMYFUNCTION("IFERROR(IF(B742=TODAY(),GOOGLEFINANCE(""INDEXBVMF:IFIX""),INDEX(GOOGLEFINANCE(""INDEXBVMF:IFIX"",""price"",$B742),2,2)))"),"")</f>
        <v/>
      </c>
      <c r="V742" s="31">
        <f ca="1">IFERROR(__xludf.DUMMYFUNCTION("IF(OR(ISBLANK($I742),I742=TODAY()), GOOGLEFINANCE(""INDEXBVMF:IFIX"") ,INDEX(GOOGLEFINANCE(""INDEXBVMF:IFIX"",""price"",$I742),2,2))"),3416.25)</f>
        <v>3416.25</v>
      </c>
      <c r="W742" s="32" t="e">
        <f t="shared" ca="1" si="23"/>
        <v>#VALUE!</v>
      </c>
      <c r="X742" s="33" t="s">
        <v>66</v>
      </c>
      <c r="Y742" s="34">
        <v>0</v>
      </c>
    </row>
    <row r="743" spans="1:25" ht="15.75" customHeight="1" x14ac:dyDescent="0.2">
      <c r="A743" s="48"/>
      <c r="B743" s="45"/>
      <c r="C743" s="46"/>
      <c r="D743" s="48"/>
      <c r="E743" s="135"/>
      <c r="F743" s="49">
        <f t="shared" si="16"/>
        <v>0</v>
      </c>
      <c r="G743" s="49">
        <f t="shared" si="17"/>
        <v>0</v>
      </c>
      <c r="H743" s="34" t="s">
        <v>66</v>
      </c>
      <c r="I743" s="45"/>
      <c r="J743" s="46"/>
      <c r="K743" s="25"/>
      <c r="L743" s="22"/>
      <c r="M743" s="47" t="str">
        <f t="shared" si="18"/>
        <v/>
      </c>
      <c r="N743" s="27" t="str">
        <f t="shared" si="19"/>
        <v/>
      </c>
      <c r="O743" s="27" t="str">
        <f t="shared" si="20"/>
        <v/>
      </c>
      <c r="P743" s="27" t="str">
        <f t="shared" si="21"/>
        <v/>
      </c>
      <c r="Q743" s="28" t="s">
        <v>66</v>
      </c>
      <c r="R743" s="33" t="s">
        <v>66</v>
      </c>
      <c r="S743" s="30">
        <f ca="1">SUMIFS(Dividendos!E:E,Dividendos!B:B,A743,Dividendos!A:A,"&gt;="&amp;B743,Dividendos!A:A,"&lt;="&amp; IF(I743="",TODAY(),I743 ))*D743</f>
        <v>0</v>
      </c>
      <c r="T743" s="30">
        <f t="shared" ca="1" si="22"/>
        <v>0</v>
      </c>
      <c r="U743" s="31" t="str">
        <f ca="1">IFERROR(__xludf.DUMMYFUNCTION("IFERROR(IF(B743=TODAY(),GOOGLEFINANCE(""INDEXBVMF:IFIX""),INDEX(GOOGLEFINANCE(""INDEXBVMF:IFIX"",""price"",$B743),2,2)))"),"")</f>
        <v/>
      </c>
      <c r="V743" s="31">
        <f ca="1">IFERROR(__xludf.DUMMYFUNCTION("IF(OR(ISBLANK($I743),I743=TODAY()), GOOGLEFINANCE(""INDEXBVMF:IFIX"") ,INDEX(GOOGLEFINANCE(""INDEXBVMF:IFIX"",""price"",$I743),2,2))"),3416.25)</f>
        <v>3416.25</v>
      </c>
      <c r="W743" s="32" t="e">
        <f t="shared" ca="1" si="23"/>
        <v>#VALUE!</v>
      </c>
      <c r="X743" s="33" t="s">
        <v>66</v>
      </c>
      <c r="Y743" s="34">
        <v>0</v>
      </c>
    </row>
    <row r="744" spans="1:25" ht="15.75" customHeight="1" x14ac:dyDescent="0.2">
      <c r="A744" s="48"/>
      <c r="B744" s="45"/>
      <c r="C744" s="46"/>
      <c r="D744" s="48"/>
      <c r="E744" s="135"/>
      <c r="F744" s="49">
        <f t="shared" si="16"/>
        <v>0</v>
      </c>
      <c r="G744" s="49">
        <f t="shared" si="17"/>
        <v>0</v>
      </c>
      <c r="H744" s="34" t="s">
        <v>66</v>
      </c>
      <c r="I744" s="45"/>
      <c r="J744" s="46"/>
      <c r="K744" s="25"/>
      <c r="L744" s="22"/>
      <c r="M744" s="47" t="str">
        <f t="shared" si="18"/>
        <v/>
      </c>
      <c r="N744" s="27" t="str">
        <f t="shared" si="19"/>
        <v/>
      </c>
      <c r="O744" s="27" t="str">
        <f t="shared" si="20"/>
        <v/>
      </c>
      <c r="P744" s="27" t="str">
        <f t="shared" si="21"/>
        <v/>
      </c>
      <c r="Q744" s="28" t="s">
        <v>66</v>
      </c>
      <c r="R744" s="33" t="s">
        <v>66</v>
      </c>
      <c r="S744" s="30">
        <f ca="1">SUMIFS(Dividendos!E:E,Dividendos!B:B,A744,Dividendos!A:A,"&gt;="&amp;B744,Dividendos!A:A,"&lt;="&amp; IF(I744="",TODAY(),I744 ))*D744</f>
        <v>0</v>
      </c>
      <c r="T744" s="30">
        <f t="shared" ca="1" si="22"/>
        <v>0</v>
      </c>
      <c r="U744" s="31" t="str">
        <f ca="1">IFERROR(__xludf.DUMMYFUNCTION("IFERROR(IF(B744=TODAY(),GOOGLEFINANCE(""INDEXBVMF:IFIX""),INDEX(GOOGLEFINANCE(""INDEXBVMF:IFIX"",""price"",$B744),2,2)))"),"")</f>
        <v/>
      </c>
      <c r="V744" s="31">
        <f ca="1">IFERROR(__xludf.DUMMYFUNCTION("IF(OR(ISBLANK($I744),I744=TODAY()), GOOGLEFINANCE(""INDEXBVMF:IFIX"") ,INDEX(GOOGLEFINANCE(""INDEXBVMF:IFIX"",""price"",$I744),2,2))"),3416.25)</f>
        <v>3416.25</v>
      </c>
      <c r="W744" s="32" t="e">
        <f t="shared" ca="1" si="23"/>
        <v>#VALUE!</v>
      </c>
      <c r="X744" s="33" t="s">
        <v>66</v>
      </c>
      <c r="Y744" s="34">
        <v>0</v>
      </c>
    </row>
    <row r="745" spans="1:25" ht="15.75" customHeight="1" x14ac:dyDescent="0.2">
      <c r="A745" s="48"/>
      <c r="B745" s="45"/>
      <c r="C745" s="46"/>
      <c r="D745" s="48"/>
      <c r="E745" s="135"/>
      <c r="F745" s="49">
        <f t="shared" si="16"/>
        <v>0</v>
      </c>
      <c r="G745" s="49">
        <f t="shared" si="17"/>
        <v>0</v>
      </c>
      <c r="H745" s="34" t="s">
        <v>66</v>
      </c>
      <c r="I745" s="45"/>
      <c r="J745" s="46"/>
      <c r="K745" s="25"/>
      <c r="L745" s="22"/>
      <c r="M745" s="47" t="str">
        <f t="shared" si="18"/>
        <v/>
      </c>
      <c r="N745" s="27" t="str">
        <f t="shared" si="19"/>
        <v/>
      </c>
      <c r="O745" s="27" t="str">
        <f t="shared" si="20"/>
        <v/>
      </c>
      <c r="P745" s="27" t="str">
        <f t="shared" si="21"/>
        <v/>
      </c>
      <c r="Q745" s="28" t="s">
        <v>66</v>
      </c>
      <c r="R745" s="33" t="s">
        <v>66</v>
      </c>
      <c r="S745" s="30">
        <f ca="1">SUMIFS(Dividendos!E:E,Dividendos!B:B,A745,Dividendos!A:A,"&gt;="&amp;B745,Dividendos!A:A,"&lt;="&amp; IF(I745="",TODAY(),I745 ))*D745</f>
        <v>0</v>
      </c>
      <c r="T745" s="30">
        <f t="shared" ca="1" si="22"/>
        <v>0</v>
      </c>
      <c r="U745" s="31" t="str">
        <f ca="1">IFERROR(__xludf.DUMMYFUNCTION("IFERROR(IF(B745=TODAY(),GOOGLEFINANCE(""INDEXBVMF:IFIX""),INDEX(GOOGLEFINANCE(""INDEXBVMF:IFIX"",""price"",$B745),2,2)))"),"")</f>
        <v/>
      </c>
      <c r="V745" s="31">
        <f ca="1">IFERROR(__xludf.DUMMYFUNCTION("IF(OR(ISBLANK($I745),I745=TODAY()), GOOGLEFINANCE(""INDEXBVMF:IFIX"") ,INDEX(GOOGLEFINANCE(""INDEXBVMF:IFIX"",""price"",$I745),2,2))"),3416.25)</f>
        <v>3416.25</v>
      </c>
      <c r="W745" s="32" t="e">
        <f t="shared" ca="1" si="23"/>
        <v>#VALUE!</v>
      </c>
      <c r="X745" s="33" t="s">
        <v>66</v>
      </c>
      <c r="Y745" s="34">
        <v>0</v>
      </c>
    </row>
    <row r="746" spans="1:25" ht="15.75" customHeight="1" x14ac:dyDescent="0.2">
      <c r="A746" s="48"/>
      <c r="B746" s="45"/>
      <c r="C746" s="46"/>
      <c r="D746" s="48"/>
      <c r="E746" s="135"/>
      <c r="F746" s="49">
        <f t="shared" si="16"/>
        <v>0</v>
      </c>
      <c r="G746" s="49">
        <f t="shared" si="17"/>
        <v>0</v>
      </c>
      <c r="H746" s="34" t="s">
        <v>66</v>
      </c>
      <c r="I746" s="45"/>
      <c r="J746" s="46"/>
      <c r="K746" s="25"/>
      <c r="L746" s="22"/>
      <c r="M746" s="47" t="str">
        <f t="shared" si="18"/>
        <v/>
      </c>
      <c r="N746" s="27" t="str">
        <f t="shared" si="19"/>
        <v/>
      </c>
      <c r="O746" s="27" t="str">
        <f t="shared" si="20"/>
        <v/>
      </c>
      <c r="P746" s="27" t="str">
        <f t="shared" si="21"/>
        <v/>
      </c>
      <c r="Q746" s="28" t="s">
        <v>66</v>
      </c>
      <c r="R746" s="33" t="s">
        <v>66</v>
      </c>
      <c r="S746" s="30">
        <f ca="1">SUMIFS(Dividendos!E:E,Dividendos!B:B,A746,Dividendos!A:A,"&gt;="&amp;B746,Dividendos!A:A,"&lt;="&amp; IF(I746="",TODAY(),I746 ))*D746</f>
        <v>0</v>
      </c>
      <c r="T746" s="30">
        <f t="shared" ca="1" si="22"/>
        <v>0</v>
      </c>
      <c r="U746" s="31" t="str">
        <f ca="1">IFERROR(__xludf.DUMMYFUNCTION("IFERROR(IF(B746=TODAY(),GOOGLEFINANCE(""INDEXBVMF:IFIX""),INDEX(GOOGLEFINANCE(""INDEXBVMF:IFIX"",""price"",$B746),2,2)))"),"")</f>
        <v/>
      </c>
      <c r="V746" s="31">
        <f ca="1">IFERROR(__xludf.DUMMYFUNCTION("IF(OR(ISBLANK($I746),I746=TODAY()), GOOGLEFINANCE(""INDEXBVMF:IFIX"") ,INDEX(GOOGLEFINANCE(""INDEXBVMF:IFIX"",""price"",$I746),2,2))"),3416.25)</f>
        <v>3416.25</v>
      </c>
      <c r="W746" s="32" t="e">
        <f t="shared" ca="1" si="23"/>
        <v>#VALUE!</v>
      </c>
      <c r="X746" s="33" t="s">
        <v>66</v>
      </c>
      <c r="Y746" s="34">
        <v>0</v>
      </c>
    </row>
    <row r="747" spans="1:25" ht="15.75" customHeight="1" x14ac:dyDescent="0.2">
      <c r="A747" s="48"/>
      <c r="B747" s="45"/>
      <c r="C747" s="46"/>
      <c r="D747" s="48"/>
      <c r="E747" s="135"/>
      <c r="F747" s="49">
        <f t="shared" si="16"/>
        <v>0</v>
      </c>
      <c r="G747" s="49">
        <f t="shared" si="17"/>
        <v>0</v>
      </c>
      <c r="H747" s="34" t="s">
        <v>66</v>
      </c>
      <c r="I747" s="45"/>
      <c r="J747" s="46"/>
      <c r="K747" s="25"/>
      <c r="L747" s="22"/>
      <c r="M747" s="47" t="str">
        <f t="shared" si="18"/>
        <v/>
      </c>
      <c r="N747" s="27" t="str">
        <f t="shared" si="19"/>
        <v/>
      </c>
      <c r="O747" s="27" t="str">
        <f t="shared" si="20"/>
        <v/>
      </c>
      <c r="P747" s="27" t="str">
        <f t="shared" si="21"/>
        <v/>
      </c>
      <c r="Q747" s="28" t="s">
        <v>66</v>
      </c>
      <c r="R747" s="33" t="s">
        <v>66</v>
      </c>
      <c r="S747" s="30">
        <f ca="1">SUMIFS(Dividendos!E:E,Dividendos!B:B,A747,Dividendos!A:A,"&gt;="&amp;B747,Dividendos!A:A,"&lt;="&amp; IF(I747="",TODAY(),I747 ))*D747</f>
        <v>0</v>
      </c>
      <c r="T747" s="30">
        <f t="shared" ca="1" si="22"/>
        <v>0</v>
      </c>
      <c r="U747" s="31" t="str">
        <f ca="1">IFERROR(__xludf.DUMMYFUNCTION("IFERROR(IF(B747=TODAY(),GOOGLEFINANCE(""INDEXBVMF:IFIX""),INDEX(GOOGLEFINANCE(""INDEXBVMF:IFIX"",""price"",$B747),2,2)))"),"")</f>
        <v/>
      </c>
      <c r="V747" s="31">
        <f ca="1">IFERROR(__xludf.DUMMYFUNCTION("IF(OR(ISBLANK($I747),I747=TODAY()), GOOGLEFINANCE(""INDEXBVMF:IFIX"") ,INDEX(GOOGLEFINANCE(""INDEXBVMF:IFIX"",""price"",$I747),2,2))"),3416.25)</f>
        <v>3416.25</v>
      </c>
      <c r="W747" s="32" t="e">
        <f t="shared" ca="1" si="23"/>
        <v>#VALUE!</v>
      </c>
      <c r="X747" s="33" t="s">
        <v>66</v>
      </c>
      <c r="Y747" s="34">
        <v>0</v>
      </c>
    </row>
    <row r="748" spans="1:25" ht="15.75" customHeight="1" x14ac:dyDescent="0.2">
      <c r="A748" s="48"/>
      <c r="B748" s="45"/>
      <c r="C748" s="46"/>
      <c r="D748" s="48"/>
      <c r="E748" s="135"/>
      <c r="F748" s="49">
        <f t="shared" si="16"/>
        <v>0</v>
      </c>
      <c r="G748" s="49">
        <f t="shared" si="17"/>
        <v>0</v>
      </c>
      <c r="H748" s="34" t="s">
        <v>66</v>
      </c>
      <c r="I748" s="45"/>
      <c r="J748" s="46"/>
      <c r="K748" s="25"/>
      <c r="L748" s="22"/>
      <c r="M748" s="47" t="str">
        <f t="shared" si="18"/>
        <v/>
      </c>
      <c r="N748" s="27" t="str">
        <f t="shared" si="19"/>
        <v/>
      </c>
      <c r="O748" s="27" t="str">
        <f t="shared" si="20"/>
        <v/>
      </c>
      <c r="P748" s="27" t="str">
        <f t="shared" si="21"/>
        <v/>
      </c>
      <c r="Q748" s="28" t="s">
        <v>66</v>
      </c>
      <c r="R748" s="33" t="s">
        <v>66</v>
      </c>
      <c r="S748" s="30">
        <f ca="1">SUMIFS(Dividendos!E:E,Dividendos!B:B,A748,Dividendos!A:A,"&gt;="&amp;B748,Dividendos!A:A,"&lt;="&amp; IF(I748="",TODAY(),I748 ))*D748</f>
        <v>0</v>
      </c>
      <c r="T748" s="30">
        <f t="shared" ca="1" si="22"/>
        <v>0</v>
      </c>
      <c r="U748" s="31" t="str">
        <f ca="1">IFERROR(__xludf.DUMMYFUNCTION("IFERROR(IF(B748=TODAY(),GOOGLEFINANCE(""INDEXBVMF:IFIX""),INDEX(GOOGLEFINANCE(""INDEXBVMF:IFIX"",""price"",$B748),2,2)))"),"")</f>
        <v/>
      </c>
      <c r="V748" s="31">
        <f ca="1">IFERROR(__xludf.DUMMYFUNCTION("IF(OR(ISBLANK($I748),I748=TODAY()), GOOGLEFINANCE(""INDEXBVMF:IFIX"") ,INDEX(GOOGLEFINANCE(""INDEXBVMF:IFIX"",""price"",$I748),2,2))"),3416.25)</f>
        <v>3416.25</v>
      </c>
      <c r="W748" s="32" t="e">
        <f t="shared" ca="1" si="23"/>
        <v>#VALUE!</v>
      </c>
      <c r="X748" s="33" t="s">
        <v>66</v>
      </c>
      <c r="Y748" s="34">
        <v>0</v>
      </c>
    </row>
    <row r="749" spans="1:25" ht="15.75" customHeight="1" x14ac:dyDescent="0.2">
      <c r="A749" s="48"/>
      <c r="B749" s="45"/>
      <c r="C749" s="46"/>
      <c r="D749" s="48"/>
      <c r="E749" s="135"/>
      <c r="F749" s="49">
        <f t="shared" si="16"/>
        <v>0</v>
      </c>
      <c r="G749" s="49">
        <f t="shared" si="17"/>
        <v>0</v>
      </c>
      <c r="H749" s="34" t="s">
        <v>66</v>
      </c>
      <c r="I749" s="45"/>
      <c r="J749" s="46"/>
      <c r="K749" s="25"/>
      <c r="L749" s="22"/>
      <c r="M749" s="47" t="str">
        <f t="shared" si="18"/>
        <v/>
      </c>
      <c r="N749" s="27" t="str">
        <f t="shared" si="19"/>
        <v/>
      </c>
      <c r="O749" s="27" t="str">
        <f t="shared" si="20"/>
        <v/>
      </c>
      <c r="P749" s="27" t="str">
        <f t="shared" si="21"/>
        <v/>
      </c>
      <c r="Q749" s="28" t="s">
        <v>66</v>
      </c>
      <c r="R749" s="33" t="s">
        <v>66</v>
      </c>
      <c r="S749" s="30">
        <f ca="1">SUMIFS(Dividendos!E:E,Dividendos!B:B,A749,Dividendos!A:A,"&gt;="&amp;B749,Dividendos!A:A,"&lt;="&amp; IF(I749="",TODAY(),I749 ))*D749</f>
        <v>0</v>
      </c>
      <c r="T749" s="30">
        <f t="shared" ca="1" si="22"/>
        <v>0</v>
      </c>
      <c r="U749" s="31" t="str">
        <f ca="1">IFERROR(__xludf.DUMMYFUNCTION("IFERROR(IF(B749=TODAY(),GOOGLEFINANCE(""INDEXBVMF:IFIX""),INDEX(GOOGLEFINANCE(""INDEXBVMF:IFIX"",""price"",$B749),2,2)))"),"")</f>
        <v/>
      </c>
      <c r="V749" s="31">
        <f ca="1">IFERROR(__xludf.DUMMYFUNCTION("IF(OR(ISBLANK($I749),I749=TODAY()), GOOGLEFINANCE(""INDEXBVMF:IFIX"") ,INDEX(GOOGLEFINANCE(""INDEXBVMF:IFIX"",""price"",$I749),2,2))"),3416.25)</f>
        <v>3416.25</v>
      </c>
      <c r="W749" s="32" t="e">
        <f t="shared" ca="1" si="23"/>
        <v>#VALUE!</v>
      </c>
      <c r="X749" s="33" t="s">
        <v>66</v>
      </c>
      <c r="Y749" s="34">
        <v>0</v>
      </c>
    </row>
    <row r="750" spans="1:25" ht="15.75" customHeight="1" x14ac:dyDescent="0.2">
      <c r="A750" s="48"/>
      <c r="B750" s="45"/>
      <c r="C750" s="46"/>
      <c r="D750" s="48"/>
      <c r="E750" s="135"/>
      <c r="F750" s="49">
        <f t="shared" si="16"/>
        <v>0</v>
      </c>
      <c r="G750" s="49">
        <f t="shared" si="17"/>
        <v>0</v>
      </c>
      <c r="H750" s="34" t="s">
        <v>66</v>
      </c>
      <c r="I750" s="45"/>
      <c r="J750" s="46"/>
      <c r="K750" s="25"/>
      <c r="L750" s="22"/>
      <c r="M750" s="47" t="str">
        <f t="shared" si="18"/>
        <v/>
      </c>
      <c r="N750" s="27" t="str">
        <f t="shared" si="19"/>
        <v/>
      </c>
      <c r="O750" s="27" t="str">
        <f t="shared" si="20"/>
        <v/>
      </c>
      <c r="P750" s="27" t="str">
        <f t="shared" si="21"/>
        <v/>
      </c>
      <c r="Q750" s="28" t="s">
        <v>66</v>
      </c>
      <c r="R750" s="33" t="s">
        <v>66</v>
      </c>
      <c r="S750" s="30">
        <f ca="1">SUMIFS(Dividendos!E:E,Dividendos!B:B,A750,Dividendos!A:A,"&gt;="&amp;B750,Dividendos!A:A,"&lt;="&amp; IF(I750="",TODAY(),I750 ))*D750</f>
        <v>0</v>
      </c>
      <c r="T750" s="30">
        <f t="shared" ca="1" si="22"/>
        <v>0</v>
      </c>
      <c r="U750" s="31" t="str">
        <f ca="1">IFERROR(__xludf.DUMMYFUNCTION("IFERROR(IF(B750=TODAY(),GOOGLEFINANCE(""INDEXBVMF:IFIX""),INDEX(GOOGLEFINANCE(""INDEXBVMF:IFIX"",""price"",$B750),2,2)))"),"")</f>
        <v/>
      </c>
      <c r="V750" s="31">
        <f ca="1">IFERROR(__xludf.DUMMYFUNCTION("IF(OR(ISBLANK($I750),I750=TODAY()), GOOGLEFINANCE(""INDEXBVMF:IFIX"") ,INDEX(GOOGLEFINANCE(""INDEXBVMF:IFIX"",""price"",$I750),2,2))"),3416.25)</f>
        <v>3416.25</v>
      </c>
      <c r="W750" s="32" t="e">
        <f t="shared" ca="1" si="23"/>
        <v>#VALUE!</v>
      </c>
      <c r="X750" s="33" t="s">
        <v>66</v>
      </c>
      <c r="Y750" s="34">
        <v>0</v>
      </c>
    </row>
    <row r="751" spans="1:25" ht="15.75" customHeight="1" x14ac:dyDescent="0.2">
      <c r="A751" s="48"/>
      <c r="B751" s="45"/>
      <c r="C751" s="46"/>
      <c r="D751" s="48"/>
      <c r="E751" s="135"/>
      <c r="F751" s="49">
        <f t="shared" si="16"/>
        <v>0</v>
      </c>
      <c r="G751" s="49">
        <f t="shared" si="17"/>
        <v>0</v>
      </c>
      <c r="H751" s="34" t="s">
        <v>66</v>
      </c>
      <c r="I751" s="45"/>
      <c r="J751" s="46"/>
      <c r="K751" s="25"/>
      <c r="L751" s="22"/>
      <c r="M751" s="47" t="str">
        <f t="shared" si="18"/>
        <v/>
      </c>
      <c r="N751" s="27" t="str">
        <f t="shared" si="19"/>
        <v/>
      </c>
      <c r="O751" s="27" t="str">
        <f t="shared" si="20"/>
        <v/>
      </c>
      <c r="P751" s="27" t="str">
        <f t="shared" si="21"/>
        <v/>
      </c>
      <c r="Q751" s="28" t="s">
        <v>66</v>
      </c>
      <c r="R751" s="33" t="s">
        <v>66</v>
      </c>
      <c r="S751" s="30">
        <f ca="1">SUMIFS(Dividendos!E:E,Dividendos!B:B,A751,Dividendos!A:A,"&gt;="&amp;B751,Dividendos!A:A,"&lt;="&amp; IF(I751="",TODAY(),I751 ))*D751</f>
        <v>0</v>
      </c>
      <c r="T751" s="30">
        <f t="shared" ca="1" si="22"/>
        <v>0</v>
      </c>
      <c r="U751" s="31" t="str">
        <f ca="1">IFERROR(__xludf.DUMMYFUNCTION("IFERROR(IF(B751=TODAY(),GOOGLEFINANCE(""INDEXBVMF:IFIX""),INDEX(GOOGLEFINANCE(""INDEXBVMF:IFIX"",""price"",$B751),2,2)))"),"")</f>
        <v/>
      </c>
      <c r="V751" s="31">
        <f ca="1">IFERROR(__xludf.DUMMYFUNCTION("IF(OR(ISBLANK($I751),I751=TODAY()), GOOGLEFINANCE(""INDEXBVMF:IFIX"") ,INDEX(GOOGLEFINANCE(""INDEXBVMF:IFIX"",""price"",$I751),2,2))"),3416.25)</f>
        <v>3416.25</v>
      </c>
      <c r="W751" s="32" t="e">
        <f t="shared" ca="1" si="23"/>
        <v>#VALUE!</v>
      </c>
      <c r="X751" s="33" t="s">
        <v>66</v>
      </c>
      <c r="Y751" s="34">
        <v>0</v>
      </c>
    </row>
    <row r="752" spans="1:25" ht="15.75" customHeight="1" x14ac:dyDescent="0.2">
      <c r="A752" s="48"/>
      <c r="B752" s="45"/>
      <c r="C752" s="46"/>
      <c r="D752" s="48"/>
      <c r="E752" s="135"/>
      <c r="F752" s="49">
        <f t="shared" si="16"/>
        <v>0</v>
      </c>
      <c r="G752" s="49">
        <f t="shared" si="17"/>
        <v>0</v>
      </c>
      <c r="H752" s="34" t="s">
        <v>66</v>
      </c>
      <c r="I752" s="45"/>
      <c r="J752" s="46"/>
      <c r="K752" s="25"/>
      <c r="L752" s="22"/>
      <c r="M752" s="47" t="str">
        <f t="shared" si="18"/>
        <v/>
      </c>
      <c r="N752" s="27" t="str">
        <f t="shared" si="19"/>
        <v/>
      </c>
      <c r="O752" s="27" t="str">
        <f t="shared" si="20"/>
        <v/>
      </c>
      <c r="P752" s="27" t="str">
        <f t="shared" si="21"/>
        <v/>
      </c>
      <c r="Q752" s="28" t="s">
        <v>66</v>
      </c>
      <c r="R752" s="33" t="s">
        <v>66</v>
      </c>
      <c r="S752" s="30">
        <f ca="1">SUMIFS(Dividendos!E:E,Dividendos!B:B,A752,Dividendos!A:A,"&gt;="&amp;B752,Dividendos!A:A,"&lt;="&amp; IF(I752="",TODAY(),I752 ))*D752</f>
        <v>0</v>
      </c>
      <c r="T752" s="30">
        <f t="shared" ca="1" si="22"/>
        <v>0</v>
      </c>
      <c r="U752" s="31" t="str">
        <f ca="1">IFERROR(__xludf.DUMMYFUNCTION("IFERROR(IF(B752=TODAY(),GOOGLEFINANCE(""INDEXBVMF:IFIX""),INDEX(GOOGLEFINANCE(""INDEXBVMF:IFIX"",""price"",$B752),2,2)))"),"")</f>
        <v/>
      </c>
      <c r="V752" s="31">
        <f ca="1">IFERROR(__xludf.DUMMYFUNCTION("IF(OR(ISBLANK($I752),I752=TODAY()), GOOGLEFINANCE(""INDEXBVMF:IFIX"") ,INDEX(GOOGLEFINANCE(""INDEXBVMF:IFIX"",""price"",$I752),2,2))"),3416.25)</f>
        <v>3416.25</v>
      </c>
      <c r="W752" s="32" t="e">
        <f t="shared" ca="1" si="23"/>
        <v>#VALUE!</v>
      </c>
      <c r="X752" s="33" t="s">
        <v>66</v>
      </c>
      <c r="Y752" s="34">
        <v>0</v>
      </c>
    </row>
    <row r="753" spans="1:25" ht="15.75" customHeight="1" x14ac:dyDescent="0.2">
      <c r="A753" s="48"/>
      <c r="B753" s="45"/>
      <c r="C753" s="46"/>
      <c r="D753" s="48"/>
      <c r="E753" s="135"/>
      <c r="F753" s="49">
        <f t="shared" si="16"/>
        <v>0</v>
      </c>
      <c r="G753" s="49">
        <f t="shared" si="17"/>
        <v>0</v>
      </c>
      <c r="H753" s="34" t="s">
        <v>66</v>
      </c>
      <c r="I753" s="45"/>
      <c r="J753" s="46"/>
      <c r="K753" s="25"/>
      <c r="L753" s="22"/>
      <c r="M753" s="47" t="str">
        <f t="shared" si="18"/>
        <v/>
      </c>
      <c r="N753" s="27" t="str">
        <f t="shared" si="19"/>
        <v/>
      </c>
      <c r="O753" s="27" t="str">
        <f t="shared" si="20"/>
        <v/>
      </c>
      <c r="P753" s="27" t="str">
        <f t="shared" si="21"/>
        <v/>
      </c>
      <c r="Q753" s="28" t="s">
        <v>66</v>
      </c>
      <c r="R753" s="33" t="s">
        <v>66</v>
      </c>
      <c r="S753" s="30">
        <f ca="1">SUMIFS(Dividendos!E:E,Dividendos!B:B,A753,Dividendos!A:A,"&gt;="&amp;B753,Dividendos!A:A,"&lt;="&amp; IF(I753="",TODAY(),I753 ))*D753</f>
        <v>0</v>
      </c>
      <c r="T753" s="30">
        <f t="shared" ca="1" si="22"/>
        <v>0</v>
      </c>
      <c r="U753" s="31" t="str">
        <f ca="1">IFERROR(__xludf.DUMMYFUNCTION("IFERROR(IF(B753=TODAY(),GOOGLEFINANCE(""INDEXBVMF:IFIX""),INDEX(GOOGLEFINANCE(""INDEXBVMF:IFIX"",""price"",$B753),2,2)))"),"")</f>
        <v/>
      </c>
      <c r="V753" s="31">
        <f ca="1">IFERROR(__xludf.DUMMYFUNCTION("IF(OR(ISBLANK($I753),I753=TODAY()), GOOGLEFINANCE(""INDEXBVMF:IFIX"") ,INDEX(GOOGLEFINANCE(""INDEXBVMF:IFIX"",""price"",$I753),2,2))"),3416.25)</f>
        <v>3416.25</v>
      </c>
      <c r="W753" s="32" t="e">
        <f t="shared" ca="1" si="23"/>
        <v>#VALUE!</v>
      </c>
      <c r="X753" s="33" t="s">
        <v>66</v>
      </c>
      <c r="Y753" s="34">
        <v>0</v>
      </c>
    </row>
    <row r="754" spans="1:25" ht="15.75" customHeight="1" x14ac:dyDescent="0.2">
      <c r="A754" s="48"/>
      <c r="B754" s="45"/>
      <c r="C754" s="46"/>
      <c r="D754" s="48"/>
      <c r="E754" s="135"/>
      <c r="F754" s="49">
        <f t="shared" si="16"/>
        <v>0</v>
      </c>
      <c r="G754" s="49">
        <f t="shared" si="17"/>
        <v>0</v>
      </c>
      <c r="H754" s="34" t="s">
        <v>66</v>
      </c>
      <c r="I754" s="45"/>
      <c r="J754" s="46"/>
      <c r="K754" s="25"/>
      <c r="L754" s="22"/>
      <c r="M754" s="47" t="str">
        <f t="shared" si="18"/>
        <v/>
      </c>
      <c r="N754" s="27" t="str">
        <f t="shared" si="19"/>
        <v/>
      </c>
      <c r="O754" s="27" t="str">
        <f t="shared" si="20"/>
        <v/>
      </c>
      <c r="P754" s="27" t="str">
        <f t="shared" si="21"/>
        <v/>
      </c>
      <c r="Q754" s="28" t="s">
        <v>66</v>
      </c>
      <c r="R754" s="33" t="s">
        <v>66</v>
      </c>
      <c r="S754" s="30">
        <f ca="1">SUMIFS(Dividendos!E:E,Dividendos!B:B,A754,Dividendos!A:A,"&gt;="&amp;B754,Dividendos!A:A,"&lt;="&amp; IF(I754="",TODAY(),I754 ))*D754</f>
        <v>0</v>
      </c>
      <c r="T754" s="30">
        <f t="shared" ca="1" si="22"/>
        <v>0</v>
      </c>
      <c r="U754" s="31" t="str">
        <f ca="1">IFERROR(__xludf.DUMMYFUNCTION("IFERROR(IF(B754=TODAY(),GOOGLEFINANCE(""INDEXBVMF:IFIX""),INDEX(GOOGLEFINANCE(""INDEXBVMF:IFIX"",""price"",$B754),2,2)))"),"")</f>
        <v/>
      </c>
      <c r="V754" s="31">
        <f ca="1">IFERROR(__xludf.DUMMYFUNCTION("IF(OR(ISBLANK($I754),I754=TODAY()), GOOGLEFINANCE(""INDEXBVMF:IFIX"") ,INDEX(GOOGLEFINANCE(""INDEXBVMF:IFIX"",""price"",$I754),2,2))"),3416.25)</f>
        <v>3416.25</v>
      </c>
      <c r="W754" s="32" t="e">
        <f t="shared" ca="1" si="23"/>
        <v>#VALUE!</v>
      </c>
      <c r="X754" s="33" t="s">
        <v>66</v>
      </c>
      <c r="Y754" s="34">
        <v>0</v>
      </c>
    </row>
    <row r="755" spans="1:25" ht="15.75" customHeight="1" x14ac:dyDescent="0.2">
      <c r="A755" s="48"/>
      <c r="B755" s="45"/>
      <c r="C755" s="46"/>
      <c r="D755" s="48"/>
      <c r="E755" s="135"/>
      <c r="F755" s="49">
        <f t="shared" si="16"/>
        <v>0</v>
      </c>
      <c r="G755" s="49">
        <f t="shared" si="17"/>
        <v>0</v>
      </c>
      <c r="H755" s="34" t="s">
        <v>66</v>
      </c>
      <c r="I755" s="45"/>
      <c r="J755" s="46"/>
      <c r="K755" s="25"/>
      <c r="L755" s="22"/>
      <c r="M755" s="47" t="str">
        <f t="shared" si="18"/>
        <v/>
      </c>
      <c r="N755" s="27" t="str">
        <f t="shared" si="19"/>
        <v/>
      </c>
      <c r="O755" s="27" t="str">
        <f t="shared" si="20"/>
        <v/>
      </c>
      <c r="P755" s="27" t="str">
        <f t="shared" si="21"/>
        <v/>
      </c>
      <c r="Q755" s="28" t="s">
        <v>66</v>
      </c>
      <c r="R755" s="33" t="s">
        <v>66</v>
      </c>
      <c r="S755" s="30">
        <f ca="1">SUMIFS(Dividendos!E:E,Dividendos!B:B,A755,Dividendos!A:A,"&gt;="&amp;B755,Dividendos!A:A,"&lt;="&amp; IF(I755="",TODAY(),I755 ))*D755</f>
        <v>0</v>
      </c>
      <c r="T755" s="30">
        <f t="shared" ca="1" si="22"/>
        <v>0</v>
      </c>
      <c r="U755" s="31" t="str">
        <f ca="1">IFERROR(__xludf.DUMMYFUNCTION("IFERROR(IF(B755=TODAY(),GOOGLEFINANCE(""INDEXBVMF:IFIX""),INDEX(GOOGLEFINANCE(""INDEXBVMF:IFIX"",""price"",$B755),2,2)))"),"")</f>
        <v/>
      </c>
      <c r="V755" s="31">
        <f ca="1">IFERROR(__xludf.DUMMYFUNCTION("IF(OR(ISBLANK($I755),I755=TODAY()), GOOGLEFINANCE(""INDEXBVMF:IFIX"") ,INDEX(GOOGLEFINANCE(""INDEXBVMF:IFIX"",""price"",$I755),2,2))"),3416.25)</f>
        <v>3416.25</v>
      </c>
      <c r="W755" s="32" t="e">
        <f t="shared" ca="1" si="23"/>
        <v>#VALUE!</v>
      </c>
      <c r="X755" s="33" t="s">
        <v>66</v>
      </c>
      <c r="Y755" s="34">
        <v>0</v>
      </c>
    </row>
    <row r="756" spans="1:25" ht="15.75" customHeight="1" x14ac:dyDescent="0.2">
      <c r="A756" s="48"/>
      <c r="B756" s="45"/>
      <c r="C756" s="46"/>
      <c r="D756" s="48"/>
      <c r="E756" s="135"/>
      <c r="F756" s="49">
        <f t="shared" si="16"/>
        <v>0</v>
      </c>
      <c r="G756" s="49">
        <f t="shared" si="17"/>
        <v>0</v>
      </c>
      <c r="H756" s="34" t="s">
        <v>66</v>
      </c>
      <c r="I756" s="45"/>
      <c r="J756" s="46"/>
      <c r="K756" s="25"/>
      <c r="L756" s="22"/>
      <c r="M756" s="47" t="str">
        <f t="shared" si="18"/>
        <v/>
      </c>
      <c r="N756" s="27" t="str">
        <f t="shared" si="19"/>
        <v/>
      </c>
      <c r="O756" s="27" t="str">
        <f t="shared" si="20"/>
        <v/>
      </c>
      <c r="P756" s="27" t="str">
        <f t="shared" si="21"/>
        <v/>
      </c>
      <c r="Q756" s="28" t="s">
        <v>66</v>
      </c>
      <c r="R756" s="33" t="s">
        <v>66</v>
      </c>
      <c r="S756" s="30">
        <f ca="1">SUMIFS(Dividendos!E:E,Dividendos!B:B,A756,Dividendos!A:A,"&gt;="&amp;B756,Dividendos!A:A,"&lt;="&amp; IF(I756="",TODAY(),I756 ))*D756</f>
        <v>0</v>
      </c>
      <c r="T756" s="30">
        <f t="shared" ca="1" si="22"/>
        <v>0</v>
      </c>
      <c r="U756" s="31" t="str">
        <f ca="1">IFERROR(__xludf.DUMMYFUNCTION("IFERROR(IF(B756=TODAY(),GOOGLEFINANCE(""INDEXBVMF:IFIX""),INDEX(GOOGLEFINANCE(""INDEXBVMF:IFIX"",""price"",$B756),2,2)))"),"")</f>
        <v/>
      </c>
      <c r="V756" s="31">
        <f ca="1">IFERROR(__xludf.DUMMYFUNCTION("IF(OR(ISBLANK($I756),I756=TODAY()), GOOGLEFINANCE(""INDEXBVMF:IFIX"") ,INDEX(GOOGLEFINANCE(""INDEXBVMF:IFIX"",""price"",$I756),2,2))"),3416.25)</f>
        <v>3416.25</v>
      </c>
      <c r="W756" s="32" t="e">
        <f t="shared" ca="1" si="23"/>
        <v>#VALUE!</v>
      </c>
      <c r="X756" s="33" t="s">
        <v>66</v>
      </c>
      <c r="Y756" s="34">
        <v>0</v>
      </c>
    </row>
    <row r="757" spans="1:25" ht="15.75" customHeight="1" x14ac:dyDescent="0.2">
      <c r="A757" s="48"/>
      <c r="B757" s="45"/>
      <c r="C757" s="46"/>
      <c r="D757" s="48"/>
      <c r="E757" s="135"/>
      <c r="F757" s="49">
        <f t="shared" si="16"/>
        <v>0</v>
      </c>
      <c r="G757" s="49">
        <f t="shared" si="17"/>
        <v>0</v>
      </c>
      <c r="H757" s="34" t="s">
        <v>66</v>
      </c>
      <c r="I757" s="45"/>
      <c r="J757" s="46"/>
      <c r="K757" s="25"/>
      <c r="L757" s="22"/>
      <c r="M757" s="47" t="str">
        <f t="shared" si="18"/>
        <v/>
      </c>
      <c r="N757" s="27" t="str">
        <f t="shared" si="19"/>
        <v/>
      </c>
      <c r="O757" s="27" t="str">
        <f t="shared" si="20"/>
        <v/>
      </c>
      <c r="P757" s="27" t="str">
        <f t="shared" si="21"/>
        <v/>
      </c>
      <c r="Q757" s="28" t="s">
        <v>66</v>
      </c>
      <c r="R757" s="33" t="s">
        <v>66</v>
      </c>
      <c r="S757" s="30">
        <f ca="1">SUMIFS(Dividendos!E:E,Dividendos!B:B,A757,Dividendos!A:A,"&gt;="&amp;B757,Dividendos!A:A,"&lt;="&amp; IF(I757="",TODAY(),I757 ))*D757</f>
        <v>0</v>
      </c>
      <c r="T757" s="30">
        <f t="shared" ca="1" si="22"/>
        <v>0</v>
      </c>
      <c r="U757" s="31" t="str">
        <f ca="1">IFERROR(__xludf.DUMMYFUNCTION("IFERROR(IF(B757=TODAY(),GOOGLEFINANCE(""INDEXBVMF:IFIX""),INDEX(GOOGLEFINANCE(""INDEXBVMF:IFIX"",""price"",$B757),2,2)))"),"")</f>
        <v/>
      </c>
      <c r="V757" s="31">
        <f ca="1">IFERROR(__xludf.DUMMYFUNCTION("IF(OR(ISBLANK($I757),I757=TODAY()), GOOGLEFINANCE(""INDEXBVMF:IFIX"") ,INDEX(GOOGLEFINANCE(""INDEXBVMF:IFIX"",""price"",$I757),2,2))"),3416.25)</f>
        <v>3416.25</v>
      </c>
      <c r="W757" s="32" t="e">
        <f t="shared" ca="1" si="23"/>
        <v>#VALUE!</v>
      </c>
      <c r="X757" s="33" t="s">
        <v>66</v>
      </c>
      <c r="Y757" s="34">
        <v>0</v>
      </c>
    </row>
    <row r="758" spans="1:25" ht="15.75" customHeight="1" x14ac:dyDescent="0.2">
      <c r="A758" s="48"/>
      <c r="B758" s="45"/>
      <c r="C758" s="46"/>
      <c r="D758" s="48"/>
      <c r="E758" s="135"/>
      <c r="F758" s="49">
        <f t="shared" si="16"/>
        <v>0</v>
      </c>
      <c r="G758" s="49">
        <f t="shared" si="17"/>
        <v>0</v>
      </c>
      <c r="H758" s="34" t="s">
        <v>66</v>
      </c>
      <c r="I758" s="45"/>
      <c r="J758" s="46"/>
      <c r="K758" s="25"/>
      <c r="L758" s="22"/>
      <c r="M758" s="47" t="str">
        <f t="shared" si="18"/>
        <v/>
      </c>
      <c r="N758" s="27" t="str">
        <f t="shared" si="19"/>
        <v/>
      </c>
      <c r="O758" s="27" t="str">
        <f t="shared" si="20"/>
        <v/>
      </c>
      <c r="P758" s="27" t="str">
        <f t="shared" si="21"/>
        <v/>
      </c>
      <c r="Q758" s="28" t="s">
        <v>66</v>
      </c>
      <c r="R758" s="33" t="s">
        <v>66</v>
      </c>
      <c r="S758" s="30">
        <f ca="1">SUMIFS(Dividendos!E:E,Dividendos!B:B,A758,Dividendos!A:A,"&gt;="&amp;B758,Dividendos!A:A,"&lt;="&amp; IF(I758="",TODAY(),I758 ))*D758</f>
        <v>0</v>
      </c>
      <c r="T758" s="30">
        <f t="shared" ca="1" si="22"/>
        <v>0</v>
      </c>
      <c r="U758" s="31" t="str">
        <f ca="1">IFERROR(__xludf.DUMMYFUNCTION("IFERROR(IF(B758=TODAY(),GOOGLEFINANCE(""INDEXBVMF:IFIX""),INDEX(GOOGLEFINANCE(""INDEXBVMF:IFIX"",""price"",$B758),2,2)))"),"")</f>
        <v/>
      </c>
      <c r="V758" s="31">
        <f ca="1">IFERROR(__xludf.DUMMYFUNCTION("IF(OR(ISBLANK($I758),I758=TODAY()), GOOGLEFINANCE(""INDEXBVMF:IFIX"") ,INDEX(GOOGLEFINANCE(""INDEXBVMF:IFIX"",""price"",$I758),2,2))"),3416.25)</f>
        <v>3416.25</v>
      </c>
      <c r="W758" s="32" t="e">
        <f t="shared" ca="1" si="23"/>
        <v>#VALUE!</v>
      </c>
      <c r="X758" s="33" t="s">
        <v>66</v>
      </c>
      <c r="Y758" s="34">
        <v>0</v>
      </c>
    </row>
    <row r="759" spans="1:25" ht="15.75" customHeight="1" x14ac:dyDescent="0.2">
      <c r="A759" s="48"/>
      <c r="B759" s="45"/>
      <c r="C759" s="46"/>
      <c r="D759" s="48"/>
      <c r="E759" s="135"/>
      <c r="F759" s="49">
        <f t="shared" si="16"/>
        <v>0</v>
      </c>
      <c r="G759" s="49">
        <f t="shared" si="17"/>
        <v>0</v>
      </c>
      <c r="H759" s="34" t="s">
        <v>66</v>
      </c>
      <c r="I759" s="45"/>
      <c r="J759" s="46"/>
      <c r="K759" s="25"/>
      <c r="L759" s="22"/>
      <c r="M759" s="47" t="str">
        <f t="shared" si="18"/>
        <v/>
      </c>
      <c r="N759" s="27" t="str">
        <f t="shared" si="19"/>
        <v/>
      </c>
      <c r="O759" s="27" t="str">
        <f t="shared" si="20"/>
        <v/>
      </c>
      <c r="P759" s="27" t="str">
        <f t="shared" si="21"/>
        <v/>
      </c>
      <c r="Q759" s="28" t="s">
        <v>66</v>
      </c>
      <c r="R759" s="33" t="s">
        <v>66</v>
      </c>
      <c r="S759" s="30">
        <f ca="1">SUMIFS(Dividendos!E:E,Dividendos!B:B,A759,Dividendos!A:A,"&gt;="&amp;B759,Dividendos!A:A,"&lt;="&amp; IF(I759="",TODAY(),I759 ))*D759</f>
        <v>0</v>
      </c>
      <c r="T759" s="30">
        <f t="shared" ca="1" si="22"/>
        <v>0</v>
      </c>
      <c r="U759" s="31" t="str">
        <f ca="1">IFERROR(__xludf.DUMMYFUNCTION("IFERROR(IF(B759=TODAY(),GOOGLEFINANCE(""INDEXBVMF:IFIX""),INDEX(GOOGLEFINANCE(""INDEXBVMF:IFIX"",""price"",$B759),2,2)))"),"")</f>
        <v/>
      </c>
      <c r="V759" s="31">
        <f ca="1">IFERROR(__xludf.DUMMYFUNCTION("IF(OR(ISBLANK($I759),I759=TODAY()), GOOGLEFINANCE(""INDEXBVMF:IFIX"") ,INDEX(GOOGLEFINANCE(""INDEXBVMF:IFIX"",""price"",$I759),2,2))"),3416.25)</f>
        <v>3416.25</v>
      </c>
      <c r="W759" s="32" t="e">
        <f t="shared" ca="1" si="23"/>
        <v>#VALUE!</v>
      </c>
      <c r="X759" s="33" t="s">
        <v>66</v>
      </c>
      <c r="Y759" s="34">
        <v>0</v>
      </c>
    </row>
    <row r="760" spans="1:25" ht="15.75" customHeight="1" x14ac:dyDescent="0.2">
      <c r="A760" s="48"/>
      <c r="B760" s="45"/>
      <c r="C760" s="46"/>
      <c r="D760" s="48"/>
      <c r="E760" s="135"/>
      <c r="F760" s="49">
        <f t="shared" si="16"/>
        <v>0</v>
      </c>
      <c r="G760" s="49">
        <f t="shared" si="17"/>
        <v>0</v>
      </c>
      <c r="H760" s="34" t="s">
        <v>66</v>
      </c>
      <c r="I760" s="45"/>
      <c r="J760" s="46"/>
      <c r="K760" s="25"/>
      <c r="L760" s="22"/>
      <c r="M760" s="47" t="str">
        <f t="shared" si="18"/>
        <v/>
      </c>
      <c r="N760" s="27" t="str">
        <f t="shared" si="19"/>
        <v/>
      </c>
      <c r="O760" s="27" t="str">
        <f t="shared" si="20"/>
        <v/>
      </c>
      <c r="P760" s="27" t="str">
        <f t="shared" si="21"/>
        <v/>
      </c>
      <c r="Q760" s="28" t="s">
        <v>66</v>
      </c>
      <c r="R760" s="33" t="s">
        <v>66</v>
      </c>
      <c r="S760" s="30">
        <f ca="1">SUMIFS(Dividendos!E:E,Dividendos!B:B,A760,Dividendos!A:A,"&gt;="&amp;B760,Dividendos!A:A,"&lt;="&amp; IF(I760="",TODAY(),I760 ))*D760</f>
        <v>0</v>
      </c>
      <c r="T760" s="30">
        <f t="shared" ca="1" si="22"/>
        <v>0</v>
      </c>
      <c r="U760" s="31" t="str">
        <f ca="1">IFERROR(__xludf.DUMMYFUNCTION("IFERROR(IF(B760=TODAY(),GOOGLEFINANCE(""INDEXBVMF:IFIX""),INDEX(GOOGLEFINANCE(""INDEXBVMF:IFIX"",""price"",$B760),2,2)))"),"")</f>
        <v/>
      </c>
      <c r="V760" s="31">
        <f ca="1">IFERROR(__xludf.DUMMYFUNCTION("IF(OR(ISBLANK($I760),I760=TODAY()), GOOGLEFINANCE(""INDEXBVMF:IFIX"") ,INDEX(GOOGLEFINANCE(""INDEXBVMF:IFIX"",""price"",$I760),2,2))"),3416.25)</f>
        <v>3416.25</v>
      </c>
      <c r="W760" s="32" t="e">
        <f t="shared" ca="1" si="23"/>
        <v>#VALUE!</v>
      </c>
      <c r="X760" s="33" t="s">
        <v>66</v>
      </c>
      <c r="Y760" s="34">
        <v>0</v>
      </c>
    </row>
    <row r="761" spans="1:25" ht="15.75" customHeight="1" x14ac:dyDescent="0.2">
      <c r="A761" s="48"/>
      <c r="B761" s="45"/>
      <c r="C761" s="46"/>
      <c r="D761" s="48"/>
      <c r="E761" s="135"/>
      <c r="F761" s="49">
        <f t="shared" si="16"/>
        <v>0</v>
      </c>
      <c r="G761" s="49">
        <f t="shared" si="17"/>
        <v>0</v>
      </c>
      <c r="H761" s="34" t="s">
        <v>66</v>
      </c>
      <c r="I761" s="45"/>
      <c r="J761" s="46"/>
      <c r="K761" s="25"/>
      <c r="L761" s="22"/>
      <c r="M761" s="47" t="str">
        <f t="shared" si="18"/>
        <v/>
      </c>
      <c r="N761" s="27" t="str">
        <f t="shared" si="19"/>
        <v/>
      </c>
      <c r="O761" s="27" t="str">
        <f t="shared" si="20"/>
        <v/>
      </c>
      <c r="P761" s="27" t="str">
        <f t="shared" si="21"/>
        <v/>
      </c>
      <c r="Q761" s="28" t="s">
        <v>66</v>
      </c>
      <c r="R761" s="33" t="s">
        <v>66</v>
      </c>
      <c r="S761" s="30">
        <f ca="1">SUMIFS(Dividendos!E:E,Dividendos!B:B,A761,Dividendos!A:A,"&gt;="&amp;B761,Dividendos!A:A,"&lt;="&amp; IF(I761="",TODAY(),I761 ))*D761</f>
        <v>0</v>
      </c>
      <c r="T761" s="30">
        <f t="shared" ca="1" si="22"/>
        <v>0</v>
      </c>
      <c r="U761" s="31" t="str">
        <f ca="1">IFERROR(__xludf.DUMMYFUNCTION("IFERROR(IF(B761=TODAY(),GOOGLEFINANCE(""INDEXBVMF:IFIX""),INDEX(GOOGLEFINANCE(""INDEXBVMF:IFIX"",""price"",$B761),2,2)))"),"")</f>
        <v/>
      </c>
      <c r="V761" s="31">
        <f ca="1">IFERROR(__xludf.DUMMYFUNCTION("IF(OR(ISBLANK($I761),I761=TODAY()), GOOGLEFINANCE(""INDEXBVMF:IFIX"") ,INDEX(GOOGLEFINANCE(""INDEXBVMF:IFIX"",""price"",$I761),2,2))"),3416.25)</f>
        <v>3416.25</v>
      </c>
      <c r="W761" s="32" t="e">
        <f t="shared" ca="1" si="23"/>
        <v>#VALUE!</v>
      </c>
      <c r="X761" s="33" t="s">
        <v>66</v>
      </c>
      <c r="Y761" s="34">
        <v>0</v>
      </c>
    </row>
    <row r="762" spans="1:25" ht="15.75" customHeight="1" x14ac:dyDescent="0.2">
      <c r="A762" s="48"/>
      <c r="B762" s="45"/>
      <c r="C762" s="46"/>
      <c r="D762" s="48"/>
      <c r="E762" s="135"/>
      <c r="F762" s="49">
        <f t="shared" si="16"/>
        <v>0</v>
      </c>
      <c r="G762" s="49">
        <f t="shared" si="17"/>
        <v>0</v>
      </c>
      <c r="H762" s="34" t="s">
        <v>66</v>
      </c>
      <c r="I762" s="45"/>
      <c r="J762" s="46"/>
      <c r="K762" s="25"/>
      <c r="L762" s="22"/>
      <c r="M762" s="47" t="str">
        <f t="shared" si="18"/>
        <v/>
      </c>
      <c r="N762" s="27" t="str">
        <f t="shared" si="19"/>
        <v/>
      </c>
      <c r="O762" s="27" t="str">
        <f t="shared" si="20"/>
        <v/>
      </c>
      <c r="P762" s="27" t="str">
        <f t="shared" si="21"/>
        <v/>
      </c>
      <c r="Q762" s="28" t="s">
        <v>66</v>
      </c>
      <c r="R762" s="33" t="s">
        <v>66</v>
      </c>
      <c r="S762" s="30">
        <f ca="1">SUMIFS(Dividendos!E:E,Dividendos!B:B,A762,Dividendos!A:A,"&gt;="&amp;B762,Dividendos!A:A,"&lt;="&amp; IF(I762="",TODAY(),I762 ))*D762</f>
        <v>0</v>
      </c>
      <c r="T762" s="30">
        <f t="shared" ca="1" si="22"/>
        <v>0</v>
      </c>
      <c r="U762" s="31" t="str">
        <f ca="1">IFERROR(__xludf.DUMMYFUNCTION("IFERROR(IF(B762=TODAY(),GOOGLEFINANCE(""INDEXBVMF:IFIX""),INDEX(GOOGLEFINANCE(""INDEXBVMF:IFIX"",""price"",$B762),2,2)))"),"")</f>
        <v/>
      </c>
      <c r="V762" s="31">
        <f ca="1">IFERROR(__xludf.DUMMYFUNCTION("IF(OR(ISBLANK($I762),I762=TODAY()), GOOGLEFINANCE(""INDEXBVMF:IFIX"") ,INDEX(GOOGLEFINANCE(""INDEXBVMF:IFIX"",""price"",$I762),2,2))"),3416.25)</f>
        <v>3416.25</v>
      </c>
      <c r="W762" s="32" t="e">
        <f t="shared" ca="1" si="23"/>
        <v>#VALUE!</v>
      </c>
      <c r="X762" s="33" t="s">
        <v>66</v>
      </c>
      <c r="Y762" s="34">
        <v>0</v>
      </c>
    </row>
    <row r="763" spans="1:25" ht="15.75" customHeight="1" x14ac:dyDescent="0.2">
      <c r="A763" s="48"/>
      <c r="B763" s="45"/>
      <c r="C763" s="46"/>
      <c r="D763" s="48"/>
      <c r="E763" s="135"/>
      <c r="F763" s="49">
        <f t="shared" si="16"/>
        <v>0</v>
      </c>
      <c r="G763" s="49">
        <f t="shared" si="17"/>
        <v>0</v>
      </c>
      <c r="H763" s="34" t="s">
        <v>66</v>
      </c>
      <c r="I763" s="45"/>
      <c r="J763" s="46"/>
      <c r="K763" s="25"/>
      <c r="L763" s="22"/>
      <c r="M763" s="47" t="str">
        <f t="shared" si="18"/>
        <v/>
      </c>
      <c r="N763" s="27" t="str">
        <f t="shared" si="19"/>
        <v/>
      </c>
      <c r="O763" s="27" t="str">
        <f t="shared" si="20"/>
        <v/>
      </c>
      <c r="P763" s="27" t="str">
        <f t="shared" si="21"/>
        <v/>
      </c>
      <c r="Q763" s="28" t="s">
        <v>66</v>
      </c>
      <c r="R763" s="33" t="s">
        <v>66</v>
      </c>
      <c r="S763" s="30">
        <f ca="1">SUMIFS(Dividendos!E:E,Dividendos!B:B,A763,Dividendos!A:A,"&gt;="&amp;B763,Dividendos!A:A,"&lt;="&amp; IF(I763="",TODAY(),I763 ))*D763</f>
        <v>0</v>
      </c>
      <c r="T763" s="30">
        <f t="shared" ca="1" si="22"/>
        <v>0</v>
      </c>
      <c r="U763" s="31" t="str">
        <f ca="1">IFERROR(__xludf.DUMMYFUNCTION("IFERROR(IF(B763=TODAY(),GOOGLEFINANCE(""INDEXBVMF:IFIX""),INDEX(GOOGLEFINANCE(""INDEXBVMF:IFIX"",""price"",$B763),2,2)))"),"")</f>
        <v/>
      </c>
      <c r="V763" s="31">
        <f ca="1">IFERROR(__xludf.DUMMYFUNCTION("IF(OR(ISBLANK($I763),I763=TODAY()), GOOGLEFINANCE(""INDEXBVMF:IFIX"") ,INDEX(GOOGLEFINANCE(""INDEXBVMF:IFIX"",""price"",$I763),2,2))"),3416.25)</f>
        <v>3416.25</v>
      </c>
      <c r="W763" s="32" t="e">
        <f t="shared" ca="1" si="23"/>
        <v>#VALUE!</v>
      </c>
      <c r="X763" s="33" t="s">
        <v>66</v>
      </c>
      <c r="Y763" s="34">
        <v>0</v>
      </c>
    </row>
    <row r="764" spans="1:25" ht="15.75" customHeight="1" x14ac:dyDescent="0.2">
      <c r="A764" s="48"/>
      <c r="B764" s="45"/>
      <c r="C764" s="46"/>
      <c r="D764" s="48"/>
      <c r="E764" s="135"/>
      <c r="F764" s="49">
        <f t="shared" si="16"/>
        <v>0</v>
      </c>
      <c r="G764" s="49">
        <f t="shared" si="17"/>
        <v>0</v>
      </c>
      <c r="H764" s="34" t="s">
        <v>66</v>
      </c>
      <c r="I764" s="45"/>
      <c r="J764" s="46"/>
      <c r="K764" s="25"/>
      <c r="L764" s="22"/>
      <c r="M764" s="47" t="str">
        <f t="shared" si="18"/>
        <v/>
      </c>
      <c r="N764" s="27" t="str">
        <f t="shared" si="19"/>
        <v/>
      </c>
      <c r="O764" s="27" t="str">
        <f t="shared" si="20"/>
        <v/>
      </c>
      <c r="P764" s="27" t="str">
        <f t="shared" si="21"/>
        <v/>
      </c>
      <c r="Q764" s="28" t="s">
        <v>66</v>
      </c>
      <c r="R764" s="33" t="s">
        <v>66</v>
      </c>
      <c r="S764" s="30">
        <f ca="1">SUMIFS(Dividendos!E:E,Dividendos!B:B,A764,Dividendos!A:A,"&gt;="&amp;B764,Dividendos!A:A,"&lt;="&amp; IF(I764="",TODAY(),I764 ))*D764</f>
        <v>0</v>
      </c>
      <c r="T764" s="30">
        <f t="shared" ca="1" si="22"/>
        <v>0</v>
      </c>
      <c r="U764" s="31" t="str">
        <f ca="1">IFERROR(__xludf.DUMMYFUNCTION("IFERROR(IF(B764=TODAY(),GOOGLEFINANCE(""INDEXBVMF:IFIX""),INDEX(GOOGLEFINANCE(""INDEXBVMF:IFIX"",""price"",$B764),2,2)))"),"")</f>
        <v/>
      </c>
      <c r="V764" s="31">
        <f ca="1">IFERROR(__xludf.DUMMYFUNCTION("IF(OR(ISBLANK($I764),I764=TODAY()), GOOGLEFINANCE(""INDEXBVMF:IFIX"") ,INDEX(GOOGLEFINANCE(""INDEXBVMF:IFIX"",""price"",$I764),2,2))"),3416.25)</f>
        <v>3416.25</v>
      </c>
      <c r="W764" s="32" t="e">
        <f t="shared" ca="1" si="23"/>
        <v>#VALUE!</v>
      </c>
      <c r="X764" s="33" t="s">
        <v>66</v>
      </c>
      <c r="Y764" s="34">
        <v>0</v>
      </c>
    </row>
    <row r="765" spans="1:25" ht="15.75" customHeight="1" x14ac:dyDescent="0.2">
      <c r="A765" s="48"/>
      <c r="B765" s="45"/>
      <c r="C765" s="46"/>
      <c r="D765" s="48"/>
      <c r="E765" s="135"/>
      <c r="F765" s="49">
        <f t="shared" si="16"/>
        <v>0</v>
      </c>
      <c r="G765" s="49">
        <f t="shared" si="17"/>
        <v>0</v>
      </c>
      <c r="H765" s="34" t="s">
        <v>66</v>
      </c>
      <c r="I765" s="45"/>
      <c r="J765" s="46"/>
      <c r="K765" s="25"/>
      <c r="L765" s="22"/>
      <c r="M765" s="47" t="str">
        <f t="shared" si="18"/>
        <v/>
      </c>
      <c r="N765" s="27" t="str">
        <f t="shared" si="19"/>
        <v/>
      </c>
      <c r="O765" s="27" t="str">
        <f t="shared" si="20"/>
        <v/>
      </c>
      <c r="P765" s="27" t="str">
        <f t="shared" si="21"/>
        <v/>
      </c>
      <c r="Q765" s="28" t="s">
        <v>66</v>
      </c>
      <c r="R765" s="33" t="s">
        <v>66</v>
      </c>
      <c r="S765" s="30">
        <f ca="1">SUMIFS(Dividendos!E:E,Dividendos!B:B,A765,Dividendos!A:A,"&gt;="&amp;B765,Dividendos!A:A,"&lt;="&amp; IF(I765="",TODAY(),I765 ))*D765</f>
        <v>0</v>
      </c>
      <c r="T765" s="30">
        <f t="shared" ca="1" si="22"/>
        <v>0</v>
      </c>
      <c r="U765" s="31" t="str">
        <f ca="1">IFERROR(__xludf.DUMMYFUNCTION("IFERROR(IF(B765=TODAY(),GOOGLEFINANCE(""INDEXBVMF:IFIX""),INDEX(GOOGLEFINANCE(""INDEXBVMF:IFIX"",""price"",$B765),2,2)))"),"")</f>
        <v/>
      </c>
      <c r="V765" s="31">
        <f ca="1">IFERROR(__xludf.DUMMYFUNCTION("IF(OR(ISBLANK($I765),I765=TODAY()), GOOGLEFINANCE(""INDEXBVMF:IFIX"") ,INDEX(GOOGLEFINANCE(""INDEXBVMF:IFIX"",""price"",$I765),2,2))"),3416.25)</f>
        <v>3416.25</v>
      </c>
      <c r="W765" s="32" t="e">
        <f t="shared" ca="1" si="23"/>
        <v>#VALUE!</v>
      </c>
      <c r="X765" s="33" t="s">
        <v>66</v>
      </c>
      <c r="Y765" s="34">
        <v>0</v>
      </c>
    </row>
    <row r="766" spans="1:25" ht="15.75" customHeight="1" x14ac:dyDescent="0.2">
      <c r="A766" s="48"/>
      <c r="B766" s="45"/>
      <c r="C766" s="46"/>
      <c r="D766" s="48"/>
      <c r="E766" s="135"/>
      <c r="F766" s="49">
        <f t="shared" si="16"/>
        <v>0</v>
      </c>
      <c r="G766" s="49">
        <f t="shared" si="17"/>
        <v>0</v>
      </c>
      <c r="H766" s="34" t="s">
        <v>66</v>
      </c>
      <c r="I766" s="45"/>
      <c r="J766" s="46"/>
      <c r="K766" s="25"/>
      <c r="L766" s="22"/>
      <c r="M766" s="47" t="str">
        <f t="shared" si="18"/>
        <v/>
      </c>
      <c r="N766" s="27" t="str">
        <f t="shared" si="19"/>
        <v/>
      </c>
      <c r="O766" s="27" t="str">
        <f t="shared" si="20"/>
        <v/>
      </c>
      <c r="P766" s="27" t="str">
        <f t="shared" si="21"/>
        <v/>
      </c>
      <c r="Q766" s="28" t="s">
        <v>66</v>
      </c>
      <c r="R766" s="33" t="s">
        <v>66</v>
      </c>
      <c r="S766" s="30">
        <f ca="1">SUMIFS(Dividendos!E:E,Dividendos!B:B,A766,Dividendos!A:A,"&gt;="&amp;B766,Dividendos!A:A,"&lt;="&amp; IF(I766="",TODAY(),I766 ))*D766</f>
        <v>0</v>
      </c>
      <c r="T766" s="30">
        <f t="shared" ca="1" si="22"/>
        <v>0</v>
      </c>
      <c r="U766" s="31" t="str">
        <f ca="1">IFERROR(__xludf.DUMMYFUNCTION("IFERROR(IF(B766=TODAY(),GOOGLEFINANCE(""INDEXBVMF:IFIX""),INDEX(GOOGLEFINANCE(""INDEXBVMF:IFIX"",""price"",$B766),2,2)))"),"")</f>
        <v/>
      </c>
      <c r="V766" s="31">
        <f ca="1">IFERROR(__xludf.DUMMYFUNCTION("IF(OR(ISBLANK($I766),I766=TODAY()), GOOGLEFINANCE(""INDEXBVMF:IFIX"") ,INDEX(GOOGLEFINANCE(""INDEXBVMF:IFIX"",""price"",$I766),2,2))"),3416.25)</f>
        <v>3416.25</v>
      </c>
      <c r="W766" s="32" t="e">
        <f t="shared" ca="1" si="23"/>
        <v>#VALUE!</v>
      </c>
      <c r="X766" s="33" t="s">
        <v>66</v>
      </c>
      <c r="Y766" s="34">
        <v>0</v>
      </c>
    </row>
    <row r="767" spans="1:25" ht="15.75" customHeight="1" x14ac:dyDescent="0.2">
      <c r="A767" s="48"/>
      <c r="B767" s="45"/>
      <c r="C767" s="46"/>
      <c r="D767" s="48"/>
      <c r="E767" s="135"/>
      <c r="F767" s="49">
        <f t="shared" ref="F767:F1021" si="24">C767*D767</f>
        <v>0</v>
      </c>
      <c r="G767" s="49">
        <f t="shared" ref="G767:G1021" si="25">F767+E767</f>
        <v>0</v>
      </c>
      <c r="H767" s="34" t="s">
        <v>66</v>
      </c>
      <c r="I767" s="45"/>
      <c r="J767" s="46"/>
      <c r="K767" s="25"/>
      <c r="L767" s="22"/>
      <c r="M767" s="47" t="str">
        <f t="shared" ref="M767:M1021" si="26">IF(ISBLANK(I767),"",(I767-B767)/30)</f>
        <v/>
      </c>
      <c r="N767" s="27" t="str">
        <f t="shared" ref="N767:N1021" si="27">IF(NOT(ISBLANK(I767)),(J767*K767)-L767,"")</f>
        <v/>
      </c>
      <c r="O767" s="27" t="str">
        <f t="shared" ref="O767:O1021" si="28">IF(NOT(ISBLANK(I767)),N767/K767,"")</f>
        <v/>
      </c>
      <c r="P767" s="27" t="str">
        <f t="shared" ref="P767:P1021" si="29">IF(NOT(ISBLANK(I767)),(J767*K767)-L767-(C767*K767)-E767,"")</f>
        <v/>
      </c>
      <c r="Q767" s="28" t="s">
        <v>66</v>
      </c>
      <c r="R767" s="33" t="s">
        <v>66</v>
      </c>
      <c r="S767" s="30">
        <f ca="1">SUMIFS(Dividendos!E:E,Dividendos!B:B,A767,Dividendos!A:A,"&gt;="&amp;B767,Dividendos!A:A,"&lt;="&amp; IF(I767="",TODAY(),I767 ))*D767</f>
        <v>0</v>
      </c>
      <c r="T767" s="30">
        <f t="shared" ref="T767:T1021" ca="1" si="30">S767/(IF(I767="",TODAY()-B767,I767-B767 )/30)</f>
        <v>0</v>
      </c>
      <c r="U767" s="31" t="str">
        <f ca="1">IFERROR(__xludf.DUMMYFUNCTION("IFERROR(IF(B767=TODAY(),GOOGLEFINANCE(""INDEXBVMF:IFIX""),INDEX(GOOGLEFINANCE(""INDEXBVMF:IFIX"",""price"",$B767),2,2)))"),"")</f>
        <v/>
      </c>
      <c r="V767" s="31">
        <f ca="1">IFERROR(__xludf.DUMMYFUNCTION("IF(OR(ISBLANK($I767),I767=TODAY()), GOOGLEFINANCE(""INDEXBVMF:IFIX"") ,INDEX(GOOGLEFINANCE(""INDEXBVMF:IFIX"",""price"",$I767),2,2))"),3416.25)</f>
        <v>3416.25</v>
      </c>
      <c r="W767" s="32" t="e">
        <f t="shared" ref="W767:W1021" ca="1" si="31">V767-U767</f>
        <v>#VALUE!</v>
      </c>
      <c r="X767" s="33" t="s">
        <v>66</v>
      </c>
      <c r="Y767" s="34">
        <v>0</v>
      </c>
    </row>
    <row r="768" spans="1:25" ht="15.75" customHeight="1" x14ac:dyDescent="0.2">
      <c r="A768" s="48"/>
      <c r="B768" s="45"/>
      <c r="C768" s="46"/>
      <c r="D768" s="48"/>
      <c r="E768" s="135"/>
      <c r="F768" s="49">
        <f t="shared" si="24"/>
        <v>0</v>
      </c>
      <c r="G768" s="49">
        <f t="shared" si="25"/>
        <v>0</v>
      </c>
      <c r="H768" s="34" t="s">
        <v>66</v>
      </c>
      <c r="I768" s="45"/>
      <c r="J768" s="46"/>
      <c r="K768" s="25"/>
      <c r="L768" s="22"/>
      <c r="M768" s="47" t="str">
        <f t="shared" si="26"/>
        <v/>
      </c>
      <c r="N768" s="27" t="str">
        <f t="shared" si="27"/>
        <v/>
      </c>
      <c r="O768" s="27" t="str">
        <f t="shared" si="28"/>
        <v/>
      </c>
      <c r="P768" s="27" t="str">
        <f t="shared" si="29"/>
        <v/>
      </c>
      <c r="Q768" s="28" t="s">
        <v>66</v>
      </c>
      <c r="R768" s="33" t="s">
        <v>66</v>
      </c>
      <c r="S768" s="30">
        <f ca="1">SUMIFS(Dividendos!E:E,Dividendos!B:B,A768,Dividendos!A:A,"&gt;="&amp;B768,Dividendos!A:A,"&lt;="&amp; IF(I768="",TODAY(),I768 ))*D768</f>
        <v>0</v>
      </c>
      <c r="T768" s="30">
        <f t="shared" ca="1" si="30"/>
        <v>0</v>
      </c>
      <c r="U768" s="31" t="str">
        <f ca="1">IFERROR(__xludf.DUMMYFUNCTION("IFERROR(IF(B768=TODAY(),GOOGLEFINANCE(""INDEXBVMF:IFIX""),INDEX(GOOGLEFINANCE(""INDEXBVMF:IFIX"",""price"",$B768),2,2)))"),"")</f>
        <v/>
      </c>
      <c r="V768" s="31">
        <f ca="1">IFERROR(__xludf.DUMMYFUNCTION("IF(OR(ISBLANK($I768),I768=TODAY()), GOOGLEFINANCE(""INDEXBVMF:IFIX"") ,INDEX(GOOGLEFINANCE(""INDEXBVMF:IFIX"",""price"",$I768),2,2))"),3416.25)</f>
        <v>3416.25</v>
      </c>
      <c r="W768" s="32" t="e">
        <f t="shared" ca="1" si="31"/>
        <v>#VALUE!</v>
      </c>
      <c r="X768" s="33" t="s">
        <v>66</v>
      </c>
      <c r="Y768" s="34">
        <v>0</v>
      </c>
    </row>
    <row r="769" spans="1:25" ht="15.75" customHeight="1" x14ac:dyDescent="0.2">
      <c r="A769" s="48"/>
      <c r="B769" s="45"/>
      <c r="C769" s="46"/>
      <c r="D769" s="48"/>
      <c r="E769" s="135"/>
      <c r="F769" s="49">
        <f t="shared" si="24"/>
        <v>0</v>
      </c>
      <c r="G769" s="49">
        <f t="shared" si="25"/>
        <v>0</v>
      </c>
      <c r="H769" s="34" t="s">
        <v>66</v>
      </c>
      <c r="I769" s="45"/>
      <c r="J769" s="46"/>
      <c r="K769" s="25"/>
      <c r="L769" s="22"/>
      <c r="M769" s="47" t="str">
        <f t="shared" si="26"/>
        <v/>
      </c>
      <c r="N769" s="27" t="str">
        <f t="shared" si="27"/>
        <v/>
      </c>
      <c r="O769" s="27" t="str">
        <f t="shared" si="28"/>
        <v/>
      </c>
      <c r="P769" s="27" t="str">
        <f t="shared" si="29"/>
        <v/>
      </c>
      <c r="Q769" s="28" t="s">
        <v>66</v>
      </c>
      <c r="R769" s="33" t="s">
        <v>66</v>
      </c>
      <c r="S769" s="30">
        <f ca="1">SUMIFS(Dividendos!E:E,Dividendos!B:B,A769,Dividendos!A:A,"&gt;="&amp;B769,Dividendos!A:A,"&lt;="&amp; IF(I769="",TODAY(),I769 ))*D769</f>
        <v>0</v>
      </c>
      <c r="T769" s="30">
        <f t="shared" ca="1" si="30"/>
        <v>0</v>
      </c>
      <c r="U769" s="31" t="str">
        <f ca="1">IFERROR(__xludf.DUMMYFUNCTION("IFERROR(IF(B769=TODAY(),GOOGLEFINANCE(""INDEXBVMF:IFIX""),INDEX(GOOGLEFINANCE(""INDEXBVMF:IFIX"",""price"",$B769),2,2)))"),"")</f>
        <v/>
      </c>
      <c r="V769" s="31">
        <f ca="1">IFERROR(__xludf.DUMMYFUNCTION("IF(OR(ISBLANK($I769),I769=TODAY()), GOOGLEFINANCE(""INDEXBVMF:IFIX"") ,INDEX(GOOGLEFINANCE(""INDEXBVMF:IFIX"",""price"",$I769),2,2))"),3416.25)</f>
        <v>3416.25</v>
      </c>
      <c r="W769" s="32" t="e">
        <f t="shared" ca="1" si="31"/>
        <v>#VALUE!</v>
      </c>
      <c r="X769" s="33" t="s">
        <v>66</v>
      </c>
      <c r="Y769" s="34">
        <v>0</v>
      </c>
    </row>
    <row r="770" spans="1:25" ht="15.75" customHeight="1" x14ac:dyDescent="0.2">
      <c r="A770" s="48"/>
      <c r="B770" s="45"/>
      <c r="C770" s="46"/>
      <c r="D770" s="48"/>
      <c r="E770" s="135"/>
      <c r="F770" s="49">
        <f t="shared" si="24"/>
        <v>0</v>
      </c>
      <c r="G770" s="49">
        <f t="shared" si="25"/>
        <v>0</v>
      </c>
      <c r="H770" s="34" t="s">
        <v>66</v>
      </c>
      <c r="I770" s="45"/>
      <c r="J770" s="46"/>
      <c r="K770" s="25"/>
      <c r="L770" s="22"/>
      <c r="M770" s="47" t="str">
        <f t="shared" si="26"/>
        <v/>
      </c>
      <c r="N770" s="27" t="str">
        <f t="shared" si="27"/>
        <v/>
      </c>
      <c r="O770" s="27" t="str">
        <f t="shared" si="28"/>
        <v/>
      </c>
      <c r="P770" s="27" t="str">
        <f t="shared" si="29"/>
        <v/>
      </c>
      <c r="Q770" s="28" t="s">
        <v>66</v>
      </c>
      <c r="R770" s="33" t="s">
        <v>66</v>
      </c>
      <c r="S770" s="30">
        <f ca="1">SUMIFS(Dividendos!E:E,Dividendos!B:B,A770,Dividendos!A:A,"&gt;="&amp;B770,Dividendos!A:A,"&lt;="&amp; IF(I770="",TODAY(),I770 ))*D770</f>
        <v>0</v>
      </c>
      <c r="T770" s="30">
        <f t="shared" ca="1" si="30"/>
        <v>0</v>
      </c>
      <c r="U770" s="31" t="str">
        <f ca="1">IFERROR(__xludf.DUMMYFUNCTION("IFERROR(IF(B770=TODAY(),GOOGLEFINANCE(""INDEXBVMF:IFIX""),INDEX(GOOGLEFINANCE(""INDEXBVMF:IFIX"",""price"",$B770),2,2)))"),"")</f>
        <v/>
      </c>
      <c r="V770" s="31">
        <f ca="1">IFERROR(__xludf.DUMMYFUNCTION("IF(OR(ISBLANK($I770),I770=TODAY()), GOOGLEFINANCE(""INDEXBVMF:IFIX"") ,INDEX(GOOGLEFINANCE(""INDEXBVMF:IFIX"",""price"",$I770),2,2))"),3416.25)</f>
        <v>3416.25</v>
      </c>
      <c r="W770" s="32" t="e">
        <f t="shared" ca="1" si="31"/>
        <v>#VALUE!</v>
      </c>
      <c r="X770" s="33" t="s">
        <v>66</v>
      </c>
      <c r="Y770" s="34">
        <v>0</v>
      </c>
    </row>
    <row r="771" spans="1:25" ht="15.75" customHeight="1" x14ac:dyDescent="0.2">
      <c r="A771" s="48"/>
      <c r="B771" s="45"/>
      <c r="C771" s="46"/>
      <c r="D771" s="48"/>
      <c r="E771" s="135"/>
      <c r="F771" s="49">
        <f t="shared" si="24"/>
        <v>0</v>
      </c>
      <c r="G771" s="49">
        <f t="shared" si="25"/>
        <v>0</v>
      </c>
      <c r="H771" s="34" t="s">
        <v>66</v>
      </c>
      <c r="I771" s="45"/>
      <c r="J771" s="46"/>
      <c r="K771" s="25"/>
      <c r="L771" s="22"/>
      <c r="M771" s="47" t="str">
        <f t="shared" si="26"/>
        <v/>
      </c>
      <c r="N771" s="27" t="str">
        <f t="shared" si="27"/>
        <v/>
      </c>
      <c r="O771" s="27" t="str">
        <f t="shared" si="28"/>
        <v/>
      </c>
      <c r="P771" s="27" t="str">
        <f t="shared" si="29"/>
        <v/>
      </c>
      <c r="Q771" s="28" t="s">
        <v>66</v>
      </c>
      <c r="R771" s="33" t="s">
        <v>66</v>
      </c>
      <c r="S771" s="30">
        <f ca="1">SUMIFS(Dividendos!E:E,Dividendos!B:B,A771,Dividendos!A:A,"&gt;="&amp;B771,Dividendos!A:A,"&lt;="&amp; IF(I771="",TODAY(),I771 ))*D771</f>
        <v>0</v>
      </c>
      <c r="T771" s="30">
        <f t="shared" ca="1" si="30"/>
        <v>0</v>
      </c>
      <c r="U771" s="31" t="str">
        <f ca="1">IFERROR(__xludf.DUMMYFUNCTION("IFERROR(IF(B771=TODAY(),GOOGLEFINANCE(""INDEXBVMF:IFIX""),INDEX(GOOGLEFINANCE(""INDEXBVMF:IFIX"",""price"",$B771),2,2)))"),"")</f>
        <v/>
      </c>
      <c r="V771" s="31">
        <f ca="1">IFERROR(__xludf.DUMMYFUNCTION("IF(OR(ISBLANK($I771),I771=TODAY()), GOOGLEFINANCE(""INDEXBVMF:IFIX"") ,INDEX(GOOGLEFINANCE(""INDEXBVMF:IFIX"",""price"",$I771),2,2))"),3416.25)</f>
        <v>3416.25</v>
      </c>
      <c r="W771" s="32" t="e">
        <f t="shared" ca="1" si="31"/>
        <v>#VALUE!</v>
      </c>
      <c r="X771" s="33" t="s">
        <v>66</v>
      </c>
      <c r="Y771" s="34">
        <v>0</v>
      </c>
    </row>
    <row r="772" spans="1:25" ht="15.75" customHeight="1" x14ac:dyDescent="0.2">
      <c r="A772" s="48"/>
      <c r="B772" s="45"/>
      <c r="C772" s="46"/>
      <c r="D772" s="48"/>
      <c r="E772" s="135"/>
      <c r="F772" s="49">
        <f t="shared" si="24"/>
        <v>0</v>
      </c>
      <c r="G772" s="49">
        <f t="shared" si="25"/>
        <v>0</v>
      </c>
      <c r="H772" s="34" t="s">
        <v>66</v>
      </c>
      <c r="I772" s="45"/>
      <c r="J772" s="46"/>
      <c r="K772" s="25"/>
      <c r="L772" s="22"/>
      <c r="M772" s="47" t="str">
        <f t="shared" si="26"/>
        <v/>
      </c>
      <c r="N772" s="27" t="str">
        <f t="shared" si="27"/>
        <v/>
      </c>
      <c r="O772" s="27" t="str">
        <f t="shared" si="28"/>
        <v/>
      </c>
      <c r="P772" s="27" t="str">
        <f t="shared" si="29"/>
        <v/>
      </c>
      <c r="Q772" s="28" t="s">
        <v>66</v>
      </c>
      <c r="R772" s="33" t="s">
        <v>66</v>
      </c>
      <c r="S772" s="30">
        <f ca="1">SUMIFS(Dividendos!E:E,Dividendos!B:B,A772,Dividendos!A:A,"&gt;="&amp;B772,Dividendos!A:A,"&lt;="&amp; IF(I772="",TODAY(),I772 ))*D772</f>
        <v>0</v>
      </c>
      <c r="T772" s="30">
        <f t="shared" ca="1" si="30"/>
        <v>0</v>
      </c>
      <c r="U772" s="31" t="str">
        <f ca="1">IFERROR(__xludf.DUMMYFUNCTION("IFERROR(IF(B772=TODAY(),GOOGLEFINANCE(""INDEXBVMF:IFIX""),INDEX(GOOGLEFINANCE(""INDEXBVMF:IFIX"",""price"",$B772),2,2)))"),"")</f>
        <v/>
      </c>
      <c r="V772" s="31">
        <f ca="1">IFERROR(__xludf.DUMMYFUNCTION("IF(OR(ISBLANK($I772),I772=TODAY()), GOOGLEFINANCE(""INDEXBVMF:IFIX"") ,INDEX(GOOGLEFINANCE(""INDEXBVMF:IFIX"",""price"",$I772),2,2))"),3416.25)</f>
        <v>3416.25</v>
      </c>
      <c r="W772" s="32" t="e">
        <f t="shared" ca="1" si="31"/>
        <v>#VALUE!</v>
      </c>
      <c r="X772" s="33" t="s">
        <v>66</v>
      </c>
      <c r="Y772" s="34">
        <v>0</v>
      </c>
    </row>
    <row r="773" spans="1:25" ht="15.75" customHeight="1" x14ac:dyDescent="0.2">
      <c r="A773" s="48"/>
      <c r="B773" s="45"/>
      <c r="C773" s="46"/>
      <c r="D773" s="48"/>
      <c r="E773" s="135"/>
      <c r="F773" s="49">
        <f t="shared" si="24"/>
        <v>0</v>
      </c>
      <c r="G773" s="49">
        <f t="shared" si="25"/>
        <v>0</v>
      </c>
      <c r="H773" s="34" t="s">
        <v>66</v>
      </c>
      <c r="I773" s="45"/>
      <c r="J773" s="46"/>
      <c r="K773" s="25"/>
      <c r="L773" s="22"/>
      <c r="M773" s="47" t="str">
        <f t="shared" si="26"/>
        <v/>
      </c>
      <c r="N773" s="27" t="str">
        <f t="shared" si="27"/>
        <v/>
      </c>
      <c r="O773" s="27" t="str">
        <f t="shared" si="28"/>
        <v/>
      </c>
      <c r="P773" s="27" t="str">
        <f t="shared" si="29"/>
        <v/>
      </c>
      <c r="Q773" s="28" t="s">
        <v>66</v>
      </c>
      <c r="R773" s="33" t="s">
        <v>66</v>
      </c>
      <c r="S773" s="30">
        <f ca="1">SUMIFS(Dividendos!E:E,Dividendos!B:B,A773,Dividendos!A:A,"&gt;="&amp;B773,Dividendos!A:A,"&lt;="&amp; IF(I773="",TODAY(),I773 ))*D773</f>
        <v>0</v>
      </c>
      <c r="T773" s="30">
        <f t="shared" ca="1" si="30"/>
        <v>0</v>
      </c>
      <c r="U773" s="31" t="str">
        <f ca="1">IFERROR(__xludf.DUMMYFUNCTION("IFERROR(IF(B773=TODAY(),GOOGLEFINANCE(""INDEXBVMF:IFIX""),INDEX(GOOGLEFINANCE(""INDEXBVMF:IFIX"",""price"",$B773),2,2)))"),"")</f>
        <v/>
      </c>
      <c r="V773" s="31">
        <f ca="1">IFERROR(__xludf.DUMMYFUNCTION("IF(OR(ISBLANK($I773),I773=TODAY()), GOOGLEFINANCE(""INDEXBVMF:IFIX"") ,INDEX(GOOGLEFINANCE(""INDEXBVMF:IFIX"",""price"",$I773),2,2))"),3416.25)</f>
        <v>3416.25</v>
      </c>
      <c r="W773" s="32" t="e">
        <f t="shared" ca="1" si="31"/>
        <v>#VALUE!</v>
      </c>
      <c r="X773" s="33" t="s">
        <v>66</v>
      </c>
      <c r="Y773" s="34">
        <v>0</v>
      </c>
    </row>
    <row r="774" spans="1:25" ht="15.75" customHeight="1" x14ac:dyDescent="0.2">
      <c r="A774" s="48"/>
      <c r="B774" s="45"/>
      <c r="C774" s="46"/>
      <c r="D774" s="48"/>
      <c r="E774" s="135"/>
      <c r="F774" s="49">
        <f t="shared" si="24"/>
        <v>0</v>
      </c>
      <c r="G774" s="49">
        <f t="shared" si="25"/>
        <v>0</v>
      </c>
      <c r="H774" s="34" t="s">
        <v>66</v>
      </c>
      <c r="I774" s="45"/>
      <c r="J774" s="46"/>
      <c r="K774" s="25"/>
      <c r="L774" s="22"/>
      <c r="M774" s="47" t="str">
        <f t="shared" si="26"/>
        <v/>
      </c>
      <c r="N774" s="27" t="str">
        <f t="shared" si="27"/>
        <v/>
      </c>
      <c r="O774" s="27" t="str">
        <f t="shared" si="28"/>
        <v/>
      </c>
      <c r="P774" s="27" t="str">
        <f t="shared" si="29"/>
        <v/>
      </c>
      <c r="Q774" s="28" t="s">
        <v>66</v>
      </c>
      <c r="R774" s="33" t="s">
        <v>66</v>
      </c>
      <c r="S774" s="30">
        <f ca="1">SUMIFS(Dividendos!E:E,Dividendos!B:B,A774,Dividendos!A:A,"&gt;="&amp;B774,Dividendos!A:A,"&lt;="&amp; IF(I774="",TODAY(),I774 ))*D774</f>
        <v>0</v>
      </c>
      <c r="T774" s="30">
        <f t="shared" ca="1" si="30"/>
        <v>0</v>
      </c>
      <c r="U774" s="31" t="str">
        <f ca="1">IFERROR(__xludf.DUMMYFUNCTION("IFERROR(IF(B774=TODAY(),GOOGLEFINANCE(""INDEXBVMF:IFIX""),INDEX(GOOGLEFINANCE(""INDEXBVMF:IFIX"",""price"",$B774),2,2)))"),"")</f>
        <v/>
      </c>
      <c r="V774" s="31">
        <f ca="1">IFERROR(__xludf.DUMMYFUNCTION("IF(OR(ISBLANK($I774),I774=TODAY()), GOOGLEFINANCE(""INDEXBVMF:IFIX"") ,INDEX(GOOGLEFINANCE(""INDEXBVMF:IFIX"",""price"",$I774),2,2))"),3416.25)</f>
        <v>3416.25</v>
      </c>
      <c r="W774" s="32" t="e">
        <f t="shared" ca="1" si="31"/>
        <v>#VALUE!</v>
      </c>
      <c r="X774" s="33" t="s">
        <v>66</v>
      </c>
      <c r="Y774" s="34">
        <v>0</v>
      </c>
    </row>
    <row r="775" spans="1:25" ht="15.75" customHeight="1" x14ac:dyDescent="0.2">
      <c r="A775" s="48"/>
      <c r="B775" s="45"/>
      <c r="C775" s="46"/>
      <c r="D775" s="48"/>
      <c r="E775" s="135"/>
      <c r="F775" s="49">
        <f t="shared" si="24"/>
        <v>0</v>
      </c>
      <c r="G775" s="49">
        <f t="shared" si="25"/>
        <v>0</v>
      </c>
      <c r="H775" s="34" t="s">
        <v>66</v>
      </c>
      <c r="I775" s="45"/>
      <c r="J775" s="46"/>
      <c r="K775" s="25"/>
      <c r="L775" s="22"/>
      <c r="M775" s="47" t="str">
        <f t="shared" si="26"/>
        <v/>
      </c>
      <c r="N775" s="27" t="str">
        <f t="shared" si="27"/>
        <v/>
      </c>
      <c r="O775" s="27" t="str">
        <f t="shared" si="28"/>
        <v/>
      </c>
      <c r="P775" s="27" t="str">
        <f t="shared" si="29"/>
        <v/>
      </c>
      <c r="Q775" s="28" t="s">
        <v>66</v>
      </c>
      <c r="R775" s="33" t="s">
        <v>66</v>
      </c>
      <c r="S775" s="30">
        <f ca="1">SUMIFS(Dividendos!E:E,Dividendos!B:B,A775,Dividendos!A:A,"&gt;="&amp;B775,Dividendos!A:A,"&lt;="&amp; IF(I775="",TODAY(),I775 ))*D775</f>
        <v>0</v>
      </c>
      <c r="T775" s="30">
        <f t="shared" ca="1" si="30"/>
        <v>0</v>
      </c>
      <c r="U775" s="31" t="str">
        <f ca="1">IFERROR(__xludf.DUMMYFUNCTION("IFERROR(IF(B775=TODAY(),GOOGLEFINANCE(""INDEXBVMF:IFIX""),INDEX(GOOGLEFINANCE(""INDEXBVMF:IFIX"",""price"",$B775),2,2)))"),"")</f>
        <v/>
      </c>
      <c r="V775" s="31">
        <f ca="1">IFERROR(__xludf.DUMMYFUNCTION("IF(OR(ISBLANK($I775),I775=TODAY()), GOOGLEFINANCE(""INDEXBVMF:IFIX"") ,INDEX(GOOGLEFINANCE(""INDEXBVMF:IFIX"",""price"",$I775),2,2))"),3416.25)</f>
        <v>3416.25</v>
      </c>
      <c r="W775" s="32" t="e">
        <f t="shared" ca="1" si="31"/>
        <v>#VALUE!</v>
      </c>
      <c r="X775" s="33" t="s">
        <v>66</v>
      </c>
      <c r="Y775" s="34">
        <v>0</v>
      </c>
    </row>
    <row r="776" spans="1:25" ht="15.75" customHeight="1" x14ac:dyDescent="0.2">
      <c r="A776" s="48"/>
      <c r="B776" s="45"/>
      <c r="C776" s="46"/>
      <c r="D776" s="48"/>
      <c r="E776" s="135"/>
      <c r="F776" s="49">
        <f t="shared" si="24"/>
        <v>0</v>
      </c>
      <c r="G776" s="49">
        <f t="shared" si="25"/>
        <v>0</v>
      </c>
      <c r="H776" s="34" t="s">
        <v>66</v>
      </c>
      <c r="I776" s="45"/>
      <c r="J776" s="46"/>
      <c r="K776" s="25"/>
      <c r="L776" s="22"/>
      <c r="M776" s="47" t="str">
        <f t="shared" si="26"/>
        <v/>
      </c>
      <c r="N776" s="27" t="str">
        <f t="shared" si="27"/>
        <v/>
      </c>
      <c r="O776" s="27" t="str">
        <f t="shared" si="28"/>
        <v/>
      </c>
      <c r="P776" s="27" t="str">
        <f t="shared" si="29"/>
        <v/>
      </c>
      <c r="Q776" s="28" t="s">
        <v>66</v>
      </c>
      <c r="R776" s="33" t="s">
        <v>66</v>
      </c>
      <c r="S776" s="30">
        <f ca="1">SUMIFS(Dividendos!E:E,Dividendos!B:B,A776,Dividendos!A:A,"&gt;="&amp;B776,Dividendos!A:A,"&lt;="&amp; IF(I776="",TODAY(),I776 ))*D776</f>
        <v>0</v>
      </c>
      <c r="T776" s="30">
        <f t="shared" ca="1" si="30"/>
        <v>0</v>
      </c>
      <c r="U776" s="31" t="str">
        <f ca="1">IFERROR(__xludf.DUMMYFUNCTION("IFERROR(IF(B776=TODAY(),GOOGLEFINANCE(""INDEXBVMF:IFIX""),INDEX(GOOGLEFINANCE(""INDEXBVMF:IFIX"",""price"",$B776),2,2)))"),"")</f>
        <v/>
      </c>
      <c r="V776" s="31">
        <f ca="1">IFERROR(__xludf.DUMMYFUNCTION("IF(OR(ISBLANK($I776),I776=TODAY()), GOOGLEFINANCE(""INDEXBVMF:IFIX"") ,INDEX(GOOGLEFINANCE(""INDEXBVMF:IFIX"",""price"",$I776),2,2))"),3416.25)</f>
        <v>3416.25</v>
      </c>
      <c r="W776" s="32" t="e">
        <f t="shared" ca="1" si="31"/>
        <v>#VALUE!</v>
      </c>
      <c r="X776" s="33" t="s">
        <v>66</v>
      </c>
      <c r="Y776" s="34">
        <v>0</v>
      </c>
    </row>
    <row r="777" spans="1:25" ht="15.75" customHeight="1" x14ac:dyDescent="0.2">
      <c r="A777" s="48"/>
      <c r="B777" s="45"/>
      <c r="C777" s="46"/>
      <c r="D777" s="48"/>
      <c r="E777" s="135"/>
      <c r="F777" s="49">
        <f t="shared" si="24"/>
        <v>0</v>
      </c>
      <c r="G777" s="49">
        <f t="shared" si="25"/>
        <v>0</v>
      </c>
      <c r="H777" s="34" t="s">
        <v>66</v>
      </c>
      <c r="I777" s="45"/>
      <c r="J777" s="46"/>
      <c r="K777" s="25"/>
      <c r="L777" s="22"/>
      <c r="M777" s="47" t="str">
        <f t="shared" si="26"/>
        <v/>
      </c>
      <c r="N777" s="27" t="str">
        <f t="shared" si="27"/>
        <v/>
      </c>
      <c r="O777" s="27" t="str">
        <f t="shared" si="28"/>
        <v/>
      </c>
      <c r="P777" s="27" t="str">
        <f t="shared" si="29"/>
        <v/>
      </c>
      <c r="Q777" s="28" t="s">
        <v>66</v>
      </c>
      <c r="R777" s="33" t="s">
        <v>66</v>
      </c>
      <c r="S777" s="30">
        <f ca="1">SUMIFS(Dividendos!E:E,Dividendos!B:B,A777,Dividendos!A:A,"&gt;="&amp;B777,Dividendos!A:A,"&lt;="&amp; IF(I777="",TODAY(),I777 ))*D777</f>
        <v>0</v>
      </c>
      <c r="T777" s="30">
        <f t="shared" ca="1" si="30"/>
        <v>0</v>
      </c>
      <c r="U777" s="31" t="str">
        <f ca="1">IFERROR(__xludf.DUMMYFUNCTION("IFERROR(IF(B777=TODAY(),GOOGLEFINANCE(""INDEXBVMF:IFIX""),INDEX(GOOGLEFINANCE(""INDEXBVMF:IFIX"",""price"",$B777),2,2)))"),"")</f>
        <v/>
      </c>
      <c r="V777" s="31">
        <f ca="1">IFERROR(__xludf.DUMMYFUNCTION("IF(OR(ISBLANK($I777),I777=TODAY()), GOOGLEFINANCE(""INDEXBVMF:IFIX"") ,INDEX(GOOGLEFINANCE(""INDEXBVMF:IFIX"",""price"",$I777),2,2))"),3416.25)</f>
        <v>3416.25</v>
      </c>
      <c r="W777" s="32" t="e">
        <f t="shared" ca="1" si="31"/>
        <v>#VALUE!</v>
      </c>
      <c r="X777" s="33" t="s">
        <v>66</v>
      </c>
      <c r="Y777" s="34">
        <v>0</v>
      </c>
    </row>
    <row r="778" spans="1:25" ht="15.75" customHeight="1" x14ac:dyDescent="0.2">
      <c r="A778" s="48"/>
      <c r="B778" s="45"/>
      <c r="C778" s="46"/>
      <c r="D778" s="48"/>
      <c r="E778" s="135"/>
      <c r="F778" s="49">
        <f t="shared" si="24"/>
        <v>0</v>
      </c>
      <c r="G778" s="49">
        <f t="shared" si="25"/>
        <v>0</v>
      </c>
      <c r="H778" s="34" t="s">
        <v>66</v>
      </c>
      <c r="I778" s="45"/>
      <c r="J778" s="46"/>
      <c r="K778" s="25"/>
      <c r="L778" s="22"/>
      <c r="M778" s="47" t="str">
        <f t="shared" si="26"/>
        <v/>
      </c>
      <c r="N778" s="27" t="str">
        <f t="shared" si="27"/>
        <v/>
      </c>
      <c r="O778" s="27" t="str">
        <f t="shared" si="28"/>
        <v/>
      </c>
      <c r="P778" s="27" t="str">
        <f t="shared" si="29"/>
        <v/>
      </c>
      <c r="Q778" s="28" t="s">
        <v>66</v>
      </c>
      <c r="R778" s="33" t="s">
        <v>66</v>
      </c>
      <c r="S778" s="30">
        <f ca="1">SUMIFS(Dividendos!E:E,Dividendos!B:B,A778,Dividendos!A:A,"&gt;="&amp;B778,Dividendos!A:A,"&lt;="&amp; IF(I778="",TODAY(),I778 ))*D778</f>
        <v>0</v>
      </c>
      <c r="T778" s="30">
        <f t="shared" ca="1" si="30"/>
        <v>0</v>
      </c>
      <c r="U778" s="31" t="str">
        <f ca="1">IFERROR(__xludf.DUMMYFUNCTION("IFERROR(IF(B778=TODAY(),GOOGLEFINANCE(""INDEXBVMF:IFIX""),INDEX(GOOGLEFINANCE(""INDEXBVMF:IFIX"",""price"",$B778),2,2)))"),"")</f>
        <v/>
      </c>
      <c r="V778" s="31">
        <f ca="1">IFERROR(__xludf.DUMMYFUNCTION("IF(OR(ISBLANK($I778),I778=TODAY()), GOOGLEFINANCE(""INDEXBVMF:IFIX"") ,INDEX(GOOGLEFINANCE(""INDEXBVMF:IFIX"",""price"",$I778),2,2))"),3416.25)</f>
        <v>3416.25</v>
      </c>
      <c r="W778" s="32" t="e">
        <f t="shared" ca="1" si="31"/>
        <v>#VALUE!</v>
      </c>
      <c r="X778" s="33" t="s">
        <v>66</v>
      </c>
      <c r="Y778" s="34">
        <v>0</v>
      </c>
    </row>
    <row r="779" spans="1:25" ht="15.75" customHeight="1" x14ac:dyDescent="0.2">
      <c r="A779" s="48"/>
      <c r="B779" s="45"/>
      <c r="C779" s="46"/>
      <c r="D779" s="48"/>
      <c r="E779" s="135"/>
      <c r="F779" s="49">
        <f t="shared" si="24"/>
        <v>0</v>
      </c>
      <c r="G779" s="49">
        <f t="shared" si="25"/>
        <v>0</v>
      </c>
      <c r="H779" s="34" t="s">
        <v>66</v>
      </c>
      <c r="I779" s="45"/>
      <c r="J779" s="46"/>
      <c r="K779" s="25"/>
      <c r="L779" s="22"/>
      <c r="M779" s="47" t="str">
        <f t="shared" si="26"/>
        <v/>
      </c>
      <c r="N779" s="27" t="str">
        <f t="shared" si="27"/>
        <v/>
      </c>
      <c r="O779" s="27" t="str">
        <f t="shared" si="28"/>
        <v/>
      </c>
      <c r="P779" s="27" t="str">
        <f t="shared" si="29"/>
        <v/>
      </c>
      <c r="Q779" s="28" t="s">
        <v>66</v>
      </c>
      <c r="R779" s="33" t="s">
        <v>66</v>
      </c>
      <c r="S779" s="30">
        <f ca="1">SUMIFS(Dividendos!E:E,Dividendos!B:B,A779,Dividendos!A:A,"&gt;="&amp;B779,Dividendos!A:A,"&lt;="&amp; IF(I779="",TODAY(),I779 ))*D779</f>
        <v>0</v>
      </c>
      <c r="T779" s="30">
        <f t="shared" ca="1" si="30"/>
        <v>0</v>
      </c>
      <c r="U779" s="31" t="str">
        <f ca="1">IFERROR(__xludf.DUMMYFUNCTION("IFERROR(IF(B779=TODAY(),GOOGLEFINANCE(""INDEXBVMF:IFIX""),INDEX(GOOGLEFINANCE(""INDEXBVMF:IFIX"",""price"",$B779),2,2)))"),"")</f>
        <v/>
      </c>
      <c r="V779" s="31">
        <f ca="1">IFERROR(__xludf.DUMMYFUNCTION("IF(OR(ISBLANK($I779),I779=TODAY()), GOOGLEFINANCE(""INDEXBVMF:IFIX"") ,INDEX(GOOGLEFINANCE(""INDEXBVMF:IFIX"",""price"",$I779),2,2))"),3416.25)</f>
        <v>3416.25</v>
      </c>
      <c r="W779" s="32" t="e">
        <f t="shared" ca="1" si="31"/>
        <v>#VALUE!</v>
      </c>
      <c r="X779" s="33" t="s">
        <v>66</v>
      </c>
      <c r="Y779" s="34">
        <v>0</v>
      </c>
    </row>
    <row r="780" spans="1:25" ht="15.75" customHeight="1" x14ac:dyDescent="0.2">
      <c r="A780" s="48"/>
      <c r="B780" s="45"/>
      <c r="C780" s="46"/>
      <c r="D780" s="48"/>
      <c r="E780" s="135"/>
      <c r="F780" s="49">
        <f t="shared" si="24"/>
        <v>0</v>
      </c>
      <c r="G780" s="49">
        <f t="shared" si="25"/>
        <v>0</v>
      </c>
      <c r="H780" s="34" t="s">
        <v>66</v>
      </c>
      <c r="I780" s="45"/>
      <c r="J780" s="46"/>
      <c r="K780" s="25"/>
      <c r="L780" s="22"/>
      <c r="M780" s="47" t="str">
        <f t="shared" si="26"/>
        <v/>
      </c>
      <c r="N780" s="27" t="str">
        <f t="shared" si="27"/>
        <v/>
      </c>
      <c r="O780" s="27" t="str">
        <f t="shared" si="28"/>
        <v/>
      </c>
      <c r="P780" s="27" t="str">
        <f t="shared" si="29"/>
        <v/>
      </c>
      <c r="Q780" s="28" t="s">
        <v>66</v>
      </c>
      <c r="R780" s="33" t="s">
        <v>66</v>
      </c>
      <c r="S780" s="30">
        <f ca="1">SUMIFS(Dividendos!E:E,Dividendos!B:B,A780,Dividendos!A:A,"&gt;="&amp;B780,Dividendos!A:A,"&lt;="&amp; IF(I780="",TODAY(),I780 ))*D780</f>
        <v>0</v>
      </c>
      <c r="T780" s="30">
        <f t="shared" ca="1" si="30"/>
        <v>0</v>
      </c>
      <c r="U780" s="31" t="str">
        <f ca="1">IFERROR(__xludf.DUMMYFUNCTION("IFERROR(IF(B780=TODAY(),GOOGLEFINANCE(""INDEXBVMF:IFIX""),INDEX(GOOGLEFINANCE(""INDEXBVMF:IFIX"",""price"",$B780),2,2)))"),"")</f>
        <v/>
      </c>
      <c r="V780" s="31">
        <f ca="1">IFERROR(__xludf.DUMMYFUNCTION("IF(OR(ISBLANK($I780),I780=TODAY()), GOOGLEFINANCE(""INDEXBVMF:IFIX"") ,INDEX(GOOGLEFINANCE(""INDEXBVMF:IFIX"",""price"",$I780),2,2))"),3416.25)</f>
        <v>3416.25</v>
      </c>
      <c r="W780" s="32" t="e">
        <f t="shared" ca="1" si="31"/>
        <v>#VALUE!</v>
      </c>
      <c r="X780" s="33" t="s">
        <v>66</v>
      </c>
      <c r="Y780" s="34">
        <v>0</v>
      </c>
    </row>
    <row r="781" spans="1:25" ht="15.75" customHeight="1" x14ac:dyDescent="0.2">
      <c r="A781" s="48"/>
      <c r="B781" s="45"/>
      <c r="C781" s="46"/>
      <c r="D781" s="48"/>
      <c r="E781" s="135"/>
      <c r="F781" s="49">
        <f t="shared" si="24"/>
        <v>0</v>
      </c>
      <c r="G781" s="49">
        <f t="shared" si="25"/>
        <v>0</v>
      </c>
      <c r="H781" s="34" t="s">
        <v>66</v>
      </c>
      <c r="I781" s="45"/>
      <c r="J781" s="46"/>
      <c r="K781" s="25"/>
      <c r="L781" s="22"/>
      <c r="M781" s="47" t="str">
        <f t="shared" si="26"/>
        <v/>
      </c>
      <c r="N781" s="27" t="str">
        <f t="shared" si="27"/>
        <v/>
      </c>
      <c r="O781" s="27" t="str">
        <f t="shared" si="28"/>
        <v/>
      </c>
      <c r="P781" s="27" t="str">
        <f t="shared" si="29"/>
        <v/>
      </c>
      <c r="Q781" s="28" t="s">
        <v>66</v>
      </c>
      <c r="R781" s="33" t="s">
        <v>66</v>
      </c>
      <c r="S781" s="30">
        <f ca="1">SUMIFS(Dividendos!E:E,Dividendos!B:B,A781,Dividendos!A:A,"&gt;="&amp;B781,Dividendos!A:A,"&lt;="&amp; IF(I781="",TODAY(),I781 ))*D781</f>
        <v>0</v>
      </c>
      <c r="T781" s="30">
        <f t="shared" ca="1" si="30"/>
        <v>0</v>
      </c>
      <c r="U781" s="31" t="str">
        <f ca="1">IFERROR(__xludf.DUMMYFUNCTION("IFERROR(IF(B781=TODAY(),GOOGLEFINANCE(""INDEXBVMF:IFIX""),INDEX(GOOGLEFINANCE(""INDEXBVMF:IFIX"",""price"",$B781),2,2)))"),"")</f>
        <v/>
      </c>
      <c r="V781" s="31">
        <f ca="1">IFERROR(__xludf.DUMMYFUNCTION("IF(OR(ISBLANK($I781),I781=TODAY()), GOOGLEFINANCE(""INDEXBVMF:IFIX"") ,INDEX(GOOGLEFINANCE(""INDEXBVMF:IFIX"",""price"",$I781),2,2))"),3416.25)</f>
        <v>3416.25</v>
      </c>
      <c r="W781" s="32" t="e">
        <f t="shared" ca="1" si="31"/>
        <v>#VALUE!</v>
      </c>
      <c r="X781" s="33" t="s">
        <v>66</v>
      </c>
      <c r="Y781" s="34">
        <v>0</v>
      </c>
    </row>
    <row r="782" spans="1:25" ht="15.75" customHeight="1" x14ac:dyDescent="0.2">
      <c r="A782" s="48"/>
      <c r="B782" s="45"/>
      <c r="C782" s="46"/>
      <c r="D782" s="48"/>
      <c r="E782" s="135"/>
      <c r="F782" s="49">
        <f t="shared" si="24"/>
        <v>0</v>
      </c>
      <c r="G782" s="49">
        <f t="shared" si="25"/>
        <v>0</v>
      </c>
      <c r="H782" s="34" t="s">
        <v>66</v>
      </c>
      <c r="I782" s="45"/>
      <c r="J782" s="46"/>
      <c r="K782" s="25"/>
      <c r="L782" s="22"/>
      <c r="M782" s="47" t="str">
        <f t="shared" si="26"/>
        <v/>
      </c>
      <c r="N782" s="27" t="str">
        <f t="shared" si="27"/>
        <v/>
      </c>
      <c r="O782" s="27" t="str">
        <f t="shared" si="28"/>
        <v/>
      </c>
      <c r="P782" s="27" t="str">
        <f t="shared" si="29"/>
        <v/>
      </c>
      <c r="Q782" s="28" t="s">
        <v>66</v>
      </c>
      <c r="R782" s="33" t="s">
        <v>66</v>
      </c>
      <c r="S782" s="30">
        <f ca="1">SUMIFS(Dividendos!E:E,Dividendos!B:B,A782,Dividendos!A:A,"&gt;="&amp;B782,Dividendos!A:A,"&lt;="&amp; IF(I782="",TODAY(),I782 ))*D782</f>
        <v>0</v>
      </c>
      <c r="T782" s="30">
        <f t="shared" ca="1" si="30"/>
        <v>0</v>
      </c>
      <c r="U782" s="31" t="str">
        <f ca="1">IFERROR(__xludf.DUMMYFUNCTION("IFERROR(IF(B782=TODAY(),GOOGLEFINANCE(""INDEXBVMF:IFIX""),INDEX(GOOGLEFINANCE(""INDEXBVMF:IFIX"",""price"",$B782),2,2)))"),"")</f>
        <v/>
      </c>
      <c r="V782" s="31">
        <f ca="1">IFERROR(__xludf.DUMMYFUNCTION("IF(OR(ISBLANK($I782),I782=TODAY()), GOOGLEFINANCE(""INDEXBVMF:IFIX"") ,INDEX(GOOGLEFINANCE(""INDEXBVMF:IFIX"",""price"",$I782),2,2))"),3416.25)</f>
        <v>3416.25</v>
      </c>
      <c r="W782" s="32" t="e">
        <f t="shared" ca="1" si="31"/>
        <v>#VALUE!</v>
      </c>
      <c r="X782" s="33" t="s">
        <v>66</v>
      </c>
      <c r="Y782" s="34">
        <v>0</v>
      </c>
    </row>
    <row r="783" spans="1:25" ht="15.75" customHeight="1" x14ac:dyDescent="0.2">
      <c r="A783" s="48"/>
      <c r="B783" s="45"/>
      <c r="C783" s="46"/>
      <c r="D783" s="48"/>
      <c r="E783" s="135"/>
      <c r="F783" s="49">
        <f t="shared" si="24"/>
        <v>0</v>
      </c>
      <c r="G783" s="49">
        <f t="shared" si="25"/>
        <v>0</v>
      </c>
      <c r="H783" s="34" t="s">
        <v>66</v>
      </c>
      <c r="I783" s="45"/>
      <c r="J783" s="46"/>
      <c r="K783" s="25"/>
      <c r="L783" s="22"/>
      <c r="M783" s="47" t="str">
        <f t="shared" si="26"/>
        <v/>
      </c>
      <c r="N783" s="27" t="str">
        <f t="shared" si="27"/>
        <v/>
      </c>
      <c r="O783" s="27" t="str">
        <f t="shared" si="28"/>
        <v/>
      </c>
      <c r="P783" s="27" t="str">
        <f t="shared" si="29"/>
        <v/>
      </c>
      <c r="Q783" s="28" t="s">
        <v>66</v>
      </c>
      <c r="R783" s="33" t="s">
        <v>66</v>
      </c>
      <c r="S783" s="30">
        <f ca="1">SUMIFS(Dividendos!E:E,Dividendos!B:B,A783,Dividendos!A:A,"&gt;="&amp;B783,Dividendos!A:A,"&lt;="&amp; IF(I783="",TODAY(),I783 ))*D783</f>
        <v>0</v>
      </c>
      <c r="T783" s="30">
        <f t="shared" ca="1" si="30"/>
        <v>0</v>
      </c>
      <c r="U783" s="31" t="str">
        <f ca="1">IFERROR(__xludf.DUMMYFUNCTION("IFERROR(IF(B783=TODAY(),GOOGLEFINANCE(""INDEXBVMF:IFIX""),INDEX(GOOGLEFINANCE(""INDEXBVMF:IFIX"",""price"",$B783),2,2)))"),"")</f>
        <v/>
      </c>
      <c r="V783" s="31">
        <f ca="1">IFERROR(__xludf.DUMMYFUNCTION("IF(OR(ISBLANK($I783),I783=TODAY()), GOOGLEFINANCE(""INDEXBVMF:IFIX"") ,INDEX(GOOGLEFINANCE(""INDEXBVMF:IFIX"",""price"",$I783),2,2))"),3416.25)</f>
        <v>3416.25</v>
      </c>
      <c r="W783" s="32" t="e">
        <f t="shared" ca="1" si="31"/>
        <v>#VALUE!</v>
      </c>
      <c r="X783" s="33" t="s">
        <v>66</v>
      </c>
      <c r="Y783" s="34">
        <v>0</v>
      </c>
    </row>
    <row r="784" spans="1:25" ht="15.75" customHeight="1" x14ac:dyDescent="0.2">
      <c r="A784" s="48"/>
      <c r="B784" s="45"/>
      <c r="C784" s="46"/>
      <c r="D784" s="48"/>
      <c r="E784" s="135"/>
      <c r="F784" s="49">
        <f t="shared" si="24"/>
        <v>0</v>
      </c>
      <c r="G784" s="49">
        <f t="shared" si="25"/>
        <v>0</v>
      </c>
      <c r="H784" s="34" t="s">
        <v>66</v>
      </c>
      <c r="I784" s="45"/>
      <c r="J784" s="46"/>
      <c r="K784" s="25"/>
      <c r="L784" s="22"/>
      <c r="M784" s="47" t="str">
        <f t="shared" si="26"/>
        <v/>
      </c>
      <c r="N784" s="27" t="str">
        <f t="shared" si="27"/>
        <v/>
      </c>
      <c r="O784" s="27" t="str">
        <f t="shared" si="28"/>
        <v/>
      </c>
      <c r="P784" s="27" t="str">
        <f t="shared" si="29"/>
        <v/>
      </c>
      <c r="Q784" s="28" t="s">
        <v>66</v>
      </c>
      <c r="R784" s="33" t="s">
        <v>66</v>
      </c>
      <c r="S784" s="30">
        <f ca="1">SUMIFS(Dividendos!E:E,Dividendos!B:B,A784,Dividendos!A:A,"&gt;="&amp;B784,Dividendos!A:A,"&lt;="&amp; IF(I784="",TODAY(),I784 ))*D784</f>
        <v>0</v>
      </c>
      <c r="T784" s="30">
        <f t="shared" ca="1" si="30"/>
        <v>0</v>
      </c>
      <c r="U784" s="31" t="str">
        <f ca="1">IFERROR(__xludf.DUMMYFUNCTION("IFERROR(IF(B784=TODAY(),GOOGLEFINANCE(""INDEXBVMF:IFIX""),INDEX(GOOGLEFINANCE(""INDEXBVMF:IFIX"",""price"",$B784),2,2)))"),"")</f>
        <v/>
      </c>
      <c r="V784" s="31">
        <f ca="1">IFERROR(__xludf.DUMMYFUNCTION("IF(OR(ISBLANK($I784),I784=TODAY()), GOOGLEFINANCE(""INDEXBVMF:IFIX"") ,INDEX(GOOGLEFINANCE(""INDEXBVMF:IFIX"",""price"",$I784),2,2))"),3416.25)</f>
        <v>3416.25</v>
      </c>
      <c r="W784" s="32" t="e">
        <f t="shared" ca="1" si="31"/>
        <v>#VALUE!</v>
      </c>
      <c r="X784" s="33" t="s">
        <v>66</v>
      </c>
      <c r="Y784" s="34">
        <v>0</v>
      </c>
    </row>
    <row r="785" spans="1:25" ht="15.75" customHeight="1" x14ac:dyDescent="0.2">
      <c r="A785" s="48"/>
      <c r="B785" s="45"/>
      <c r="C785" s="46"/>
      <c r="D785" s="48"/>
      <c r="E785" s="135"/>
      <c r="F785" s="49">
        <f t="shared" si="24"/>
        <v>0</v>
      </c>
      <c r="G785" s="49">
        <f t="shared" si="25"/>
        <v>0</v>
      </c>
      <c r="H785" s="34" t="s">
        <v>66</v>
      </c>
      <c r="I785" s="45"/>
      <c r="J785" s="46"/>
      <c r="K785" s="25"/>
      <c r="L785" s="22"/>
      <c r="M785" s="47" t="str">
        <f t="shared" si="26"/>
        <v/>
      </c>
      <c r="N785" s="27" t="str">
        <f t="shared" si="27"/>
        <v/>
      </c>
      <c r="O785" s="27" t="str">
        <f t="shared" si="28"/>
        <v/>
      </c>
      <c r="P785" s="27" t="str">
        <f t="shared" si="29"/>
        <v/>
      </c>
      <c r="Q785" s="28" t="s">
        <v>66</v>
      </c>
      <c r="R785" s="33" t="s">
        <v>66</v>
      </c>
      <c r="S785" s="30">
        <f ca="1">SUMIFS(Dividendos!E:E,Dividendos!B:B,A785,Dividendos!A:A,"&gt;="&amp;B785,Dividendos!A:A,"&lt;="&amp; IF(I785="",TODAY(),I785 ))*D785</f>
        <v>0</v>
      </c>
      <c r="T785" s="30">
        <f t="shared" ca="1" si="30"/>
        <v>0</v>
      </c>
      <c r="U785" s="31" t="str">
        <f ca="1">IFERROR(__xludf.DUMMYFUNCTION("IFERROR(IF(B785=TODAY(),GOOGLEFINANCE(""INDEXBVMF:IFIX""),INDEX(GOOGLEFINANCE(""INDEXBVMF:IFIX"",""price"",$B785),2,2)))"),"")</f>
        <v/>
      </c>
      <c r="V785" s="31">
        <f ca="1">IFERROR(__xludf.DUMMYFUNCTION("IF(OR(ISBLANK($I785),I785=TODAY()), GOOGLEFINANCE(""INDEXBVMF:IFIX"") ,INDEX(GOOGLEFINANCE(""INDEXBVMF:IFIX"",""price"",$I785),2,2))"),3416.25)</f>
        <v>3416.25</v>
      </c>
      <c r="W785" s="32" t="e">
        <f t="shared" ca="1" si="31"/>
        <v>#VALUE!</v>
      </c>
      <c r="X785" s="33" t="s">
        <v>66</v>
      </c>
      <c r="Y785" s="34">
        <v>0</v>
      </c>
    </row>
    <row r="786" spans="1:25" ht="15.75" customHeight="1" x14ac:dyDescent="0.2">
      <c r="A786" s="48"/>
      <c r="B786" s="45"/>
      <c r="C786" s="46"/>
      <c r="D786" s="48"/>
      <c r="E786" s="135"/>
      <c r="F786" s="49">
        <f t="shared" si="24"/>
        <v>0</v>
      </c>
      <c r="G786" s="49">
        <f t="shared" si="25"/>
        <v>0</v>
      </c>
      <c r="H786" s="34" t="s">
        <v>66</v>
      </c>
      <c r="I786" s="45"/>
      <c r="J786" s="46"/>
      <c r="K786" s="25"/>
      <c r="L786" s="22"/>
      <c r="M786" s="47" t="str">
        <f t="shared" si="26"/>
        <v/>
      </c>
      <c r="N786" s="27" t="str">
        <f t="shared" si="27"/>
        <v/>
      </c>
      <c r="O786" s="27" t="str">
        <f t="shared" si="28"/>
        <v/>
      </c>
      <c r="P786" s="27" t="str">
        <f t="shared" si="29"/>
        <v/>
      </c>
      <c r="Q786" s="28" t="s">
        <v>66</v>
      </c>
      <c r="R786" s="33" t="s">
        <v>66</v>
      </c>
      <c r="S786" s="30">
        <f ca="1">SUMIFS(Dividendos!E:E,Dividendos!B:B,A786,Dividendos!A:A,"&gt;="&amp;B786,Dividendos!A:A,"&lt;="&amp; IF(I786="",TODAY(),I786 ))*D786</f>
        <v>0</v>
      </c>
      <c r="T786" s="30">
        <f t="shared" ca="1" si="30"/>
        <v>0</v>
      </c>
      <c r="U786" s="31" t="str">
        <f ca="1">IFERROR(__xludf.DUMMYFUNCTION("IFERROR(IF(B786=TODAY(),GOOGLEFINANCE(""INDEXBVMF:IFIX""),INDEX(GOOGLEFINANCE(""INDEXBVMF:IFIX"",""price"",$B786),2,2)))"),"")</f>
        <v/>
      </c>
      <c r="V786" s="31">
        <f ca="1">IFERROR(__xludf.DUMMYFUNCTION("IF(OR(ISBLANK($I786),I786=TODAY()), GOOGLEFINANCE(""INDEXBVMF:IFIX"") ,INDEX(GOOGLEFINANCE(""INDEXBVMF:IFIX"",""price"",$I786),2,2))"),3416.25)</f>
        <v>3416.25</v>
      </c>
      <c r="W786" s="32" t="e">
        <f t="shared" ca="1" si="31"/>
        <v>#VALUE!</v>
      </c>
      <c r="X786" s="33" t="s">
        <v>66</v>
      </c>
      <c r="Y786" s="34">
        <v>0</v>
      </c>
    </row>
    <row r="787" spans="1:25" ht="15.75" customHeight="1" x14ac:dyDescent="0.2">
      <c r="A787" s="48"/>
      <c r="B787" s="45"/>
      <c r="C787" s="46"/>
      <c r="D787" s="48"/>
      <c r="E787" s="135"/>
      <c r="F787" s="49">
        <f t="shared" si="24"/>
        <v>0</v>
      </c>
      <c r="G787" s="49">
        <f t="shared" si="25"/>
        <v>0</v>
      </c>
      <c r="H787" s="34" t="s">
        <v>66</v>
      </c>
      <c r="I787" s="45"/>
      <c r="J787" s="46"/>
      <c r="K787" s="25"/>
      <c r="L787" s="22"/>
      <c r="M787" s="47" t="str">
        <f t="shared" si="26"/>
        <v/>
      </c>
      <c r="N787" s="27" t="str">
        <f t="shared" si="27"/>
        <v/>
      </c>
      <c r="O787" s="27" t="str">
        <f t="shared" si="28"/>
        <v/>
      </c>
      <c r="P787" s="27" t="str">
        <f t="shared" si="29"/>
        <v/>
      </c>
      <c r="Q787" s="28" t="s">
        <v>66</v>
      </c>
      <c r="R787" s="33" t="s">
        <v>66</v>
      </c>
      <c r="S787" s="30">
        <f ca="1">SUMIFS(Dividendos!E:E,Dividendos!B:B,A787,Dividendos!A:A,"&gt;="&amp;B787,Dividendos!A:A,"&lt;="&amp; IF(I787="",TODAY(),I787 ))*D787</f>
        <v>0</v>
      </c>
      <c r="T787" s="30">
        <f t="shared" ca="1" si="30"/>
        <v>0</v>
      </c>
      <c r="U787" s="31" t="str">
        <f ca="1">IFERROR(__xludf.DUMMYFUNCTION("IFERROR(IF(B787=TODAY(),GOOGLEFINANCE(""INDEXBVMF:IFIX""),INDEX(GOOGLEFINANCE(""INDEXBVMF:IFIX"",""price"",$B787),2,2)))"),"")</f>
        <v/>
      </c>
      <c r="V787" s="31">
        <f ca="1">IFERROR(__xludf.DUMMYFUNCTION("IF(OR(ISBLANK($I787),I787=TODAY()), GOOGLEFINANCE(""INDEXBVMF:IFIX"") ,INDEX(GOOGLEFINANCE(""INDEXBVMF:IFIX"",""price"",$I787),2,2))"),3416.25)</f>
        <v>3416.25</v>
      </c>
      <c r="W787" s="32" t="e">
        <f t="shared" ca="1" si="31"/>
        <v>#VALUE!</v>
      </c>
      <c r="X787" s="33" t="s">
        <v>66</v>
      </c>
      <c r="Y787" s="34">
        <v>0</v>
      </c>
    </row>
    <row r="788" spans="1:25" ht="15.75" customHeight="1" x14ac:dyDescent="0.2">
      <c r="A788" s="48"/>
      <c r="B788" s="45"/>
      <c r="C788" s="46"/>
      <c r="D788" s="48"/>
      <c r="E788" s="135"/>
      <c r="F788" s="49">
        <f t="shared" si="24"/>
        <v>0</v>
      </c>
      <c r="G788" s="49">
        <f t="shared" si="25"/>
        <v>0</v>
      </c>
      <c r="H788" s="34" t="s">
        <v>66</v>
      </c>
      <c r="I788" s="45"/>
      <c r="J788" s="46"/>
      <c r="K788" s="25"/>
      <c r="L788" s="22"/>
      <c r="M788" s="47" t="str">
        <f t="shared" si="26"/>
        <v/>
      </c>
      <c r="N788" s="27" t="str">
        <f t="shared" si="27"/>
        <v/>
      </c>
      <c r="O788" s="27" t="str">
        <f t="shared" si="28"/>
        <v/>
      </c>
      <c r="P788" s="27" t="str">
        <f t="shared" si="29"/>
        <v/>
      </c>
      <c r="Q788" s="28" t="s">
        <v>66</v>
      </c>
      <c r="R788" s="33" t="s">
        <v>66</v>
      </c>
      <c r="S788" s="30">
        <f ca="1">SUMIFS(Dividendos!E:E,Dividendos!B:B,A788,Dividendos!A:A,"&gt;="&amp;B788,Dividendos!A:A,"&lt;="&amp; IF(I788="",TODAY(),I788 ))*D788</f>
        <v>0</v>
      </c>
      <c r="T788" s="30">
        <f t="shared" ca="1" si="30"/>
        <v>0</v>
      </c>
      <c r="U788" s="31" t="str">
        <f ca="1">IFERROR(__xludf.DUMMYFUNCTION("IFERROR(IF(B788=TODAY(),GOOGLEFINANCE(""INDEXBVMF:IFIX""),INDEX(GOOGLEFINANCE(""INDEXBVMF:IFIX"",""price"",$B788),2,2)))"),"")</f>
        <v/>
      </c>
      <c r="V788" s="31">
        <f ca="1">IFERROR(__xludf.DUMMYFUNCTION("IF(OR(ISBLANK($I788),I788=TODAY()), GOOGLEFINANCE(""INDEXBVMF:IFIX"") ,INDEX(GOOGLEFINANCE(""INDEXBVMF:IFIX"",""price"",$I788),2,2))"),3416.25)</f>
        <v>3416.25</v>
      </c>
      <c r="W788" s="32" t="e">
        <f t="shared" ca="1" si="31"/>
        <v>#VALUE!</v>
      </c>
      <c r="X788" s="33" t="s">
        <v>66</v>
      </c>
      <c r="Y788" s="34">
        <v>0</v>
      </c>
    </row>
    <row r="789" spans="1:25" ht="15.75" customHeight="1" x14ac:dyDescent="0.2">
      <c r="A789" s="48"/>
      <c r="B789" s="45"/>
      <c r="C789" s="46"/>
      <c r="D789" s="48"/>
      <c r="E789" s="135"/>
      <c r="F789" s="49">
        <f t="shared" si="24"/>
        <v>0</v>
      </c>
      <c r="G789" s="49">
        <f t="shared" si="25"/>
        <v>0</v>
      </c>
      <c r="H789" s="34" t="s">
        <v>66</v>
      </c>
      <c r="I789" s="45"/>
      <c r="J789" s="46"/>
      <c r="K789" s="25"/>
      <c r="L789" s="22"/>
      <c r="M789" s="47" t="str">
        <f t="shared" si="26"/>
        <v/>
      </c>
      <c r="N789" s="27" t="str">
        <f t="shared" si="27"/>
        <v/>
      </c>
      <c r="O789" s="27" t="str">
        <f t="shared" si="28"/>
        <v/>
      </c>
      <c r="P789" s="27" t="str">
        <f t="shared" si="29"/>
        <v/>
      </c>
      <c r="Q789" s="28" t="s">
        <v>66</v>
      </c>
      <c r="R789" s="33" t="s">
        <v>66</v>
      </c>
      <c r="S789" s="30">
        <f ca="1">SUMIFS(Dividendos!E:E,Dividendos!B:B,A789,Dividendos!A:A,"&gt;="&amp;B789,Dividendos!A:A,"&lt;="&amp; IF(I789="",TODAY(),I789 ))*D789</f>
        <v>0</v>
      </c>
      <c r="T789" s="30">
        <f t="shared" ca="1" si="30"/>
        <v>0</v>
      </c>
      <c r="U789" s="31" t="str">
        <f ca="1">IFERROR(__xludf.DUMMYFUNCTION("IFERROR(IF(B789=TODAY(),GOOGLEFINANCE(""INDEXBVMF:IFIX""),INDEX(GOOGLEFINANCE(""INDEXBVMF:IFIX"",""price"",$B789),2,2)))"),"")</f>
        <v/>
      </c>
      <c r="V789" s="31">
        <f ca="1">IFERROR(__xludf.DUMMYFUNCTION("IF(OR(ISBLANK($I789),I789=TODAY()), GOOGLEFINANCE(""INDEXBVMF:IFIX"") ,INDEX(GOOGLEFINANCE(""INDEXBVMF:IFIX"",""price"",$I789),2,2))"),3416.25)</f>
        <v>3416.25</v>
      </c>
      <c r="W789" s="32" t="e">
        <f t="shared" ca="1" si="31"/>
        <v>#VALUE!</v>
      </c>
      <c r="X789" s="33" t="s">
        <v>66</v>
      </c>
      <c r="Y789" s="34">
        <v>0</v>
      </c>
    </row>
    <row r="790" spans="1:25" ht="15.75" customHeight="1" x14ac:dyDescent="0.2">
      <c r="A790" s="48"/>
      <c r="B790" s="45"/>
      <c r="C790" s="46"/>
      <c r="D790" s="48"/>
      <c r="E790" s="135"/>
      <c r="F790" s="49">
        <f t="shared" si="24"/>
        <v>0</v>
      </c>
      <c r="G790" s="49">
        <f t="shared" si="25"/>
        <v>0</v>
      </c>
      <c r="H790" s="34" t="s">
        <v>66</v>
      </c>
      <c r="I790" s="45"/>
      <c r="J790" s="46"/>
      <c r="K790" s="25"/>
      <c r="L790" s="22"/>
      <c r="M790" s="47" t="str">
        <f t="shared" si="26"/>
        <v/>
      </c>
      <c r="N790" s="27" t="str">
        <f t="shared" si="27"/>
        <v/>
      </c>
      <c r="O790" s="27" t="str">
        <f t="shared" si="28"/>
        <v/>
      </c>
      <c r="P790" s="27" t="str">
        <f t="shared" si="29"/>
        <v/>
      </c>
      <c r="Q790" s="28" t="s">
        <v>66</v>
      </c>
      <c r="R790" s="33" t="s">
        <v>66</v>
      </c>
      <c r="S790" s="30">
        <f ca="1">SUMIFS(Dividendos!E:E,Dividendos!B:B,A790,Dividendos!A:A,"&gt;="&amp;B790,Dividendos!A:A,"&lt;="&amp; IF(I790="",TODAY(),I790 ))*D790</f>
        <v>0</v>
      </c>
      <c r="T790" s="30">
        <f t="shared" ca="1" si="30"/>
        <v>0</v>
      </c>
      <c r="U790" s="31" t="str">
        <f ca="1">IFERROR(__xludf.DUMMYFUNCTION("IFERROR(IF(B790=TODAY(),GOOGLEFINANCE(""INDEXBVMF:IFIX""),INDEX(GOOGLEFINANCE(""INDEXBVMF:IFIX"",""price"",$B790),2,2)))"),"")</f>
        <v/>
      </c>
      <c r="V790" s="31">
        <f ca="1">IFERROR(__xludf.DUMMYFUNCTION("IF(OR(ISBLANK($I790),I790=TODAY()), GOOGLEFINANCE(""INDEXBVMF:IFIX"") ,INDEX(GOOGLEFINANCE(""INDEXBVMF:IFIX"",""price"",$I790),2,2))"),3416.25)</f>
        <v>3416.25</v>
      </c>
      <c r="W790" s="32" t="e">
        <f t="shared" ca="1" si="31"/>
        <v>#VALUE!</v>
      </c>
      <c r="X790" s="33" t="s">
        <v>66</v>
      </c>
      <c r="Y790" s="34">
        <v>0</v>
      </c>
    </row>
    <row r="791" spans="1:25" ht="15.75" customHeight="1" x14ac:dyDescent="0.2">
      <c r="A791" s="48"/>
      <c r="B791" s="45"/>
      <c r="C791" s="46"/>
      <c r="D791" s="48"/>
      <c r="E791" s="135"/>
      <c r="F791" s="49">
        <f t="shared" si="24"/>
        <v>0</v>
      </c>
      <c r="G791" s="49">
        <f t="shared" si="25"/>
        <v>0</v>
      </c>
      <c r="H791" s="34" t="s">
        <v>66</v>
      </c>
      <c r="I791" s="45"/>
      <c r="J791" s="46"/>
      <c r="K791" s="25"/>
      <c r="L791" s="22"/>
      <c r="M791" s="47" t="str">
        <f t="shared" si="26"/>
        <v/>
      </c>
      <c r="N791" s="27" t="str">
        <f t="shared" si="27"/>
        <v/>
      </c>
      <c r="O791" s="27" t="str">
        <f t="shared" si="28"/>
        <v/>
      </c>
      <c r="P791" s="27" t="str">
        <f t="shared" si="29"/>
        <v/>
      </c>
      <c r="Q791" s="28" t="s">
        <v>66</v>
      </c>
      <c r="R791" s="33" t="s">
        <v>66</v>
      </c>
      <c r="S791" s="30">
        <f ca="1">SUMIFS(Dividendos!E:E,Dividendos!B:B,A791,Dividendos!A:A,"&gt;="&amp;B791,Dividendos!A:A,"&lt;="&amp; IF(I791="",TODAY(),I791 ))*D791</f>
        <v>0</v>
      </c>
      <c r="T791" s="30">
        <f t="shared" ca="1" si="30"/>
        <v>0</v>
      </c>
      <c r="U791" s="31" t="str">
        <f ca="1">IFERROR(__xludf.DUMMYFUNCTION("IFERROR(IF(B791=TODAY(),GOOGLEFINANCE(""INDEXBVMF:IFIX""),INDEX(GOOGLEFINANCE(""INDEXBVMF:IFIX"",""price"",$B791),2,2)))"),"")</f>
        <v/>
      </c>
      <c r="V791" s="31">
        <f ca="1">IFERROR(__xludf.DUMMYFUNCTION("IF(OR(ISBLANK($I791),I791=TODAY()), GOOGLEFINANCE(""INDEXBVMF:IFIX"") ,INDEX(GOOGLEFINANCE(""INDEXBVMF:IFIX"",""price"",$I791),2,2))"),3416.25)</f>
        <v>3416.25</v>
      </c>
      <c r="W791" s="32" t="e">
        <f t="shared" ca="1" si="31"/>
        <v>#VALUE!</v>
      </c>
      <c r="X791" s="33" t="s">
        <v>66</v>
      </c>
      <c r="Y791" s="34">
        <v>0</v>
      </c>
    </row>
    <row r="792" spans="1:25" ht="15.75" customHeight="1" x14ac:dyDescent="0.2">
      <c r="A792" s="48"/>
      <c r="B792" s="45"/>
      <c r="C792" s="46"/>
      <c r="D792" s="48"/>
      <c r="E792" s="135"/>
      <c r="F792" s="49">
        <f t="shared" si="24"/>
        <v>0</v>
      </c>
      <c r="G792" s="49">
        <f t="shared" si="25"/>
        <v>0</v>
      </c>
      <c r="H792" s="34" t="s">
        <v>66</v>
      </c>
      <c r="I792" s="45"/>
      <c r="J792" s="46"/>
      <c r="K792" s="25"/>
      <c r="L792" s="22"/>
      <c r="M792" s="47" t="str">
        <f t="shared" si="26"/>
        <v/>
      </c>
      <c r="N792" s="27" t="str">
        <f t="shared" si="27"/>
        <v/>
      </c>
      <c r="O792" s="27" t="str">
        <f t="shared" si="28"/>
        <v/>
      </c>
      <c r="P792" s="27" t="str">
        <f t="shared" si="29"/>
        <v/>
      </c>
      <c r="Q792" s="28" t="s">
        <v>66</v>
      </c>
      <c r="R792" s="33" t="s">
        <v>66</v>
      </c>
      <c r="S792" s="30">
        <f ca="1">SUMIFS(Dividendos!E:E,Dividendos!B:B,A792,Dividendos!A:A,"&gt;="&amp;B792,Dividendos!A:A,"&lt;="&amp; IF(I792="",TODAY(),I792 ))*D792</f>
        <v>0</v>
      </c>
      <c r="T792" s="30">
        <f t="shared" ca="1" si="30"/>
        <v>0</v>
      </c>
      <c r="U792" s="31" t="str">
        <f ca="1">IFERROR(__xludf.DUMMYFUNCTION("IFERROR(IF(B792=TODAY(),GOOGLEFINANCE(""INDEXBVMF:IFIX""),INDEX(GOOGLEFINANCE(""INDEXBVMF:IFIX"",""price"",$B792),2,2)))"),"")</f>
        <v/>
      </c>
      <c r="V792" s="31">
        <f ca="1">IFERROR(__xludf.DUMMYFUNCTION("IF(OR(ISBLANK($I792),I792=TODAY()), GOOGLEFINANCE(""INDEXBVMF:IFIX"") ,INDEX(GOOGLEFINANCE(""INDEXBVMF:IFIX"",""price"",$I792),2,2))"),3416.25)</f>
        <v>3416.25</v>
      </c>
      <c r="W792" s="32" t="e">
        <f t="shared" ca="1" si="31"/>
        <v>#VALUE!</v>
      </c>
      <c r="X792" s="33" t="s">
        <v>66</v>
      </c>
      <c r="Y792" s="34">
        <v>0</v>
      </c>
    </row>
    <row r="793" spans="1:25" ht="15.75" customHeight="1" x14ac:dyDescent="0.2">
      <c r="A793" s="48"/>
      <c r="B793" s="45"/>
      <c r="C793" s="46"/>
      <c r="D793" s="48"/>
      <c r="E793" s="135"/>
      <c r="F793" s="49">
        <f t="shared" si="24"/>
        <v>0</v>
      </c>
      <c r="G793" s="49">
        <f t="shared" si="25"/>
        <v>0</v>
      </c>
      <c r="H793" s="34" t="s">
        <v>66</v>
      </c>
      <c r="I793" s="45"/>
      <c r="J793" s="46"/>
      <c r="K793" s="25"/>
      <c r="L793" s="22"/>
      <c r="M793" s="47" t="str">
        <f t="shared" si="26"/>
        <v/>
      </c>
      <c r="N793" s="27" t="str">
        <f t="shared" si="27"/>
        <v/>
      </c>
      <c r="O793" s="27" t="str">
        <f t="shared" si="28"/>
        <v/>
      </c>
      <c r="P793" s="27" t="str">
        <f t="shared" si="29"/>
        <v/>
      </c>
      <c r="Q793" s="28" t="s">
        <v>66</v>
      </c>
      <c r="R793" s="33" t="s">
        <v>66</v>
      </c>
      <c r="S793" s="30">
        <f ca="1">SUMIFS(Dividendos!E:E,Dividendos!B:B,A793,Dividendos!A:A,"&gt;="&amp;B793,Dividendos!A:A,"&lt;="&amp; IF(I793="",TODAY(),I793 ))*D793</f>
        <v>0</v>
      </c>
      <c r="T793" s="30">
        <f t="shared" ca="1" si="30"/>
        <v>0</v>
      </c>
      <c r="U793" s="31" t="str">
        <f ca="1">IFERROR(__xludf.DUMMYFUNCTION("IFERROR(IF(B793=TODAY(),GOOGLEFINANCE(""INDEXBVMF:IFIX""),INDEX(GOOGLEFINANCE(""INDEXBVMF:IFIX"",""price"",$B793),2,2)))"),"")</f>
        <v/>
      </c>
      <c r="V793" s="31">
        <f ca="1">IFERROR(__xludf.DUMMYFUNCTION("IF(OR(ISBLANK($I793),I793=TODAY()), GOOGLEFINANCE(""INDEXBVMF:IFIX"") ,INDEX(GOOGLEFINANCE(""INDEXBVMF:IFIX"",""price"",$I793),2,2))"),3416.25)</f>
        <v>3416.25</v>
      </c>
      <c r="W793" s="32" t="e">
        <f t="shared" ca="1" si="31"/>
        <v>#VALUE!</v>
      </c>
      <c r="X793" s="33" t="s">
        <v>66</v>
      </c>
      <c r="Y793" s="34">
        <v>0</v>
      </c>
    </row>
    <row r="794" spans="1:25" ht="15.75" customHeight="1" x14ac:dyDescent="0.2">
      <c r="A794" s="48"/>
      <c r="B794" s="45"/>
      <c r="C794" s="46"/>
      <c r="D794" s="48"/>
      <c r="E794" s="135"/>
      <c r="F794" s="49">
        <f t="shared" si="24"/>
        <v>0</v>
      </c>
      <c r="G794" s="49">
        <f t="shared" si="25"/>
        <v>0</v>
      </c>
      <c r="H794" s="34" t="s">
        <v>66</v>
      </c>
      <c r="I794" s="45"/>
      <c r="J794" s="46"/>
      <c r="K794" s="25"/>
      <c r="L794" s="22"/>
      <c r="M794" s="47" t="str">
        <f t="shared" si="26"/>
        <v/>
      </c>
      <c r="N794" s="27" t="str">
        <f t="shared" si="27"/>
        <v/>
      </c>
      <c r="O794" s="27" t="str">
        <f t="shared" si="28"/>
        <v/>
      </c>
      <c r="P794" s="27" t="str">
        <f t="shared" si="29"/>
        <v/>
      </c>
      <c r="Q794" s="28" t="s">
        <v>66</v>
      </c>
      <c r="R794" s="33" t="s">
        <v>66</v>
      </c>
      <c r="S794" s="30">
        <f ca="1">SUMIFS(Dividendos!E:E,Dividendos!B:B,A794,Dividendos!A:A,"&gt;="&amp;B794,Dividendos!A:A,"&lt;="&amp; IF(I794="",TODAY(),I794 ))*D794</f>
        <v>0</v>
      </c>
      <c r="T794" s="30">
        <f t="shared" ca="1" si="30"/>
        <v>0</v>
      </c>
      <c r="U794" s="31" t="str">
        <f ca="1">IFERROR(__xludf.DUMMYFUNCTION("IFERROR(IF(B794=TODAY(),GOOGLEFINANCE(""INDEXBVMF:IFIX""),INDEX(GOOGLEFINANCE(""INDEXBVMF:IFIX"",""price"",$B794),2,2)))"),"")</f>
        <v/>
      </c>
      <c r="V794" s="31">
        <f ca="1">IFERROR(__xludf.DUMMYFUNCTION("IF(OR(ISBLANK($I794),I794=TODAY()), GOOGLEFINANCE(""INDEXBVMF:IFIX"") ,INDEX(GOOGLEFINANCE(""INDEXBVMF:IFIX"",""price"",$I794),2,2))"),3416.25)</f>
        <v>3416.25</v>
      </c>
      <c r="W794" s="32" t="e">
        <f t="shared" ca="1" si="31"/>
        <v>#VALUE!</v>
      </c>
      <c r="X794" s="33" t="s">
        <v>66</v>
      </c>
      <c r="Y794" s="34">
        <v>0</v>
      </c>
    </row>
    <row r="795" spans="1:25" ht="15.75" customHeight="1" x14ac:dyDescent="0.2">
      <c r="A795" s="48"/>
      <c r="B795" s="45"/>
      <c r="C795" s="46"/>
      <c r="D795" s="48"/>
      <c r="E795" s="135"/>
      <c r="F795" s="49">
        <f t="shared" si="24"/>
        <v>0</v>
      </c>
      <c r="G795" s="49">
        <f t="shared" si="25"/>
        <v>0</v>
      </c>
      <c r="H795" s="34" t="s">
        <v>66</v>
      </c>
      <c r="I795" s="45"/>
      <c r="J795" s="46"/>
      <c r="K795" s="25"/>
      <c r="L795" s="22"/>
      <c r="M795" s="47" t="str">
        <f t="shared" si="26"/>
        <v/>
      </c>
      <c r="N795" s="27" t="str">
        <f t="shared" si="27"/>
        <v/>
      </c>
      <c r="O795" s="27" t="str">
        <f t="shared" si="28"/>
        <v/>
      </c>
      <c r="P795" s="27" t="str">
        <f t="shared" si="29"/>
        <v/>
      </c>
      <c r="Q795" s="28" t="s">
        <v>66</v>
      </c>
      <c r="R795" s="33" t="s">
        <v>66</v>
      </c>
      <c r="S795" s="30">
        <f ca="1">SUMIFS(Dividendos!E:E,Dividendos!B:B,A795,Dividendos!A:A,"&gt;="&amp;B795,Dividendos!A:A,"&lt;="&amp; IF(I795="",TODAY(),I795 ))*D795</f>
        <v>0</v>
      </c>
      <c r="T795" s="30">
        <f t="shared" ca="1" si="30"/>
        <v>0</v>
      </c>
      <c r="U795" s="31" t="str">
        <f ca="1">IFERROR(__xludf.DUMMYFUNCTION("IFERROR(IF(B795=TODAY(),GOOGLEFINANCE(""INDEXBVMF:IFIX""),INDEX(GOOGLEFINANCE(""INDEXBVMF:IFIX"",""price"",$B795),2,2)))"),"")</f>
        <v/>
      </c>
      <c r="V795" s="31">
        <f ca="1">IFERROR(__xludf.DUMMYFUNCTION("IF(OR(ISBLANK($I795),I795=TODAY()), GOOGLEFINANCE(""INDEXBVMF:IFIX"") ,INDEX(GOOGLEFINANCE(""INDEXBVMF:IFIX"",""price"",$I795),2,2))"),3416.25)</f>
        <v>3416.25</v>
      </c>
      <c r="W795" s="32" t="e">
        <f t="shared" ca="1" si="31"/>
        <v>#VALUE!</v>
      </c>
      <c r="X795" s="33" t="s">
        <v>66</v>
      </c>
      <c r="Y795" s="34">
        <v>0</v>
      </c>
    </row>
    <row r="796" spans="1:25" ht="15.75" customHeight="1" x14ac:dyDescent="0.2">
      <c r="A796" s="48"/>
      <c r="B796" s="45"/>
      <c r="C796" s="46"/>
      <c r="D796" s="48"/>
      <c r="E796" s="135"/>
      <c r="F796" s="49">
        <f t="shared" si="24"/>
        <v>0</v>
      </c>
      <c r="G796" s="49">
        <f t="shared" si="25"/>
        <v>0</v>
      </c>
      <c r="H796" s="34" t="s">
        <v>66</v>
      </c>
      <c r="I796" s="45"/>
      <c r="J796" s="46"/>
      <c r="K796" s="25"/>
      <c r="L796" s="22"/>
      <c r="M796" s="47" t="str">
        <f t="shared" si="26"/>
        <v/>
      </c>
      <c r="N796" s="27" t="str">
        <f t="shared" si="27"/>
        <v/>
      </c>
      <c r="O796" s="27" t="str">
        <f t="shared" si="28"/>
        <v/>
      </c>
      <c r="P796" s="27" t="str">
        <f t="shared" si="29"/>
        <v/>
      </c>
      <c r="Q796" s="28" t="s">
        <v>66</v>
      </c>
      <c r="R796" s="33" t="s">
        <v>66</v>
      </c>
      <c r="S796" s="30">
        <f ca="1">SUMIFS(Dividendos!E:E,Dividendos!B:B,A796,Dividendos!A:A,"&gt;="&amp;B796,Dividendos!A:A,"&lt;="&amp; IF(I796="",TODAY(),I796 ))*D796</f>
        <v>0</v>
      </c>
      <c r="T796" s="30">
        <f t="shared" ca="1" si="30"/>
        <v>0</v>
      </c>
      <c r="U796" s="31" t="str">
        <f ca="1">IFERROR(__xludf.DUMMYFUNCTION("IFERROR(IF(B796=TODAY(),GOOGLEFINANCE(""INDEXBVMF:IFIX""),INDEX(GOOGLEFINANCE(""INDEXBVMF:IFIX"",""price"",$B796),2,2)))"),"")</f>
        <v/>
      </c>
      <c r="V796" s="31">
        <f ca="1">IFERROR(__xludf.DUMMYFUNCTION("IF(OR(ISBLANK($I796),I796=TODAY()), GOOGLEFINANCE(""INDEXBVMF:IFIX"") ,INDEX(GOOGLEFINANCE(""INDEXBVMF:IFIX"",""price"",$I796),2,2))"),3416.25)</f>
        <v>3416.25</v>
      </c>
      <c r="W796" s="32" t="e">
        <f t="shared" ca="1" si="31"/>
        <v>#VALUE!</v>
      </c>
      <c r="X796" s="33" t="s">
        <v>66</v>
      </c>
      <c r="Y796" s="34">
        <v>0</v>
      </c>
    </row>
    <row r="797" spans="1:25" ht="15.75" customHeight="1" x14ac:dyDescent="0.2">
      <c r="A797" s="48"/>
      <c r="B797" s="45"/>
      <c r="C797" s="46"/>
      <c r="D797" s="48"/>
      <c r="E797" s="135"/>
      <c r="F797" s="49">
        <f t="shared" si="24"/>
        <v>0</v>
      </c>
      <c r="G797" s="49">
        <f t="shared" si="25"/>
        <v>0</v>
      </c>
      <c r="H797" s="34" t="s">
        <v>66</v>
      </c>
      <c r="I797" s="45"/>
      <c r="J797" s="46"/>
      <c r="K797" s="25"/>
      <c r="L797" s="22"/>
      <c r="M797" s="47" t="str">
        <f t="shared" si="26"/>
        <v/>
      </c>
      <c r="N797" s="27" t="str">
        <f t="shared" si="27"/>
        <v/>
      </c>
      <c r="O797" s="27" t="str">
        <f t="shared" si="28"/>
        <v/>
      </c>
      <c r="P797" s="27" t="str">
        <f t="shared" si="29"/>
        <v/>
      </c>
      <c r="Q797" s="28" t="s">
        <v>66</v>
      </c>
      <c r="R797" s="33" t="s">
        <v>66</v>
      </c>
      <c r="S797" s="30">
        <f ca="1">SUMIFS(Dividendos!E:E,Dividendos!B:B,A797,Dividendos!A:A,"&gt;="&amp;B797,Dividendos!A:A,"&lt;="&amp; IF(I797="",TODAY(),I797 ))*D797</f>
        <v>0</v>
      </c>
      <c r="T797" s="30">
        <f t="shared" ca="1" si="30"/>
        <v>0</v>
      </c>
      <c r="U797" s="31" t="str">
        <f ca="1">IFERROR(__xludf.DUMMYFUNCTION("IFERROR(IF(B797=TODAY(),GOOGLEFINANCE(""INDEXBVMF:IFIX""),INDEX(GOOGLEFINANCE(""INDEXBVMF:IFIX"",""price"",$B797),2,2)))"),"")</f>
        <v/>
      </c>
      <c r="V797" s="31">
        <f ca="1">IFERROR(__xludf.DUMMYFUNCTION("IF(OR(ISBLANK($I797),I797=TODAY()), GOOGLEFINANCE(""INDEXBVMF:IFIX"") ,INDEX(GOOGLEFINANCE(""INDEXBVMF:IFIX"",""price"",$I797),2,2))"),3416.25)</f>
        <v>3416.25</v>
      </c>
      <c r="W797" s="32" t="e">
        <f t="shared" ca="1" si="31"/>
        <v>#VALUE!</v>
      </c>
      <c r="X797" s="33" t="s">
        <v>66</v>
      </c>
      <c r="Y797" s="34">
        <v>0</v>
      </c>
    </row>
    <row r="798" spans="1:25" ht="15.75" customHeight="1" x14ac:dyDescent="0.2">
      <c r="A798" s="48"/>
      <c r="B798" s="45"/>
      <c r="C798" s="46"/>
      <c r="D798" s="48"/>
      <c r="E798" s="135"/>
      <c r="F798" s="49">
        <f t="shared" si="24"/>
        <v>0</v>
      </c>
      <c r="G798" s="49">
        <f t="shared" si="25"/>
        <v>0</v>
      </c>
      <c r="H798" s="34" t="s">
        <v>66</v>
      </c>
      <c r="I798" s="45"/>
      <c r="J798" s="46"/>
      <c r="K798" s="25"/>
      <c r="L798" s="22"/>
      <c r="M798" s="47" t="str">
        <f t="shared" si="26"/>
        <v/>
      </c>
      <c r="N798" s="27" t="str">
        <f t="shared" si="27"/>
        <v/>
      </c>
      <c r="O798" s="27" t="str">
        <f t="shared" si="28"/>
        <v/>
      </c>
      <c r="P798" s="27" t="str">
        <f t="shared" si="29"/>
        <v/>
      </c>
      <c r="Q798" s="28" t="s">
        <v>66</v>
      </c>
      <c r="R798" s="33" t="s">
        <v>66</v>
      </c>
      <c r="S798" s="30">
        <f ca="1">SUMIFS(Dividendos!E:E,Dividendos!B:B,A798,Dividendos!A:A,"&gt;="&amp;B798,Dividendos!A:A,"&lt;="&amp; IF(I798="",TODAY(),I798 ))*D798</f>
        <v>0</v>
      </c>
      <c r="T798" s="30">
        <f t="shared" ca="1" si="30"/>
        <v>0</v>
      </c>
      <c r="U798" s="31" t="str">
        <f ca="1">IFERROR(__xludf.DUMMYFUNCTION("IFERROR(IF(B798=TODAY(),GOOGLEFINANCE(""INDEXBVMF:IFIX""),INDEX(GOOGLEFINANCE(""INDEXBVMF:IFIX"",""price"",$B798),2,2)))"),"")</f>
        <v/>
      </c>
      <c r="V798" s="31">
        <f ca="1">IFERROR(__xludf.DUMMYFUNCTION("IF(OR(ISBLANK($I798),I798=TODAY()), GOOGLEFINANCE(""INDEXBVMF:IFIX"") ,INDEX(GOOGLEFINANCE(""INDEXBVMF:IFIX"",""price"",$I798),2,2))"),3416.25)</f>
        <v>3416.25</v>
      </c>
      <c r="W798" s="32" t="e">
        <f t="shared" ca="1" si="31"/>
        <v>#VALUE!</v>
      </c>
      <c r="X798" s="33" t="s">
        <v>66</v>
      </c>
      <c r="Y798" s="34">
        <v>0</v>
      </c>
    </row>
    <row r="799" spans="1:25" ht="15.75" customHeight="1" x14ac:dyDescent="0.2">
      <c r="A799" s="48"/>
      <c r="B799" s="45"/>
      <c r="C799" s="46"/>
      <c r="D799" s="48"/>
      <c r="E799" s="135"/>
      <c r="F799" s="49">
        <f t="shared" si="24"/>
        <v>0</v>
      </c>
      <c r="G799" s="49">
        <f t="shared" si="25"/>
        <v>0</v>
      </c>
      <c r="H799" s="34" t="s">
        <v>66</v>
      </c>
      <c r="I799" s="45"/>
      <c r="J799" s="46"/>
      <c r="K799" s="25"/>
      <c r="L799" s="22"/>
      <c r="M799" s="47" t="str">
        <f t="shared" si="26"/>
        <v/>
      </c>
      <c r="N799" s="27" t="str">
        <f t="shared" si="27"/>
        <v/>
      </c>
      <c r="O799" s="27" t="str">
        <f t="shared" si="28"/>
        <v/>
      </c>
      <c r="P799" s="27" t="str">
        <f t="shared" si="29"/>
        <v/>
      </c>
      <c r="Q799" s="28" t="s">
        <v>66</v>
      </c>
      <c r="R799" s="33" t="s">
        <v>66</v>
      </c>
      <c r="S799" s="30">
        <f ca="1">SUMIFS(Dividendos!E:E,Dividendos!B:B,A799,Dividendos!A:A,"&gt;="&amp;B799,Dividendos!A:A,"&lt;="&amp; IF(I799="",TODAY(),I799 ))*D799</f>
        <v>0</v>
      </c>
      <c r="T799" s="30">
        <f t="shared" ca="1" si="30"/>
        <v>0</v>
      </c>
      <c r="U799" s="31" t="str">
        <f ca="1">IFERROR(__xludf.DUMMYFUNCTION("IFERROR(IF(B799=TODAY(),GOOGLEFINANCE(""INDEXBVMF:IFIX""),INDEX(GOOGLEFINANCE(""INDEXBVMF:IFIX"",""price"",$B799),2,2)))"),"")</f>
        <v/>
      </c>
      <c r="V799" s="31">
        <f ca="1">IFERROR(__xludf.DUMMYFUNCTION("IF(OR(ISBLANK($I799),I799=TODAY()), GOOGLEFINANCE(""INDEXBVMF:IFIX"") ,INDEX(GOOGLEFINANCE(""INDEXBVMF:IFIX"",""price"",$I799),2,2))"),3416.25)</f>
        <v>3416.25</v>
      </c>
      <c r="W799" s="32" t="e">
        <f t="shared" ca="1" si="31"/>
        <v>#VALUE!</v>
      </c>
      <c r="X799" s="33" t="s">
        <v>66</v>
      </c>
      <c r="Y799" s="34">
        <v>0</v>
      </c>
    </row>
    <row r="800" spans="1:25" ht="15.75" customHeight="1" x14ac:dyDescent="0.2">
      <c r="A800" s="48"/>
      <c r="B800" s="45"/>
      <c r="C800" s="46"/>
      <c r="D800" s="48"/>
      <c r="E800" s="135"/>
      <c r="F800" s="49">
        <f t="shared" si="24"/>
        <v>0</v>
      </c>
      <c r="G800" s="49">
        <f t="shared" si="25"/>
        <v>0</v>
      </c>
      <c r="H800" s="34" t="s">
        <v>66</v>
      </c>
      <c r="I800" s="45"/>
      <c r="J800" s="46"/>
      <c r="K800" s="25"/>
      <c r="L800" s="22"/>
      <c r="M800" s="47" t="str">
        <f t="shared" si="26"/>
        <v/>
      </c>
      <c r="N800" s="27" t="str">
        <f t="shared" si="27"/>
        <v/>
      </c>
      <c r="O800" s="27" t="str">
        <f t="shared" si="28"/>
        <v/>
      </c>
      <c r="P800" s="27" t="str">
        <f t="shared" si="29"/>
        <v/>
      </c>
      <c r="Q800" s="28" t="s">
        <v>66</v>
      </c>
      <c r="R800" s="33" t="s">
        <v>66</v>
      </c>
      <c r="S800" s="30">
        <f ca="1">SUMIFS(Dividendos!E:E,Dividendos!B:B,A800,Dividendos!A:A,"&gt;="&amp;B800,Dividendos!A:A,"&lt;="&amp; IF(I800="",TODAY(),I800 ))*D800</f>
        <v>0</v>
      </c>
      <c r="T800" s="30">
        <f t="shared" ca="1" si="30"/>
        <v>0</v>
      </c>
      <c r="U800" s="31" t="str">
        <f ca="1">IFERROR(__xludf.DUMMYFUNCTION("IFERROR(IF(B800=TODAY(),GOOGLEFINANCE(""INDEXBVMF:IFIX""),INDEX(GOOGLEFINANCE(""INDEXBVMF:IFIX"",""price"",$B800),2,2)))"),"")</f>
        <v/>
      </c>
      <c r="V800" s="31">
        <f ca="1">IFERROR(__xludf.DUMMYFUNCTION("IF(OR(ISBLANK($I800),I800=TODAY()), GOOGLEFINANCE(""INDEXBVMF:IFIX"") ,INDEX(GOOGLEFINANCE(""INDEXBVMF:IFIX"",""price"",$I800),2,2))"),3416.25)</f>
        <v>3416.25</v>
      </c>
      <c r="W800" s="32" t="e">
        <f t="shared" ca="1" si="31"/>
        <v>#VALUE!</v>
      </c>
      <c r="X800" s="33" t="s">
        <v>66</v>
      </c>
      <c r="Y800" s="34">
        <v>0</v>
      </c>
    </row>
    <row r="801" spans="1:25" ht="15.75" customHeight="1" x14ac:dyDescent="0.2">
      <c r="A801" s="48"/>
      <c r="B801" s="45"/>
      <c r="C801" s="46"/>
      <c r="D801" s="48"/>
      <c r="E801" s="135"/>
      <c r="F801" s="49">
        <f t="shared" si="24"/>
        <v>0</v>
      </c>
      <c r="G801" s="49">
        <f t="shared" si="25"/>
        <v>0</v>
      </c>
      <c r="H801" s="34" t="s">
        <v>66</v>
      </c>
      <c r="I801" s="45"/>
      <c r="J801" s="46"/>
      <c r="K801" s="25"/>
      <c r="L801" s="22"/>
      <c r="M801" s="47" t="str">
        <f t="shared" si="26"/>
        <v/>
      </c>
      <c r="N801" s="27" t="str">
        <f t="shared" si="27"/>
        <v/>
      </c>
      <c r="O801" s="27" t="str">
        <f t="shared" si="28"/>
        <v/>
      </c>
      <c r="P801" s="27" t="str">
        <f t="shared" si="29"/>
        <v/>
      </c>
      <c r="Q801" s="28" t="s">
        <v>66</v>
      </c>
      <c r="R801" s="33" t="s">
        <v>66</v>
      </c>
      <c r="S801" s="30">
        <f ca="1">SUMIFS(Dividendos!E:E,Dividendos!B:B,A801,Dividendos!A:A,"&gt;="&amp;B801,Dividendos!A:A,"&lt;="&amp; IF(I801="",TODAY(),I801 ))*D801</f>
        <v>0</v>
      </c>
      <c r="T801" s="30">
        <f t="shared" ca="1" si="30"/>
        <v>0</v>
      </c>
      <c r="U801" s="31" t="str">
        <f ca="1">IFERROR(__xludf.DUMMYFUNCTION("IFERROR(IF(B801=TODAY(),GOOGLEFINANCE(""INDEXBVMF:IFIX""),INDEX(GOOGLEFINANCE(""INDEXBVMF:IFIX"",""price"",$B801),2,2)))"),"")</f>
        <v/>
      </c>
      <c r="V801" s="31">
        <f ca="1">IFERROR(__xludf.DUMMYFUNCTION("IF(OR(ISBLANK($I801),I801=TODAY()), GOOGLEFINANCE(""INDEXBVMF:IFIX"") ,INDEX(GOOGLEFINANCE(""INDEXBVMF:IFIX"",""price"",$I801),2,2))"),3416.25)</f>
        <v>3416.25</v>
      </c>
      <c r="W801" s="32" t="e">
        <f t="shared" ca="1" si="31"/>
        <v>#VALUE!</v>
      </c>
      <c r="X801" s="33" t="s">
        <v>66</v>
      </c>
      <c r="Y801" s="34">
        <v>0</v>
      </c>
    </row>
    <row r="802" spans="1:25" ht="15.75" customHeight="1" x14ac:dyDescent="0.2">
      <c r="A802" s="48"/>
      <c r="B802" s="45"/>
      <c r="C802" s="46"/>
      <c r="D802" s="48"/>
      <c r="E802" s="135"/>
      <c r="F802" s="49">
        <f t="shared" si="24"/>
        <v>0</v>
      </c>
      <c r="G802" s="49">
        <f t="shared" si="25"/>
        <v>0</v>
      </c>
      <c r="H802" s="34" t="s">
        <v>66</v>
      </c>
      <c r="I802" s="45"/>
      <c r="J802" s="46"/>
      <c r="K802" s="25"/>
      <c r="L802" s="22"/>
      <c r="M802" s="47" t="str">
        <f t="shared" si="26"/>
        <v/>
      </c>
      <c r="N802" s="27" t="str">
        <f t="shared" si="27"/>
        <v/>
      </c>
      <c r="O802" s="27" t="str">
        <f t="shared" si="28"/>
        <v/>
      </c>
      <c r="P802" s="27" t="str">
        <f t="shared" si="29"/>
        <v/>
      </c>
      <c r="Q802" s="28" t="s">
        <v>66</v>
      </c>
      <c r="R802" s="33" t="s">
        <v>66</v>
      </c>
      <c r="S802" s="30">
        <f ca="1">SUMIFS(Dividendos!E:E,Dividendos!B:B,A802,Dividendos!A:A,"&gt;="&amp;B802,Dividendos!A:A,"&lt;="&amp; IF(I802="",TODAY(),I802 ))*D802</f>
        <v>0</v>
      </c>
      <c r="T802" s="30">
        <f t="shared" ca="1" si="30"/>
        <v>0</v>
      </c>
      <c r="U802" s="31" t="str">
        <f ca="1">IFERROR(__xludf.DUMMYFUNCTION("IFERROR(IF(B802=TODAY(),GOOGLEFINANCE(""INDEXBVMF:IFIX""),INDEX(GOOGLEFINANCE(""INDEXBVMF:IFIX"",""price"",$B802),2,2)))"),"")</f>
        <v/>
      </c>
      <c r="V802" s="31">
        <f ca="1">IFERROR(__xludf.DUMMYFUNCTION("IF(OR(ISBLANK($I802),I802=TODAY()), GOOGLEFINANCE(""INDEXBVMF:IFIX"") ,INDEX(GOOGLEFINANCE(""INDEXBVMF:IFIX"",""price"",$I802),2,2))"),3416.25)</f>
        <v>3416.25</v>
      </c>
      <c r="W802" s="32" t="e">
        <f t="shared" ca="1" si="31"/>
        <v>#VALUE!</v>
      </c>
      <c r="X802" s="33" t="s">
        <v>66</v>
      </c>
      <c r="Y802" s="34">
        <v>0</v>
      </c>
    </row>
    <row r="803" spans="1:25" ht="15.75" customHeight="1" x14ac:dyDescent="0.2">
      <c r="A803" s="48"/>
      <c r="B803" s="45"/>
      <c r="C803" s="46"/>
      <c r="D803" s="48"/>
      <c r="E803" s="135"/>
      <c r="F803" s="49">
        <f t="shared" si="24"/>
        <v>0</v>
      </c>
      <c r="G803" s="49">
        <f t="shared" si="25"/>
        <v>0</v>
      </c>
      <c r="H803" s="34" t="s">
        <v>66</v>
      </c>
      <c r="I803" s="45"/>
      <c r="J803" s="46"/>
      <c r="K803" s="25"/>
      <c r="L803" s="22"/>
      <c r="M803" s="47" t="str">
        <f t="shared" si="26"/>
        <v/>
      </c>
      <c r="N803" s="27" t="str">
        <f t="shared" si="27"/>
        <v/>
      </c>
      <c r="O803" s="27" t="str">
        <f t="shared" si="28"/>
        <v/>
      </c>
      <c r="P803" s="27" t="str">
        <f t="shared" si="29"/>
        <v/>
      </c>
      <c r="Q803" s="28" t="s">
        <v>66</v>
      </c>
      <c r="R803" s="33" t="s">
        <v>66</v>
      </c>
      <c r="S803" s="30">
        <f ca="1">SUMIFS(Dividendos!E:E,Dividendos!B:B,A803,Dividendos!A:A,"&gt;="&amp;B803,Dividendos!A:A,"&lt;="&amp; IF(I803="",TODAY(),I803 ))*D803</f>
        <v>0</v>
      </c>
      <c r="T803" s="30">
        <f t="shared" ca="1" si="30"/>
        <v>0</v>
      </c>
      <c r="U803" s="31" t="str">
        <f ca="1">IFERROR(__xludf.DUMMYFUNCTION("IFERROR(IF(B803=TODAY(),GOOGLEFINANCE(""INDEXBVMF:IFIX""),INDEX(GOOGLEFINANCE(""INDEXBVMF:IFIX"",""price"",$B803),2,2)))"),"")</f>
        <v/>
      </c>
      <c r="V803" s="31">
        <f ca="1">IFERROR(__xludf.DUMMYFUNCTION("IF(OR(ISBLANK($I803),I803=TODAY()), GOOGLEFINANCE(""INDEXBVMF:IFIX"") ,INDEX(GOOGLEFINANCE(""INDEXBVMF:IFIX"",""price"",$I803),2,2))"),3416.25)</f>
        <v>3416.25</v>
      </c>
      <c r="W803" s="32" t="e">
        <f t="shared" ca="1" si="31"/>
        <v>#VALUE!</v>
      </c>
      <c r="X803" s="33" t="s">
        <v>66</v>
      </c>
      <c r="Y803" s="34">
        <v>0</v>
      </c>
    </row>
    <row r="804" spans="1:25" ht="15.75" customHeight="1" x14ac:dyDescent="0.2">
      <c r="A804" s="48"/>
      <c r="B804" s="45"/>
      <c r="C804" s="46"/>
      <c r="D804" s="48"/>
      <c r="E804" s="135"/>
      <c r="F804" s="49">
        <f t="shared" si="24"/>
        <v>0</v>
      </c>
      <c r="G804" s="49">
        <f t="shared" si="25"/>
        <v>0</v>
      </c>
      <c r="H804" s="34" t="s">
        <v>66</v>
      </c>
      <c r="I804" s="45"/>
      <c r="J804" s="46"/>
      <c r="K804" s="25"/>
      <c r="L804" s="22"/>
      <c r="M804" s="47" t="str">
        <f t="shared" si="26"/>
        <v/>
      </c>
      <c r="N804" s="27" t="str">
        <f t="shared" si="27"/>
        <v/>
      </c>
      <c r="O804" s="27" t="str">
        <f t="shared" si="28"/>
        <v/>
      </c>
      <c r="P804" s="27" t="str">
        <f t="shared" si="29"/>
        <v/>
      </c>
      <c r="Q804" s="28" t="s">
        <v>66</v>
      </c>
      <c r="R804" s="33" t="s">
        <v>66</v>
      </c>
      <c r="S804" s="30">
        <f ca="1">SUMIFS(Dividendos!E:E,Dividendos!B:B,A804,Dividendos!A:A,"&gt;="&amp;B804,Dividendos!A:A,"&lt;="&amp; IF(I804="",TODAY(),I804 ))*D804</f>
        <v>0</v>
      </c>
      <c r="T804" s="30">
        <f t="shared" ca="1" si="30"/>
        <v>0</v>
      </c>
      <c r="U804" s="31" t="str">
        <f ca="1">IFERROR(__xludf.DUMMYFUNCTION("IFERROR(IF(B804=TODAY(),GOOGLEFINANCE(""INDEXBVMF:IFIX""),INDEX(GOOGLEFINANCE(""INDEXBVMF:IFIX"",""price"",$B804),2,2)))"),"")</f>
        <v/>
      </c>
      <c r="V804" s="31">
        <f ca="1">IFERROR(__xludf.DUMMYFUNCTION("IF(OR(ISBLANK($I804),I804=TODAY()), GOOGLEFINANCE(""INDEXBVMF:IFIX"") ,INDEX(GOOGLEFINANCE(""INDEXBVMF:IFIX"",""price"",$I804),2,2))"),3416.25)</f>
        <v>3416.25</v>
      </c>
      <c r="W804" s="32" t="e">
        <f t="shared" ca="1" si="31"/>
        <v>#VALUE!</v>
      </c>
      <c r="X804" s="33" t="s">
        <v>66</v>
      </c>
      <c r="Y804" s="34">
        <v>0</v>
      </c>
    </row>
    <row r="805" spans="1:25" ht="15.75" customHeight="1" x14ac:dyDescent="0.2">
      <c r="A805" s="48"/>
      <c r="B805" s="45"/>
      <c r="C805" s="46"/>
      <c r="D805" s="48"/>
      <c r="E805" s="135"/>
      <c r="F805" s="49">
        <f t="shared" si="24"/>
        <v>0</v>
      </c>
      <c r="G805" s="49">
        <f t="shared" si="25"/>
        <v>0</v>
      </c>
      <c r="H805" s="34" t="s">
        <v>66</v>
      </c>
      <c r="I805" s="45"/>
      <c r="J805" s="46"/>
      <c r="K805" s="25"/>
      <c r="L805" s="22"/>
      <c r="M805" s="47" t="str">
        <f t="shared" si="26"/>
        <v/>
      </c>
      <c r="N805" s="27" t="str">
        <f t="shared" si="27"/>
        <v/>
      </c>
      <c r="O805" s="27" t="str">
        <f t="shared" si="28"/>
        <v/>
      </c>
      <c r="P805" s="27" t="str">
        <f t="shared" si="29"/>
        <v/>
      </c>
      <c r="Q805" s="28" t="s">
        <v>66</v>
      </c>
      <c r="R805" s="33" t="s">
        <v>66</v>
      </c>
      <c r="S805" s="30">
        <f ca="1">SUMIFS(Dividendos!E:E,Dividendos!B:B,A805,Dividendos!A:A,"&gt;="&amp;B805,Dividendos!A:A,"&lt;="&amp; IF(I805="",TODAY(),I805 ))*D805</f>
        <v>0</v>
      </c>
      <c r="T805" s="30">
        <f t="shared" ca="1" si="30"/>
        <v>0</v>
      </c>
      <c r="U805" s="31" t="str">
        <f ca="1">IFERROR(__xludf.DUMMYFUNCTION("IFERROR(IF(B805=TODAY(),GOOGLEFINANCE(""INDEXBVMF:IFIX""),INDEX(GOOGLEFINANCE(""INDEXBVMF:IFIX"",""price"",$B805),2,2)))"),"")</f>
        <v/>
      </c>
      <c r="V805" s="31">
        <f ca="1">IFERROR(__xludf.DUMMYFUNCTION("IF(OR(ISBLANK($I805),I805=TODAY()), GOOGLEFINANCE(""INDEXBVMF:IFIX"") ,INDEX(GOOGLEFINANCE(""INDEXBVMF:IFIX"",""price"",$I805),2,2))"),3416.25)</f>
        <v>3416.25</v>
      </c>
      <c r="W805" s="32" t="e">
        <f t="shared" ca="1" si="31"/>
        <v>#VALUE!</v>
      </c>
      <c r="X805" s="33" t="s">
        <v>66</v>
      </c>
      <c r="Y805" s="34">
        <v>0</v>
      </c>
    </row>
    <row r="806" spans="1:25" ht="15.75" customHeight="1" x14ac:dyDescent="0.2">
      <c r="A806" s="48"/>
      <c r="B806" s="45"/>
      <c r="C806" s="46"/>
      <c r="D806" s="48"/>
      <c r="E806" s="135"/>
      <c r="F806" s="49">
        <f t="shared" si="24"/>
        <v>0</v>
      </c>
      <c r="G806" s="49">
        <f t="shared" si="25"/>
        <v>0</v>
      </c>
      <c r="H806" s="34" t="s">
        <v>66</v>
      </c>
      <c r="I806" s="45"/>
      <c r="J806" s="46"/>
      <c r="K806" s="25"/>
      <c r="L806" s="22"/>
      <c r="M806" s="47" t="str">
        <f t="shared" si="26"/>
        <v/>
      </c>
      <c r="N806" s="27" t="str">
        <f t="shared" si="27"/>
        <v/>
      </c>
      <c r="O806" s="27" t="str">
        <f t="shared" si="28"/>
        <v/>
      </c>
      <c r="P806" s="27" t="str">
        <f t="shared" si="29"/>
        <v/>
      </c>
      <c r="Q806" s="28" t="s">
        <v>66</v>
      </c>
      <c r="R806" s="33" t="s">
        <v>66</v>
      </c>
      <c r="S806" s="30">
        <f ca="1">SUMIFS(Dividendos!E:E,Dividendos!B:B,A806,Dividendos!A:A,"&gt;="&amp;B806,Dividendos!A:A,"&lt;="&amp; IF(I806="",TODAY(),I806 ))*D806</f>
        <v>0</v>
      </c>
      <c r="T806" s="30">
        <f t="shared" ca="1" si="30"/>
        <v>0</v>
      </c>
      <c r="U806" s="31" t="str">
        <f ca="1">IFERROR(__xludf.DUMMYFUNCTION("IFERROR(IF(B806=TODAY(),GOOGLEFINANCE(""INDEXBVMF:IFIX""),INDEX(GOOGLEFINANCE(""INDEXBVMF:IFIX"",""price"",$B806),2,2)))"),"")</f>
        <v/>
      </c>
      <c r="V806" s="31">
        <f ca="1">IFERROR(__xludf.DUMMYFUNCTION("IF(OR(ISBLANK($I806),I806=TODAY()), GOOGLEFINANCE(""INDEXBVMF:IFIX"") ,INDEX(GOOGLEFINANCE(""INDEXBVMF:IFIX"",""price"",$I806),2,2))"),3416.25)</f>
        <v>3416.25</v>
      </c>
      <c r="W806" s="32" t="e">
        <f t="shared" ca="1" si="31"/>
        <v>#VALUE!</v>
      </c>
      <c r="X806" s="33" t="s">
        <v>66</v>
      </c>
      <c r="Y806" s="34">
        <v>0</v>
      </c>
    </row>
    <row r="807" spans="1:25" ht="15.75" customHeight="1" x14ac:dyDescent="0.2">
      <c r="A807" s="48"/>
      <c r="B807" s="45"/>
      <c r="C807" s="46"/>
      <c r="D807" s="48"/>
      <c r="E807" s="135"/>
      <c r="F807" s="49">
        <f t="shared" si="24"/>
        <v>0</v>
      </c>
      <c r="G807" s="49">
        <f t="shared" si="25"/>
        <v>0</v>
      </c>
      <c r="H807" s="34" t="s">
        <v>66</v>
      </c>
      <c r="I807" s="45"/>
      <c r="J807" s="46"/>
      <c r="K807" s="25"/>
      <c r="L807" s="22"/>
      <c r="M807" s="47" t="str">
        <f t="shared" si="26"/>
        <v/>
      </c>
      <c r="N807" s="27" t="str">
        <f t="shared" si="27"/>
        <v/>
      </c>
      <c r="O807" s="27" t="str">
        <f t="shared" si="28"/>
        <v/>
      </c>
      <c r="P807" s="27" t="str">
        <f t="shared" si="29"/>
        <v/>
      </c>
      <c r="Q807" s="28" t="s">
        <v>66</v>
      </c>
      <c r="R807" s="33" t="s">
        <v>66</v>
      </c>
      <c r="S807" s="30">
        <f ca="1">SUMIFS(Dividendos!E:E,Dividendos!B:B,A807,Dividendos!A:A,"&gt;="&amp;B807,Dividendos!A:A,"&lt;="&amp; IF(I807="",TODAY(),I807 ))*D807</f>
        <v>0</v>
      </c>
      <c r="T807" s="30">
        <f t="shared" ca="1" si="30"/>
        <v>0</v>
      </c>
      <c r="U807" s="31" t="str">
        <f ca="1">IFERROR(__xludf.DUMMYFUNCTION("IFERROR(IF(B807=TODAY(),GOOGLEFINANCE(""INDEXBVMF:IFIX""),INDEX(GOOGLEFINANCE(""INDEXBVMF:IFIX"",""price"",$B807),2,2)))"),"")</f>
        <v/>
      </c>
      <c r="V807" s="31">
        <f ca="1">IFERROR(__xludf.DUMMYFUNCTION("IF(OR(ISBLANK($I807),I807=TODAY()), GOOGLEFINANCE(""INDEXBVMF:IFIX"") ,INDEX(GOOGLEFINANCE(""INDEXBVMF:IFIX"",""price"",$I807),2,2))"),3416.25)</f>
        <v>3416.25</v>
      </c>
      <c r="W807" s="32" t="e">
        <f t="shared" ca="1" si="31"/>
        <v>#VALUE!</v>
      </c>
      <c r="X807" s="33" t="s">
        <v>66</v>
      </c>
      <c r="Y807" s="34">
        <v>0</v>
      </c>
    </row>
    <row r="808" spans="1:25" ht="15.75" customHeight="1" x14ac:dyDescent="0.2">
      <c r="A808" s="48"/>
      <c r="B808" s="45"/>
      <c r="C808" s="46"/>
      <c r="D808" s="48"/>
      <c r="E808" s="135"/>
      <c r="F808" s="49">
        <f t="shared" si="24"/>
        <v>0</v>
      </c>
      <c r="G808" s="49">
        <f t="shared" si="25"/>
        <v>0</v>
      </c>
      <c r="H808" s="34" t="s">
        <v>66</v>
      </c>
      <c r="I808" s="45"/>
      <c r="J808" s="46"/>
      <c r="K808" s="25"/>
      <c r="L808" s="22"/>
      <c r="M808" s="47" t="str">
        <f t="shared" si="26"/>
        <v/>
      </c>
      <c r="N808" s="27" t="str">
        <f t="shared" si="27"/>
        <v/>
      </c>
      <c r="O808" s="27" t="str">
        <f t="shared" si="28"/>
        <v/>
      </c>
      <c r="P808" s="27" t="str">
        <f t="shared" si="29"/>
        <v/>
      </c>
      <c r="Q808" s="28" t="s">
        <v>66</v>
      </c>
      <c r="R808" s="33" t="s">
        <v>66</v>
      </c>
      <c r="S808" s="30">
        <f ca="1">SUMIFS(Dividendos!E:E,Dividendos!B:B,A808,Dividendos!A:A,"&gt;="&amp;B808,Dividendos!A:A,"&lt;="&amp; IF(I808="",TODAY(),I808 ))*D808</f>
        <v>0</v>
      </c>
      <c r="T808" s="30">
        <f t="shared" ca="1" si="30"/>
        <v>0</v>
      </c>
      <c r="U808" s="31" t="str">
        <f ca="1">IFERROR(__xludf.DUMMYFUNCTION("IFERROR(IF(B808=TODAY(),GOOGLEFINANCE(""INDEXBVMF:IFIX""),INDEX(GOOGLEFINANCE(""INDEXBVMF:IFIX"",""price"",$B808),2,2)))"),"")</f>
        <v/>
      </c>
      <c r="V808" s="31">
        <f ca="1">IFERROR(__xludf.DUMMYFUNCTION("IF(OR(ISBLANK($I808),I808=TODAY()), GOOGLEFINANCE(""INDEXBVMF:IFIX"") ,INDEX(GOOGLEFINANCE(""INDEXBVMF:IFIX"",""price"",$I808),2,2))"),3416.25)</f>
        <v>3416.25</v>
      </c>
      <c r="W808" s="32" t="e">
        <f t="shared" ca="1" si="31"/>
        <v>#VALUE!</v>
      </c>
      <c r="X808" s="33" t="s">
        <v>66</v>
      </c>
      <c r="Y808" s="34">
        <v>0</v>
      </c>
    </row>
    <row r="809" spans="1:25" ht="15.75" customHeight="1" x14ac:dyDescent="0.2">
      <c r="A809" s="48"/>
      <c r="B809" s="45"/>
      <c r="C809" s="46"/>
      <c r="D809" s="48"/>
      <c r="E809" s="135"/>
      <c r="F809" s="49">
        <f t="shared" si="24"/>
        <v>0</v>
      </c>
      <c r="G809" s="49">
        <f t="shared" si="25"/>
        <v>0</v>
      </c>
      <c r="H809" s="34" t="s">
        <v>66</v>
      </c>
      <c r="I809" s="45"/>
      <c r="J809" s="46"/>
      <c r="K809" s="25"/>
      <c r="L809" s="22"/>
      <c r="M809" s="47" t="str">
        <f t="shared" si="26"/>
        <v/>
      </c>
      <c r="N809" s="27" t="str">
        <f t="shared" si="27"/>
        <v/>
      </c>
      <c r="O809" s="27" t="str">
        <f t="shared" si="28"/>
        <v/>
      </c>
      <c r="P809" s="27" t="str">
        <f t="shared" si="29"/>
        <v/>
      </c>
      <c r="Q809" s="28" t="s">
        <v>66</v>
      </c>
      <c r="R809" s="33" t="s">
        <v>66</v>
      </c>
      <c r="S809" s="30">
        <f ca="1">SUMIFS(Dividendos!E:E,Dividendos!B:B,A809,Dividendos!A:A,"&gt;="&amp;B809,Dividendos!A:A,"&lt;="&amp; IF(I809="",TODAY(),I809 ))*D809</f>
        <v>0</v>
      </c>
      <c r="T809" s="30">
        <f t="shared" ca="1" si="30"/>
        <v>0</v>
      </c>
      <c r="U809" s="31" t="str">
        <f ca="1">IFERROR(__xludf.DUMMYFUNCTION("IFERROR(IF(B809=TODAY(),GOOGLEFINANCE(""INDEXBVMF:IFIX""),INDEX(GOOGLEFINANCE(""INDEXBVMF:IFIX"",""price"",$B809),2,2)))"),"")</f>
        <v/>
      </c>
      <c r="V809" s="31">
        <f ca="1">IFERROR(__xludf.DUMMYFUNCTION("IF(OR(ISBLANK($I809),I809=TODAY()), GOOGLEFINANCE(""INDEXBVMF:IFIX"") ,INDEX(GOOGLEFINANCE(""INDEXBVMF:IFIX"",""price"",$I809),2,2))"),3416.25)</f>
        <v>3416.25</v>
      </c>
      <c r="W809" s="32" t="e">
        <f t="shared" ca="1" si="31"/>
        <v>#VALUE!</v>
      </c>
      <c r="X809" s="33" t="s">
        <v>66</v>
      </c>
      <c r="Y809" s="34">
        <v>0</v>
      </c>
    </row>
    <row r="810" spans="1:25" ht="15.75" customHeight="1" x14ac:dyDescent="0.2">
      <c r="A810" s="48"/>
      <c r="B810" s="45"/>
      <c r="C810" s="46"/>
      <c r="D810" s="48"/>
      <c r="E810" s="135"/>
      <c r="F810" s="49">
        <f t="shared" si="24"/>
        <v>0</v>
      </c>
      <c r="G810" s="49">
        <f t="shared" si="25"/>
        <v>0</v>
      </c>
      <c r="H810" s="34" t="s">
        <v>66</v>
      </c>
      <c r="I810" s="45"/>
      <c r="J810" s="46"/>
      <c r="K810" s="25"/>
      <c r="L810" s="22"/>
      <c r="M810" s="47" t="str">
        <f t="shared" si="26"/>
        <v/>
      </c>
      <c r="N810" s="27" t="str">
        <f t="shared" si="27"/>
        <v/>
      </c>
      <c r="O810" s="27" t="str">
        <f t="shared" si="28"/>
        <v/>
      </c>
      <c r="P810" s="27" t="str">
        <f t="shared" si="29"/>
        <v/>
      </c>
      <c r="Q810" s="28" t="s">
        <v>66</v>
      </c>
      <c r="R810" s="33" t="s">
        <v>66</v>
      </c>
      <c r="S810" s="30">
        <f ca="1">SUMIFS(Dividendos!E:E,Dividendos!B:B,A810,Dividendos!A:A,"&gt;="&amp;B810,Dividendos!A:A,"&lt;="&amp; IF(I810="",TODAY(),I810 ))*D810</f>
        <v>0</v>
      </c>
      <c r="T810" s="30">
        <f t="shared" ca="1" si="30"/>
        <v>0</v>
      </c>
      <c r="U810" s="31" t="str">
        <f ca="1">IFERROR(__xludf.DUMMYFUNCTION("IFERROR(IF(B810=TODAY(),GOOGLEFINANCE(""INDEXBVMF:IFIX""),INDEX(GOOGLEFINANCE(""INDEXBVMF:IFIX"",""price"",$B810),2,2)))"),"")</f>
        <v/>
      </c>
      <c r="V810" s="31">
        <f ca="1">IFERROR(__xludf.DUMMYFUNCTION("IF(OR(ISBLANK($I810),I810=TODAY()), GOOGLEFINANCE(""INDEXBVMF:IFIX"") ,INDEX(GOOGLEFINANCE(""INDEXBVMF:IFIX"",""price"",$I810),2,2))"),3416.25)</f>
        <v>3416.25</v>
      </c>
      <c r="W810" s="32" t="e">
        <f t="shared" ca="1" si="31"/>
        <v>#VALUE!</v>
      </c>
      <c r="X810" s="33" t="s">
        <v>66</v>
      </c>
      <c r="Y810" s="34">
        <v>0</v>
      </c>
    </row>
    <row r="811" spans="1:25" ht="15.75" customHeight="1" x14ac:dyDescent="0.2">
      <c r="A811" s="48"/>
      <c r="B811" s="45"/>
      <c r="C811" s="46"/>
      <c r="D811" s="48"/>
      <c r="E811" s="135"/>
      <c r="F811" s="49">
        <f t="shared" si="24"/>
        <v>0</v>
      </c>
      <c r="G811" s="49">
        <f t="shared" si="25"/>
        <v>0</v>
      </c>
      <c r="H811" s="34" t="s">
        <v>66</v>
      </c>
      <c r="I811" s="45"/>
      <c r="J811" s="46"/>
      <c r="K811" s="25"/>
      <c r="L811" s="22"/>
      <c r="M811" s="47" t="str">
        <f t="shared" si="26"/>
        <v/>
      </c>
      <c r="N811" s="27" t="str">
        <f t="shared" si="27"/>
        <v/>
      </c>
      <c r="O811" s="27" t="str">
        <f t="shared" si="28"/>
        <v/>
      </c>
      <c r="P811" s="27" t="str">
        <f t="shared" si="29"/>
        <v/>
      </c>
      <c r="Q811" s="28" t="s">
        <v>66</v>
      </c>
      <c r="R811" s="33" t="s">
        <v>66</v>
      </c>
      <c r="S811" s="30">
        <f ca="1">SUMIFS(Dividendos!E:E,Dividendos!B:B,A811,Dividendos!A:A,"&gt;="&amp;B811,Dividendos!A:A,"&lt;="&amp; IF(I811="",TODAY(),I811 ))*D811</f>
        <v>0</v>
      </c>
      <c r="T811" s="30">
        <f t="shared" ca="1" si="30"/>
        <v>0</v>
      </c>
      <c r="U811" s="31" t="str">
        <f ca="1">IFERROR(__xludf.DUMMYFUNCTION("IFERROR(IF(B811=TODAY(),GOOGLEFINANCE(""INDEXBVMF:IFIX""),INDEX(GOOGLEFINANCE(""INDEXBVMF:IFIX"",""price"",$B811),2,2)))"),"")</f>
        <v/>
      </c>
      <c r="V811" s="31">
        <f ca="1">IFERROR(__xludf.DUMMYFUNCTION("IF(OR(ISBLANK($I811),I811=TODAY()), GOOGLEFINANCE(""INDEXBVMF:IFIX"") ,INDEX(GOOGLEFINANCE(""INDEXBVMF:IFIX"",""price"",$I811),2,2))"),3416.25)</f>
        <v>3416.25</v>
      </c>
      <c r="W811" s="32" t="e">
        <f t="shared" ca="1" si="31"/>
        <v>#VALUE!</v>
      </c>
      <c r="X811" s="33" t="s">
        <v>66</v>
      </c>
      <c r="Y811" s="34">
        <v>0</v>
      </c>
    </row>
    <row r="812" spans="1:25" ht="15.75" customHeight="1" x14ac:dyDescent="0.2">
      <c r="A812" s="48"/>
      <c r="B812" s="45"/>
      <c r="C812" s="46"/>
      <c r="D812" s="48"/>
      <c r="E812" s="135"/>
      <c r="F812" s="49">
        <f t="shared" si="24"/>
        <v>0</v>
      </c>
      <c r="G812" s="49">
        <f t="shared" si="25"/>
        <v>0</v>
      </c>
      <c r="H812" s="34" t="s">
        <v>66</v>
      </c>
      <c r="I812" s="45"/>
      <c r="J812" s="46"/>
      <c r="K812" s="25"/>
      <c r="L812" s="22"/>
      <c r="M812" s="47" t="str">
        <f t="shared" si="26"/>
        <v/>
      </c>
      <c r="N812" s="27" t="str">
        <f t="shared" si="27"/>
        <v/>
      </c>
      <c r="O812" s="27" t="str">
        <f t="shared" si="28"/>
        <v/>
      </c>
      <c r="P812" s="27" t="str">
        <f t="shared" si="29"/>
        <v/>
      </c>
      <c r="Q812" s="28" t="s">
        <v>66</v>
      </c>
      <c r="R812" s="33" t="s">
        <v>66</v>
      </c>
      <c r="S812" s="30">
        <f ca="1">SUMIFS(Dividendos!E:E,Dividendos!B:B,A812,Dividendos!A:A,"&gt;="&amp;B812,Dividendos!A:A,"&lt;="&amp; IF(I812="",TODAY(),I812 ))*D812</f>
        <v>0</v>
      </c>
      <c r="T812" s="30">
        <f t="shared" ca="1" si="30"/>
        <v>0</v>
      </c>
      <c r="U812" s="31" t="str">
        <f ca="1">IFERROR(__xludf.DUMMYFUNCTION("IFERROR(IF(B812=TODAY(),GOOGLEFINANCE(""INDEXBVMF:IFIX""),INDEX(GOOGLEFINANCE(""INDEXBVMF:IFIX"",""price"",$B812),2,2)))"),"")</f>
        <v/>
      </c>
      <c r="V812" s="31">
        <f ca="1">IFERROR(__xludf.DUMMYFUNCTION("IF(OR(ISBLANK($I812),I812=TODAY()), GOOGLEFINANCE(""INDEXBVMF:IFIX"") ,INDEX(GOOGLEFINANCE(""INDEXBVMF:IFIX"",""price"",$I812),2,2))"),3416.25)</f>
        <v>3416.25</v>
      </c>
      <c r="W812" s="32" t="e">
        <f t="shared" ca="1" si="31"/>
        <v>#VALUE!</v>
      </c>
      <c r="X812" s="33" t="s">
        <v>66</v>
      </c>
      <c r="Y812" s="34">
        <v>0</v>
      </c>
    </row>
    <row r="813" spans="1:25" ht="15.75" customHeight="1" x14ac:dyDescent="0.2">
      <c r="A813" s="48"/>
      <c r="B813" s="45"/>
      <c r="C813" s="46"/>
      <c r="D813" s="48"/>
      <c r="E813" s="135"/>
      <c r="F813" s="49">
        <f t="shared" si="24"/>
        <v>0</v>
      </c>
      <c r="G813" s="49">
        <f t="shared" si="25"/>
        <v>0</v>
      </c>
      <c r="H813" s="34" t="s">
        <v>66</v>
      </c>
      <c r="I813" s="45"/>
      <c r="J813" s="46"/>
      <c r="K813" s="25"/>
      <c r="L813" s="22"/>
      <c r="M813" s="47" t="str">
        <f t="shared" si="26"/>
        <v/>
      </c>
      <c r="N813" s="27" t="str">
        <f t="shared" si="27"/>
        <v/>
      </c>
      <c r="O813" s="27" t="str">
        <f t="shared" si="28"/>
        <v/>
      </c>
      <c r="P813" s="27" t="str">
        <f t="shared" si="29"/>
        <v/>
      </c>
      <c r="Q813" s="28" t="s">
        <v>66</v>
      </c>
      <c r="R813" s="33" t="s">
        <v>66</v>
      </c>
      <c r="S813" s="30">
        <f ca="1">SUMIFS(Dividendos!E:E,Dividendos!B:B,A813,Dividendos!A:A,"&gt;="&amp;B813,Dividendos!A:A,"&lt;="&amp; IF(I813="",TODAY(),I813 ))*D813</f>
        <v>0</v>
      </c>
      <c r="T813" s="30">
        <f t="shared" ca="1" si="30"/>
        <v>0</v>
      </c>
      <c r="U813" s="31" t="str">
        <f ca="1">IFERROR(__xludf.DUMMYFUNCTION("IFERROR(IF(B813=TODAY(),GOOGLEFINANCE(""INDEXBVMF:IFIX""),INDEX(GOOGLEFINANCE(""INDEXBVMF:IFIX"",""price"",$B813),2,2)))"),"")</f>
        <v/>
      </c>
      <c r="V813" s="31">
        <f ca="1">IFERROR(__xludf.DUMMYFUNCTION("IF(OR(ISBLANK($I813),I813=TODAY()), GOOGLEFINANCE(""INDEXBVMF:IFIX"") ,INDEX(GOOGLEFINANCE(""INDEXBVMF:IFIX"",""price"",$I813),2,2))"),3416.25)</f>
        <v>3416.25</v>
      </c>
      <c r="W813" s="32" t="e">
        <f t="shared" ca="1" si="31"/>
        <v>#VALUE!</v>
      </c>
      <c r="X813" s="33" t="s">
        <v>66</v>
      </c>
      <c r="Y813" s="34">
        <v>0</v>
      </c>
    </row>
    <row r="814" spans="1:25" ht="15.75" customHeight="1" x14ac:dyDescent="0.2">
      <c r="A814" s="48"/>
      <c r="B814" s="45"/>
      <c r="C814" s="46"/>
      <c r="D814" s="48"/>
      <c r="E814" s="135"/>
      <c r="F814" s="49">
        <f t="shared" si="24"/>
        <v>0</v>
      </c>
      <c r="G814" s="49">
        <f t="shared" si="25"/>
        <v>0</v>
      </c>
      <c r="H814" s="34" t="s">
        <v>66</v>
      </c>
      <c r="I814" s="45"/>
      <c r="J814" s="46"/>
      <c r="K814" s="25"/>
      <c r="L814" s="22"/>
      <c r="M814" s="47" t="str">
        <f t="shared" si="26"/>
        <v/>
      </c>
      <c r="N814" s="27" t="str">
        <f t="shared" si="27"/>
        <v/>
      </c>
      <c r="O814" s="27" t="str">
        <f t="shared" si="28"/>
        <v/>
      </c>
      <c r="P814" s="27" t="str">
        <f t="shared" si="29"/>
        <v/>
      </c>
      <c r="Q814" s="28" t="s">
        <v>66</v>
      </c>
      <c r="R814" s="33" t="s">
        <v>66</v>
      </c>
      <c r="S814" s="30">
        <f ca="1">SUMIFS(Dividendos!E:E,Dividendos!B:B,A814,Dividendos!A:A,"&gt;="&amp;B814,Dividendos!A:A,"&lt;="&amp; IF(I814="",TODAY(),I814 ))*D814</f>
        <v>0</v>
      </c>
      <c r="T814" s="30">
        <f t="shared" ca="1" si="30"/>
        <v>0</v>
      </c>
      <c r="U814" s="31" t="str">
        <f ca="1">IFERROR(__xludf.DUMMYFUNCTION("IFERROR(IF(B814=TODAY(),GOOGLEFINANCE(""INDEXBVMF:IFIX""),INDEX(GOOGLEFINANCE(""INDEXBVMF:IFIX"",""price"",$B814),2,2)))"),"")</f>
        <v/>
      </c>
      <c r="V814" s="31">
        <f ca="1">IFERROR(__xludf.DUMMYFUNCTION("IF(OR(ISBLANK($I814),I814=TODAY()), GOOGLEFINANCE(""INDEXBVMF:IFIX"") ,INDEX(GOOGLEFINANCE(""INDEXBVMF:IFIX"",""price"",$I814),2,2))"),3416.25)</f>
        <v>3416.25</v>
      </c>
      <c r="W814" s="32" t="e">
        <f t="shared" ca="1" si="31"/>
        <v>#VALUE!</v>
      </c>
      <c r="X814" s="33" t="s">
        <v>66</v>
      </c>
      <c r="Y814" s="34">
        <v>0</v>
      </c>
    </row>
    <row r="815" spans="1:25" ht="15.75" customHeight="1" x14ac:dyDescent="0.2">
      <c r="A815" s="48"/>
      <c r="B815" s="45"/>
      <c r="C815" s="46"/>
      <c r="D815" s="48"/>
      <c r="E815" s="135"/>
      <c r="F815" s="49">
        <f t="shared" si="24"/>
        <v>0</v>
      </c>
      <c r="G815" s="49">
        <f t="shared" si="25"/>
        <v>0</v>
      </c>
      <c r="H815" s="34" t="s">
        <v>66</v>
      </c>
      <c r="I815" s="45"/>
      <c r="J815" s="46"/>
      <c r="K815" s="25"/>
      <c r="L815" s="22"/>
      <c r="M815" s="47" t="str">
        <f t="shared" si="26"/>
        <v/>
      </c>
      <c r="N815" s="27" t="str">
        <f t="shared" si="27"/>
        <v/>
      </c>
      <c r="O815" s="27" t="str">
        <f t="shared" si="28"/>
        <v/>
      </c>
      <c r="P815" s="27" t="str">
        <f t="shared" si="29"/>
        <v/>
      </c>
      <c r="Q815" s="28" t="s">
        <v>66</v>
      </c>
      <c r="R815" s="33" t="s">
        <v>66</v>
      </c>
      <c r="S815" s="30">
        <f ca="1">SUMIFS(Dividendos!E:E,Dividendos!B:B,A815,Dividendos!A:A,"&gt;="&amp;B815,Dividendos!A:A,"&lt;="&amp; IF(I815="",TODAY(),I815 ))*D815</f>
        <v>0</v>
      </c>
      <c r="T815" s="30">
        <f t="shared" ca="1" si="30"/>
        <v>0</v>
      </c>
      <c r="U815" s="31" t="str">
        <f ca="1">IFERROR(__xludf.DUMMYFUNCTION("IFERROR(IF(B815=TODAY(),GOOGLEFINANCE(""INDEXBVMF:IFIX""),INDEX(GOOGLEFINANCE(""INDEXBVMF:IFIX"",""price"",$B815),2,2)))"),"")</f>
        <v/>
      </c>
      <c r="V815" s="31">
        <f ca="1">IFERROR(__xludf.DUMMYFUNCTION("IF(OR(ISBLANK($I815),I815=TODAY()), GOOGLEFINANCE(""INDEXBVMF:IFIX"") ,INDEX(GOOGLEFINANCE(""INDEXBVMF:IFIX"",""price"",$I815),2,2))"),3416.25)</f>
        <v>3416.25</v>
      </c>
      <c r="W815" s="32" t="e">
        <f t="shared" ca="1" si="31"/>
        <v>#VALUE!</v>
      </c>
      <c r="X815" s="33" t="s">
        <v>66</v>
      </c>
      <c r="Y815" s="34">
        <v>0</v>
      </c>
    </row>
    <row r="816" spans="1:25" ht="15.75" customHeight="1" x14ac:dyDescent="0.2">
      <c r="A816" s="48"/>
      <c r="B816" s="45"/>
      <c r="C816" s="46"/>
      <c r="D816" s="48"/>
      <c r="E816" s="135"/>
      <c r="F816" s="49">
        <f t="shared" si="24"/>
        <v>0</v>
      </c>
      <c r="G816" s="49">
        <f t="shared" si="25"/>
        <v>0</v>
      </c>
      <c r="H816" s="34" t="s">
        <v>66</v>
      </c>
      <c r="I816" s="45"/>
      <c r="J816" s="46"/>
      <c r="K816" s="25"/>
      <c r="L816" s="22"/>
      <c r="M816" s="47" t="str">
        <f t="shared" si="26"/>
        <v/>
      </c>
      <c r="N816" s="27" t="str">
        <f t="shared" si="27"/>
        <v/>
      </c>
      <c r="O816" s="27" t="str">
        <f t="shared" si="28"/>
        <v/>
      </c>
      <c r="P816" s="27" t="str">
        <f t="shared" si="29"/>
        <v/>
      </c>
      <c r="Q816" s="28" t="s">
        <v>66</v>
      </c>
      <c r="R816" s="33" t="s">
        <v>66</v>
      </c>
      <c r="S816" s="30">
        <f ca="1">SUMIFS(Dividendos!E:E,Dividendos!B:B,A816,Dividendos!A:A,"&gt;="&amp;B816,Dividendos!A:A,"&lt;="&amp; IF(I816="",TODAY(),I816 ))*D816</f>
        <v>0</v>
      </c>
      <c r="T816" s="30">
        <f t="shared" ca="1" si="30"/>
        <v>0</v>
      </c>
      <c r="U816" s="31" t="str">
        <f ca="1">IFERROR(__xludf.DUMMYFUNCTION("IFERROR(IF(B816=TODAY(),GOOGLEFINANCE(""INDEXBVMF:IFIX""),INDEX(GOOGLEFINANCE(""INDEXBVMF:IFIX"",""price"",$B816),2,2)))"),"")</f>
        <v/>
      </c>
      <c r="V816" s="31">
        <f ca="1">IFERROR(__xludf.DUMMYFUNCTION("IF(OR(ISBLANK($I816),I816=TODAY()), GOOGLEFINANCE(""INDEXBVMF:IFIX"") ,INDEX(GOOGLEFINANCE(""INDEXBVMF:IFIX"",""price"",$I816),2,2))"),3416.25)</f>
        <v>3416.25</v>
      </c>
      <c r="W816" s="32" t="e">
        <f t="shared" ca="1" si="31"/>
        <v>#VALUE!</v>
      </c>
      <c r="X816" s="33" t="s">
        <v>66</v>
      </c>
      <c r="Y816" s="34">
        <v>0</v>
      </c>
    </row>
    <row r="817" spans="1:25" ht="15.75" customHeight="1" x14ac:dyDescent="0.2">
      <c r="A817" s="48"/>
      <c r="B817" s="45"/>
      <c r="C817" s="46"/>
      <c r="D817" s="48"/>
      <c r="E817" s="135"/>
      <c r="F817" s="49">
        <f t="shared" si="24"/>
        <v>0</v>
      </c>
      <c r="G817" s="49">
        <f t="shared" si="25"/>
        <v>0</v>
      </c>
      <c r="H817" s="34" t="s">
        <v>66</v>
      </c>
      <c r="I817" s="45"/>
      <c r="J817" s="46"/>
      <c r="K817" s="25"/>
      <c r="L817" s="22"/>
      <c r="M817" s="47" t="str">
        <f t="shared" si="26"/>
        <v/>
      </c>
      <c r="N817" s="27" t="str">
        <f t="shared" si="27"/>
        <v/>
      </c>
      <c r="O817" s="27" t="str">
        <f t="shared" si="28"/>
        <v/>
      </c>
      <c r="P817" s="27" t="str">
        <f t="shared" si="29"/>
        <v/>
      </c>
      <c r="Q817" s="28" t="s">
        <v>66</v>
      </c>
      <c r="R817" s="33" t="s">
        <v>66</v>
      </c>
      <c r="S817" s="30">
        <f ca="1">SUMIFS(Dividendos!E:E,Dividendos!B:B,A817,Dividendos!A:A,"&gt;="&amp;B817,Dividendos!A:A,"&lt;="&amp; IF(I817="",TODAY(),I817 ))*D817</f>
        <v>0</v>
      </c>
      <c r="T817" s="30">
        <f t="shared" ca="1" si="30"/>
        <v>0</v>
      </c>
      <c r="U817" s="31" t="str">
        <f ca="1">IFERROR(__xludf.DUMMYFUNCTION("IFERROR(IF(B817=TODAY(),GOOGLEFINANCE(""INDEXBVMF:IFIX""),INDEX(GOOGLEFINANCE(""INDEXBVMF:IFIX"",""price"",$B817),2,2)))"),"")</f>
        <v/>
      </c>
      <c r="V817" s="31">
        <f ca="1">IFERROR(__xludf.DUMMYFUNCTION("IF(OR(ISBLANK($I817),I817=TODAY()), GOOGLEFINANCE(""INDEXBVMF:IFIX"") ,INDEX(GOOGLEFINANCE(""INDEXBVMF:IFIX"",""price"",$I817),2,2))"),3416.25)</f>
        <v>3416.25</v>
      </c>
      <c r="W817" s="32" t="e">
        <f t="shared" ca="1" si="31"/>
        <v>#VALUE!</v>
      </c>
      <c r="X817" s="33" t="s">
        <v>66</v>
      </c>
      <c r="Y817" s="34">
        <v>0</v>
      </c>
    </row>
    <row r="818" spans="1:25" ht="15.75" customHeight="1" x14ac:dyDescent="0.2">
      <c r="A818" s="48"/>
      <c r="B818" s="45"/>
      <c r="C818" s="46"/>
      <c r="D818" s="48"/>
      <c r="E818" s="135"/>
      <c r="F818" s="49">
        <f t="shared" si="24"/>
        <v>0</v>
      </c>
      <c r="G818" s="49">
        <f t="shared" si="25"/>
        <v>0</v>
      </c>
      <c r="H818" s="34" t="s">
        <v>66</v>
      </c>
      <c r="I818" s="45"/>
      <c r="J818" s="46"/>
      <c r="K818" s="25"/>
      <c r="L818" s="22"/>
      <c r="M818" s="47" t="str">
        <f t="shared" si="26"/>
        <v/>
      </c>
      <c r="N818" s="27" t="str">
        <f t="shared" si="27"/>
        <v/>
      </c>
      <c r="O818" s="27" t="str">
        <f t="shared" si="28"/>
        <v/>
      </c>
      <c r="P818" s="27" t="str">
        <f t="shared" si="29"/>
        <v/>
      </c>
      <c r="Q818" s="28" t="s">
        <v>66</v>
      </c>
      <c r="R818" s="33" t="s">
        <v>66</v>
      </c>
      <c r="S818" s="30">
        <f ca="1">SUMIFS(Dividendos!E:E,Dividendos!B:B,A818,Dividendos!A:A,"&gt;="&amp;B818,Dividendos!A:A,"&lt;="&amp; IF(I818="",TODAY(),I818 ))*D818</f>
        <v>0</v>
      </c>
      <c r="T818" s="30">
        <f t="shared" ca="1" si="30"/>
        <v>0</v>
      </c>
      <c r="U818" s="31" t="str">
        <f ca="1">IFERROR(__xludf.DUMMYFUNCTION("IFERROR(IF(B818=TODAY(),GOOGLEFINANCE(""INDEXBVMF:IFIX""),INDEX(GOOGLEFINANCE(""INDEXBVMF:IFIX"",""price"",$B818),2,2)))"),"")</f>
        <v/>
      </c>
      <c r="V818" s="31">
        <f ca="1">IFERROR(__xludf.DUMMYFUNCTION("IF(OR(ISBLANK($I818),I818=TODAY()), GOOGLEFINANCE(""INDEXBVMF:IFIX"") ,INDEX(GOOGLEFINANCE(""INDEXBVMF:IFIX"",""price"",$I818),2,2))"),3416.25)</f>
        <v>3416.25</v>
      </c>
      <c r="W818" s="32" t="e">
        <f t="shared" ca="1" si="31"/>
        <v>#VALUE!</v>
      </c>
      <c r="X818" s="33" t="s">
        <v>66</v>
      </c>
      <c r="Y818" s="34">
        <v>0</v>
      </c>
    </row>
    <row r="819" spans="1:25" ht="15.75" customHeight="1" x14ac:dyDescent="0.2">
      <c r="A819" s="48"/>
      <c r="B819" s="45"/>
      <c r="C819" s="46"/>
      <c r="D819" s="48"/>
      <c r="E819" s="135"/>
      <c r="F819" s="49">
        <f t="shared" si="24"/>
        <v>0</v>
      </c>
      <c r="G819" s="49">
        <f t="shared" si="25"/>
        <v>0</v>
      </c>
      <c r="H819" s="34" t="s">
        <v>66</v>
      </c>
      <c r="I819" s="45"/>
      <c r="J819" s="46"/>
      <c r="K819" s="25"/>
      <c r="L819" s="22"/>
      <c r="M819" s="47" t="str">
        <f t="shared" si="26"/>
        <v/>
      </c>
      <c r="N819" s="27" t="str">
        <f t="shared" si="27"/>
        <v/>
      </c>
      <c r="O819" s="27" t="str">
        <f t="shared" si="28"/>
        <v/>
      </c>
      <c r="P819" s="27" t="str">
        <f t="shared" si="29"/>
        <v/>
      </c>
      <c r="Q819" s="28" t="s">
        <v>66</v>
      </c>
      <c r="R819" s="33" t="s">
        <v>66</v>
      </c>
      <c r="S819" s="30">
        <f ca="1">SUMIFS(Dividendos!E:E,Dividendos!B:B,A819,Dividendos!A:A,"&gt;="&amp;B819,Dividendos!A:A,"&lt;="&amp; IF(I819="",TODAY(),I819 ))*D819</f>
        <v>0</v>
      </c>
      <c r="T819" s="30">
        <f t="shared" ca="1" si="30"/>
        <v>0</v>
      </c>
      <c r="U819" s="31" t="str">
        <f ca="1">IFERROR(__xludf.DUMMYFUNCTION("IFERROR(IF(B819=TODAY(),GOOGLEFINANCE(""INDEXBVMF:IFIX""),INDEX(GOOGLEFINANCE(""INDEXBVMF:IFIX"",""price"",$B819),2,2)))"),"")</f>
        <v/>
      </c>
      <c r="V819" s="31">
        <f ca="1">IFERROR(__xludf.DUMMYFUNCTION("IF(OR(ISBLANK($I819),I819=TODAY()), GOOGLEFINANCE(""INDEXBVMF:IFIX"") ,INDEX(GOOGLEFINANCE(""INDEXBVMF:IFIX"",""price"",$I819),2,2))"),3416.25)</f>
        <v>3416.25</v>
      </c>
      <c r="W819" s="32" t="e">
        <f t="shared" ca="1" si="31"/>
        <v>#VALUE!</v>
      </c>
      <c r="X819" s="33" t="s">
        <v>66</v>
      </c>
      <c r="Y819" s="34">
        <v>0</v>
      </c>
    </row>
    <row r="820" spans="1:25" ht="15.75" customHeight="1" x14ac:dyDescent="0.2">
      <c r="A820" s="48"/>
      <c r="B820" s="45"/>
      <c r="C820" s="46"/>
      <c r="D820" s="48"/>
      <c r="E820" s="135"/>
      <c r="F820" s="49">
        <f t="shared" si="24"/>
        <v>0</v>
      </c>
      <c r="G820" s="49">
        <f t="shared" si="25"/>
        <v>0</v>
      </c>
      <c r="H820" s="34" t="s">
        <v>66</v>
      </c>
      <c r="I820" s="45"/>
      <c r="J820" s="46"/>
      <c r="K820" s="25"/>
      <c r="L820" s="22"/>
      <c r="M820" s="47" t="str">
        <f t="shared" si="26"/>
        <v/>
      </c>
      <c r="N820" s="27" t="str">
        <f t="shared" si="27"/>
        <v/>
      </c>
      <c r="O820" s="27" t="str">
        <f t="shared" si="28"/>
        <v/>
      </c>
      <c r="P820" s="27" t="str">
        <f t="shared" si="29"/>
        <v/>
      </c>
      <c r="Q820" s="28" t="s">
        <v>66</v>
      </c>
      <c r="R820" s="33" t="s">
        <v>66</v>
      </c>
      <c r="S820" s="30">
        <f ca="1">SUMIFS(Dividendos!E:E,Dividendos!B:B,A820,Dividendos!A:A,"&gt;="&amp;B820,Dividendos!A:A,"&lt;="&amp; IF(I820="",TODAY(),I820 ))*D820</f>
        <v>0</v>
      </c>
      <c r="T820" s="30">
        <f t="shared" ca="1" si="30"/>
        <v>0</v>
      </c>
      <c r="U820" s="31" t="str">
        <f ca="1">IFERROR(__xludf.DUMMYFUNCTION("IFERROR(IF(B820=TODAY(),GOOGLEFINANCE(""INDEXBVMF:IFIX""),INDEX(GOOGLEFINANCE(""INDEXBVMF:IFIX"",""price"",$B820),2,2)))"),"")</f>
        <v/>
      </c>
      <c r="V820" s="31">
        <f ca="1">IFERROR(__xludf.DUMMYFUNCTION("IF(OR(ISBLANK($I820),I820=TODAY()), GOOGLEFINANCE(""INDEXBVMF:IFIX"") ,INDEX(GOOGLEFINANCE(""INDEXBVMF:IFIX"",""price"",$I820),2,2))"),3416.25)</f>
        <v>3416.25</v>
      </c>
      <c r="W820" s="32" t="e">
        <f t="shared" ca="1" si="31"/>
        <v>#VALUE!</v>
      </c>
      <c r="X820" s="33" t="s">
        <v>66</v>
      </c>
      <c r="Y820" s="34">
        <v>0</v>
      </c>
    </row>
    <row r="821" spans="1:25" ht="15.75" customHeight="1" x14ac:dyDescent="0.2">
      <c r="A821" s="48"/>
      <c r="B821" s="45"/>
      <c r="C821" s="46"/>
      <c r="D821" s="48"/>
      <c r="E821" s="135"/>
      <c r="F821" s="49">
        <f t="shared" si="24"/>
        <v>0</v>
      </c>
      <c r="G821" s="49">
        <f t="shared" si="25"/>
        <v>0</v>
      </c>
      <c r="H821" s="34" t="s">
        <v>66</v>
      </c>
      <c r="I821" s="45"/>
      <c r="J821" s="46"/>
      <c r="K821" s="25"/>
      <c r="L821" s="22"/>
      <c r="M821" s="47" t="str">
        <f t="shared" si="26"/>
        <v/>
      </c>
      <c r="N821" s="27" t="str">
        <f t="shared" si="27"/>
        <v/>
      </c>
      <c r="O821" s="27" t="str">
        <f t="shared" si="28"/>
        <v/>
      </c>
      <c r="P821" s="27" t="str">
        <f t="shared" si="29"/>
        <v/>
      </c>
      <c r="Q821" s="28" t="s">
        <v>66</v>
      </c>
      <c r="R821" s="33" t="s">
        <v>66</v>
      </c>
      <c r="S821" s="30">
        <f ca="1">SUMIFS(Dividendos!E:E,Dividendos!B:B,A821,Dividendos!A:A,"&gt;="&amp;B821,Dividendos!A:A,"&lt;="&amp; IF(I821="",TODAY(),I821 ))*D821</f>
        <v>0</v>
      </c>
      <c r="T821" s="30">
        <f t="shared" ca="1" si="30"/>
        <v>0</v>
      </c>
      <c r="U821" s="31" t="str">
        <f ca="1">IFERROR(__xludf.DUMMYFUNCTION("IFERROR(IF(B821=TODAY(),GOOGLEFINANCE(""INDEXBVMF:IFIX""),INDEX(GOOGLEFINANCE(""INDEXBVMF:IFIX"",""price"",$B821),2,2)))"),"")</f>
        <v/>
      </c>
      <c r="V821" s="31">
        <f ca="1">IFERROR(__xludf.DUMMYFUNCTION("IF(OR(ISBLANK($I821),I821=TODAY()), GOOGLEFINANCE(""INDEXBVMF:IFIX"") ,INDEX(GOOGLEFINANCE(""INDEXBVMF:IFIX"",""price"",$I821),2,2))"),3416.25)</f>
        <v>3416.25</v>
      </c>
      <c r="W821" s="32" t="e">
        <f t="shared" ca="1" si="31"/>
        <v>#VALUE!</v>
      </c>
      <c r="X821" s="33" t="s">
        <v>66</v>
      </c>
      <c r="Y821" s="34">
        <v>0</v>
      </c>
    </row>
    <row r="822" spans="1:25" ht="15.75" customHeight="1" x14ac:dyDescent="0.2">
      <c r="A822" s="48"/>
      <c r="B822" s="45"/>
      <c r="C822" s="46"/>
      <c r="D822" s="48"/>
      <c r="E822" s="135"/>
      <c r="F822" s="49">
        <f t="shared" si="24"/>
        <v>0</v>
      </c>
      <c r="G822" s="49">
        <f t="shared" si="25"/>
        <v>0</v>
      </c>
      <c r="H822" s="34" t="s">
        <v>66</v>
      </c>
      <c r="I822" s="45"/>
      <c r="J822" s="46"/>
      <c r="K822" s="25"/>
      <c r="L822" s="22"/>
      <c r="M822" s="47" t="str">
        <f t="shared" si="26"/>
        <v/>
      </c>
      <c r="N822" s="27" t="str">
        <f t="shared" si="27"/>
        <v/>
      </c>
      <c r="O822" s="27" t="str">
        <f t="shared" si="28"/>
        <v/>
      </c>
      <c r="P822" s="27" t="str">
        <f t="shared" si="29"/>
        <v/>
      </c>
      <c r="Q822" s="28" t="s">
        <v>66</v>
      </c>
      <c r="R822" s="33" t="s">
        <v>66</v>
      </c>
      <c r="S822" s="30">
        <f ca="1">SUMIFS(Dividendos!E:E,Dividendos!B:B,A822,Dividendos!A:A,"&gt;="&amp;B822,Dividendos!A:A,"&lt;="&amp; IF(I822="",TODAY(),I822 ))*D822</f>
        <v>0</v>
      </c>
      <c r="T822" s="30">
        <f t="shared" ca="1" si="30"/>
        <v>0</v>
      </c>
      <c r="U822" s="31" t="str">
        <f ca="1">IFERROR(__xludf.DUMMYFUNCTION("IFERROR(IF(B822=TODAY(),GOOGLEFINANCE(""INDEXBVMF:IFIX""),INDEX(GOOGLEFINANCE(""INDEXBVMF:IFIX"",""price"",$B822),2,2)))"),"")</f>
        <v/>
      </c>
      <c r="V822" s="31">
        <f ca="1">IFERROR(__xludf.DUMMYFUNCTION("IF(OR(ISBLANK($I822),I822=TODAY()), GOOGLEFINANCE(""INDEXBVMF:IFIX"") ,INDEX(GOOGLEFINANCE(""INDEXBVMF:IFIX"",""price"",$I822),2,2))"),3416.25)</f>
        <v>3416.25</v>
      </c>
      <c r="W822" s="32" t="e">
        <f t="shared" ca="1" si="31"/>
        <v>#VALUE!</v>
      </c>
      <c r="X822" s="33" t="s">
        <v>66</v>
      </c>
      <c r="Y822" s="34">
        <v>0</v>
      </c>
    </row>
    <row r="823" spans="1:25" ht="15.75" customHeight="1" x14ac:dyDescent="0.2">
      <c r="A823" s="48"/>
      <c r="B823" s="45"/>
      <c r="C823" s="46"/>
      <c r="D823" s="48"/>
      <c r="E823" s="135"/>
      <c r="F823" s="49">
        <f t="shared" si="24"/>
        <v>0</v>
      </c>
      <c r="G823" s="49">
        <f t="shared" si="25"/>
        <v>0</v>
      </c>
      <c r="H823" s="34" t="s">
        <v>66</v>
      </c>
      <c r="I823" s="45"/>
      <c r="J823" s="46"/>
      <c r="K823" s="25"/>
      <c r="L823" s="22"/>
      <c r="M823" s="47" t="str">
        <f t="shared" si="26"/>
        <v/>
      </c>
      <c r="N823" s="27" t="str">
        <f t="shared" si="27"/>
        <v/>
      </c>
      <c r="O823" s="27" t="str">
        <f t="shared" si="28"/>
        <v/>
      </c>
      <c r="P823" s="27" t="str">
        <f t="shared" si="29"/>
        <v/>
      </c>
      <c r="Q823" s="28" t="s">
        <v>66</v>
      </c>
      <c r="R823" s="33" t="s">
        <v>66</v>
      </c>
      <c r="S823" s="30">
        <f ca="1">SUMIFS(Dividendos!E:E,Dividendos!B:B,A823,Dividendos!A:A,"&gt;="&amp;B823,Dividendos!A:A,"&lt;="&amp; IF(I823="",TODAY(),I823 ))*D823</f>
        <v>0</v>
      </c>
      <c r="T823" s="30">
        <f t="shared" ca="1" si="30"/>
        <v>0</v>
      </c>
      <c r="U823" s="31" t="str">
        <f ca="1">IFERROR(__xludf.DUMMYFUNCTION("IFERROR(IF(B823=TODAY(),GOOGLEFINANCE(""INDEXBVMF:IFIX""),INDEX(GOOGLEFINANCE(""INDEXBVMF:IFIX"",""price"",$B823),2,2)))"),"")</f>
        <v/>
      </c>
      <c r="V823" s="31">
        <f ca="1">IFERROR(__xludf.DUMMYFUNCTION("IF(OR(ISBLANK($I823),I823=TODAY()), GOOGLEFINANCE(""INDEXBVMF:IFIX"") ,INDEX(GOOGLEFINANCE(""INDEXBVMF:IFIX"",""price"",$I823),2,2))"),3416.25)</f>
        <v>3416.25</v>
      </c>
      <c r="W823" s="32" t="e">
        <f t="shared" ca="1" si="31"/>
        <v>#VALUE!</v>
      </c>
      <c r="X823" s="33" t="s">
        <v>66</v>
      </c>
      <c r="Y823" s="34">
        <v>0</v>
      </c>
    </row>
    <row r="824" spans="1:25" ht="15.75" customHeight="1" x14ac:dyDescent="0.2">
      <c r="A824" s="48"/>
      <c r="B824" s="45"/>
      <c r="C824" s="46"/>
      <c r="D824" s="48"/>
      <c r="E824" s="135"/>
      <c r="F824" s="49">
        <f t="shared" si="24"/>
        <v>0</v>
      </c>
      <c r="G824" s="49">
        <f t="shared" si="25"/>
        <v>0</v>
      </c>
      <c r="H824" s="34" t="s">
        <v>66</v>
      </c>
      <c r="I824" s="45"/>
      <c r="J824" s="46"/>
      <c r="K824" s="25"/>
      <c r="L824" s="22"/>
      <c r="M824" s="47" t="str">
        <f t="shared" si="26"/>
        <v/>
      </c>
      <c r="N824" s="27" t="str">
        <f t="shared" si="27"/>
        <v/>
      </c>
      <c r="O824" s="27" t="str">
        <f t="shared" si="28"/>
        <v/>
      </c>
      <c r="P824" s="27" t="str">
        <f t="shared" si="29"/>
        <v/>
      </c>
      <c r="Q824" s="28" t="s">
        <v>66</v>
      </c>
      <c r="R824" s="33" t="s">
        <v>66</v>
      </c>
      <c r="S824" s="30">
        <f ca="1">SUMIFS(Dividendos!E:E,Dividendos!B:B,A824,Dividendos!A:A,"&gt;="&amp;B824,Dividendos!A:A,"&lt;="&amp; IF(I824="",TODAY(),I824 ))*D824</f>
        <v>0</v>
      </c>
      <c r="T824" s="30">
        <f t="shared" ca="1" si="30"/>
        <v>0</v>
      </c>
      <c r="U824" s="31" t="str">
        <f ca="1">IFERROR(__xludf.DUMMYFUNCTION("IFERROR(IF(B824=TODAY(),GOOGLEFINANCE(""INDEXBVMF:IFIX""),INDEX(GOOGLEFINANCE(""INDEXBVMF:IFIX"",""price"",$B824),2,2)))"),"")</f>
        <v/>
      </c>
      <c r="V824" s="31">
        <f ca="1">IFERROR(__xludf.DUMMYFUNCTION("IF(OR(ISBLANK($I824),I824=TODAY()), GOOGLEFINANCE(""INDEXBVMF:IFIX"") ,INDEX(GOOGLEFINANCE(""INDEXBVMF:IFIX"",""price"",$I824),2,2))"),3416.25)</f>
        <v>3416.25</v>
      </c>
      <c r="W824" s="32" t="e">
        <f t="shared" ca="1" si="31"/>
        <v>#VALUE!</v>
      </c>
      <c r="X824" s="33" t="s">
        <v>66</v>
      </c>
      <c r="Y824" s="34">
        <v>0</v>
      </c>
    </row>
    <row r="825" spans="1:25" ht="15.75" customHeight="1" x14ac:dyDescent="0.2">
      <c r="A825" s="48"/>
      <c r="B825" s="45"/>
      <c r="C825" s="46"/>
      <c r="D825" s="48"/>
      <c r="E825" s="135"/>
      <c r="F825" s="49">
        <f t="shared" si="24"/>
        <v>0</v>
      </c>
      <c r="G825" s="49">
        <f t="shared" si="25"/>
        <v>0</v>
      </c>
      <c r="H825" s="34" t="s">
        <v>66</v>
      </c>
      <c r="I825" s="45"/>
      <c r="J825" s="46"/>
      <c r="K825" s="25"/>
      <c r="L825" s="22"/>
      <c r="M825" s="47" t="str">
        <f t="shared" si="26"/>
        <v/>
      </c>
      <c r="N825" s="27" t="str">
        <f t="shared" si="27"/>
        <v/>
      </c>
      <c r="O825" s="27" t="str">
        <f t="shared" si="28"/>
        <v/>
      </c>
      <c r="P825" s="27" t="str">
        <f t="shared" si="29"/>
        <v/>
      </c>
      <c r="Q825" s="28" t="s">
        <v>66</v>
      </c>
      <c r="R825" s="33" t="s">
        <v>66</v>
      </c>
      <c r="S825" s="30">
        <f ca="1">SUMIFS(Dividendos!E:E,Dividendos!B:B,A825,Dividendos!A:A,"&gt;="&amp;B825,Dividendos!A:A,"&lt;="&amp; IF(I825="",TODAY(),I825 ))*D825</f>
        <v>0</v>
      </c>
      <c r="T825" s="30">
        <f t="shared" ca="1" si="30"/>
        <v>0</v>
      </c>
      <c r="U825" s="31" t="str">
        <f ca="1">IFERROR(__xludf.DUMMYFUNCTION("IFERROR(IF(B825=TODAY(),GOOGLEFINANCE(""INDEXBVMF:IFIX""),INDEX(GOOGLEFINANCE(""INDEXBVMF:IFIX"",""price"",$B825),2,2)))"),"")</f>
        <v/>
      </c>
      <c r="V825" s="31">
        <f ca="1">IFERROR(__xludf.DUMMYFUNCTION("IF(OR(ISBLANK($I825),I825=TODAY()), GOOGLEFINANCE(""INDEXBVMF:IFIX"") ,INDEX(GOOGLEFINANCE(""INDEXBVMF:IFIX"",""price"",$I825),2,2))"),3416.25)</f>
        <v>3416.25</v>
      </c>
      <c r="W825" s="32" t="e">
        <f t="shared" ca="1" si="31"/>
        <v>#VALUE!</v>
      </c>
      <c r="X825" s="33" t="s">
        <v>66</v>
      </c>
      <c r="Y825" s="34">
        <v>0</v>
      </c>
    </row>
    <row r="826" spans="1:25" ht="15.75" customHeight="1" x14ac:dyDescent="0.2">
      <c r="A826" s="48"/>
      <c r="B826" s="45"/>
      <c r="C826" s="46"/>
      <c r="D826" s="48"/>
      <c r="E826" s="135"/>
      <c r="F826" s="49">
        <f t="shared" si="24"/>
        <v>0</v>
      </c>
      <c r="G826" s="49">
        <f t="shared" si="25"/>
        <v>0</v>
      </c>
      <c r="H826" s="34" t="s">
        <v>66</v>
      </c>
      <c r="I826" s="45"/>
      <c r="J826" s="46"/>
      <c r="K826" s="25"/>
      <c r="L826" s="22"/>
      <c r="M826" s="47" t="str">
        <f t="shared" si="26"/>
        <v/>
      </c>
      <c r="N826" s="27" t="str">
        <f t="shared" si="27"/>
        <v/>
      </c>
      <c r="O826" s="27" t="str">
        <f t="shared" si="28"/>
        <v/>
      </c>
      <c r="P826" s="27" t="str">
        <f t="shared" si="29"/>
        <v/>
      </c>
      <c r="Q826" s="28" t="s">
        <v>66</v>
      </c>
      <c r="R826" s="33" t="s">
        <v>66</v>
      </c>
      <c r="S826" s="30">
        <f ca="1">SUMIFS(Dividendos!E:E,Dividendos!B:B,A826,Dividendos!A:A,"&gt;="&amp;B826,Dividendos!A:A,"&lt;="&amp; IF(I826="",TODAY(),I826 ))*D826</f>
        <v>0</v>
      </c>
      <c r="T826" s="30">
        <f t="shared" ca="1" si="30"/>
        <v>0</v>
      </c>
      <c r="U826" s="31" t="str">
        <f ca="1">IFERROR(__xludf.DUMMYFUNCTION("IFERROR(IF(B826=TODAY(),GOOGLEFINANCE(""INDEXBVMF:IFIX""),INDEX(GOOGLEFINANCE(""INDEXBVMF:IFIX"",""price"",$B826),2,2)))"),"")</f>
        <v/>
      </c>
      <c r="V826" s="31">
        <f ca="1">IFERROR(__xludf.DUMMYFUNCTION("IF(OR(ISBLANK($I826),I826=TODAY()), GOOGLEFINANCE(""INDEXBVMF:IFIX"") ,INDEX(GOOGLEFINANCE(""INDEXBVMF:IFIX"",""price"",$I826),2,2))"),3416.25)</f>
        <v>3416.25</v>
      </c>
      <c r="W826" s="32" t="e">
        <f t="shared" ca="1" si="31"/>
        <v>#VALUE!</v>
      </c>
      <c r="X826" s="33" t="s">
        <v>66</v>
      </c>
      <c r="Y826" s="34">
        <v>0</v>
      </c>
    </row>
    <row r="827" spans="1:25" ht="15.75" customHeight="1" x14ac:dyDescent="0.2">
      <c r="A827" s="48"/>
      <c r="B827" s="45"/>
      <c r="C827" s="46"/>
      <c r="D827" s="48"/>
      <c r="E827" s="135"/>
      <c r="F827" s="49">
        <f t="shared" si="24"/>
        <v>0</v>
      </c>
      <c r="G827" s="49">
        <f t="shared" si="25"/>
        <v>0</v>
      </c>
      <c r="H827" s="34" t="s">
        <v>66</v>
      </c>
      <c r="I827" s="45"/>
      <c r="J827" s="46"/>
      <c r="K827" s="25"/>
      <c r="L827" s="22"/>
      <c r="M827" s="47" t="str">
        <f t="shared" si="26"/>
        <v/>
      </c>
      <c r="N827" s="27" t="str">
        <f t="shared" si="27"/>
        <v/>
      </c>
      <c r="O827" s="27" t="str">
        <f t="shared" si="28"/>
        <v/>
      </c>
      <c r="P827" s="27" t="str">
        <f t="shared" si="29"/>
        <v/>
      </c>
      <c r="Q827" s="28" t="s">
        <v>66</v>
      </c>
      <c r="R827" s="33" t="s">
        <v>66</v>
      </c>
      <c r="S827" s="30">
        <f ca="1">SUMIFS(Dividendos!E:E,Dividendos!B:B,A827,Dividendos!A:A,"&gt;="&amp;B827,Dividendos!A:A,"&lt;="&amp; IF(I827="",TODAY(),I827 ))*D827</f>
        <v>0</v>
      </c>
      <c r="T827" s="30">
        <f t="shared" ca="1" si="30"/>
        <v>0</v>
      </c>
      <c r="U827" s="31" t="str">
        <f ca="1">IFERROR(__xludf.DUMMYFUNCTION("IFERROR(IF(B827=TODAY(),GOOGLEFINANCE(""INDEXBVMF:IFIX""),INDEX(GOOGLEFINANCE(""INDEXBVMF:IFIX"",""price"",$B827),2,2)))"),"")</f>
        <v/>
      </c>
      <c r="V827" s="31">
        <f ca="1">IFERROR(__xludf.DUMMYFUNCTION("IF(OR(ISBLANK($I827),I827=TODAY()), GOOGLEFINANCE(""INDEXBVMF:IFIX"") ,INDEX(GOOGLEFINANCE(""INDEXBVMF:IFIX"",""price"",$I827),2,2))"),3416.25)</f>
        <v>3416.25</v>
      </c>
      <c r="W827" s="32" t="e">
        <f t="shared" ca="1" si="31"/>
        <v>#VALUE!</v>
      </c>
      <c r="X827" s="33" t="s">
        <v>66</v>
      </c>
      <c r="Y827" s="34">
        <v>0</v>
      </c>
    </row>
    <row r="828" spans="1:25" ht="15.75" customHeight="1" x14ac:dyDescent="0.2">
      <c r="A828" s="48"/>
      <c r="B828" s="45"/>
      <c r="C828" s="46"/>
      <c r="D828" s="48"/>
      <c r="E828" s="135"/>
      <c r="F828" s="49">
        <f t="shared" si="24"/>
        <v>0</v>
      </c>
      <c r="G828" s="49">
        <f t="shared" si="25"/>
        <v>0</v>
      </c>
      <c r="H828" s="34" t="s">
        <v>66</v>
      </c>
      <c r="I828" s="45"/>
      <c r="J828" s="46"/>
      <c r="K828" s="25"/>
      <c r="L828" s="22"/>
      <c r="M828" s="47" t="str">
        <f t="shared" si="26"/>
        <v/>
      </c>
      <c r="N828" s="27" t="str">
        <f t="shared" si="27"/>
        <v/>
      </c>
      <c r="O828" s="27" t="str">
        <f t="shared" si="28"/>
        <v/>
      </c>
      <c r="P828" s="27" t="str">
        <f t="shared" si="29"/>
        <v/>
      </c>
      <c r="Q828" s="28" t="s">
        <v>66</v>
      </c>
      <c r="R828" s="33" t="s">
        <v>66</v>
      </c>
      <c r="S828" s="30">
        <f ca="1">SUMIFS(Dividendos!E:E,Dividendos!B:B,A828,Dividendos!A:A,"&gt;="&amp;B828,Dividendos!A:A,"&lt;="&amp; IF(I828="",TODAY(),I828 ))*D828</f>
        <v>0</v>
      </c>
      <c r="T828" s="30">
        <f t="shared" ca="1" si="30"/>
        <v>0</v>
      </c>
      <c r="U828" s="31" t="str">
        <f ca="1">IFERROR(__xludf.DUMMYFUNCTION("IFERROR(IF(B828=TODAY(),GOOGLEFINANCE(""INDEXBVMF:IFIX""),INDEX(GOOGLEFINANCE(""INDEXBVMF:IFIX"",""price"",$B828),2,2)))"),"")</f>
        <v/>
      </c>
      <c r="V828" s="31">
        <f ca="1">IFERROR(__xludf.DUMMYFUNCTION("IF(OR(ISBLANK($I828),I828=TODAY()), GOOGLEFINANCE(""INDEXBVMF:IFIX"") ,INDEX(GOOGLEFINANCE(""INDEXBVMF:IFIX"",""price"",$I828),2,2))"),3416.25)</f>
        <v>3416.25</v>
      </c>
      <c r="W828" s="32" t="e">
        <f t="shared" ca="1" si="31"/>
        <v>#VALUE!</v>
      </c>
      <c r="X828" s="33" t="s">
        <v>66</v>
      </c>
      <c r="Y828" s="34">
        <v>0</v>
      </c>
    </row>
    <row r="829" spans="1:25" ht="15.75" customHeight="1" x14ac:dyDescent="0.2">
      <c r="A829" s="48"/>
      <c r="B829" s="45"/>
      <c r="C829" s="46"/>
      <c r="D829" s="48"/>
      <c r="E829" s="135"/>
      <c r="F829" s="49">
        <f t="shared" si="24"/>
        <v>0</v>
      </c>
      <c r="G829" s="49">
        <f t="shared" si="25"/>
        <v>0</v>
      </c>
      <c r="H829" s="34" t="s">
        <v>66</v>
      </c>
      <c r="I829" s="45"/>
      <c r="J829" s="46"/>
      <c r="K829" s="25"/>
      <c r="L829" s="22"/>
      <c r="M829" s="47" t="str">
        <f t="shared" si="26"/>
        <v/>
      </c>
      <c r="N829" s="27" t="str">
        <f t="shared" si="27"/>
        <v/>
      </c>
      <c r="O829" s="27" t="str">
        <f t="shared" si="28"/>
        <v/>
      </c>
      <c r="P829" s="27" t="str">
        <f t="shared" si="29"/>
        <v/>
      </c>
      <c r="Q829" s="28" t="s">
        <v>66</v>
      </c>
      <c r="R829" s="33" t="s">
        <v>66</v>
      </c>
      <c r="S829" s="30">
        <f ca="1">SUMIFS(Dividendos!E:E,Dividendos!B:B,A829,Dividendos!A:A,"&gt;="&amp;B829,Dividendos!A:A,"&lt;="&amp; IF(I829="",TODAY(),I829 ))*D829</f>
        <v>0</v>
      </c>
      <c r="T829" s="30">
        <f t="shared" ca="1" si="30"/>
        <v>0</v>
      </c>
      <c r="U829" s="31" t="str">
        <f ca="1">IFERROR(__xludf.DUMMYFUNCTION("IFERROR(IF(B829=TODAY(),GOOGLEFINANCE(""INDEXBVMF:IFIX""),INDEX(GOOGLEFINANCE(""INDEXBVMF:IFIX"",""price"",$B829),2,2)))"),"")</f>
        <v/>
      </c>
      <c r="V829" s="31">
        <f ca="1">IFERROR(__xludf.DUMMYFUNCTION("IF(OR(ISBLANK($I829),I829=TODAY()), GOOGLEFINANCE(""INDEXBVMF:IFIX"") ,INDEX(GOOGLEFINANCE(""INDEXBVMF:IFIX"",""price"",$I829),2,2))"),3416.25)</f>
        <v>3416.25</v>
      </c>
      <c r="W829" s="32" t="e">
        <f t="shared" ca="1" si="31"/>
        <v>#VALUE!</v>
      </c>
      <c r="X829" s="33" t="s">
        <v>66</v>
      </c>
      <c r="Y829" s="34">
        <v>0</v>
      </c>
    </row>
    <row r="830" spans="1:25" ht="15.75" customHeight="1" x14ac:dyDescent="0.2">
      <c r="A830" s="48"/>
      <c r="B830" s="45"/>
      <c r="C830" s="46"/>
      <c r="D830" s="48"/>
      <c r="E830" s="135"/>
      <c r="F830" s="49">
        <f t="shared" si="24"/>
        <v>0</v>
      </c>
      <c r="G830" s="49">
        <f t="shared" si="25"/>
        <v>0</v>
      </c>
      <c r="H830" s="34" t="s">
        <v>66</v>
      </c>
      <c r="I830" s="45"/>
      <c r="J830" s="46"/>
      <c r="K830" s="25"/>
      <c r="L830" s="22"/>
      <c r="M830" s="47" t="str">
        <f t="shared" si="26"/>
        <v/>
      </c>
      <c r="N830" s="27" t="str">
        <f t="shared" si="27"/>
        <v/>
      </c>
      <c r="O830" s="27" t="str">
        <f t="shared" si="28"/>
        <v/>
      </c>
      <c r="P830" s="27" t="str">
        <f t="shared" si="29"/>
        <v/>
      </c>
      <c r="Q830" s="28" t="s">
        <v>66</v>
      </c>
      <c r="R830" s="33" t="s">
        <v>66</v>
      </c>
      <c r="S830" s="30">
        <f ca="1">SUMIFS(Dividendos!E:E,Dividendos!B:B,A830,Dividendos!A:A,"&gt;="&amp;B830,Dividendos!A:A,"&lt;="&amp; IF(I830="",TODAY(),I830 ))*D830</f>
        <v>0</v>
      </c>
      <c r="T830" s="30">
        <f t="shared" ca="1" si="30"/>
        <v>0</v>
      </c>
      <c r="U830" s="31" t="str">
        <f ca="1">IFERROR(__xludf.DUMMYFUNCTION("IFERROR(IF(B830=TODAY(),GOOGLEFINANCE(""INDEXBVMF:IFIX""),INDEX(GOOGLEFINANCE(""INDEXBVMF:IFIX"",""price"",$B830),2,2)))"),"")</f>
        <v/>
      </c>
      <c r="V830" s="31">
        <f ca="1">IFERROR(__xludf.DUMMYFUNCTION("IF(OR(ISBLANK($I830),I830=TODAY()), GOOGLEFINANCE(""INDEXBVMF:IFIX"") ,INDEX(GOOGLEFINANCE(""INDEXBVMF:IFIX"",""price"",$I830),2,2))"),3416.25)</f>
        <v>3416.25</v>
      </c>
      <c r="W830" s="32" t="e">
        <f t="shared" ca="1" si="31"/>
        <v>#VALUE!</v>
      </c>
      <c r="X830" s="33" t="s">
        <v>66</v>
      </c>
      <c r="Y830" s="34">
        <v>0</v>
      </c>
    </row>
    <row r="831" spans="1:25" ht="15.75" customHeight="1" x14ac:dyDescent="0.2">
      <c r="A831" s="48"/>
      <c r="B831" s="45"/>
      <c r="C831" s="46"/>
      <c r="D831" s="48"/>
      <c r="E831" s="135"/>
      <c r="F831" s="49">
        <f t="shared" si="24"/>
        <v>0</v>
      </c>
      <c r="G831" s="49">
        <f t="shared" si="25"/>
        <v>0</v>
      </c>
      <c r="H831" s="34" t="s">
        <v>66</v>
      </c>
      <c r="I831" s="45"/>
      <c r="J831" s="46"/>
      <c r="K831" s="25"/>
      <c r="L831" s="22"/>
      <c r="M831" s="47" t="str">
        <f t="shared" si="26"/>
        <v/>
      </c>
      <c r="N831" s="27" t="str">
        <f t="shared" si="27"/>
        <v/>
      </c>
      <c r="O831" s="27" t="str">
        <f t="shared" si="28"/>
        <v/>
      </c>
      <c r="P831" s="27" t="str">
        <f t="shared" si="29"/>
        <v/>
      </c>
      <c r="Q831" s="28" t="s">
        <v>66</v>
      </c>
      <c r="R831" s="33" t="s">
        <v>66</v>
      </c>
      <c r="S831" s="30">
        <f ca="1">SUMIFS(Dividendos!E:E,Dividendos!B:B,A831,Dividendos!A:A,"&gt;="&amp;B831,Dividendos!A:A,"&lt;="&amp; IF(I831="",TODAY(),I831 ))*D831</f>
        <v>0</v>
      </c>
      <c r="T831" s="30">
        <f t="shared" ca="1" si="30"/>
        <v>0</v>
      </c>
      <c r="U831" s="31" t="str">
        <f ca="1">IFERROR(__xludf.DUMMYFUNCTION("IFERROR(IF(B831=TODAY(),GOOGLEFINANCE(""INDEXBVMF:IFIX""),INDEX(GOOGLEFINANCE(""INDEXBVMF:IFIX"",""price"",$B831),2,2)))"),"")</f>
        <v/>
      </c>
      <c r="V831" s="31">
        <f ca="1">IFERROR(__xludf.DUMMYFUNCTION("IF(OR(ISBLANK($I831),I831=TODAY()), GOOGLEFINANCE(""INDEXBVMF:IFIX"") ,INDEX(GOOGLEFINANCE(""INDEXBVMF:IFIX"",""price"",$I831),2,2))"),3416.25)</f>
        <v>3416.25</v>
      </c>
      <c r="W831" s="32" t="e">
        <f t="shared" ca="1" si="31"/>
        <v>#VALUE!</v>
      </c>
      <c r="X831" s="33" t="s">
        <v>66</v>
      </c>
      <c r="Y831" s="34">
        <v>0</v>
      </c>
    </row>
    <row r="832" spans="1:25" ht="15.75" customHeight="1" x14ac:dyDescent="0.2">
      <c r="A832" s="48"/>
      <c r="B832" s="45"/>
      <c r="C832" s="46"/>
      <c r="D832" s="48"/>
      <c r="E832" s="135"/>
      <c r="F832" s="49">
        <f t="shared" si="24"/>
        <v>0</v>
      </c>
      <c r="G832" s="49">
        <f t="shared" si="25"/>
        <v>0</v>
      </c>
      <c r="H832" s="34" t="s">
        <v>66</v>
      </c>
      <c r="I832" s="45"/>
      <c r="J832" s="46"/>
      <c r="K832" s="25"/>
      <c r="L832" s="22"/>
      <c r="M832" s="47" t="str">
        <f t="shared" si="26"/>
        <v/>
      </c>
      <c r="N832" s="27" t="str">
        <f t="shared" si="27"/>
        <v/>
      </c>
      <c r="O832" s="27" t="str">
        <f t="shared" si="28"/>
        <v/>
      </c>
      <c r="P832" s="27" t="str">
        <f t="shared" si="29"/>
        <v/>
      </c>
      <c r="Q832" s="28" t="s">
        <v>66</v>
      </c>
      <c r="R832" s="33" t="s">
        <v>66</v>
      </c>
      <c r="S832" s="30">
        <f ca="1">SUMIFS(Dividendos!E:E,Dividendos!B:B,A832,Dividendos!A:A,"&gt;="&amp;B832,Dividendos!A:A,"&lt;="&amp; IF(I832="",TODAY(),I832 ))*D832</f>
        <v>0</v>
      </c>
      <c r="T832" s="30">
        <f t="shared" ca="1" si="30"/>
        <v>0</v>
      </c>
      <c r="U832" s="31" t="str">
        <f ca="1">IFERROR(__xludf.DUMMYFUNCTION("IFERROR(IF(B832=TODAY(),GOOGLEFINANCE(""INDEXBVMF:IFIX""),INDEX(GOOGLEFINANCE(""INDEXBVMF:IFIX"",""price"",$B832),2,2)))"),"")</f>
        <v/>
      </c>
      <c r="V832" s="31">
        <f ca="1">IFERROR(__xludf.DUMMYFUNCTION("IF(OR(ISBLANK($I832),I832=TODAY()), GOOGLEFINANCE(""INDEXBVMF:IFIX"") ,INDEX(GOOGLEFINANCE(""INDEXBVMF:IFIX"",""price"",$I832),2,2))"),3416.25)</f>
        <v>3416.25</v>
      </c>
      <c r="W832" s="32" t="e">
        <f t="shared" ca="1" si="31"/>
        <v>#VALUE!</v>
      </c>
      <c r="X832" s="33" t="s">
        <v>66</v>
      </c>
      <c r="Y832" s="34">
        <v>0</v>
      </c>
    </row>
    <row r="833" spans="1:25" ht="15.75" customHeight="1" x14ac:dyDescent="0.2">
      <c r="A833" s="48"/>
      <c r="B833" s="45"/>
      <c r="C833" s="46"/>
      <c r="D833" s="48"/>
      <c r="E833" s="135"/>
      <c r="F833" s="49">
        <f t="shared" si="24"/>
        <v>0</v>
      </c>
      <c r="G833" s="49">
        <f t="shared" si="25"/>
        <v>0</v>
      </c>
      <c r="H833" s="34" t="s">
        <v>66</v>
      </c>
      <c r="I833" s="45"/>
      <c r="J833" s="46"/>
      <c r="K833" s="25"/>
      <c r="L833" s="22"/>
      <c r="M833" s="47" t="str">
        <f t="shared" si="26"/>
        <v/>
      </c>
      <c r="N833" s="27" t="str">
        <f t="shared" si="27"/>
        <v/>
      </c>
      <c r="O833" s="27" t="str">
        <f t="shared" si="28"/>
        <v/>
      </c>
      <c r="P833" s="27" t="str">
        <f t="shared" si="29"/>
        <v/>
      </c>
      <c r="Q833" s="28" t="s">
        <v>66</v>
      </c>
      <c r="R833" s="33" t="s">
        <v>66</v>
      </c>
      <c r="S833" s="30">
        <f ca="1">SUMIFS(Dividendos!E:E,Dividendos!B:B,A833,Dividendos!A:A,"&gt;="&amp;B833,Dividendos!A:A,"&lt;="&amp; IF(I833="",TODAY(),I833 ))*D833</f>
        <v>0</v>
      </c>
      <c r="T833" s="30">
        <f t="shared" ca="1" si="30"/>
        <v>0</v>
      </c>
      <c r="U833" s="31" t="str">
        <f ca="1">IFERROR(__xludf.DUMMYFUNCTION("IFERROR(IF(B833=TODAY(),GOOGLEFINANCE(""INDEXBVMF:IFIX""),INDEX(GOOGLEFINANCE(""INDEXBVMF:IFIX"",""price"",$B833),2,2)))"),"")</f>
        <v/>
      </c>
      <c r="V833" s="31">
        <f ca="1">IFERROR(__xludf.DUMMYFUNCTION("IF(OR(ISBLANK($I833),I833=TODAY()), GOOGLEFINANCE(""INDEXBVMF:IFIX"") ,INDEX(GOOGLEFINANCE(""INDEXBVMF:IFIX"",""price"",$I833),2,2))"),3416.25)</f>
        <v>3416.25</v>
      </c>
      <c r="W833" s="32" t="e">
        <f t="shared" ca="1" si="31"/>
        <v>#VALUE!</v>
      </c>
      <c r="X833" s="33" t="s">
        <v>66</v>
      </c>
      <c r="Y833" s="34">
        <v>0</v>
      </c>
    </row>
    <row r="834" spans="1:25" ht="15.75" customHeight="1" x14ac:dyDescent="0.2">
      <c r="A834" s="48"/>
      <c r="B834" s="45"/>
      <c r="C834" s="46"/>
      <c r="D834" s="48"/>
      <c r="E834" s="135"/>
      <c r="F834" s="49">
        <f t="shared" si="24"/>
        <v>0</v>
      </c>
      <c r="G834" s="49">
        <f t="shared" si="25"/>
        <v>0</v>
      </c>
      <c r="H834" s="34" t="s">
        <v>66</v>
      </c>
      <c r="I834" s="45"/>
      <c r="J834" s="46"/>
      <c r="K834" s="25"/>
      <c r="L834" s="22"/>
      <c r="M834" s="47" t="str">
        <f t="shared" si="26"/>
        <v/>
      </c>
      <c r="N834" s="27" t="str">
        <f t="shared" si="27"/>
        <v/>
      </c>
      <c r="O834" s="27" t="str">
        <f t="shared" si="28"/>
        <v/>
      </c>
      <c r="P834" s="27" t="str">
        <f t="shared" si="29"/>
        <v/>
      </c>
      <c r="Q834" s="28" t="s">
        <v>66</v>
      </c>
      <c r="R834" s="33" t="s">
        <v>66</v>
      </c>
      <c r="S834" s="30">
        <f ca="1">SUMIFS(Dividendos!E:E,Dividendos!B:B,A834,Dividendos!A:A,"&gt;="&amp;B834,Dividendos!A:A,"&lt;="&amp; IF(I834="",TODAY(),I834 ))*D834</f>
        <v>0</v>
      </c>
      <c r="T834" s="30">
        <f t="shared" ca="1" si="30"/>
        <v>0</v>
      </c>
      <c r="U834" s="31" t="str">
        <f ca="1">IFERROR(__xludf.DUMMYFUNCTION("IFERROR(IF(B834=TODAY(),GOOGLEFINANCE(""INDEXBVMF:IFIX""),INDEX(GOOGLEFINANCE(""INDEXBVMF:IFIX"",""price"",$B834),2,2)))"),"")</f>
        <v/>
      </c>
      <c r="V834" s="31">
        <f ca="1">IFERROR(__xludf.DUMMYFUNCTION("IF(OR(ISBLANK($I834),I834=TODAY()), GOOGLEFINANCE(""INDEXBVMF:IFIX"") ,INDEX(GOOGLEFINANCE(""INDEXBVMF:IFIX"",""price"",$I834),2,2))"),3416.25)</f>
        <v>3416.25</v>
      </c>
      <c r="W834" s="32" t="e">
        <f t="shared" ca="1" si="31"/>
        <v>#VALUE!</v>
      </c>
      <c r="X834" s="33" t="s">
        <v>66</v>
      </c>
      <c r="Y834" s="34">
        <v>0</v>
      </c>
    </row>
    <row r="835" spans="1:25" ht="15.75" customHeight="1" x14ac:dyDescent="0.2">
      <c r="A835" s="48"/>
      <c r="B835" s="45"/>
      <c r="C835" s="46"/>
      <c r="D835" s="48"/>
      <c r="E835" s="135"/>
      <c r="F835" s="49">
        <f t="shared" si="24"/>
        <v>0</v>
      </c>
      <c r="G835" s="49">
        <f t="shared" si="25"/>
        <v>0</v>
      </c>
      <c r="H835" s="34" t="s">
        <v>66</v>
      </c>
      <c r="I835" s="45"/>
      <c r="J835" s="46"/>
      <c r="K835" s="25"/>
      <c r="L835" s="22"/>
      <c r="M835" s="47" t="str">
        <f t="shared" si="26"/>
        <v/>
      </c>
      <c r="N835" s="27" t="str">
        <f t="shared" si="27"/>
        <v/>
      </c>
      <c r="O835" s="27" t="str">
        <f t="shared" si="28"/>
        <v/>
      </c>
      <c r="P835" s="27" t="str">
        <f t="shared" si="29"/>
        <v/>
      </c>
      <c r="Q835" s="28" t="s">
        <v>66</v>
      </c>
      <c r="R835" s="33" t="s">
        <v>66</v>
      </c>
      <c r="S835" s="30">
        <f ca="1">SUMIFS(Dividendos!E:E,Dividendos!B:B,A835,Dividendos!A:A,"&gt;="&amp;B835,Dividendos!A:A,"&lt;="&amp; IF(I835="",TODAY(),I835 ))*D835</f>
        <v>0</v>
      </c>
      <c r="T835" s="30">
        <f t="shared" ca="1" si="30"/>
        <v>0</v>
      </c>
      <c r="U835" s="31" t="str">
        <f ca="1">IFERROR(__xludf.DUMMYFUNCTION("IFERROR(IF(B835=TODAY(),GOOGLEFINANCE(""INDEXBVMF:IFIX""),INDEX(GOOGLEFINANCE(""INDEXBVMF:IFIX"",""price"",$B835),2,2)))"),"")</f>
        <v/>
      </c>
      <c r="V835" s="31">
        <f ca="1">IFERROR(__xludf.DUMMYFUNCTION("IF(OR(ISBLANK($I835),I835=TODAY()), GOOGLEFINANCE(""INDEXBVMF:IFIX"") ,INDEX(GOOGLEFINANCE(""INDEXBVMF:IFIX"",""price"",$I835),2,2))"),3416.25)</f>
        <v>3416.25</v>
      </c>
      <c r="W835" s="32" t="e">
        <f t="shared" ca="1" si="31"/>
        <v>#VALUE!</v>
      </c>
      <c r="X835" s="33" t="s">
        <v>66</v>
      </c>
      <c r="Y835" s="34">
        <v>0</v>
      </c>
    </row>
    <row r="836" spans="1:25" ht="15.75" customHeight="1" x14ac:dyDescent="0.2">
      <c r="A836" s="48"/>
      <c r="B836" s="45"/>
      <c r="C836" s="46"/>
      <c r="D836" s="48"/>
      <c r="E836" s="135"/>
      <c r="F836" s="49">
        <f t="shared" si="24"/>
        <v>0</v>
      </c>
      <c r="G836" s="49">
        <f t="shared" si="25"/>
        <v>0</v>
      </c>
      <c r="H836" s="34" t="s">
        <v>66</v>
      </c>
      <c r="I836" s="45"/>
      <c r="J836" s="46"/>
      <c r="K836" s="25"/>
      <c r="L836" s="22"/>
      <c r="M836" s="47" t="str">
        <f t="shared" si="26"/>
        <v/>
      </c>
      <c r="N836" s="27" t="str">
        <f t="shared" si="27"/>
        <v/>
      </c>
      <c r="O836" s="27" t="str">
        <f t="shared" si="28"/>
        <v/>
      </c>
      <c r="P836" s="27" t="str">
        <f t="shared" si="29"/>
        <v/>
      </c>
      <c r="Q836" s="28" t="s">
        <v>66</v>
      </c>
      <c r="R836" s="33" t="s">
        <v>66</v>
      </c>
      <c r="S836" s="30">
        <f ca="1">SUMIFS(Dividendos!E:E,Dividendos!B:B,A836,Dividendos!A:A,"&gt;="&amp;B836,Dividendos!A:A,"&lt;="&amp; IF(I836="",TODAY(),I836 ))*D836</f>
        <v>0</v>
      </c>
      <c r="T836" s="30">
        <f t="shared" ca="1" si="30"/>
        <v>0</v>
      </c>
      <c r="U836" s="31" t="str">
        <f ca="1">IFERROR(__xludf.DUMMYFUNCTION("IFERROR(IF(B836=TODAY(),GOOGLEFINANCE(""INDEXBVMF:IFIX""),INDEX(GOOGLEFINANCE(""INDEXBVMF:IFIX"",""price"",$B836),2,2)))"),"")</f>
        <v/>
      </c>
      <c r="V836" s="31">
        <f ca="1">IFERROR(__xludf.DUMMYFUNCTION("IF(OR(ISBLANK($I836),I836=TODAY()), GOOGLEFINANCE(""INDEXBVMF:IFIX"") ,INDEX(GOOGLEFINANCE(""INDEXBVMF:IFIX"",""price"",$I836),2,2))"),3416.25)</f>
        <v>3416.25</v>
      </c>
      <c r="W836" s="32" t="e">
        <f t="shared" ca="1" si="31"/>
        <v>#VALUE!</v>
      </c>
      <c r="X836" s="33" t="s">
        <v>66</v>
      </c>
      <c r="Y836" s="34">
        <v>0</v>
      </c>
    </row>
    <row r="837" spans="1:25" ht="15.75" customHeight="1" x14ac:dyDescent="0.2">
      <c r="A837" s="48"/>
      <c r="B837" s="45"/>
      <c r="C837" s="46"/>
      <c r="D837" s="48"/>
      <c r="E837" s="135"/>
      <c r="F837" s="49">
        <f t="shared" si="24"/>
        <v>0</v>
      </c>
      <c r="G837" s="49">
        <f t="shared" si="25"/>
        <v>0</v>
      </c>
      <c r="H837" s="34" t="s">
        <v>66</v>
      </c>
      <c r="I837" s="45"/>
      <c r="J837" s="46"/>
      <c r="K837" s="25"/>
      <c r="L837" s="22"/>
      <c r="M837" s="47" t="str">
        <f t="shared" si="26"/>
        <v/>
      </c>
      <c r="N837" s="27" t="str">
        <f t="shared" si="27"/>
        <v/>
      </c>
      <c r="O837" s="27" t="str">
        <f t="shared" si="28"/>
        <v/>
      </c>
      <c r="P837" s="27" t="str">
        <f t="shared" si="29"/>
        <v/>
      </c>
      <c r="Q837" s="28" t="s">
        <v>66</v>
      </c>
      <c r="R837" s="33" t="s">
        <v>66</v>
      </c>
      <c r="S837" s="30">
        <f ca="1">SUMIFS(Dividendos!E:E,Dividendos!B:B,A837,Dividendos!A:A,"&gt;="&amp;B837,Dividendos!A:A,"&lt;="&amp; IF(I837="",TODAY(),I837 ))*D837</f>
        <v>0</v>
      </c>
      <c r="T837" s="30">
        <f t="shared" ca="1" si="30"/>
        <v>0</v>
      </c>
      <c r="U837" s="31" t="str">
        <f ca="1">IFERROR(__xludf.DUMMYFUNCTION("IFERROR(IF(B837=TODAY(),GOOGLEFINANCE(""INDEXBVMF:IFIX""),INDEX(GOOGLEFINANCE(""INDEXBVMF:IFIX"",""price"",$B837),2,2)))"),"")</f>
        <v/>
      </c>
      <c r="V837" s="31">
        <f ca="1">IFERROR(__xludf.DUMMYFUNCTION("IF(OR(ISBLANK($I837),I837=TODAY()), GOOGLEFINANCE(""INDEXBVMF:IFIX"") ,INDEX(GOOGLEFINANCE(""INDEXBVMF:IFIX"",""price"",$I837),2,2))"),3416.25)</f>
        <v>3416.25</v>
      </c>
      <c r="W837" s="32" t="e">
        <f t="shared" ca="1" si="31"/>
        <v>#VALUE!</v>
      </c>
      <c r="X837" s="33" t="s">
        <v>66</v>
      </c>
      <c r="Y837" s="34">
        <v>0</v>
      </c>
    </row>
    <row r="838" spans="1:25" ht="15.75" customHeight="1" x14ac:dyDescent="0.2">
      <c r="A838" s="48"/>
      <c r="B838" s="45"/>
      <c r="C838" s="46"/>
      <c r="D838" s="48"/>
      <c r="E838" s="135"/>
      <c r="F838" s="49">
        <f t="shared" si="24"/>
        <v>0</v>
      </c>
      <c r="G838" s="49">
        <f t="shared" si="25"/>
        <v>0</v>
      </c>
      <c r="H838" s="34" t="s">
        <v>66</v>
      </c>
      <c r="I838" s="45"/>
      <c r="J838" s="46"/>
      <c r="K838" s="25"/>
      <c r="L838" s="22"/>
      <c r="M838" s="47" t="str">
        <f t="shared" si="26"/>
        <v/>
      </c>
      <c r="N838" s="27" t="str">
        <f t="shared" si="27"/>
        <v/>
      </c>
      <c r="O838" s="27" t="str">
        <f t="shared" si="28"/>
        <v/>
      </c>
      <c r="P838" s="27" t="str">
        <f t="shared" si="29"/>
        <v/>
      </c>
      <c r="Q838" s="28" t="s">
        <v>66</v>
      </c>
      <c r="R838" s="33" t="s">
        <v>66</v>
      </c>
      <c r="S838" s="30">
        <f ca="1">SUMIFS(Dividendos!E:E,Dividendos!B:B,A838,Dividendos!A:A,"&gt;="&amp;B838,Dividendos!A:A,"&lt;="&amp; IF(I838="",TODAY(),I838 ))*D838</f>
        <v>0</v>
      </c>
      <c r="T838" s="30">
        <f t="shared" ca="1" si="30"/>
        <v>0</v>
      </c>
      <c r="U838" s="31" t="str">
        <f ca="1">IFERROR(__xludf.DUMMYFUNCTION("IFERROR(IF(B838=TODAY(),GOOGLEFINANCE(""INDEXBVMF:IFIX""),INDEX(GOOGLEFINANCE(""INDEXBVMF:IFIX"",""price"",$B838),2,2)))"),"")</f>
        <v/>
      </c>
      <c r="V838" s="31">
        <f ca="1">IFERROR(__xludf.DUMMYFUNCTION("IF(OR(ISBLANK($I838),I838=TODAY()), GOOGLEFINANCE(""INDEXBVMF:IFIX"") ,INDEX(GOOGLEFINANCE(""INDEXBVMF:IFIX"",""price"",$I838),2,2))"),3416.25)</f>
        <v>3416.25</v>
      </c>
      <c r="W838" s="32" t="e">
        <f t="shared" ca="1" si="31"/>
        <v>#VALUE!</v>
      </c>
      <c r="X838" s="33" t="s">
        <v>66</v>
      </c>
      <c r="Y838" s="34">
        <v>0</v>
      </c>
    </row>
    <row r="839" spans="1:25" ht="15.75" customHeight="1" x14ac:dyDescent="0.2">
      <c r="A839" s="48"/>
      <c r="B839" s="45"/>
      <c r="C839" s="46"/>
      <c r="D839" s="48"/>
      <c r="E839" s="135"/>
      <c r="F839" s="49">
        <f t="shared" si="24"/>
        <v>0</v>
      </c>
      <c r="G839" s="49">
        <f t="shared" si="25"/>
        <v>0</v>
      </c>
      <c r="H839" s="34" t="s">
        <v>66</v>
      </c>
      <c r="I839" s="45"/>
      <c r="J839" s="46"/>
      <c r="K839" s="25"/>
      <c r="L839" s="22"/>
      <c r="M839" s="47" t="str">
        <f t="shared" si="26"/>
        <v/>
      </c>
      <c r="N839" s="27" t="str">
        <f t="shared" si="27"/>
        <v/>
      </c>
      <c r="O839" s="27" t="str">
        <f t="shared" si="28"/>
        <v/>
      </c>
      <c r="P839" s="27" t="str">
        <f t="shared" si="29"/>
        <v/>
      </c>
      <c r="Q839" s="28" t="s">
        <v>66</v>
      </c>
      <c r="R839" s="33" t="s">
        <v>66</v>
      </c>
      <c r="S839" s="30">
        <f ca="1">SUMIFS(Dividendos!E:E,Dividendos!B:B,A839,Dividendos!A:A,"&gt;="&amp;B839,Dividendos!A:A,"&lt;="&amp; IF(I839="",TODAY(),I839 ))*D839</f>
        <v>0</v>
      </c>
      <c r="T839" s="30">
        <f t="shared" ca="1" si="30"/>
        <v>0</v>
      </c>
      <c r="U839" s="31" t="str">
        <f ca="1">IFERROR(__xludf.DUMMYFUNCTION("IFERROR(IF(B839=TODAY(),GOOGLEFINANCE(""INDEXBVMF:IFIX""),INDEX(GOOGLEFINANCE(""INDEXBVMF:IFIX"",""price"",$B839),2,2)))"),"")</f>
        <v/>
      </c>
      <c r="V839" s="31">
        <f ca="1">IFERROR(__xludf.DUMMYFUNCTION("IF(OR(ISBLANK($I839),I839=TODAY()), GOOGLEFINANCE(""INDEXBVMF:IFIX"") ,INDEX(GOOGLEFINANCE(""INDEXBVMF:IFIX"",""price"",$I839),2,2))"),3416.25)</f>
        <v>3416.25</v>
      </c>
      <c r="W839" s="32" t="e">
        <f t="shared" ca="1" si="31"/>
        <v>#VALUE!</v>
      </c>
      <c r="X839" s="33" t="s">
        <v>66</v>
      </c>
      <c r="Y839" s="34">
        <v>0</v>
      </c>
    </row>
    <row r="840" spans="1:25" ht="15.75" customHeight="1" x14ac:dyDescent="0.2">
      <c r="A840" s="48"/>
      <c r="B840" s="45"/>
      <c r="C840" s="46"/>
      <c r="D840" s="48"/>
      <c r="E840" s="135"/>
      <c r="F840" s="49">
        <f t="shared" si="24"/>
        <v>0</v>
      </c>
      <c r="G840" s="49">
        <f t="shared" si="25"/>
        <v>0</v>
      </c>
      <c r="H840" s="34" t="s">
        <v>66</v>
      </c>
      <c r="I840" s="45"/>
      <c r="J840" s="46"/>
      <c r="K840" s="25"/>
      <c r="L840" s="22"/>
      <c r="M840" s="47" t="str">
        <f t="shared" si="26"/>
        <v/>
      </c>
      <c r="N840" s="27" t="str">
        <f t="shared" si="27"/>
        <v/>
      </c>
      <c r="O840" s="27" t="str">
        <f t="shared" si="28"/>
        <v/>
      </c>
      <c r="P840" s="27" t="str">
        <f t="shared" si="29"/>
        <v/>
      </c>
      <c r="Q840" s="28" t="s">
        <v>66</v>
      </c>
      <c r="R840" s="33" t="s">
        <v>66</v>
      </c>
      <c r="S840" s="30">
        <f ca="1">SUMIFS(Dividendos!E:E,Dividendos!B:B,A840,Dividendos!A:A,"&gt;="&amp;B840,Dividendos!A:A,"&lt;="&amp; IF(I840="",TODAY(),I840 ))*D840</f>
        <v>0</v>
      </c>
      <c r="T840" s="30">
        <f t="shared" ca="1" si="30"/>
        <v>0</v>
      </c>
      <c r="U840" s="31" t="str">
        <f ca="1">IFERROR(__xludf.DUMMYFUNCTION("IFERROR(IF(B840=TODAY(),GOOGLEFINANCE(""INDEXBVMF:IFIX""),INDEX(GOOGLEFINANCE(""INDEXBVMF:IFIX"",""price"",$B840),2,2)))"),"")</f>
        <v/>
      </c>
      <c r="V840" s="31">
        <f ca="1">IFERROR(__xludf.DUMMYFUNCTION("IF(OR(ISBLANK($I840),I840=TODAY()), GOOGLEFINANCE(""INDEXBVMF:IFIX"") ,INDEX(GOOGLEFINANCE(""INDEXBVMF:IFIX"",""price"",$I840),2,2))"),3416.25)</f>
        <v>3416.25</v>
      </c>
      <c r="W840" s="32" t="e">
        <f t="shared" ca="1" si="31"/>
        <v>#VALUE!</v>
      </c>
      <c r="X840" s="33" t="s">
        <v>66</v>
      </c>
      <c r="Y840" s="34">
        <v>0</v>
      </c>
    </row>
    <row r="841" spans="1:25" ht="15.75" customHeight="1" x14ac:dyDescent="0.2">
      <c r="A841" s="48"/>
      <c r="B841" s="45"/>
      <c r="C841" s="46"/>
      <c r="D841" s="48"/>
      <c r="E841" s="135"/>
      <c r="F841" s="49">
        <f t="shared" si="24"/>
        <v>0</v>
      </c>
      <c r="G841" s="49">
        <f t="shared" si="25"/>
        <v>0</v>
      </c>
      <c r="H841" s="34" t="s">
        <v>66</v>
      </c>
      <c r="I841" s="45"/>
      <c r="J841" s="46"/>
      <c r="K841" s="25"/>
      <c r="L841" s="22"/>
      <c r="M841" s="47" t="str">
        <f t="shared" si="26"/>
        <v/>
      </c>
      <c r="N841" s="27" t="str">
        <f t="shared" si="27"/>
        <v/>
      </c>
      <c r="O841" s="27" t="str">
        <f t="shared" si="28"/>
        <v/>
      </c>
      <c r="P841" s="27" t="str">
        <f t="shared" si="29"/>
        <v/>
      </c>
      <c r="Q841" s="28" t="s">
        <v>66</v>
      </c>
      <c r="R841" s="33" t="s">
        <v>66</v>
      </c>
      <c r="S841" s="30">
        <f ca="1">SUMIFS(Dividendos!E:E,Dividendos!B:B,A841,Dividendos!A:A,"&gt;="&amp;B841,Dividendos!A:A,"&lt;="&amp; IF(I841="",TODAY(),I841 ))*D841</f>
        <v>0</v>
      </c>
      <c r="T841" s="30">
        <f t="shared" ca="1" si="30"/>
        <v>0</v>
      </c>
      <c r="U841" s="31" t="str">
        <f ca="1">IFERROR(__xludf.DUMMYFUNCTION("IFERROR(IF(B841=TODAY(),GOOGLEFINANCE(""INDEXBVMF:IFIX""),INDEX(GOOGLEFINANCE(""INDEXBVMF:IFIX"",""price"",$B841),2,2)))"),"")</f>
        <v/>
      </c>
      <c r="V841" s="31">
        <f ca="1">IFERROR(__xludf.DUMMYFUNCTION("IF(OR(ISBLANK($I841),I841=TODAY()), GOOGLEFINANCE(""INDEXBVMF:IFIX"") ,INDEX(GOOGLEFINANCE(""INDEXBVMF:IFIX"",""price"",$I841),2,2))"),3416.25)</f>
        <v>3416.25</v>
      </c>
      <c r="W841" s="32" t="e">
        <f t="shared" ca="1" si="31"/>
        <v>#VALUE!</v>
      </c>
      <c r="X841" s="33" t="s">
        <v>66</v>
      </c>
      <c r="Y841" s="34">
        <v>0</v>
      </c>
    </row>
    <row r="842" spans="1:25" ht="15.75" customHeight="1" x14ac:dyDescent="0.2">
      <c r="A842" s="48"/>
      <c r="B842" s="45"/>
      <c r="C842" s="46"/>
      <c r="D842" s="48"/>
      <c r="E842" s="135"/>
      <c r="F842" s="49">
        <f t="shared" si="24"/>
        <v>0</v>
      </c>
      <c r="G842" s="49">
        <f t="shared" si="25"/>
        <v>0</v>
      </c>
      <c r="H842" s="34" t="s">
        <v>66</v>
      </c>
      <c r="I842" s="45"/>
      <c r="J842" s="46"/>
      <c r="K842" s="25"/>
      <c r="L842" s="22"/>
      <c r="M842" s="47" t="str">
        <f t="shared" si="26"/>
        <v/>
      </c>
      <c r="N842" s="27" t="str">
        <f t="shared" si="27"/>
        <v/>
      </c>
      <c r="O842" s="27" t="str">
        <f t="shared" si="28"/>
        <v/>
      </c>
      <c r="P842" s="27" t="str">
        <f t="shared" si="29"/>
        <v/>
      </c>
      <c r="Q842" s="28" t="s">
        <v>66</v>
      </c>
      <c r="R842" s="33" t="s">
        <v>66</v>
      </c>
      <c r="S842" s="30">
        <f ca="1">SUMIFS(Dividendos!E:E,Dividendos!B:B,A842,Dividendos!A:A,"&gt;="&amp;B842,Dividendos!A:A,"&lt;="&amp; IF(I842="",TODAY(),I842 ))*D842</f>
        <v>0</v>
      </c>
      <c r="T842" s="30">
        <f t="shared" ca="1" si="30"/>
        <v>0</v>
      </c>
      <c r="U842" s="31" t="str">
        <f ca="1">IFERROR(__xludf.DUMMYFUNCTION("IFERROR(IF(B842=TODAY(),GOOGLEFINANCE(""INDEXBVMF:IFIX""),INDEX(GOOGLEFINANCE(""INDEXBVMF:IFIX"",""price"",$B842),2,2)))"),"")</f>
        <v/>
      </c>
      <c r="V842" s="31">
        <f ca="1">IFERROR(__xludf.DUMMYFUNCTION("IF(OR(ISBLANK($I842),I842=TODAY()), GOOGLEFINANCE(""INDEXBVMF:IFIX"") ,INDEX(GOOGLEFINANCE(""INDEXBVMF:IFIX"",""price"",$I842),2,2))"),3416.25)</f>
        <v>3416.25</v>
      </c>
      <c r="W842" s="32" t="e">
        <f t="shared" ca="1" si="31"/>
        <v>#VALUE!</v>
      </c>
      <c r="X842" s="33" t="s">
        <v>66</v>
      </c>
      <c r="Y842" s="34">
        <v>0</v>
      </c>
    </row>
    <row r="843" spans="1:25" ht="15.75" customHeight="1" x14ac:dyDescent="0.2">
      <c r="A843" s="48"/>
      <c r="B843" s="45"/>
      <c r="C843" s="46"/>
      <c r="D843" s="48"/>
      <c r="E843" s="135"/>
      <c r="F843" s="49">
        <f t="shared" si="24"/>
        <v>0</v>
      </c>
      <c r="G843" s="49">
        <f t="shared" si="25"/>
        <v>0</v>
      </c>
      <c r="H843" s="34" t="s">
        <v>66</v>
      </c>
      <c r="I843" s="45"/>
      <c r="J843" s="46"/>
      <c r="K843" s="25"/>
      <c r="L843" s="22"/>
      <c r="M843" s="47" t="str">
        <f t="shared" si="26"/>
        <v/>
      </c>
      <c r="N843" s="27" t="str">
        <f t="shared" si="27"/>
        <v/>
      </c>
      <c r="O843" s="27" t="str">
        <f t="shared" si="28"/>
        <v/>
      </c>
      <c r="P843" s="27" t="str">
        <f t="shared" si="29"/>
        <v/>
      </c>
      <c r="Q843" s="28" t="s">
        <v>66</v>
      </c>
      <c r="R843" s="33" t="s">
        <v>66</v>
      </c>
      <c r="S843" s="30">
        <f ca="1">SUMIFS(Dividendos!E:E,Dividendos!B:B,A843,Dividendos!A:A,"&gt;="&amp;B843,Dividendos!A:A,"&lt;="&amp; IF(I843="",TODAY(),I843 ))*D843</f>
        <v>0</v>
      </c>
      <c r="T843" s="30">
        <f t="shared" ca="1" si="30"/>
        <v>0</v>
      </c>
      <c r="U843" s="31" t="str">
        <f ca="1">IFERROR(__xludf.DUMMYFUNCTION("IFERROR(IF(B843=TODAY(),GOOGLEFINANCE(""INDEXBVMF:IFIX""),INDEX(GOOGLEFINANCE(""INDEXBVMF:IFIX"",""price"",$B843),2,2)))"),"")</f>
        <v/>
      </c>
      <c r="V843" s="31">
        <f ca="1">IFERROR(__xludf.DUMMYFUNCTION("IF(OR(ISBLANK($I843),I843=TODAY()), GOOGLEFINANCE(""INDEXBVMF:IFIX"") ,INDEX(GOOGLEFINANCE(""INDEXBVMF:IFIX"",""price"",$I843),2,2))"),3416.25)</f>
        <v>3416.25</v>
      </c>
      <c r="W843" s="32" t="e">
        <f t="shared" ca="1" si="31"/>
        <v>#VALUE!</v>
      </c>
      <c r="X843" s="33" t="s">
        <v>66</v>
      </c>
      <c r="Y843" s="34">
        <v>0</v>
      </c>
    </row>
    <row r="844" spans="1:25" ht="15.75" customHeight="1" x14ac:dyDescent="0.2">
      <c r="A844" s="48"/>
      <c r="B844" s="45"/>
      <c r="C844" s="46"/>
      <c r="D844" s="48"/>
      <c r="E844" s="135"/>
      <c r="F844" s="49">
        <f t="shared" si="24"/>
        <v>0</v>
      </c>
      <c r="G844" s="49">
        <f t="shared" si="25"/>
        <v>0</v>
      </c>
      <c r="H844" s="34" t="s">
        <v>66</v>
      </c>
      <c r="I844" s="45"/>
      <c r="J844" s="46"/>
      <c r="K844" s="25"/>
      <c r="L844" s="22"/>
      <c r="M844" s="47" t="str">
        <f t="shared" si="26"/>
        <v/>
      </c>
      <c r="N844" s="27" t="str">
        <f t="shared" si="27"/>
        <v/>
      </c>
      <c r="O844" s="27" t="str">
        <f t="shared" si="28"/>
        <v/>
      </c>
      <c r="P844" s="27" t="str">
        <f t="shared" si="29"/>
        <v/>
      </c>
      <c r="Q844" s="28" t="s">
        <v>66</v>
      </c>
      <c r="R844" s="33" t="s">
        <v>66</v>
      </c>
      <c r="S844" s="30">
        <f ca="1">SUMIFS(Dividendos!E:E,Dividendos!B:B,A844,Dividendos!A:A,"&gt;="&amp;B844,Dividendos!A:A,"&lt;="&amp; IF(I844="",TODAY(),I844 ))*D844</f>
        <v>0</v>
      </c>
      <c r="T844" s="30">
        <f t="shared" ca="1" si="30"/>
        <v>0</v>
      </c>
      <c r="U844" s="31" t="str">
        <f ca="1">IFERROR(__xludf.DUMMYFUNCTION("IFERROR(IF(B844=TODAY(),GOOGLEFINANCE(""INDEXBVMF:IFIX""),INDEX(GOOGLEFINANCE(""INDEXBVMF:IFIX"",""price"",$B844),2,2)))"),"")</f>
        <v/>
      </c>
      <c r="V844" s="31">
        <f ca="1">IFERROR(__xludf.DUMMYFUNCTION("IF(OR(ISBLANK($I844),I844=TODAY()), GOOGLEFINANCE(""INDEXBVMF:IFIX"") ,INDEX(GOOGLEFINANCE(""INDEXBVMF:IFIX"",""price"",$I844),2,2))"),3416.25)</f>
        <v>3416.25</v>
      </c>
      <c r="W844" s="32" t="e">
        <f t="shared" ca="1" si="31"/>
        <v>#VALUE!</v>
      </c>
      <c r="X844" s="33" t="s">
        <v>66</v>
      </c>
      <c r="Y844" s="34">
        <v>0</v>
      </c>
    </row>
    <row r="845" spans="1:25" ht="15.75" customHeight="1" x14ac:dyDescent="0.2">
      <c r="A845" s="48"/>
      <c r="B845" s="45"/>
      <c r="C845" s="46"/>
      <c r="D845" s="48"/>
      <c r="E845" s="135"/>
      <c r="F845" s="49">
        <f t="shared" si="24"/>
        <v>0</v>
      </c>
      <c r="G845" s="49">
        <f t="shared" si="25"/>
        <v>0</v>
      </c>
      <c r="H845" s="34" t="s">
        <v>66</v>
      </c>
      <c r="I845" s="45"/>
      <c r="J845" s="46"/>
      <c r="K845" s="25"/>
      <c r="L845" s="22"/>
      <c r="M845" s="47" t="str">
        <f t="shared" si="26"/>
        <v/>
      </c>
      <c r="N845" s="27" t="str">
        <f t="shared" si="27"/>
        <v/>
      </c>
      <c r="O845" s="27" t="str">
        <f t="shared" si="28"/>
        <v/>
      </c>
      <c r="P845" s="27" t="str">
        <f t="shared" si="29"/>
        <v/>
      </c>
      <c r="Q845" s="28" t="s">
        <v>66</v>
      </c>
      <c r="R845" s="33" t="s">
        <v>66</v>
      </c>
      <c r="S845" s="30">
        <f ca="1">SUMIFS(Dividendos!E:E,Dividendos!B:B,A845,Dividendos!A:A,"&gt;="&amp;B845,Dividendos!A:A,"&lt;="&amp; IF(I845="",TODAY(),I845 ))*D845</f>
        <v>0</v>
      </c>
      <c r="T845" s="30">
        <f t="shared" ca="1" si="30"/>
        <v>0</v>
      </c>
      <c r="U845" s="31" t="str">
        <f ca="1">IFERROR(__xludf.DUMMYFUNCTION("IFERROR(IF(B845=TODAY(),GOOGLEFINANCE(""INDEXBVMF:IFIX""),INDEX(GOOGLEFINANCE(""INDEXBVMF:IFIX"",""price"",$B845),2,2)))"),"")</f>
        <v/>
      </c>
      <c r="V845" s="31">
        <f ca="1">IFERROR(__xludf.DUMMYFUNCTION("IF(OR(ISBLANK($I845),I845=TODAY()), GOOGLEFINANCE(""INDEXBVMF:IFIX"") ,INDEX(GOOGLEFINANCE(""INDEXBVMF:IFIX"",""price"",$I845),2,2))"),3416.25)</f>
        <v>3416.25</v>
      </c>
      <c r="W845" s="32" t="e">
        <f t="shared" ca="1" si="31"/>
        <v>#VALUE!</v>
      </c>
      <c r="X845" s="33" t="s">
        <v>66</v>
      </c>
      <c r="Y845" s="34">
        <v>0</v>
      </c>
    </row>
    <row r="846" spans="1:25" ht="15.75" customHeight="1" x14ac:dyDescent="0.2">
      <c r="A846" s="48"/>
      <c r="B846" s="45"/>
      <c r="C846" s="46"/>
      <c r="D846" s="48"/>
      <c r="E846" s="135"/>
      <c r="F846" s="49">
        <f t="shared" si="24"/>
        <v>0</v>
      </c>
      <c r="G846" s="49">
        <f t="shared" si="25"/>
        <v>0</v>
      </c>
      <c r="H846" s="34" t="s">
        <v>66</v>
      </c>
      <c r="I846" s="45"/>
      <c r="J846" s="46"/>
      <c r="K846" s="25"/>
      <c r="L846" s="22"/>
      <c r="M846" s="47" t="str">
        <f t="shared" si="26"/>
        <v/>
      </c>
      <c r="N846" s="27" t="str">
        <f t="shared" si="27"/>
        <v/>
      </c>
      <c r="O846" s="27" t="str">
        <f t="shared" si="28"/>
        <v/>
      </c>
      <c r="P846" s="27" t="str">
        <f t="shared" si="29"/>
        <v/>
      </c>
      <c r="Q846" s="28" t="s">
        <v>66</v>
      </c>
      <c r="R846" s="33" t="s">
        <v>66</v>
      </c>
      <c r="S846" s="30">
        <f ca="1">SUMIFS(Dividendos!E:E,Dividendos!B:B,A846,Dividendos!A:A,"&gt;="&amp;B846,Dividendos!A:A,"&lt;="&amp; IF(I846="",TODAY(),I846 ))*D846</f>
        <v>0</v>
      </c>
      <c r="T846" s="30">
        <f t="shared" ca="1" si="30"/>
        <v>0</v>
      </c>
      <c r="U846" s="31" t="str">
        <f ca="1">IFERROR(__xludf.DUMMYFUNCTION("IFERROR(IF(B846=TODAY(),GOOGLEFINANCE(""INDEXBVMF:IFIX""),INDEX(GOOGLEFINANCE(""INDEXBVMF:IFIX"",""price"",$B846),2,2)))"),"")</f>
        <v/>
      </c>
      <c r="V846" s="31">
        <f ca="1">IFERROR(__xludf.DUMMYFUNCTION("IF(OR(ISBLANK($I846),I846=TODAY()), GOOGLEFINANCE(""INDEXBVMF:IFIX"") ,INDEX(GOOGLEFINANCE(""INDEXBVMF:IFIX"",""price"",$I846),2,2))"),3416.25)</f>
        <v>3416.25</v>
      </c>
      <c r="W846" s="32" t="e">
        <f t="shared" ca="1" si="31"/>
        <v>#VALUE!</v>
      </c>
      <c r="X846" s="33" t="s">
        <v>66</v>
      </c>
      <c r="Y846" s="34">
        <v>0</v>
      </c>
    </row>
    <row r="847" spans="1:25" ht="15.75" customHeight="1" x14ac:dyDescent="0.2">
      <c r="A847" s="48"/>
      <c r="B847" s="45"/>
      <c r="C847" s="46"/>
      <c r="D847" s="48"/>
      <c r="E847" s="135"/>
      <c r="F847" s="49">
        <f t="shared" si="24"/>
        <v>0</v>
      </c>
      <c r="G847" s="49">
        <f t="shared" si="25"/>
        <v>0</v>
      </c>
      <c r="H847" s="34" t="s">
        <v>66</v>
      </c>
      <c r="I847" s="45"/>
      <c r="J847" s="46"/>
      <c r="K847" s="25"/>
      <c r="L847" s="22"/>
      <c r="M847" s="47" t="str">
        <f t="shared" si="26"/>
        <v/>
      </c>
      <c r="N847" s="27" t="str">
        <f t="shared" si="27"/>
        <v/>
      </c>
      <c r="O847" s="27" t="str">
        <f t="shared" si="28"/>
        <v/>
      </c>
      <c r="P847" s="27" t="str">
        <f t="shared" si="29"/>
        <v/>
      </c>
      <c r="Q847" s="28" t="s">
        <v>66</v>
      </c>
      <c r="R847" s="33" t="s">
        <v>66</v>
      </c>
      <c r="S847" s="30">
        <f ca="1">SUMIFS(Dividendos!E:E,Dividendos!B:B,A847,Dividendos!A:A,"&gt;="&amp;B847,Dividendos!A:A,"&lt;="&amp; IF(I847="",TODAY(),I847 ))*D847</f>
        <v>0</v>
      </c>
      <c r="T847" s="30">
        <f t="shared" ca="1" si="30"/>
        <v>0</v>
      </c>
      <c r="U847" s="31" t="str">
        <f ca="1">IFERROR(__xludf.DUMMYFUNCTION("IFERROR(IF(B847=TODAY(),GOOGLEFINANCE(""INDEXBVMF:IFIX""),INDEX(GOOGLEFINANCE(""INDEXBVMF:IFIX"",""price"",$B847),2,2)))"),"")</f>
        <v/>
      </c>
      <c r="V847" s="31">
        <f ca="1">IFERROR(__xludf.DUMMYFUNCTION("IF(OR(ISBLANK($I847),I847=TODAY()), GOOGLEFINANCE(""INDEXBVMF:IFIX"") ,INDEX(GOOGLEFINANCE(""INDEXBVMF:IFIX"",""price"",$I847),2,2))"),3416.25)</f>
        <v>3416.25</v>
      </c>
      <c r="W847" s="32" t="e">
        <f t="shared" ca="1" si="31"/>
        <v>#VALUE!</v>
      </c>
      <c r="X847" s="33" t="s">
        <v>66</v>
      </c>
      <c r="Y847" s="34">
        <v>0</v>
      </c>
    </row>
    <row r="848" spans="1:25" ht="15.75" customHeight="1" x14ac:dyDescent="0.2">
      <c r="A848" s="48"/>
      <c r="B848" s="45"/>
      <c r="C848" s="46"/>
      <c r="D848" s="48"/>
      <c r="E848" s="135"/>
      <c r="F848" s="49">
        <f t="shared" si="24"/>
        <v>0</v>
      </c>
      <c r="G848" s="49">
        <f t="shared" si="25"/>
        <v>0</v>
      </c>
      <c r="H848" s="34" t="s">
        <v>66</v>
      </c>
      <c r="I848" s="45"/>
      <c r="J848" s="46"/>
      <c r="K848" s="25"/>
      <c r="L848" s="22"/>
      <c r="M848" s="47" t="str">
        <f t="shared" si="26"/>
        <v/>
      </c>
      <c r="N848" s="27" t="str">
        <f t="shared" si="27"/>
        <v/>
      </c>
      <c r="O848" s="27" t="str">
        <f t="shared" si="28"/>
        <v/>
      </c>
      <c r="P848" s="27" t="str">
        <f t="shared" si="29"/>
        <v/>
      </c>
      <c r="Q848" s="28" t="s">
        <v>66</v>
      </c>
      <c r="R848" s="33" t="s">
        <v>66</v>
      </c>
      <c r="S848" s="30">
        <f ca="1">SUMIFS(Dividendos!E:E,Dividendos!B:B,A848,Dividendos!A:A,"&gt;="&amp;B848,Dividendos!A:A,"&lt;="&amp; IF(I848="",TODAY(),I848 ))*D848</f>
        <v>0</v>
      </c>
      <c r="T848" s="30">
        <f t="shared" ca="1" si="30"/>
        <v>0</v>
      </c>
      <c r="U848" s="31" t="str">
        <f ca="1">IFERROR(__xludf.DUMMYFUNCTION("IFERROR(IF(B848=TODAY(),GOOGLEFINANCE(""INDEXBVMF:IFIX""),INDEX(GOOGLEFINANCE(""INDEXBVMF:IFIX"",""price"",$B848),2,2)))"),"")</f>
        <v/>
      </c>
      <c r="V848" s="31">
        <f ca="1">IFERROR(__xludf.DUMMYFUNCTION("IF(OR(ISBLANK($I848),I848=TODAY()), GOOGLEFINANCE(""INDEXBVMF:IFIX"") ,INDEX(GOOGLEFINANCE(""INDEXBVMF:IFIX"",""price"",$I848),2,2))"),3416.25)</f>
        <v>3416.25</v>
      </c>
      <c r="W848" s="32" t="e">
        <f t="shared" ca="1" si="31"/>
        <v>#VALUE!</v>
      </c>
      <c r="X848" s="33" t="s">
        <v>66</v>
      </c>
      <c r="Y848" s="34">
        <v>0</v>
      </c>
    </row>
    <row r="849" spans="1:25" ht="15.75" customHeight="1" x14ac:dyDescent="0.2">
      <c r="A849" s="48"/>
      <c r="B849" s="45"/>
      <c r="C849" s="46"/>
      <c r="D849" s="48"/>
      <c r="E849" s="135"/>
      <c r="F849" s="49">
        <f t="shared" si="24"/>
        <v>0</v>
      </c>
      <c r="G849" s="49">
        <f t="shared" si="25"/>
        <v>0</v>
      </c>
      <c r="H849" s="34" t="s">
        <v>66</v>
      </c>
      <c r="I849" s="45"/>
      <c r="J849" s="46"/>
      <c r="K849" s="25"/>
      <c r="L849" s="22"/>
      <c r="M849" s="47" t="str">
        <f t="shared" si="26"/>
        <v/>
      </c>
      <c r="N849" s="27" t="str">
        <f t="shared" si="27"/>
        <v/>
      </c>
      <c r="O849" s="27" t="str">
        <f t="shared" si="28"/>
        <v/>
      </c>
      <c r="P849" s="27" t="str">
        <f t="shared" si="29"/>
        <v/>
      </c>
      <c r="Q849" s="28" t="s">
        <v>66</v>
      </c>
      <c r="R849" s="33" t="s">
        <v>66</v>
      </c>
      <c r="S849" s="30">
        <f ca="1">SUMIFS(Dividendos!E:E,Dividendos!B:B,A849,Dividendos!A:A,"&gt;="&amp;B849,Dividendos!A:A,"&lt;="&amp; IF(I849="",TODAY(),I849 ))*D849</f>
        <v>0</v>
      </c>
      <c r="T849" s="30">
        <f t="shared" ca="1" si="30"/>
        <v>0</v>
      </c>
      <c r="U849" s="31" t="str">
        <f ca="1">IFERROR(__xludf.DUMMYFUNCTION("IFERROR(IF(B849=TODAY(),GOOGLEFINANCE(""INDEXBVMF:IFIX""),INDEX(GOOGLEFINANCE(""INDEXBVMF:IFIX"",""price"",$B849),2,2)))"),"")</f>
        <v/>
      </c>
      <c r="V849" s="31">
        <f ca="1">IFERROR(__xludf.DUMMYFUNCTION("IF(OR(ISBLANK($I849),I849=TODAY()), GOOGLEFINANCE(""INDEXBVMF:IFIX"") ,INDEX(GOOGLEFINANCE(""INDEXBVMF:IFIX"",""price"",$I849),2,2))"),3416.25)</f>
        <v>3416.25</v>
      </c>
      <c r="W849" s="32" t="e">
        <f t="shared" ca="1" si="31"/>
        <v>#VALUE!</v>
      </c>
      <c r="X849" s="33" t="s">
        <v>66</v>
      </c>
      <c r="Y849" s="34">
        <v>0</v>
      </c>
    </row>
    <row r="850" spans="1:25" ht="15.75" customHeight="1" x14ac:dyDescent="0.2">
      <c r="A850" s="48"/>
      <c r="B850" s="45"/>
      <c r="C850" s="46"/>
      <c r="D850" s="48"/>
      <c r="E850" s="135"/>
      <c r="F850" s="49">
        <f t="shared" si="24"/>
        <v>0</v>
      </c>
      <c r="G850" s="49">
        <f t="shared" si="25"/>
        <v>0</v>
      </c>
      <c r="H850" s="34" t="s">
        <v>66</v>
      </c>
      <c r="I850" s="45"/>
      <c r="J850" s="46"/>
      <c r="K850" s="25"/>
      <c r="L850" s="22"/>
      <c r="M850" s="47" t="str">
        <f t="shared" si="26"/>
        <v/>
      </c>
      <c r="N850" s="27" t="str">
        <f t="shared" si="27"/>
        <v/>
      </c>
      <c r="O850" s="27" t="str">
        <f t="shared" si="28"/>
        <v/>
      </c>
      <c r="P850" s="27" t="str">
        <f t="shared" si="29"/>
        <v/>
      </c>
      <c r="Q850" s="28" t="s">
        <v>66</v>
      </c>
      <c r="R850" s="33" t="s">
        <v>66</v>
      </c>
      <c r="S850" s="30">
        <f ca="1">SUMIFS(Dividendos!E:E,Dividendos!B:B,A850,Dividendos!A:A,"&gt;="&amp;B850,Dividendos!A:A,"&lt;="&amp; IF(I850="",TODAY(),I850 ))*D850</f>
        <v>0</v>
      </c>
      <c r="T850" s="30">
        <f t="shared" ca="1" si="30"/>
        <v>0</v>
      </c>
      <c r="U850" s="31" t="str">
        <f ca="1">IFERROR(__xludf.DUMMYFUNCTION("IFERROR(IF(B850=TODAY(),GOOGLEFINANCE(""INDEXBVMF:IFIX""),INDEX(GOOGLEFINANCE(""INDEXBVMF:IFIX"",""price"",$B850),2,2)))"),"")</f>
        <v/>
      </c>
      <c r="V850" s="31">
        <f ca="1">IFERROR(__xludf.DUMMYFUNCTION("IF(OR(ISBLANK($I850),I850=TODAY()), GOOGLEFINANCE(""INDEXBVMF:IFIX"") ,INDEX(GOOGLEFINANCE(""INDEXBVMF:IFIX"",""price"",$I850),2,2))"),3416.25)</f>
        <v>3416.25</v>
      </c>
      <c r="W850" s="32" t="e">
        <f t="shared" ca="1" si="31"/>
        <v>#VALUE!</v>
      </c>
      <c r="X850" s="33" t="s">
        <v>66</v>
      </c>
      <c r="Y850" s="34">
        <v>0</v>
      </c>
    </row>
    <row r="851" spans="1:25" ht="15.75" customHeight="1" x14ac:dyDescent="0.2">
      <c r="A851" s="48"/>
      <c r="B851" s="45"/>
      <c r="C851" s="46"/>
      <c r="D851" s="48"/>
      <c r="E851" s="135"/>
      <c r="F851" s="49">
        <f t="shared" si="24"/>
        <v>0</v>
      </c>
      <c r="G851" s="49">
        <f t="shared" si="25"/>
        <v>0</v>
      </c>
      <c r="H851" s="34" t="s">
        <v>66</v>
      </c>
      <c r="I851" s="45"/>
      <c r="J851" s="46"/>
      <c r="K851" s="25"/>
      <c r="L851" s="22"/>
      <c r="M851" s="47" t="str">
        <f t="shared" si="26"/>
        <v/>
      </c>
      <c r="N851" s="27" t="str">
        <f t="shared" si="27"/>
        <v/>
      </c>
      <c r="O851" s="27" t="str">
        <f t="shared" si="28"/>
        <v/>
      </c>
      <c r="P851" s="27" t="str">
        <f t="shared" si="29"/>
        <v/>
      </c>
      <c r="Q851" s="28" t="s">
        <v>66</v>
      </c>
      <c r="R851" s="33" t="s">
        <v>66</v>
      </c>
      <c r="S851" s="30">
        <f ca="1">SUMIFS(Dividendos!E:E,Dividendos!B:B,A851,Dividendos!A:A,"&gt;="&amp;B851,Dividendos!A:A,"&lt;="&amp; IF(I851="",TODAY(),I851 ))*D851</f>
        <v>0</v>
      </c>
      <c r="T851" s="30">
        <f t="shared" ca="1" si="30"/>
        <v>0</v>
      </c>
      <c r="U851" s="31" t="str">
        <f ca="1">IFERROR(__xludf.DUMMYFUNCTION("IFERROR(IF(B851=TODAY(),GOOGLEFINANCE(""INDEXBVMF:IFIX""),INDEX(GOOGLEFINANCE(""INDEXBVMF:IFIX"",""price"",$B851),2,2)))"),"")</f>
        <v/>
      </c>
      <c r="V851" s="31">
        <f ca="1">IFERROR(__xludf.DUMMYFUNCTION("IF(OR(ISBLANK($I851),I851=TODAY()), GOOGLEFINANCE(""INDEXBVMF:IFIX"") ,INDEX(GOOGLEFINANCE(""INDEXBVMF:IFIX"",""price"",$I851),2,2))"),3416.25)</f>
        <v>3416.25</v>
      </c>
      <c r="W851" s="32" t="e">
        <f t="shared" ca="1" si="31"/>
        <v>#VALUE!</v>
      </c>
      <c r="X851" s="33" t="s">
        <v>66</v>
      </c>
      <c r="Y851" s="34">
        <v>0</v>
      </c>
    </row>
    <row r="852" spans="1:25" ht="15.75" customHeight="1" x14ac:dyDescent="0.2">
      <c r="A852" s="48"/>
      <c r="B852" s="45"/>
      <c r="C852" s="46"/>
      <c r="D852" s="48"/>
      <c r="E852" s="135"/>
      <c r="F852" s="49">
        <f t="shared" si="24"/>
        <v>0</v>
      </c>
      <c r="G852" s="49">
        <f t="shared" si="25"/>
        <v>0</v>
      </c>
      <c r="H852" s="34" t="s">
        <v>66</v>
      </c>
      <c r="I852" s="45"/>
      <c r="J852" s="46"/>
      <c r="K852" s="25"/>
      <c r="L852" s="22"/>
      <c r="M852" s="47" t="str">
        <f t="shared" si="26"/>
        <v/>
      </c>
      <c r="N852" s="27" t="str">
        <f t="shared" si="27"/>
        <v/>
      </c>
      <c r="O852" s="27" t="str">
        <f t="shared" si="28"/>
        <v/>
      </c>
      <c r="P852" s="27" t="str">
        <f t="shared" si="29"/>
        <v/>
      </c>
      <c r="Q852" s="28" t="s">
        <v>66</v>
      </c>
      <c r="R852" s="33" t="s">
        <v>66</v>
      </c>
      <c r="S852" s="30">
        <f ca="1">SUMIFS(Dividendos!E:E,Dividendos!B:B,A852,Dividendos!A:A,"&gt;="&amp;B852,Dividendos!A:A,"&lt;="&amp; IF(I852="",TODAY(),I852 ))*D852</f>
        <v>0</v>
      </c>
      <c r="T852" s="30">
        <f t="shared" ca="1" si="30"/>
        <v>0</v>
      </c>
      <c r="U852" s="31" t="str">
        <f ca="1">IFERROR(__xludf.DUMMYFUNCTION("IFERROR(IF(B852=TODAY(),GOOGLEFINANCE(""INDEXBVMF:IFIX""),INDEX(GOOGLEFINANCE(""INDEXBVMF:IFIX"",""price"",$B852),2,2)))"),"")</f>
        <v/>
      </c>
      <c r="V852" s="31">
        <f ca="1">IFERROR(__xludf.DUMMYFUNCTION("IF(OR(ISBLANK($I852),I852=TODAY()), GOOGLEFINANCE(""INDEXBVMF:IFIX"") ,INDEX(GOOGLEFINANCE(""INDEXBVMF:IFIX"",""price"",$I852),2,2))"),3416.25)</f>
        <v>3416.25</v>
      </c>
      <c r="W852" s="32" t="e">
        <f t="shared" ca="1" si="31"/>
        <v>#VALUE!</v>
      </c>
      <c r="X852" s="33" t="s">
        <v>66</v>
      </c>
      <c r="Y852" s="34">
        <v>0</v>
      </c>
    </row>
    <row r="853" spans="1:25" ht="15.75" customHeight="1" x14ac:dyDescent="0.2">
      <c r="A853" s="48"/>
      <c r="B853" s="45"/>
      <c r="C853" s="46"/>
      <c r="D853" s="48"/>
      <c r="E853" s="135"/>
      <c r="F853" s="49">
        <f t="shared" si="24"/>
        <v>0</v>
      </c>
      <c r="G853" s="49">
        <f t="shared" si="25"/>
        <v>0</v>
      </c>
      <c r="H853" s="34" t="s">
        <v>66</v>
      </c>
      <c r="I853" s="45"/>
      <c r="J853" s="46"/>
      <c r="K853" s="25"/>
      <c r="L853" s="22"/>
      <c r="M853" s="47" t="str">
        <f t="shared" si="26"/>
        <v/>
      </c>
      <c r="N853" s="27" t="str">
        <f t="shared" si="27"/>
        <v/>
      </c>
      <c r="O853" s="27" t="str">
        <f t="shared" si="28"/>
        <v/>
      </c>
      <c r="P853" s="27" t="str">
        <f t="shared" si="29"/>
        <v/>
      </c>
      <c r="Q853" s="28" t="s">
        <v>66</v>
      </c>
      <c r="R853" s="33" t="s">
        <v>66</v>
      </c>
      <c r="S853" s="30">
        <f ca="1">SUMIFS(Dividendos!E:E,Dividendos!B:B,A853,Dividendos!A:A,"&gt;="&amp;B853,Dividendos!A:A,"&lt;="&amp; IF(I853="",TODAY(),I853 ))*D853</f>
        <v>0</v>
      </c>
      <c r="T853" s="30">
        <f t="shared" ca="1" si="30"/>
        <v>0</v>
      </c>
      <c r="U853" s="31" t="str">
        <f ca="1">IFERROR(__xludf.DUMMYFUNCTION("IFERROR(IF(B853=TODAY(),GOOGLEFINANCE(""INDEXBVMF:IFIX""),INDEX(GOOGLEFINANCE(""INDEXBVMF:IFIX"",""price"",$B853),2,2)))"),"")</f>
        <v/>
      </c>
      <c r="V853" s="31">
        <f ca="1">IFERROR(__xludf.DUMMYFUNCTION("IF(OR(ISBLANK($I853),I853=TODAY()), GOOGLEFINANCE(""INDEXBVMF:IFIX"") ,INDEX(GOOGLEFINANCE(""INDEXBVMF:IFIX"",""price"",$I853),2,2))"),3416.25)</f>
        <v>3416.25</v>
      </c>
      <c r="W853" s="32" t="e">
        <f t="shared" ca="1" si="31"/>
        <v>#VALUE!</v>
      </c>
      <c r="X853" s="33" t="s">
        <v>66</v>
      </c>
      <c r="Y853" s="34">
        <v>0</v>
      </c>
    </row>
    <row r="854" spans="1:25" ht="15.75" customHeight="1" x14ac:dyDescent="0.2">
      <c r="A854" s="48"/>
      <c r="B854" s="45"/>
      <c r="C854" s="46"/>
      <c r="D854" s="48"/>
      <c r="E854" s="135"/>
      <c r="F854" s="49">
        <f t="shared" si="24"/>
        <v>0</v>
      </c>
      <c r="G854" s="49">
        <f t="shared" si="25"/>
        <v>0</v>
      </c>
      <c r="H854" s="34" t="s">
        <v>66</v>
      </c>
      <c r="I854" s="45"/>
      <c r="J854" s="46"/>
      <c r="K854" s="25"/>
      <c r="L854" s="22"/>
      <c r="M854" s="47" t="str">
        <f t="shared" si="26"/>
        <v/>
      </c>
      <c r="N854" s="27" t="str">
        <f t="shared" si="27"/>
        <v/>
      </c>
      <c r="O854" s="27" t="str">
        <f t="shared" si="28"/>
        <v/>
      </c>
      <c r="P854" s="27" t="str">
        <f t="shared" si="29"/>
        <v/>
      </c>
      <c r="Q854" s="28" t="s">
        <v>66</v>
      </c>
      <c r="R854" s="33" t="s">
        <v>66</v>
      </c>
      <c r="S854" s="30">
        <f ca="1">SUMIFS(Dividendos!E:E,Dividendos!B:B,A854,Dividendos!A:A,"&gt;="&amp;B854,Dividendos!A:A,"&lt;="&amp; IF(I854="",TODAY(),I854 ))*D854</f>
        <v>0</v>
      </c>
      <c r="T854" s="30">
        <f t="shared" ca="1" si="30"/>
        <v>0</v>
      </c>
      <c r="U854" s="31" t="str">
        <f ca="1">IFERROR(__xludf.DUMMYFUNCTION("IFERROR(IF(B854=TODAY(),GOOGLEFINANCE(""INDEXBVMF:IFIX""),INDEX(GOOGLEFINANCE(""INDEXBVMF:IFIX"",""price"",$B854),2,2)))"),"")</f>
        <v/>
      </c>
      <c r="V854" s="31">
        <f ca="1">IFERROR(__xludf.DUMMYFUNCTION("IF(OR(ISBLANK($I854),I854=TODAY()), GOOGLEFINANCE(""INDEXBVMF:IFIX"") ,INDEX(GOOGLEFINANCE(""INDEXBVMF:IFIX"",""price"",$I854),2,2))"),3416.25)</f>
        <v>3416.25</v>
      </c>
      <c r="W854" s="32" t="e">
        <f t="shared" ca="1" si="31"/>
        <v>#VALUE!</v>
      </c>
      <c r="X854" s="33" t="s">
        <v>66</v>
      </c>
      <c r="Y854" s="34">
        <v>0</v>
      </c>
    </row>
    <row r="855" spans="1:25" ht="15.75" customHeight="1" x14ac:dyDescent="0.2">
      <c r="A855" s="48"/>
      <c r="B855" s="45"/>
      <c r="C855" s="46"/>
      <c r="D855" s="48"/>
      <c r="E855" s="135"/>
      <c r="F855" s="49">
        <f t="shared" si="24"/>
        <v>0</v>
      </c>
      <c r="G855" s="49">
        <f t="shared" si="25"/>
        <v>0</v>
      </c>
      <c r="H855" s="34" t="s">
        <v>66</v>
      </c>
      <c r="I855" s="45"/>
      <c r="J855" s="46"/>
      <c r="K855" s="25"/>
      <c r="L855" s="22"/>
      <c r="M855" s="47" t="str">
        <f t="shared" si="26"/>
        <v/>
      </c>
      <c r="N855" s="27" t="str">
        <f t="shared" si="27"/>
        <v/>
      </c>
      <c r="O855" s="27" t="str">
        <f t="shared" si="28"/>
        <v/>
      </c>
      <c r="P855" s="27" t="str">
        <f t="shared" si="29"/>
        <v/>
      </c>
      <c r="Q855" s="28" t="s">
        <v>66</v>
      </c>
      <c r="R855" s="33" t="s">
        <v>66</v>
      </c>
      <c r="S855" s="30">
        <f ca="1">SUMIFS(Dividendos!E:E,Dividendos!B:B,A855,Dividendos!A:A,"&gt;="&amp;B855,Dividendos!A:A,"&lt;="&amp; IF(I855="",TODAY(),I855 ))*D855</f>
        <v>0</v>
      </c>
      <c r="T855" s="30">
        <f t="shared" ca="1" si="30"/>
        <v>0</v>
      </c>
      <c r="U855" s="31" t="str">
        <f ca="1">IFERROR(__xludf.DUMMYFUNCTION("IFERROR(IF(B855=TODAY(),GOOGLEFINANCE(""INDEXBVMF:IFIX""),INDEX(GOOGLEFINANCE(""INDEXBVMF:IFIX"",""price"",$B855),2,2)))"),"")</f>
        <v/>
      </c>
      <c r="V855" s="31">
        <f ca="1">IFERROR(__xludf.DUMMYFUNCTION("IF(OR(ISBLANK($I855),I855=TODAY()), GOOGLEFINANCE(""INDEXBVMF:IFIX"") ,INDEX(GOOGLEFINANCE(""INDEXBVMF:IFIX"",""price"",$I855),2,2))"),3416.25)</f>
        <v>3416.25</v>
      </c>
      <c r="W855" s="32" t="e">
        <f t="shared" ca="1" si="31"/>
        <v>#VALUE!</v>
      </c>
      <c r="X855" s="33" t="s">
        <v>66</v>
      </c>
      <c r="Y855" s="34">
        <v>0</v>
      </c>
    </row>
    <row r="856" spans="1:25" ht="15.75" customHeight="1" x14ac:dyDescent="0.2">
      <c r="A856" s="48"/>
      <c r="B856" s="45"/>
      <c r="C856" s="46"/>
      <c r="D856" s="48"/>
      <c r="E856" s="135"/>
      <c r="F856" s="49">
        <f t="shared" si="24"/>
        <v>0</v>
      </c>
      <c r="G856" s="49">
        <f t="shared" si="25"/>
        <v>0</v>
      </c>
      <c r="H856" s="34" t="s">
        <v>66</v>
      </c>
      <c r="I856" s="45"/>
      <c r="J856" s="46"/>
      <c r="K856" s="25"/>
      <c r="L856" s="22"/>
      <c r="M856" s="47" t="str">
        <f t="shared" si="26"/>
        <v/>
      </c>
      <c r="N856" s="27" t="str">
        <f t="shared" si="27"/>
        <v/>
      </c>
      <c r="O856" s="27" t="str">
        <f t="shared" si="28"/>
        <v/>
      </c>
      <c r="P856" s="27" t="str">
        <f t="shared" si="29"/>
        <v/>
      </c>
      <c r="Q856" s="28" t="s">
        <v>66</v>
      </c>
      <c r="R856" s="33" t="s">
        <v>66</v>
      </c>
      <c r="S856" s="30">
        <f ca="1">SUMIFS(Dividendos!E:E,Dividendos!B:B,A856,Dividendos!A:A,"&gt;="&amp;B856,Dividendos!A:A,"&lt;="&amp; IF(I856="",TODAY(),I856 ))*D856</f>
        <v>0</v>
      </c>
      <c r="T856" s="30">
        <f t="shared" ca="1" si="30"/>
        <v>0</v>
      </c>
      <c r="U856" s="31" t="str">
        <f ca="1">IFERROR(__xludf.DUMMYFUNCTION("IFERROR(IF(B856=TODAY(),GOOGLEFINANCE(""INDEXBVMF:IFIX""),INDEX(GOOGLEFINANCE(""INDEXBVMF:IFIX"",""price"",$B856),2,2)))"),"")</f>
        <v/>
      </c>
      <c r="V856" s="31">
        <f ca="1">IFERROR(__xludf.DUMMYFUNCTION("IF(OR(ISBLANK($I856),I856=TODAY()), GOOGLEFINANCE(""INDEXBVMF:IFIX"") ,INDEX(GOOGLEFINANCE(""INDEXBVMF:IFIX"",""price"",$I856),2,2))"),3416.25)</f>
        <v>3416.25</v>
      </c>
      <c r="W856" s="32" t="e">
        <f t="shared" ca="1" si="31"/>
        <v>#VALUE!</v>
      </c>
      <c r="X856" s="33" t="s">
        <v>66</v>
      </c>
      <c r="Y856" s="34">
        <v>0</v>
      </c>
    </row>
    <row r="857" spans="1:25" ht="15.75" customHeight="1" x14ac:dyDescent="0.2">
      <c r="A857" s="48"/>
      <c r="B857" s="45"/>
      <c r="C857" s="46"/>
      <c r="D857" s="48"/>
      <c r="E857" s="135"/>
      <c r="F857" s="49">
        <f t="shared" si="24"/>
        <v>0</v>
      </c>
      <c r="G857" s="49">
        <f t="shared" si="25"/>
        <v>0</v>
      </c>
      <c r="H857" s="34" t="s">
        <v>66</v>
      </c>
      <c r="I857" s="45"/>
      <c r="J857" s="46"/>
      <c r="K857" s="25"/>
      <c r="L857" s="22"/>
      <c r="M857" s="47" t="str">
        <f t="shared" si="26"/>
        <v/>
      </c>
      <c r="N857" s="27" t="str">
        <f t="shared" si="27"/>
        <v/>
      </c>
      <c r="O857" s="27" t="str">
        <f t="shared" si="28"/>
        <v/>
      </c>
      <c r="P857" s="27" t="str">
        <f t="shared" si="29"/>
        <v/>
      </c>
      <c r="Q857" s="28" t="s">
        <v>66</v>
      </c>
      <c r="R857" s="33" t="s">
        <v>66</v>
      </c>
      <c r="S857" s="30">
        <f ca="1">SUMIFS(Dividendos!E:E,Dividendos!B:B,A857,Dividendos!A:A,"&gt;="&amp;B857,Dividendos!A:A,"&lt;="&amp; IF(I857="",TODAY(),I857 ))*D857</f>
        <v>0</v>
      </c>
      <c r="T857" s="30">
        <f t="shared" ca="1" si="30"/>
        <v>0</v>
      </c>
      <c r="U857" s="31" t="str">
        <f ca="1">IFERROR(__xludf.DUMMYFUNCTION("IFERROR(IF(B857=TODAY(),GOOGLEFINANCE(""INDEXBVMF:IFIX""),INDEX(GOOGLEFINANCE(""INDEXBVMF:IFIX"",""price"",$B857),2,2)))"),"")</f>
        <v/>
      </c>
      <c r="V857" s="31">
        <f ca="1">IFERROR(__xludf.DUMMYFUNCTION("IF(OR(ISBLANK($I857),I857=TODAY()), GOOGLEFINANCE(""INDEXBVMF:IFIX"") ,INDEX(GOOGLEFINANCE(""INDEXBVMF:IFIX"",""price"",$I857),2,2))"),3416.25)</f>
        <v>3416.25</v>
      </c>
      <c r="W857" s="32" t="e">
        <f t="shared" ca="1" si="31"/>
        <v>#VALUE!</v>
      </c>
      <c r="X857" s="33" t="s">
        <v>66</v>
      </c>
      <c r="Y857" s="34">
        <v>0</v>
      </c>
    </row>
    <row r="858" spans="1:25" ht="15.75" customHeight="1" x14ac:dyDescent="0.2">
      <c r="A858" s="48"/>
      <c r="B858" s="45"/>
      <c r="C858" s="46"/>
      <c r="D858" s="48"/>
      <c r="E858" s="135"/>
      <c r="F858" s="49">
        <f t="shared" si="24"/>
        <v>0</v>
      </c>
      <c r="G858" s="49">
        <f t="shared" si="25"/>
        <v>0</v>
      </c>
      <c r="H858" s="34" t="s">
        <v>66</v>
      </c>
      <c r="I858" s="45"/>
      <c r="J858" s="46"/>
      <c r="K858" s="25"/>
      <c r="L858" s="22"/>
      <c r="M858" s="47" t="str">
        <f t="shared" si="26"/>
        <v/>
      </c>
      <c r="N858" s="27" t="str">
        <f t="shared" si="27"/>
        <v/>
      </c>
      <c r="O858" s="27" t="str">
        <f t="shared" si="28"/>
        <v/>
      </c>
      <c r="P858" s="27" t="str">
        <f t="shared" si="29"/>
        <v/>
      </c>
      <c r="Q858" s="28" t="s">
        <v>66</v>
      </c>
      <c r="R858" s="33" t="s">
        <v>66</v>
      </c>
      <c r="S858" s="30">
        <f ca="1">SUMIFS(Dividendos!E:E,Dividendos!B:B,A858,Dividendos!A:A,"&gt;="&amp;B858,Dividendos!A:A,"&lt;="&amp; IF(I858="",TODAY(),I858 ))*D858</f>
        <v>0</v>
      </c>
      <c r="T858" s="30">
        <f t="shared" ca="1" si="30"/>
        <v>0</v>
      </c>
      <c r="U858" s="31" t="str">
        <f ca="1">IFERROR(__xludf.DUMMYFUNCTION("IFERROR(IF(B858=TODAY(),GOOGLEFINANCE(""INDEXBVMF:IFIX""),INDEX(GOOGLEFINANCE(""INDEXBVMF:IFIX"",""price"",$B858),2,2)))"),"")</f>
        <v/>
      </c>
      <c r="V858" s="31">
        <f ca="1">IFERROR(__xludf.DUMMYFUNCTION("IF(OR(ISBLANK($I858),I858=TODAY()), GOOGLEFINANCE(""INDEXBVMF:IFIX"") ,INDEX(GOOGLEFINANCE(""INDEXBVMF:IFIX"",""price"",$I858),2,2))"),3416.25)</f>
        <v>3416.25</v>
      </c>
      <c r="W858" s="32" t="e">
        <f t="shared" ca="1" si="31"/>
        <v>#VALUE!</v>
      </c>
      <c r="X858" s="33" t="s">
        <v>66</v>
      </c>
      <c r="Y858" s="34">
        <v>0</v>
      </c>
    </row>
    <row r="859" spans="1:25" ht="15.75" customHeight="1" x14ac:dyDescent="0.2">
      <c r="A859" s="48"/>
      <c r="B859" s="45"/>
      <c r="C859" s="46"/>
      <c r="D859" s="48"/>
      <c r="E859" s="135"/>
      <c r="F859" s="49">
        <f t="shared" si="24"/>
        <v>0</v>
      </c>
      <c r="G859" s="49">
        <f t="shared" si="25"/>
        <v>0</v>
      </c>
      <c r="H859" s="34" t="s">
        <v>66</v>
      </c>
      <c r="I859" s="45"/>
      <c r="J859" s="46"/>
      <c r="K859" s="25"/>
      <c r="L859" s="22"/>
      <c r="M859" s="47" t="str">
        <f t="shared" si="26"/>
        <v/>
      </c>
      <c r="N859" s="27" t="str">
        <f t="shared" si="27"/>
        <v/>
      </c>
      <c r="O859" s="27" t="str">
        <f t="shared" si="28"/>
        <v/>
      </c>
      <c r="P859" s="27" t="str">
        <f t="shared" si="29"/>
        <v/>
      </c>
      <c r="Q859" s="28" t="s">
        <v>66</v>
      </c>
      <c r="R859" s="33" t="s">
        <v>66</v>
      </c>
      <c r="S859" s="30">
        <f ca="1">SUMIFS(Dividendos!E:E,Dividendos!B:B,A859,Dividendos!A:A,"&gt;="&amp;B859,Dividendos!A:A,"&lt;="&amp; IF(I859="",TODAY(),I859 ))*D859</f>
        <v>0</v>
      </c>
      <c r="T859" s="30">
        <f t="shared" ca="1" si="30"/>
        <v>0</v>
      </c>
      <c r="U859" s="31" t="str">
        <f ca="1">IFERROR(__xludf.DUMMYFUNCTION("IFERROR(IF(B859=TODAY(),GOOGLEFINANCE(""INDEXBVMF:IFIX""),INDEX(GOOGLEFINANCE(""INDEXBVMF:IFIX"",""price"",$B859),2,2)))"),"")</f>
        <v/>
      </c>
      <c r="V859" s="31">
        <f ca="1">IFERROR(__xludf.DUMMYFUNCTION("IF(OR(ISBLANK($I859),I859=TODAY()), GOOGLEFINANCE(""INDEXBVMF:IFIX"") ,INDEX(GOOGLEFINANCE(""INDEXBVMF:IFIX"",""price"",$I859),2,2))"),3416.25)</f>
        <v>3416.25</v>
      </c>
      <c r="W859" s="32" t="e">
        <f t="shared" ca="1" si="31"/>
        <v>#VALUE!</v>
      </c>
      <c r="X859" s="33" t="s">
        <v>66</v>
      </c>
      <c r="Y859" s="34">
        <v>0</v>
      </c>
    </row>
    <row r="860" spans="1:25" ht="15.75" customHeight="1" x14ac:dyDescent="0.2">
      <c r="A860" s="48"/>
      <c r="B860" s="45"/>
      <c r="C860" s="46"/>
      <c r="D860" s="48"/>
      <c r="E860" s="135"/>
      <c r="F860" s="49">
        <f t="shared" si="24"/>
        <v>0</v>
      </c>
      <c r="G860" s="49">
        <f t="shared" si="25"/>
        <v>0</v>
      </c>
      <c r="H860" s="34" t="s">
        <v>66</v>
      </c>
      <c r="I860" s="45"/>
      <c r="J860" s="46"/>
      <c r="K860" s="25"/>
      <c r="L860" s="22"/>
      <c r="M860" s="47" t="str">
        <f t="shared" si="26"/>
        <v/>
      </c>
      <c r="N860" s="27" t="str">
        <f t="shared" si="27"/>
        <v/>
      </c>
      <c r="O860" s="27" t="str">
        <f t="shared" si="28"/>
        <v/>
      </c>
      <c r="P860" s="27" t="str">
        <f t="shared" si="29"/>
        <v/>
      </c>
      <c r="Q860" s="28" t="s">
        <v>66</v>
      </c>
      <c r="R860" s="33" t="s">
        <v>66</v>
      </c>
      <c r="S860" s="30">
        <f ca="1">SUMIFS(Dividendos!E:E,Dividendos!B:B,A860,Dividendos!A:A,"&gt;="&amp;B860,Dividendos!A:A,"&lt;="&amp; IF(I860="",TODAY(),I860 ))*D860</f>
        <v>0</v>
      </c>
      <c r="T860" s="30">
        <f t="shared" ca="1" si="30"/>
        <v>0</v>
      </c>
      <c r="U860" s="31" t="str">
        <f ca="1">IFERROR(__xludf.DUMMYFUNCTION("IFERROR(IF(B860=TODAY(),GOOGLEFINANCE(""INDEXBVMF:IFIX""),INDEX(GOOGLEFINANCE(""INDEXBVMF:IFIX"",""price"",$B860),2,2)))"),"")</f>
        <v/>
      </c>
      <c r="V860" s="31">
        <f ca="1">IFERROR(__xludf.DUMMYFUNCTION("IF(OR(ISBLANK($I860),I860=TODAY()), GOOGLEFINANCE(""INDEXBVMF:IFIX"") ,INDEX(GOOGLEFINANCE(""INDEXBVMF:IFIX"",""price"",$I860),2,2))"),3416.25)</f>
        <v>3416.25</v>
      </c>
      <c r="W860" s="32" t="e">
        <f t="shared" ca="1" si="31"/>
        <v>#VALUE!</v>
      </c>
      <c r="X860" s="33" t="s">
        <v>66</v>
      </c>
      <c r="Y860" s="34">
        <v>0</v>
      </c>
    </row>
    <row r="861" spans="1:25" ht="15.75" customHeight="1" x14ac:dyDescent="0.2">
      <c r="A861" s="48"/>
      <c r="B861" s="45"/>
      <c r="C861" s="46"/>
      <c r="D861" s="48"/>
      <c r="E861" s="135"/>
      <c r="F861" s="49">
        <f t="shared" si="24"/>
        <v>0</v>
      </c>
      <c r="G861" s="49">
        <f t="shared" si="25"/>
        <v>0</v>
      </c>
      <c r="H861" s="34" t="s">
        <v>66</v>
      </c>
      <c r="I861" s="45"/>
      <c r="J861" s="46"/>
      <c r="K861" s="25"/>
      <c r="L861" s="22"/>
      <c r="M861" s="47" t="str">
        <f t="shared" si="26"/>
        <v/>
      </c>
      <c r="N861" s="27" t="str">
        <f t="shared" si="27"/>
        <v/>
      </c>
      <c r="O861" s="27" t="str">
        <f t="shared" si="28"/>
        <v/>
      </c>
      <c r="P861" s="27" t="str">
        <f t="shared" si="29"/>
        <v/>
      </c>
      <c r="Q861" s="28" t="s">
        <v>66</v>
      </c>
      <c r="R861" s="33" t="s">
        <v>66</v>
      </c>
      <c r="S861" s="30">
        <f ca="1">SUMIFS(Dividendos!E:E,Dividendos!B:B,A861,Dividendos!A:A,"&gt;="&amp;B861,Dividendos!A:A,"&lt;="&amp; IF(I861="",TODAY(),I861 ))*D861</f>
        <v>0</v>
      </c>
      <c r="T861" s="30">
        <f t="shared" ca="1" si="30"/>
        <v>0</v>
      </c>
      <c r="U861" s="31" t="str">
        <f ca="1">IFERROR(__xludf.DUMMYFUNCTION("IFERROR(IF(B861=TODAY(),GOOGLEFINANCE(""INDEXBVMF:IFIX""),INDEX(GOOGLEFINANCE(""INDEXBVMF:IFIX"",""price"",$B861),2,2)))"),"")</f>
        <v/>
      </c>
      <c r="V861" s="31">
        <f ca="1">IFERROR(__xludf.DUMMYFUNCTION("IF(OR(ISBLANK($I861),I861=TODAY()), GOOGLEFINANCE(""INDEXBVMF:IFIX"") ,INDEX(GOOGLEFINANCE(""INDEXBVMF:IFIX"",""price"",$I861),2,2))"),3416.25)</f>
        <v>3416.25</v>
      </c>
      <c r="W861" s="32" t="e">
        <f t="shared" ca="1" si="31"/>
        <v>#VALUE!</v>
      </c>
      <c r="X861" s="33" t="s">
        <v>66</v>
      </c>
      <c r="Y861" s="34">
        <v>0</v>
      </c>
    </row>
    <row r="862" spans="1:25" ht="15.75" customHeight="1" x14ac:dyDescent="0.2">
      <c r="A862" s="48"/>
      <c r="B862" s="45"/>
      <c r="C862" s="46"/>
      <c r="D862" s="48"/>
      <c r="E862" s="135"/>
      <c r="F862" s="49">
        <f t="shared" si="24"/>
        <v>0</v>
      </c>
      <c r="G862" s="49">
        <f t="shared" si="25"/>
        <v>0</v>
      </c>
      <c r="H862" s="34" t="s">
        <v>66</v>
      </c>
      <c r="I862" s="45"/>
      <c r="J862" s="46"/>
      <c r="K862" s="25"/>
      <c r="L862" s="22"/>
      <c r="M862" s="47" t="str">
        <f t="shared" si="26"/>
        <v/>
      </c>
      <c r="N862" s="27" t="str">
        <f t="shared" si="27"/>
        <v/>
      </c>
      <c r="O862" s="27" t="str">
        <f t="shared" si="28"/>
        <v/>
      </c>
      <c r="P862" s="27" t="str">
        <f t="shared" si="29"/>
        <v/>
      </c>
      <c r="Q862" s="28" t="s">
        <v>66</v>
      </c>
      <c r="R862" s="33" t="s">
        <v>66</v>
      </c>
      <c r="S862" s="30">
        <f ca="1">SUMIFS(Dividendos!E:E,Dividendos!B:B,A862,Dividendos!A:A,"&gt;="&amp;B862,Dividendos!A:A,"&lt;="&amp; IF(I862="",TODAY(),I862 ))*D862</f>
        <v>0</v>
      </c>
      <c r="T862" s="30">
        <f t="shared" ca="1" si="30"/>
        <v>0</v>
      </c>
      <c r="U862" s="31" t="str">
        <f ca="1">IFERROR(__xludf.DUMMYFUNCTION("IFERROR(IF(B862=TODAY(),GOOGLEFINANCE(""INDEXBVMF:IFIX""),INDEX(GOOGLEFINANCE(""INDEXBVMF:IFIX"",""price"",$B862),2,2)))"),"")</f>
        <v/>
      </c>
      <c r="V862" s="31">
        <f ca="1">IFERROR(__xludf.DUMMYFUNCTION("IF(OR(ISBLANK($I862),I862=TODAY()), GOOGLEFINANCE(""INDEXBVMF:IFIX"") ,INDEX(GOOGLEFINANCE(""INDEXBVMF:IFIX"",""price"",$I862),2,2))"),3416.25)</f>
        <v>3416.25</v>
      </c>
      <c r="W862" s="32" t="e">
        <f t="shared" ca="1" si="31"/>
        <v>#VALUE!</v>
      </c>
      <c r="X862" s="33" t="s">
        <v>66</v>
      </c>
      <c r="Y862" s="34">
        <v>0</v>
      </c>
    </row>
    <row r="863" spans="1:25" ht="15.75" customHeight="1" x14ac:dyDescent="0.2">
      <c r="A863" s="48"/>
      <c r="B863" s="45"/>
      <c r="C863" s="46"/>
      <c r="D863" s="48"/>
      <c r="E863" s="135"/>
      <c r="F863" s="49">
        <f t="shared" si="24"/>
        <v>0</v>
      </c>
      <c r="G863" s="49">
        <f t="shared" si="25"/>
        <v>0</v>
      </c>
      <c r="H863" s="34" t="s">
        <v>66</v>
      </c>
      <c r="I863" s="45"/>
      <c r="J863" s="46"/>
      <c r="K863" s="25"/>
      <c r="L863" s="22"/>
      <c r="M863" s="47" t="str">
        <f t="shared" si="26"/>
        <v/>
      </c>
      <c r="N863" s="27" t="str">
        <f t="shared" si="27"/>
        <v/>
      </c>
      <c r="O863" s="27" t="str">
        <f t="shared" si="28"/>
        <v/>
      </c>
      <c r="P863" s="27" t="str">
        <f t="shared" si="29"/>
        <v/>
      </c>
      <c r="Q863" s="28" t="s">
        <v>66</v>
      </c>
      <c r="R863" s="33" t="s">
        <v>66</v>
      </c>
      <c r="S863" s="30">
        <f ca="1">SUMIFS(Dividendos!E:E,Dividendos!B:B,A863,Dividendos!A:A,"&gt;="&amp;B863,Dividendos!A:A,"&lt;="&amp; IF(I863="",TODAY(),I863 ))*D863</f>
        <v>0</v>
      </c>
      <c r="T863" s="30">
        <f t="shared" ca="1" si="30"/>
        <v>0</v>
      </c>
      <c r="U863" s="31" t="str">
        <f ca="1">IFERROR(__xludf.DUMMYFUNCTION("IFERROR(IF(B863=TODAY(),GOOGLEFINANCE(""INDEXBVMF:IFIX""),INDEX(GOOGLEFINANCE(""INDEXBVMF:IFIX"",""price"",$B863),2,2)))"),"")</f>
        <v/>
      </c>
      <c r="V863" s="31">
        <f ca="1">IFERROR(__xludf.DUMMYFUNCTION("IF(OR(ISBLANK($I863),I863=TODAY()), GOOGLEFINANCE(""INDEXBVMF:IFIX"") ,INDEX(GOOGLEFINANCE(""INDEXBVMF:IFIX"",""price"",$I863),2,2))"),3416.25)</f>
        <v>3416.25</v>
      </c>
      <c r="W863" s="32" t="e">
        <f t="shared" ca="1" si="31"/>
        <v>#VALUE!</v>
      </c>
      <c r="X863" s="33" t="s">
        <v>66</v>
      </c>
      <c r="Y863" s="34">
        <v>0</v>
      </c>
    </row>
    <row r="864" spans="1:25" ht="15.75" customHeight="1" x14ac:dyDescent="0.2">
      <c r="A864" s="48"/>
      <c r="B864" s="45"/>
      <c r="C864" s="46"/>
      <c r="D864" s="48"/>
      <c r="E864" s="135"/>
      <c r="F864" s="49">
        <f t="shared" si="24"/>
        <v>0</v>
      </c>
      <c r="G864" s="49">
        <f t="shared" si="25"/>
        <v>0</v>
      </c>
      <c r="H864" s="34" t="s">
        <v>66</v>
      </c>
      <c r="I864" s="45"/>
      <c r="J864" s="46"/>
      <c r="K864" s="25"/>
      <c r="L864" s="22"/>
      <c r="M864" s="47" t="str">
        <f t="shared" si="26"/>
        <v/>
      </c>
      <c r="N864" s="27" t="str">
        <f t="shared" si="27"/>
        <v/>
      </c>
      <c r="O864" s="27" t="str">
        <f t="shared" si="28"/>
        <v/>
      </c>
      <c r="P864" s="27" t="str">
        <f t="shared" si="29"/>
        <v/>
      </c>
      <c r="Q864" s="28" t="s">
        <v>66</v>
      </c>
      <c r="R864" s="33" t="s">
        <v>66</v>
      </c>
      <c r="S864" s="30">
        <f ca="1">SUMIFS(Dividendos!E:E,Dividendos!B:B,A864,Dividendos!A:A,"&gt;="&amp;B864,Dividendos!A:A,"&lt;="&amp; IF(I864="",TODAY(),I864 ))*D864</f>
        <v>0</v>
      </c>
      <c r="T864" s="30">
        <f t="shared" ca="1" si="30"/>
        <v>0</v>
      </c>
      <c r="U864" s="31" t="str">
        <f ca="1">IFERROR(__xludf.DUMMYFUNCTION("IFERROR(IF(B864=TODAY(),GOOGLEFINANCE(""INDEXBVMF:IFIX""),INDEX(GOOGLEFINANCE(""INDEXBVMF:IFIX"",""price"",$B864),2,2)))"),"")</f>
        <v/>
      </c>
      <c r="V864" s="31">
        <f ca="1">IFERROR(__xludf.DUMMYFUNCTION("IF(OR(ISBLANK($I864),I864=TODAY()), GOOGLEFINANCE(""INDEXBVMF:IFIX"") ,INDEX(GOOGLEFINANCE(""INDEXBVMF:IFIX"",""price"",$I864),2,2))"),3416.25)</f>
        <v>3416.25</v>
      </c>
      <c r="W864" s="32" t="e">
        <f t="shared" ca="1" si="31"/>
        <v>#VALUE!</v>
      </c>
      <c r="X864" s="33" t="s">
        <v>66</v>
      </c>
      <c r="Y864" s="34">
        <v>0</v>
      </c>
    </row>
    <row r="865" spans="1:25" ht="15.75" customHeight="1" x14ac:dyDescent="0.2">
      <c r="A865" s="48"/>
      <c r="B865" s="45"/>
      <c r="C865" s="46"/>
      <c r="D865" s="48"/>
      <c r="E865" s="135"/>
      <c r="F865" s="49">
        <f t="shared" si="24"/>
        <v>0</v>
      </c>
      <c r="G865" s="49">
        <f t="shared" si="25"/>
        <v>0</v>
      </c>
      <c r="H865" s="34" t="s">
        <v>66</v>
      </c>
      <c r="I865" s="45"/>
      <c r="J865" s="46"/>
      <c r="K865" s="25"/>
      <c r="L865" s="22"/>
      <c r="M865" s="47" t="str">
        <f t="shared" si="26"/>
        <v/>
      </c>
      <c r="N865" s="27" t="str">
        <f t="shared" si="27"/>
        <v/>
      </c>
      <c r="O865" s="27" t="str">
        <f t="shared" si="28"/>
        <v/>
      </c>
      <c r="P865" s="27" t="str">
        <f t="shared" si="29"/>
        <v/>
      </c>
      <c r="Q865" s="28" t="s">
        <v>66</v>
      </c>
      <c r="R865" s="33" t="s">
        <v>66</v>
      </c>
      <c r="S865" s="30">
        <f ca="1">SUMIFS(Dividendos!E:E,Dividendos!B:B,A865,Dividendos!A:A,"&gt;="&amp;B865,Dividendos!A:A,"&lt;="&amp; IF(I865="",TODAY(),I865 ))*D865</f>
        <v>0</v>
      </c>
      <c r="T865" s="30">
        <f t="shared" ca="1" si="30"/>
        <v>0</v>
      </c>
      <c r="U865" s="31" t="str">
        <f ca="1">IFERROR(__xludf.DUMMYFUNCTION("IFERROR(IF(B865=TODAY(),GOOGLEFINANCE(""INDEXBVMF:IFIX""),INDEX(GOOGLEFINANCE(""INDEXBVMF:IFIX"",""price"",$B865),2,2)))"),"")</f>
        <v/>
      </c>
      <c r="V865" s="31">
        <f ca="1">IFERROR(__xludf.DUMMYFUNCTION("IF(OR(ISBLANK($I865),I865=TODAY()), GOOGLEFINANCE(""INDEXBVMF:IFIX"") ,INDEX(GOOGLEFINANCE(""INDEXBVMF:IFIX"",""price"",$I865),2,2))"),3416.25)</f>
        <v>3416.25</v>
      </c>
      <c r="W865" s="32" t="e">
        <f t="shared" ca="1" si="31"/>
        <v>#VALUE!</v>
      </c>
      <c r="X865" s="33" t="s">
        <v>66</v>
      </c>
      <c r="Y865" s="34">
        <v>0</v>
      </c>
    </row>
    <row r="866" spans="1:25" ht="15.75" customHeight="1" x14ac:dyDescent="0.2">
      <c r="A866" s="48"/>
      <c r="B866" s="45"/>
      <c r="C866" s="46"/>
      <c r="D866" s="48"/>
      <c r="E866" s="135"/>
      <c r="F866" s="49">
        <f t="shared" si="24"/>
        <v>0</v>
      </c>
      <c r="G866" s="49">
        <f t="shared" si="25"/>
        <v>0</v>
      </c>
      <c r="H866" s="34" t="s">
        <v>66</v>
      </c>
      <c r="I866" s="45"/>
      <c r="J866" s="46"/>
      <c r="K866" s="25"/>
      <c r="L866" s="22"/>
      <c r="M866" s="47" t="str">
        <f t="shared" si="26"/>
        <v/>
      </c>
      <c r="N866" s="27" t="str">
        <f t="shared" si="27"/>
        <v/>
      </c>
      <c r="O866" s="27" t="str">
        <f t="shared" si="28"/>
        <v/>
      </c>
      <c r="P866" s="27" t="str">
        <f t="shared" si="29"/>
        <v/>
      </c>
      <c r="Q866" s="28" t="s">
        <v>66</v>
      </c>
      <c r="R866" s="33" t="s">
        <v>66</v>
      </c>
      <c r="S866" s="30">
        <f ca="1">SUMIFS(Dividendos!E:E,Dividendos!B:B,A866,Dividendos!A:A,"&gt;="&amp;B866,Dividendos!A:A,"&lt;="&amp; IF(I866="",TODAY(),I866 ))*D866</f>
        <v>0</v>
      </c>
      <c r="T866" s="30">
        <f t="shared" ca="1" si="30"/>
        <v>0</v>
      </c>
      <c r="U866" s="31" t="str">
        <f ca="1">IFERROR(__xludf.DUMMYFUNCTION("IFERROR(IF(B866=TODAY(),GOOGLEFINANCE(""INDEXBVMF:IFIX""),INDEX(GOOGLEFINANCE(""INDEXBVMF:IFIX"",""price"",$B866),2,2)))"),"")</f>
        <v/>
      </c>
      <c r="V866" s="31">
        <f ca="1">IFERROR(__xludf.DUMMYFUNCTION("IF(OR(ISBLANK($I866),I866=TODAY()), GOOGLEFINANCE(""INDEXBVMF:IFIX"") ,INDEX(GOOGLEFINANCE(""INDEXBVMF:IFIX"",""price"",$I866),2,2))"),3416.25)</f>
        <v>3416.25</v>
      </c>
      <c r="W866" s="32" t="e">
        <f t="shared" ca="1" si="31"/>
        <v>#VALUE!</v>
      </c>
      <c r="X866" s="33" t="s">
        <v>66</v>
      </c>
      <c r="Y866" s="34">
        <v>0</v>
      </c>
    </row>
    <row r="867" spans="1:25" ht="15.75" customHeight="1" x14ac:dyDescent="0.2">
      <c r="A867" s="48"/>
      <c r="B867" s="45"/>
      <c r="C867" s="46"/>
      <c r="D867" s="48"/>
      <c r="E867" s="135"/>
      <c r="F867" s="49">
        <f t="shared" si="24"/>
        <v>0</v>
      </c>
      <c r="G867" s="49">
        <f t="shared" si="25"/>
        <v>0</v>
      </c>
      <c r="H867" s="34" t="s">
        <v>66</v>
      </c>
      <c r="I867" s="45"/>
      <c r="J867" s="46"/>
      <c r="K867" s="25"/>
      <c r="L867" s="22"/>
      <c r="M867" s="47" t="str">
        <f t="shared" si="26"/>
        <v/>
      </c>
      <c r="N867" s="27" t="str">
        <f t="shared" si="27"/>
        <v/>
      </c>
      <c r="O867" s="27" t="str">
        <f t="shared" si="28"/>
        <v/>
      </c>
      <c r="P867" s="27" t="str">
        <f t="shared" si="29"/>
        <v/>
      </c>
      <c r="Q867" s="28" t="s">
        <v>66</v>
      </c>
      <c r="R867" s="33" t="s">
        <v>66</v>
      </c>
      <c r="S867" s="30">
        <f ca="1">SUMIFS(Dividendos!E:E,Dividendos!B:B,A867,Dividendos!A:A,"&gt;="&amp;B867,Dividendos!A:A,"&lt;="&amp; IF(I867="",TODAY(),I867 ))*D867</f>
        <v>0</v>
      </c>
      <c r="T867" s="30">
        <f t="shared" ca="1" si="30"/>
        <v>0</v>
      </c>
      <c r="U867" s="31" t="str">
        <f ca="1">IFERROR(__xludf.DUMMYFUNCTION("IFERROR(IF(B867=TODAY(),GOOGLEFINANCE(""INDEXBVMF:IFIX""),INDEX(GOOGLEFINANCE(""INDEXBVMF:IFIX"",""price"",$B867),2,2)))"),"")</f>
        <v/>
      </c>
      <c r="V867" s="31">
        <f ca="1">IFERROR(__xludf.DUMMYFUNCTION("IF(OR(ISBLANK($I867),I867=TODAY()), GOOGLEFINANCE(""INDEXBVMF:IFIX"") ,INDEX(GOOGLEFINANCE(""INDEXBVMF:IFIX"",""price"",$I867),2,2))"),3416.25)</f>
        <v>3416.25</v>
      </c>
      <c r="W867" s="32" t="e">
        <f t="shared" ca="1" si="31"/>
        <v>#VALUE!</v>
      </c>
      <c r="X867" s="33" t="s">
        <v>66</v>
      </c>
      <c r="Y867" s="34">
        <v>0</v>
      </c>
    </row>
    <row r="868" spans="1:25" ht="15.75" customHeight="1" x14ac:dyDescent="0.2">
      <c r="A868" s="48"/>
      <c r="B868" s="45"/>
      <c r="C868" s="46"/>
      <c r="D868" s="48"/>
      <c r="E868" s="135"/>
      <c r="F868" s="49">
        <f t="shared" si="24"/>
        <v>0</v>
      </c>
      <c r="G868" s="49">
        <f t="shared" si="25"/>
        <v>0</v>
      </c>
      <c r="H868" s="34" t="s">
        <v>66</v>
      </c>
      <c r="I868" s="45"/>
      <c r="J868" s="46"/>
      <c r="K868" s="25"/>
      <c r="L868" s="22"/>
      <c r="M868" s="47" t="str">
        <f t="shared" si="26"/>
        <v/>
      </c>
      <c r="N868" s="27" t="str">
        <f t="shared" si="27"/>
        <v/>
      </c>
      <c r="O868" s="27" t="str">
        <f t="shared" si="28"/>
        <v/>
      </c>
      <c r="P868" s="27" t="str">
        <f t="shared" si="29"/>
        <v/>
      </c>
      <c r="Q868" s="28" t="s">
        <v>66</v>
      </c>
      <c r="R868" s="33" t="s">
        <v>66</v>
      </c>
      <c r="S868" s="30">
        <f ca="1">SUMIFS(Dividendos!E:E,Dividendos!B:B,A868,Dividendos!A:A,"&gt;="&amp;B868,Dividendos!A:A,"&lt;="&amp; IF(I868="",TODAY(),I868 ))*D868</f>
        <v>0</v>
      </c>
      <c r="T868" s="30">
        <f t="shared" ca="1" si="30"/>
        <v>0</v>
      </c>
      <c r="U868" s="31" t="str">
        <f ca="1">IFERROR(__xludf.DUMMYFUNCTION("IFERROR(IF(B868=TODAY(),GOOGLEFINANCE(""INDEXBVMF:IFIX""),INDEX(GOOGLEFINANCE(""INDEXBVMF:IFIX"",""price"",$B868),2,2)))"),"")</f>
        <v/>
      </c>
      <c r="V868" s="31">
        <f ca="1">IFERROR(__xludf.DUMMYFUNCTION("IF(OR(ISBLANK($I868),I868=TODAY()), GOOGLEFINANCE(""INDEXBVMF:IFIX"") ,INDEX(GOOGLEFINANCE(""INDEXBVMF:IFIX"",""price"",$I868),2,2))"),3416.25)</f>
        <v>3416.25</v>
      </c>
      <c r="W868" s="32" t="e">
        <f t="shared" ca="1" si="31"/>
        <v>#VALUE!</v>
      </c>
      <c r="X868" s="33" t="s">
        <v>66</v>
      </c>
      <c r="Y868" s="34">
        <v>0</v>
      </c>
    </row>
    <row r="869" spans="1:25" ht="15.75" customHeight="1" x14ac:dyDescent="0.2">
      <c r="A869" s="48"/>
      <c r="B869" s="45"/>
      <c r="C869" s="46"/>
      <c r="D869" s="48"/>
      <c r="E869" s="135"/>
      <c r="F869" s="49">
        <f t="shared" si="24"/>
        <v>0</v>
      </c>
      <c r="G869" s="49">
        <f t="shared" si="25"/>
        <v>0</v>
      </c>
      <c r="H869" s="34" t="s">
        <v>66</v>
      </c>
      <c r="I869" s="45"/>
      <c r="J869" s="46"/>
      <c r="K869" s="25"/>
      <c r="L869" s="22"/>
      <c r="M869" s="47" t="str">
        <f t="shared" si="26"/>
        <v/>
      </c>
      <c r="N869" s="27" t="str">
        <f t="shared" si="27"/>
        <v/>
      </c>
      <c r="O869" s="27" t="str">
        <f t="shared" si="28"/>
        <v/>
      </c>
      <c r="P869" s="27" t="str">
        <f t="shared" si="29"/>
        <v/>
      </c>
      <c r="Q869" s="28" t="s">
        <v>66</v>
      </c>
      <c r="R869" s="33" t="s">
        <v>66</v>
      </c>
      <c r="S869" s="30">
        <f ca="1">SUMIFS(Dividendos!E:E,Dividendos!B:B,A869,Dividendos!A:A,"&gt;="&amp;B869,Dividendos!A:A,"&lt;="&amp; IF(I869="",TODAY(),I869 ))*D869</f>
        <v>0</v>
      </c>
      <c r="T869" s="30">
        <f t="shared" ca="1" si="30"/>
        <v>0</v>
      </c>
      <c r="U869" s="31" t="str">
        <f ca="1">IFERROR(__xludf.DUMMYFUNCTION("IFERROR(IF(B869=TODAY(),GOOGLEFINANCE(""INDEXBVMF:IFIX""),INDEX(GOOGLEFINANCE(""INDEXBVMF:IFIX"",""price"",$B869),2,2)))"),"")</f>
        <v/>
      </c>
      <c r="V869" s="31">
        <f ca="1">IFERROR(__xludf.DUMMYFUNCTION("IF(OR(ISBLANK($I869),I869=TODAY()), GOOGLEFINANCE(""INDEXBVMF:IFIX"") ,INDEX(GOOGLEFINANCE(""INDEXBVMF:IFIX"",""price"",$I869),2,2))"),3416.25)</f>
        <v>3416.25</v>
      </c>
      <c r="W869" s="32" t="e">
        <f t="shared" ca="1" si="31"/>
        <v>#VALUE!</v>
      </c>
      <c r="X869" s="33" t="s">
        <v>66</v>
      </c>
      <c r="Y869" s="34">
        <v>0</v>
      </c>
    </row>
    <row r="870" spans="1:25" ht="15.75" customHeight="1" x14ac:dyDescent="0.2">
      <c r="A870" s="48"/>
      <c r="B870" s="45"/>
      <c r="C870" s="46"/>
      <c r="D870" s="48"/>
      <c r="E870" s="135"/>
      <c r="F870" s="49">
        <f t="shared" si="24"/>
        <v>0</v>
      </c>
      <c r="G870" s="49">
        <f t="shared" si="25"/>
        <v>0</v>
      </c>
      <c r="H870" s="34" t="s">
        <v>66</v>
      </c>
      <c r="I870" s="45"/>
      <c r="J870" s="46"/>
      <c r="K870" s="25"/>
      <c r="L870" s="22"/>
      <c r="M870" s="47" t="str">
        <f t="shared" si="26"/>
        <v/>
      </c>
      <c r="N870" s="27" t="str">
        <f t="shared" si="27"/>
        <v/>
      </c>
      <c r="O870" s="27" t="str">
        <f t="shared" si="28"/>
        <v/>
      </c>
      <c r="P870" s="27" t="str">
        <f t="shared" si="29"/>
        <v/>
      </c>
      <c r="Q870" s="28" t="s">
        <v>66</v>
      </c>
      <c r="R870" s="33" t="s">
        <v>66</v>
      </c>
      <c r="S870" s="30">
        <f ca="1">SUMIFS(Dividendos!E:E,Dividendos!B:B,A870,Dividendos!A:A,"&gt;="&amp;B870,Dividendos!A:A,"&lt;="&amp; IF(I870="",TODAY(),I870 ))*D870</f>
        <v>0</v>
      </c>
      <c r="T870" s="30">
        <f t="shared" ca="1" si="30"/>
        <v>0</v>
      </c>
      <c r="U870" s="31" t="str">
        <f ca="1">IFERROR(__xludf.DUMMYFUNCTION("IFERROR(IF(B870=TODAY(),GOOGLEFINANCE(""INDEXBVMF:IFIX""),INDEX(GOOGLEFINANCE(""INDEXBVMF:IFIX"",""price"",$B870),2,2)))"),"")</f>
        <v/>
      </c>
      <c r="V870" s="31">
        <f ca="1">IFERROR(__xludf.DUMMYFUNCTION("IF(OR(ISBLANK($I870),I870=TODAY()), GOOGLEFINANCE(""INDEXBVMF:IFIX"") ,INDEX(GOOGLEFINANCE(""INDEXBVMF:IFIX"",""price"",$I870),2,2))"),3416.25)</f>
        <v>3416.25</v>
      </c>
      <c r="W870" s="32" t="e">
        <f t="shared" ca="1" si="31"/>
        <v>#VALUE!</v>
      </c>
      <c r="X870" s="33" t="s">
        <v>66</v>
      </c>
      <c r="Y870" s="34">
        <v>0</v>
      </c>
    </row>
    <row r="871" spans="1:25" ht="15.75" customHeight="1" x14ac:dyDescent="0.2">
      <c r="A871" s="48"/>
      <c r="B871" s="45"/>
      <c r="C871" s="46"/>
      <c r="D871" s="48"/>
      <c r="E871" s="135"/>
      <c r="F871" s="49">
        <f t="shared" si="24"/>
        <v>0</v>
      </c>
      <c r="G871" s="49">
        <f t="shared" si="25"/>
        <v>0</v>
      </c>
      <c r="H871" s="34" t="s">
        <v>66</v>
      </c>
      <c r="I871" s="45"/>
      <c r="J871" s="46"/>
      <c r="K871" s="25"/>
      <c r="L871" s="22"/>
      <c r="M871" s="47" t="str">
        <f t="shared" si="26"/>
        <v/>
      </c>
      <c r="N871" s="27" t="str">
        <f t="shared" si="27"/>
        <v/>
      </c>
      <c r="O871" s="27" t="str">
        <f t="shared" si="28"/>
        <v/>
      </c>
      <c r="P871" s="27" t="str">
        <f t="shared" si="29"/>
        <v/>
      </c>
      <c r="Q871" s="28" t="s">
        <v>66</v>
      </c>
      <c r="R871" s="33" t="s">
        <v>66</v>
      </c>
      <c r="S871" s="30">
        <f ca="1">SUMIFS(Dividendos!E:E,Dividendos!B:B,A871,Dividendos!A:A,"&gt;="&amp;B871,Dividendos!A:A,"&lt;="&amp; IF(I871="",TODAY(),I871 ))*D871</f>
        <v>0</v>
      </c>
      <c r="T871" s="30">
        <f t="shared" ca="1" si="30"/>
        <v>0</v>
      </c>
      <c r="U871" s="31" t="str">
        <f ca="1">IFERROR(__xludf.DUMMYFUNCTION("IFERROR(IF(B871=TODAY(),GOOGLEFINANCE(""INDEXBVMF:IFIX""),INDEX(GOOGLEFINANCE(""INDEXBVMF:IFIX"",""price"",$B871),2,2)))"),"")</f>
        <v/>
      </c>
      <c r="V871" s="31">
        <f ca="1">IFERROR(__xludf.DUMMYFUNCTION("IF(OR(ISBLANK($I871),I871=TODAY()), GOOGLEFINANCE(""INDEXBVMF:IFIX"") ,INDEX(GOOGLEFINANCE(""INDEXBVMF:IFIX"",""price"",$I871),2,2))"),3416.25)</f>
        <v>3416.25</v>
      </c>
      <c r="W871" s="32" t="e">
        <f t="shared" ca="1" si="31"/>
        <v>#VALUE!</v>
      </c>
      <c r="X871" s="33" t="s">
        <v>66</v>
      </c>
      <c r="Y871" s="34">
        <v>0</v>
      </c>
    </row>
    <row r="872" spans="1:25" ht="15.75" customHeight="1" x14ac:dyDescent="0.2">
      <c r="A872" s="48"/>
      <c r="B872" s="45"/>
      <c r="C872" s="46"/>
      <c r="D872" s="48"/>
      <c r="E872" s="135"/>
      <c r="F872" s="49">
        <f t="shared" si="24"/>
        <v>0</v>
      </c>
      <c r="G872" s="49">
        <f t="shared" si="25"/>
        <v>0</v>
      </c>
      <c r="H872" s="34" t="s">
        <v>66</v>
      </c>
      <c r="I872" s="45"/>
      <c r="J872" s="46"/>
      <c r="K872" s="25"/>
      <c r="L872" s="22"/>
      <c r="M872" s="47" t="str">
        <f t="shared" si="26"/>
        <v/>
      </c>
      <c r="N872" s="27" t="str">
        <f t="shared" si="27"/>
        <v/>
      </c>
      <c r="O872" s="27" t="str">
        <f t="shared" si="28"/>
        <v/>
      </c>
      <c r="P872" s="27" t="str">
        <f t="shared" si="29"/>
        <v/>
      </c>
      <c r="Q872" s="28" t="s">
        <v>66</v>
      </c>
      <c r="R872" s="33" t="s">
        <v>66</v>
      </c>
      <c r="S872" s="30">
        <f ca="1">SUMIFS(Dividendos!E:E,Dividendos!B:B,A872,Dividendos!A:A,"&gt;="&amp;B872,Dividendos!A:A,"&lt;="&amp; IF(I872="",TODAY(),I872 ))*D872</f>
        <v>0</v>
      </c>
      <c r="T872" s="30">
        <f t="shared" ca="1" si="30"/>
        <v>0</v>
      </c>
      <c r="U872" s="31" t="str">
        <f ca="1">IFERROR(__xludf.DUMMYFUNCTION("IFERROR(IF(B872=TODAY(),GOOGLEFINANCE(""INDEXBVMF:IFIX""),INDEX(GOOGLEFINANCE(""INDEXBVMF:IFIX"",""price"",$B872),2,2)))"),"")</f>
        <v/>
      </c>
      <c r="V872" s="31">
        <f ca="1">IFERROR(__xludf.DUMMYFUNCTION("IF(OR(ISBLANK($I872),I872=TODAY()), GOOGLEFINANCE(""INDEXBVMF:IFIX"") ,INDEX(GOOGLEFINANCE(""INDEXBVMF:IFIX"",""price"",$I872),2,2))"),3416.25)</f>
        <v>3416.25</v>
      </c>
      <c r="W872" s="32" t="e">
        <f t="shared" ca="1" si="31"/>
        <v>#VALUE!</v>
      </c>
      <c r="X872" s="33" t="s">
        <v>66</v>
      </c>
      <c r="Y872" s="34">
        <v>0</v>
      </c>
    </row>
    <row r="873" spans="1:25" ht="15.75" customHeight="1" x14ac:dyDescent="0.2">
      <c r="A873" s="48"/>
      <c r="B873" s="45"/>
      <c r="C873" s="46"/>
      <c r="D873" s="48"/>
      <c r="E873" s="135"/>
      <c r="F873" s="49">
        <f t="shared" si="24"/>
        <v>0</v>
      </c>
      <c r="G873" s="49">
        <f t="shared" si="25"/>
        <v>0</v>
      </c>
      <c r="H873" s="34" t="s">
        <v>66</v>
      </c>
      <c r="I873" s="45"/>
      <c r="J873" s="46"/>
      <c r="K873" s="25"/>
      <c r="L873" s="22"/>
      <c r="M873" s="47" t="str">
        <f t="shared" si="26"/>
        <v/>
      </c>
      <c r="N873" s="27" t="str">
        <f t="shared" si="27"/>
        <v/>
      </c>
      <c r="O873" s="27" t="str">
        <f t="shared" si="28"/>
        <v/>
      </c>
      <c r="P873" s="27" t="str">
        <f t="shared" si="29"/>
        <v/>
      </c>
      <c r="Q873" s="28" t="s">
        <v>66</v>
      </c>
      <c r="R873" s="33" t="s">
        <v>66</v>
      </c>
      <c r="S873" s="30">
        <f ca="1">SUMIFS(Dividendos!E:E,Dividendos!B:B,A873,Dividendos!A:A,"&gt;="&amp;B873,Dividendos!A:A,"&lt;="&amp; IF(I873="",TODAY(),I873 ))*D873</f>
        <v>0</v>
      </c>
      <c r="T873" s="30">
        <f t="shared" ca="1" si="30"/>
        <v>0</v>
      </c>
      <c r="U873" s="31" t="str">
        <f ca="1">IFERROR(__xludf.DUMMYFUNCTION("IFERROR(IF(B873=TODAY(),GOOGLEFINANCE(""INDEXBVMF:IFIX""),INDEX(GOOGLEFINANCE(""INDEXBVMF:IFIX"",""price"",$B873),2,2)))"),"")</f>
        <v/>
      </c>
      <c r="V873" s="31">
        <f ca="1">IFERROR(__xludf.DUMMYFUNCTION("IF(OR(ISBLANK($I873),I873=TODAY()), GOOGLEFINANCE(""INDEXBVMF:IFIX"") ,INDEX(GOOGLEFINANCE(""INDEXBVMF:IFIX"",""price"",$I873),2,2))"),3416.25)</f>
        <v>3416.25</v>
      </c>
      <c r="W873" s="32" t="e">
        <f t="shared" ca="1" si="31"/>
        <v>#VALUE!</v>
      </c>
      <c r="X873" s="33" t="s">
        <v>66</v>
      </c>
      <c r="Y873" s="34">
        <v>0</v>
      </c>
    </row>
    <row r="874" spans="1:25" ht="15.75" customHeight="1" x14ac:dyDescent="0.2">
      <c r="A874" s="48"/>
      <c r="B874" s="45"/>
      <c r="C874" s="46"/>
      <c r="D874" s="48"/>
      <c r="E874" s="135"/>
      <c r="F874" s="49">
        <f t="shared" si="24"/>
        <v>0</v>
      </c>
      <c r="G874" s="49">
        <f t="shared" si="25"/>
        <v>0</v>
      </c>
      <c r="H874" s="34" t="s">
        <v>66</v>
      </c>
      <c r="I874" s="45"/>
      <c r="J874" s="46"/>
      <c r="K874" s="25"/>
      <c r="L874" s="22"/>
      <c r="M874" s="47" t="str">
        <f t="shared" si="26"/>
        <v/>
      </c>
      <c r="N874" s="27" t="str">
        <f t="shared" si="27"/>
        <v/>
      </c>
      <c r="O874" s="27" t="str">
        <f t="shared" si="28"/>
        <v/>
      </c>
      <c r="P874" s="27" t="str">
        <f t="shared" si="29"/>
        <v/>
      </c>
      <c r="Q874" s="28" t="s">
        <v>66</v>
      </c>
      <c r="R874" s="33" t="s">
        <v>66</v>
      </c>
      <c r="S874" s="30">
        <f ca="1">SUMIFS(Dividendos!E:E,Dividendos!B:B,A874,Dividendos!A:A,"&gt;="&amp;B874,Dividendos!A:A,"&lt;="&amp; IF(I874="",TODAY(),I874 ))*D874</f>
        <v>0</v>
      </c>
      <c r="T874" s="30">
        <f t="shared" ca="1" si="30"/>
        <v>0</v>
      </c>
      <c r="U874" s="31" t="str">
        <f ca="1">IFERROR(__xludf.DUMMYFUNCTION("IFERROR(IF(B874=TODAY(),GOOGLEFINANCE(""INDEXBVMF:IFIX""),INDEX(GOOGLEFINANCE(""INDEXBVMF:IFIX"",""price"",$B874),2,2)))"),"")</f>
        <v/>
      </c>
      <c r="V874" s="31">
        <f ca="1">IFERROR(__xludf.DUMMYFUNCTION("IF(OR(ISBLANK($I874),I874=TODAY()), GOOGLEFINANCE(""INDEXBVMF:IFIX"") ,INDEX(GOOGLEFINANCE(""INDEXBVMF:IFIX"",""price"",$I874),2,2))"),3416.25)</f>
        <v>3416.25</v>
      </c>
      <c r="W874" s="32" t="e">
        <f t="shared" ca="1" si="31"/>
        <v>#VALUE!</v>
      </c>
      <c r="X874" s="33" t="s">
        <v>66</v>
      </c>
      <c r="Y874" s="34">
        <v>0</v>
      </c>
    </row>
    <row r="875" spans="1:25" ht="15.75" customHeight="1" x14ac:dyDescent="0.2">
      <c r="A875" s="48"/>
      <c r="B875" s="45"/>
      <c r="C875" s="46"/>
      <c r="D875" s="48"/>
      <c r="E875" s="135"/>
      <c r="F875" s="49">
        <f t="shared" si="24"/>
        <v>0</v>
      </c>
      <c r="G875" s="49">
        <f t="shared" si="25"/>
        <v>0</v>
      </c>
      <c r="H875" s="34" t="s">
        <v>66</v>
      </c>
      <c r="I875" s="45"/>
      <c r="J875" s="46"/>
      <c r="K875" s="25"/>
      <c r="L875" s="22"/>
      <c r="M875" s="47" t="str">
        <f t="shared" si="26"/>
        <v/>
      </c>
      <c r="N875" s="27" t="str">
        <f t="shared" si="27"/>
        <v/>
      </c>
      <c r="O875" s="27" t="str">
        <f t="shared" si="28"/>
        <v/>
      </c>
      <c r="P875" s="27" t="str">
        <f t="shared" si="29"/>
        <v/>
      </c>
      <c r="Q875" s="28" t="s">
        <v>66</v>
      </c>
      <c r="R875" s="33" t="s">
        <v>66</v>
      </c>
      <c r="S875" s="30">
        <f ca="1">SUMIFS(Dividendos!E:E,Dividendos!B:B,A875,Dividendos!A:A,"&gt;="&amp;B875,Dividendos!A:A,"&lt;="&amp; IF(I875="",TODAY(),I875 ))*D875</f>
        <v>0</v>
      </c>
      <c r="T875" s="30">
        <f t="shared" ca="1" si="30"/>
        <v>0</v>
      </c>
      <c r="U875" s="31" t="str">
        <f ca="1">IFERROR(__xludf.DUMMYFUNCTION("IFERROR(IF(B875=TODAY(),GOOGLEFINANCE(""INDEXBVMF:IFIX""),INDEX(GOOGLEFINANCE(""INDEXBVMF:IFIX"",""price"",$B875),2,2)))"),"")</f>
        <v/>
      </c>
      <c r="V875" s="31">
        <f ca="1">IFERROR(__xludf.DUMMYFUNCTION("IF(OR(ISBLANK($I875),I875=TODAY()), GOOGLEFINANCE(""INDEXBVMF:IFIX"") ,INDEX(GOOGLEFINANCE(""INDEXBVMF:IFIX"",""price"",$I875),2,2))"),3416.25)</f>
        <v>3416.25</v>
      </c>
      <c r="W875" s="32" t="e">
        <f t="shared" ca="1" si="31"/>
        <v>#VALUE!</v>
      </c>
      <c r="X875" s="33" t="s">
        <v>66</v>
      </c>
      <c r="Y875" s="34">
        <v>0</v>
      </c>
    </row>
    <row r="876" spans="1:25" ht="15.75" customHeight="1" x14ac:dyDescent="0.2">
      <c r="A876" s="48"/>
      <c r="B876" s="45"/>
      <c r="C876" s="46"/>
      <c r="D876" s="48"/>
      <c r="E876" s="135"/>
      <c r="F876" s="49">
        <f t="shared" si="24"/>
        <v>0</v>
      </c>
      <c r="G876" s="49">
        <f t="shared" si="25"/>
        <v>0</v>
      </c>
      <c r="H876" s="34" t="s">
        <v>66</v>
      </c>
      <c r="I876" s="45"/>
      <c r="J876" s="46"/>
      <c r="K876" s="25"/>
      <c r="L876" s="22"/>
      <c r="M876" s="47" t="str">
        <f t="shared" si="26"/>
        <v/>
      </c>
      <c r="N876" s="27" t="str">
        <f t="shared" si="27"/>
        <v/>
      </c>
      <c r="O876" s="27" t="str">
        <f t="shared" si="28"/>
        <v/>
      </c>
      <c r="P876" s="27" t="str">
        <f t="shared" si="29"/>
        <v/>
      </c>
      <c r="Q876" s="28" t="s">
        <v>66</v>
      </c>
      <c r="R876" s="33" t="s">
        <v>66</v>
      </c>
      <c r="S876" s="30">
        <f ca="1">SUMIFS(Dividendos!E:E,Dividendos!B:B,A876,Dividendos!A:A,"&gt;="&amp;B876,Dividendos!A:A,"&lt;="&amp; IF(I876="",TODAY(),I876 ))*D876</f>
        <v>0</v>
      </c>
      <c r="T876" s="30">
        <f t="shared" ca="1" si="30"/>
        <v>0</v>
      </c>
      <c r="U876" s="31" t="str">
        <f ca="1">IFERROR(__xludf.DUMMYFUNCTION("IFERROR(IF(B876=TODAY(),GOOGLEFINANCE(""INDEXBVMF:IFIX""),INDEX(GOOGLEFINANCE(""INDEXBVMF:IFIX"",""price"",$B876),2,2)))"),"")</f>
        <v/>
      </c>
      <c r="V876" s="31">
        <f ca="1">IFERROR(__xludf.DUMMYFUNCTION("IF(OR(ISBLANK($I876),I876=TODAY()), GOOGLEFINANCE(""INDEXBVMF:IFIX"") ,INDEX(GOOGLEFINANCE(""INDEXBVMF:IFIX"",""price"",$I876),2,2))"),3416.25)</f>
        <v>3416.25</v>
      </c>
      <c r="W876" s="32" t="e">
        <f t="shared" ca="1" si="31"/>
        <v>#VALUE!</v>
      </c>
      <c r="X876" s="33" t="s">
        <v>66</v>
      </c>
      <c r="Y876" s="34">
        <v>0</v>
      </c>
    </row>
    <row r="877" spans="1:25" ht="15.75" customHeight="1" x14ac:dyDescent="0.2">
      <c r="A877" s="48"/>
      <c r="B877" s="45"/>
      <c r="C877" s="46"/>
      <c r="D877" s="48"/>
      <c r="E877" s="135"/>
      <c r="F877" s="49">
        <f t="shared" si="24"/>
        <v>0</v>
      </c>
      <c r="G877" s="49">
        <f t="shared" si="25"/>
        <v>0</v>
      </c>
      <c r="H877" s="34" t="s">
        <v>66</v>
      </c>
      <c r="I877" s="45"/>
      <c r="J877" s="46"/>
      <c r="K877" s="25"/>
      <c r="L877" s="22"/>
      <c r="M877" s="47" t="str">
        <f t="shared" si="26"/>
        <v/>
      </c>
      <c r="N877" s="27" t="str">
        <f t="shared" si="27"/>
        <v/>
      </c>
      <c r="O877" s="27" t="str">
        <f t="shared" si="28"/>
        <v/>
      </c>
      <c r="P877" s="27" t="str">
        <f t="shared" si="29"/>
        <v/>
      </c>
      <c r="Q877" s="28" t="s">
        <v>66</v>
      </c>
      <c r="R877" s="33" t="s">
        <v>66</v>
      </c>
      <c r="S877" s="30">
        <f ca="1">SUMIFS(Dividendos!E:E,Dividendos!B:B,A877,Dividendos!A:A,"&gt;="&amp;B877,Dividendos!A:A,"&lt;="&amp; IF(I877="",TODAY(),I877 ))*D877</f>
        <v>0</v>
      </c>
      <c r="T877" s="30">
        <f t="shared" ca="1" si="30"/>
        <v>0</v>
      </c>
      <c r="U877" s="31" t="str">
        <f ca="1">IFERROR(__xludf.DUMMYFUNCTION("IFERROR(IF(B877=TODAY(),GOOGLEFINANCE(""INDEXBVMF:IFIX""),INDEX(GOOGLEFINANCE(""INDEXBVMF:IFIX"",""price"",$B877),2,2)))"),"")</f>
        <v/>
      </c>
      <c r="V877" s="31">
        <f ca="1">IFERROR(__xludf.DUMMYFUNCTION("IF(OR(ISBLANK($I877),I877=TODAY()), GOOGLEFINANCE(""INDEXBVMF:IFIX"") ,INDEX(GOOGLEFINANCE(""INDEXBVMF:IFIX"",""price"",$I877),2,2))"),3416.25)</f>
        <v>3416.25</v>
      </c>
      <c r="W877" s="32" t="e">
        <f t="shared" ca="1" si="31"/>
        <v>#VALUE!</v>
      </c>
      <c r="X877" s="33" t="s">
        <v>66</v>
      </c>
      <c r="Y877" s="34">
        <v>0</v>
      </c>
    </row>
    <row r="878" spans="1:25" ht="15.75" customHeight="1" x14ac:dyDescent="0.2">
      <c r="A878" s="48"/>
      <c r="B878" s="45"/>
      <c r="C878" s="46"/>
      <c r="D878" s="48"/>
      <c r="E878" s="135"/>
      <c r="F878" s="49">
        <f t="shared" si="24"/>
        <v>0</v>
      </c>
      <c r="G878" s="49">
        <f t="shared" si="25"/>
        <v>0</v>
      </c>
      <c r="H878" s="34" t="s">
        <v>66</v>
      </c>
      <c r="I878" s="45"/>
      <c r="J878" s="46"/>
      <c r="K878" s="25"/>
      <c r="L878" s="22"/>
      <c r="M878" s="47" t="str">
        <f t="shared" si="26"/>
        <v/>
      </c>
      <c r="N878" s="27" t="str">
        <f t="shared" si="27"/>
        <v/>
      </c>
      <c r="O878" s="27" t="str">
        <f t="shared" si="28"/>
        <v/>
      </c>
      <c r="P878" s="27" t="str">
        <f t="shared" si="29"/>
        <v/>
      </c>
      <c r="Q878" s="28" t="s">
        <v>66</v>
      </c>
      <c r="R878" s="33" t="s">
        <v>66</v>
      </c>
      <c r="S878" s="30">
        <f ca="1">SUMIFS(Dividendos!E:E,Dividendos!B:B,A878,Dividendos!A:A,"&gt;="&amp;B878,Dividendos!A:A,"&lt;="&amp; IF(I878="",TODAY(),I878 ))*D878</f>
        <v>0</v>
      </c>
      <c r="T878" s="30">
        <f t="shared" ca="1" si="30"/>
        <v>0</v>
      </c>
      <c r="U878" s="31" t="str">
        <f ca="1">IFERROR(__xludf.DUMMYFUNCTION("IFERROR(IF(B878=TODAY(),GOOGLEFINANCE(""INDEXBVMF:IFIX""),INDEX(GOOGLEFINANCE(""INDEXBVMF:IFIX"",""price"",$B878),2,2)))"),"")</f>
        <v/>
      </c>
      <c r="V878" s="31">
        <f ca="1">IFERROR(__xludf.DUMMYFUNCTION("IF(OR(ISBLANK($I878),I878=TODAY()), GOOGLEFINANCE(""INDEXBVMF:IFIX"") ,INDEX(GOOGLEFINANCE(""INDEXBVMF:IFIX"",""price"",$I878),2,2))"),3416.25)</f>
        <v>3416.25</v>
      </c>
      <c r="W878" s="32" t="e">
        <f t="shared" ca="1" si="31"/>
        <v>#VALUE!</v>
      </c>
      <c r="X878" s="33" t="s">
        <v>66</v>
      </c>
      <c r="Y878" s="34">
        <v>0</v>
      </c>
    </row>
    <row r="879" spans="1:25" ht="15.75" customHeight="1" x14ac:dyDescent="0.2">
      <c r="A879" s="48"/>
      <c r="B879" s="45"/>
      <c r="C879" s="46"/>
      <c r="D879" s="48"/>
      <c r="E879" s="135"/>
      <c r="F879" s="49">
        <f t="shared" si="24"/>
        <v>0</v>
      </c>
      <c r="G879" s="49">
        <f t="shared" si="25"/>
        <v>0</v>
      </c>
      <c r="H879" s="34" t="s">
        <v>66</v>
      </c>
      <c r="I879" s="45"/>
      <c r="J879" s="46"/>
      <c r="K879" s="25"/>
      <c r="L879" s="22"/>
      <c r="M879" s="47" t="str">
        <f t="shared" si="26"/>
        <v/>
      </c>
      <c r="N879" s="27" t="str">
        <f t="shared" si="27"/>
        <v/>
      </c>
      <c r="O879" s="27" t="str">
        <f t="shared" si="28"/>
        <v/>
      </c>
      <c r="P879" s="27" t="str">
        <f t="shared" si="29"/>
        <v/>
      </c>
      <c r="Q879" s="28" t="s">
        <v>66</v>
      </c>
      <c r="R879" s="33" t="s">
        <v>66</v>
      </c>
      <c r="S879" s="30">
        <f ca="1">SUMIFS(Dividendos!E:E,Dividendos!B:B,A879,Dividendos!A:A,"&gt;="&amp;B879,Dividendos!A:A,"&lt;="&amp; IF(I879="",TODAY(),I879 ))*D879</f>
        <v>0</v>
      </c>
      <c r="T879" s="30">
        <f t="shared" ca="1" si="30"/>
        <v>0</v>
      </c>
      <c r="U879" s="31" t="str">
        <f ca="1">IFERROR(__xludf.DUMMYFUNCTION("IFERROR(IF(B879=TODAY(),GOOGLEFINANCE(""INDEXBVMF:IFIX""),INDEX(GOOGLEFINANCE(""INDEXBVMF:IFIX"",""price"",$B879),2,2)))"),"")</f>
        <v/>
      </c>
      <c r="V879" s="31">
        <f ca="1">IFERROR(__xludf.DUMMYFUNCTION("IF(OR(ISBLANK($I879),I879=TODAY()), GOOGLEFINANCE(""INDEXBVMF:IFIX"") ,INDEX(GOOGLEFINANCE(""INDEXBVMF:IFIX"",""price"",$I879),2,2))"),3416.25)</f>
        <v>3416.25</v>
      </c>
      <c r="W879" s="32" t="e">
        <f t="shared" ca="1" si="31"/>
        <v>#VALUE!</v>
      </c>
      <c r="X879" s="33" t="s">
        <v>66</v>
      </c>
      <c r="Y879" s="34">
        <v>0</v>
      </c>
    </row>
    <row r="880" spans="1:25" ht="15.75" customHeight="1" x14ac:dyDescent="0.2">
      <c r="A880" s="48"/>
      <c r="B880" s="45"/>
      <c r="C880" s="46"/>
      <c r="D880" s="48"/>
      <c r="E880" s="135"/>
      <c r="F880" s="49">
        <f t="shared" si="24"/>
        <v>0</v>
      </c>
      <c r="G880" s="49">
        <f t="shared" si="25"/>
        <v>0</v>
      </c>
      <c r="H880" s="34" t="s">
        <v>66</v>
      </c>
      <c r="I880" s="45"/>
      <c r="J880" s="46"/>
      <c r="K880" s="25"/>
      <c r="L880" s="22"/>
      <c r="M880" s="47" t="str">
        <f t="shared" si="26"/>
        <v/>
      </c>
      <c r="N880" s="27" t="str">
        <f t="shared" si="27"/>
        <v/>
      </c>
      <c r="O880" s="27" t="str">
        <f t="shared" si="28"/>
        <v/>
      </c>
      <c r="P880" s="27" t="str">
        <f t="shared" si="29"/>
        <v/>
      </c>
      <c r="Q880" s="28" t="s">
        <v>66</v>
      </c>
      <c r="R880" s="33" t="s">
        <v>66</v>
      </c>
      <c r="S880" s="30">
        <f ca="1">SUMIFS(Dividendos!E:E,Dividendos!B:B,A880,Dividendos!A:A,"&gt;="&amp;B880,Dividendos!A:A,"&lt;="&amp; IF(I880="",TODAY(),I880 ))*D880</f>
        <v>0</v>
      </c>
      <c r="T880" s="30">
        <f t="shared" ca="1" si="30"/>
        <v>0</v>
      </c>
      <c r="U880" s="31" t="str">
        <f ca="1">IFERROR(__xludf.DUMMYFUNCTION("IFERROR(IF(B880=TODAY(),GOOGLEFINANCE(""INDEXBVMF:IFIX""),INDEX(GOOGLEFINANCE(""INDEXBVMF:IFIX"",""price"",$B880),2,2)))"),"")</f>
        <v/>
      </c>
      <c r="V880" s="31">
        <f ca="1">IFERROR(__xludf.DUMMYFUNCTION("IF(OR(ISBLANK($I880),I880=TODAY()), GOOGLEFINANCE(""INDEXBVMF:IFIX"") ,INDEX(GOOGLEFINANCE(""INDEXBVMF:IFIX"",""price"",$I880),2,2))"),3416.25)</f>
        <v>3416.25</v>
      </c>
      <c r="W880" s="32" t="e">
        <f t="shared" ca="1" si="31"/>
        <v>#VALUE!</v>
      </c>
      <c r="X880" s="33" t="s">
        <v>66</v>
      </c>
      <c r="Y880" s="34">
        <v>0</v>
      </c>
    </row>
    <row r="881" spans="1:25" ht="15.75" customHeight="1" x14ac:dyDescent="0.2">
      <c r="A881" s="48"/>
      <c r="B881" s="45"/>
      <c r="C881" s="46"/>
      <c r="D881" s="48"/>
      <c r="E881" s="135"/>
      <c r="F881" s="49">
        <f t="shared" si="24"/>
        <v>0</v>
      </c>
      <c r="G881" s="49">
        <f t="shared" si="25"/>
        <v>0</v>
      </c>
      <c r="H881" s="34" t="s">
        <v>66</v>
      </c>
      <c r="I881" s="45"/>
      <c r="J881" s="46"/>
      <c r="K881" s="25"/>
      <c r="L881" s="22"/>
      <c r="M881" s="47" t="str">
        <f t="shared" si="26"/>
        <v/>
      </c>
      <c r="N881" s="27" t="str">
        <f t="shared" si="27"/>
        <v/>
      </c>
      <c r="O881" s="27" t="str">
        <f t="shared" si="28"/>
        <v/>
      </c>
      <c r="P881" s="27" t="str">
        <f t="shared" si="29"/>
        <v/>
      </c>
      <c r="Q881" s="28" t="s">
        <v>66</v>
      </c>
      <c r="R881" s="33" t="s">
        <v>66</v>
      </c>
      <c r="S881" s="30">
        <f ca="1">SUMIFS(Dividendos!E:E,Dividendos!B:B,A881,Dividendos!A:A,"&gt;="&amp;B881,Dividendos!A:A,"&lt;="&amp; IF(I881="",TODAY(),I881 ))*D881</f>
        <v>0</v>
      </c>
      <c r="T881" s="30">
        <f t="shared" ca="1" si="30"/>
        <v>0</v>
      </c>
      <c r="U881" s="31" t="str">
        <f ca="1">IFERROR(__xludf.DUMMYFUNCTION("IFERROR(IF(B881=TODAY(),GOOGLEFINANCE(""INDEXBVMF:IFIX""),INDEX(GOOGLEFINANCE(""INDEXBVMF:IFIX"",""price"",$B881),2,2)))"),"")</f>
        <v/>
      </c>
      <c r="V881" s="31">
        <f ca="1">IFERROR(__xludf.DUMMYFUNCTION("IF(OR(ISBLANK($I881),I881=TODAY()), GOOGLEFINANCE(""INDEXBVMF:IFIX"") ,INDEX(GOOGLEFINANCE(""INDEXBVMF:IFIX"",""price"",$I881),2,2))"),3416.25)</f>
        <v>3416.25</v>
      </c>
      <c r="W881" s="32" t="e">
        <f t="shared" ca="1" si="31"/>
        <v>#VALUE!</v>
      </c>
      <c r="X881" s="33" t="s">
        <v>66</v>
      </c>
      <c r="Y881" s="34">
        <v>0</v>
      </c>
    </row>
    <row r="882" spans="1:25" ht="15.75" customHeight="1" x14ac:dyDescent="0.2">
      <c r="A882" s="48"/>
      <c r="B882" s="45"/>
      <c r="C882" s="46"/>
      <c r="D882" s="48"/>
      <c r="E882" s="135"/>
      <c r="F882" s="49">
        <f t="shared" si="24"/>
        <v>0</v>
      </c>
      <c r="G882" s="49">
        <f t="shared" si="25"/>
        <v>0</v>
      </c>
      <c r="H882" s="34" t="s">
        <v>66</v>
      </c>
      <c r="I882" s="45"/>
      <c r="J882" s="46"/>
      <c r="K882" s="25"/>
      <c r="L882" s="22"/>
      <c r="M882" s="47" t="str">
        <f t="shared" si="26"/>
        <v/>
      </c>
      <c r="N882" s="27" t="str">
        <f t="shared" si="27"/>
        <v/>
      </c>
      <c r="O882" s="27" t="str">
        <f t="shared" si="28"/>
        <v/>
      </c>
      <c r="P882" s="27" t="str">
        <f t="shared" si="29"/>
        <v/>
      </c>
      <c r="Q882" s="28" t="s">
        <v>66</v>
      </c>
      <c r="R882" s="33" t="s">
        <v>66</v>
      </c>
      <c r="S882" s="30">
        <f ca="1">SUMIFS(Dividendos!E:E,Dividendos!B:B,A882,Dividendos!A:A,"&gt;="&amp;B882,Dividendos!A:A,"&lt;="&amp; IF(I882="",TODAY(),I882 ))*D882</f>
        <v>0</v>
      </c>
      <c r="T882" s="30">
        <f t="shared" ca="1" si="30"/>
        <v>0</v>
      </c>
      <c r="U882" s="31" t="str">
        <f ca="1">IFERROR(__xludf.DUMMYFUNCTION("IFERROR(IF(B882=TODAY(),GOOGLEFINANCE(""INDEXBVMF:IFIX""),INDEX(GOOGLEFINANCE(""INDEXBVMF:IFIX"",""price"",$B882),2,2)))"),"")</f>
        <v/>
      </c>
      <c r="V882" s="31">
        <f ca="1">IFERROR(__xludf.DUMMYFUNCTION("IF(OR(ISBLANK($I882),I882=TODAY()), GOOGLEFINANCE(""INDEXBVMF:IFIX"") ,INDEX(GOOGLEFINANCE(""INDEXBVMF:IFIX"",""price"",$I882),2,2))"),3416.25)</f>
        <v>3416.25</v>
      </c>
      <c r="W882" s="32" t="e">
        <f t="shared" ca="1" si="31"/>
        <v>#VALUE!</v>
      </c>
      <c r="X882" s="33" t="s">
        <v>66</v>
      </c>
      <c r="Y882" s="34">
        <v>0</v>
      </c>
    </row>
    <row r="883" spans="1:25" ht="15.75" customHeight="1" x14ac:dyDescent="0.2">
      <c r="A883" s="48"/>
      <c r="B883" s="45"/>
      <c r="C883" s="46"/>
      <c r="D883" s="48"/>
      <c r="E883" s="135"/>
      <c r="F883" s="49">
        <f t="shared" si="24"/>
        <v>0</v>
      </c>
      <c r="G883" s="49">
        <f t="shared" si="25"/>
        <v>0</v>
      </c>
      <c r="H883" s="34" t="s">
        <v>66</v>
      </c>
      <c r="I883" s="45"/>
      <c r="J883" s="46"/>
      <c r="K883" s="25"/>
      <c r="L883" s="22"/>
      <c r="M883" s="47" t="str">
        <f t="shared" si="26"/>
        <v/>
      </c>
      <c r="N883" s="27" t="str">
        <f t="shared" si="27"/>
        <v/>
      </c>
      <c r="O883" s="27" t="str">
        <f t="shared" si="28"/>
        <v/>
      </c>
      <c r="P883" s="27" t="str">
        <f t="shared" si="29"/>
        <v/>
      </c>
      <c r="Q883" s="28" t="s">
        <v>66</v>
      </c>
      <c r="R883" s="33" t="s">
        <v>66</v>
      </c>
      <c r="S883" s="30">
        <f ca="1">SUMIFS(Dividendos!E:E,Dividendos!B:B,A883,Dividendos!A:A,"&gt;="&amp;B883,Dividendos!A:A,"&lt;="&amp; IF(I883="",TODAY(),I883 ))*D883</f>
        <v>0</v>
      </c>
      <c r="T883" s="30">
        <f t="shared" ca="1" si="30"/>
        <v>0</v>
      </c>
      <c r="U883" s="31" t="str">
        <f ca="1">IFERROR(__xludf.DUMMYFUNCTION("IFERROR(IF(B883=TODAY(),GOOGLEFINANCE(""INDEXBVMF:IFIX""),INDEX(GOOGLEFINANCE(""INDEXBVMF:IFIX"",""price"",$B883),2,2)))"),"")</f>
        <v/>
      </c>
      <c r="V883" s="31">
        <f ca="1">IFERROR(__xludf.DUMMYFUNCTION("IF(OR(ISBLANK($I883),I883=TODAY()), GOOGLEFINANCE(""INDEXBVMF:IFIX"") ,INDEX(GOOGLEFINANCE(""INDEXBVMF:IFIX"",""price"",$I883),2,2))"),3416.25)</f>
        <v>3416.25</v>
      </c>
      <c r="W883" s="32" t="e">
        <f t="shared" ca="1" si="31"/>
        <v>#VALUE!</v>
      </c>
      <c r="X883" s="33" t="s">
        <v>66</v>
      </c>
      <c r="Y883" s="34">
        <v>0</v>
      </c>
    </row>
    <row r="884" spans="1:25" ht="15.75" customHeight="1" x14ac:dyDescent="0.2">
      <c r="A884" s="48"/>
      <c r="B884" s="45"/>
      <c r="C884" s="46"/>
      <c r="D884" s="48"/>
      <c r="E884" s="135"/>
      <c r="F884" s="49">
        <f t="shared" si="24"/>
        <v>0</v>
      </c>
      <c r="G884" s="49">
        <f t="shared" si="25"/>
        <v>0</v>
      </c>
      <c r="H884" s="34" t="s">
        <v>66</v>
      </c>
      <c r="I884" s="45"/>
      <c r="J884" s="46"/>
      <c r="K884" s="25"/>
      <c r="L884" s="22"/>
      <c r="M884" s="47" t="str">
        <f t="shared" si="26"/>
        <v/>
      </c>
      <c r="N884" s="27" t="str">
        <f t="shared" si="27"/>
        <v/>
      </c>
      <c r="O884" s="27" t="str">
        <f t="shared" si="28"/>
        <v/>
      </c>
      <c r="P884" s="27" t="str">
        <f t="shared" si="29"/>
        <v/>
      </c>
      <c r="Q884" s="28" t="s">
        <v>66</v>
      </c>
      <c r="R884" s="33" t="s">
        <v>66</v>
      </c>
      <c r="S884" s="30">
        <f ca="1">SUMIFS(Dividendos!E:E,Dividendos!B:B,A884,Dividendos!A:A,"&gt;="&amp;B884,Dividendos!A:A,"&lt;="&amp; IF(I884="",TODAY(),I884 ))*D884</f>
        <v>0</v>
      </c>
      <c r="T884" s="30">
        <f t="shared" ca="1" si="30"/>
        <v>0</v>
      </c>
      <c r="U884" s="31" t="str">
        <f ca="1">IFERROR(__xludf.DUMMYFUNCTION("IFERROR(IF(B884=TODAY(),GOOGLEFINANCE(""INDEXBVMF:IFIX""),INDEX(GOOGLEFINANCE(""INDEXBVMF:IFIX"",""price"",$B884),2,2)))"),"")</f>
        <v/>
      </c>
      <c r="V884" s="31">
        <f ca="1">IFERROR(__xludf.DUMMYFUNCTION("IF(OR(ISBLANK($I884),I884=TODAY()), GOOGLEFINANCE(""INDEXBVMF:IFIX"") ,INDEX(GOOGLEFINANCE(""INDEXBVMF:IFIX"",""price"",$I884),2,2))"),3416.25)</f>
        <v>3416.25</v>
      </c>
      <c r="W884" s="32" t="e">
        <f t="shared" ca="1" si="31"/>
        <v>#VALUE!</v>
      </c>
      <c r="X884" s="33" t="s">
        <v>66</v>
      </c>
      <c r="Y884" s="34">
        <v>0</v>
      </c>
    </row>
    <row r="885" spans="1:25" ht="15.75" customHeight="1" x14ac:dyDescent="0.2">
      <c r="A885" s="48"/>
      <c r="B885" s="45"/>
      <c r="C885" s="46"/>
      <c r="D885" s="48"/>
      <c r="E885" s="135"/>
      <c r="F885" s="49">
        <f t="shared" si="24"/>
        <v>0</v>
      </c>
      <c r="G885" s="49">
        <f t="shared" si="25"/>
        <v>0</v>
      </c>
      <c r="H885" s="34" t="s">
        <v>66</v>
      </c>
      <c r="I885" s="45"/>
      <c r="J885" s="46"/>
      <c r="K885" s="25"/>
      <c r="L885" s="22"/>
      <c r="M885" s="47" t="str">
        <f t="shared" si="26"/>
        <v/>
      </c>
      <c r="N885" s="27" t="str">
        <f t="shared" si="27"/>
        <v/>
      </c>
      <c r="O885" s="27" t="str">
        <f t="shared" si="28"/>
        <v/>
      </c>
      <c r="P885" s="27" t="str">
        <f t="shared" si="29"/>
        <v/>
      </c>
      <c r="Q885" s="28" t="s">
        <v>66</v>
      </c>
      <c r="R885" s="33" t="s">
        <v>66</v>
      </c>
      <c r="S885" s="30">
        <f ca="1">SUMIFS(Dividendos!E:E,Dividendos!B:B,A885,Dividendos!A:A,"&gt;="&amp;B885,Dividendos!A:A,"&lt;="&amp; IF(I885="",TODAY(),I885 ))*D885</f>
        <v>0</v>
      </c>
      <c r="T885" s="30">
        <f t="shared" ca="1" si="30"/>
        <v>0</v>
      </c>
      <c r="U885" s="31" t="str">
        <f ca="1">IFERROR(__xludf.DUMMYFUNCTION("IFERROR(IF(B885=TODAY(),GOOGLEFINANCE(""INDEXBVMF:IFIX""),INDEX(GOOGLEFINANCE(""INDEXBVMF:IFIX"",""price"",$B885),2,2)))"),"")</f>
        <v/>
      </c>
      <c r="V885" s="31">
        <f ca="1">IFERROR(__xludf.DUMMYFUNCTION("IF(OR(ISBLANK($I885),I885=TODAY()), GOOGLEFINANCE(""INDEXBVMF:IFIX"") ,INDEX(GOOGLEFINANCE(""INDEXBVMF:IFIX"",""price"",$I885),2,2))"),3416.25)</f>
        <v>3416.25</v>
      </c>
      <c r="W885" s="32" t="e">
        <f t="shared" ca="1" si="31"/>
        <v>#VALUE!</v>
      </c>
      <c r="X885" s="33" t="s">
        <v>66</v>
      </c>
      <c r="Y885" s="34">
        <v>0</v>
      </c>
    </row>
    <row r="886" spans="1:25" ht="15.75" customHeight="1" x14ac:dyDescent="0.2">
      <c r="A886" s="48"/>
      <c r="B886" s="45"/>
      <c r="C886" s="46"/>
      <c r="D886" s="48"/>
      <c r="E886" s="135"/>
      <c r="F886" s="49">
        <f t="shared" si="24"/>
        <v>0</v>
      </c>
      <c r="G886" s="49">
        <f t="shared" si="25"/>
        <v>0</v>
      </c>
      <c r="H886" s="34" t="s">
        <v>66</v>
      </c>
      <c r="I886" s="45"/>
      <c r="J886" s="46"/>
      <c r="K886" s="25"/>
      <c r="L886" s="22"/>
      <c r="M886" s="47" t="str">
        <f t="shared" si="26"/>
        <v/>
      </c>
      <c r="N886" s="27" t="str">
        <f t="shared" si="27"/>
        <v/>
      </c>
      <c r="O886" s="27" t="str">
        <f t="shared" si="28"/>
        <v/>
      </c>
      <c r="P886" s="27" t="str">
        <f t="shared" si="29"/>
        <v/>
      </c>
      <c r="Q886" s="28" t="s">
        <v>66</v>
      </c>
      <c r="R886" s="33" t="s">
        <v>66</v>
      </c>
      <c r="S886" s="30">
        <f ca="1">SUMIFS(Dividendos!E:E,Dividendos!B:B,A886,Dividendos!A:A,"&gt;="&amp;B886,Dividendos!A:A,"&lt;="&amp; IF(I886="",TODAY(),I886 ))*D886</f>
        <v>0</v>
      </c>
      <c r="T886" s="30">
        <f t="shared" ca="1" si="30"/>
        <v>0</v>
      </c>
      <c r="U886" s="31" t="str">
        <f ca="1">IFERROR(__xludf.DUMMYFUNCTION("IFERROR(IF(B886=TODAY(),GOOGLEFINANCE(""INDEXBVMF:IFIX""),INDEX(GOOGLEFINANCE(""INDEXBVMF:IFIX"",""price"",$B886),2,2)))"),"")</f>
        <v/>
      </c>
      <c r="V886" s="31">
        <f ca="1">IFERROR(__xludf.DUMMYFUNCTION("IF(OR(ISBLANK($I886),I886=TODAY()), GOOGLEFINANCE(""INDEXBVMF:IFIX"") ,INDEX(GOOGLEFINANCE(""INDEXBVMF:IFIX"",""price"",$I886),2,2))"),3416.25)</f>
        <v>3416.25</v>
      </c>
      <c r="W886" s="32" t="e">
        <f t="shared" ca="1" si="31"/>
        <v>#VALUE!</v>
      </c>
      <c r="X886" s="33" t="s">
        <v>66</v>
      </c>
      <c r="Y886" s="34">
        <v>0</v>
      </c>
    </row>
    <row r="887" spans="1:25" ht="15.75" customHeight="1" x14ac:dyDescent="0.2">
      <c r="A887" s="48"/>
      <c r="B887" s="45"/>
      <c r="C887" s="46"/>
      <c r="D887" s="48"/>
      <c r="E887" s="135"/>
      <c r="F887" s="49">
        <f t="shared" si="24"/>
        <v>0</v>
      </c>
      <c r="G887" s="49">
        <f t="shared" si="25"/>
        <v>0</v>
      </c>
      <c r="H887" s="34" t="s">
        <v>66</v>
      </c>
      <c r="I887" s="45"/>
      <c r="J887" s="46"/>
      <c r="K887" s="25"/>
      <c r="L887" s="22"/>
      <c r="M887" s="47" t="str">
        <f t="shared" si="26"/>
        <v/>
      </c>
      <c r="N887" s="27" t="str">
        <f t="shared" si="27"/>
        <v/>
      </c>
      <c r="O887" s="27" t="str">
        <f t="shared" si="28"/>
        <v/>
      </c>
      <c r="P887" s="27" t="str">
        <f t="shared" si="29"/>
        <v/>
      </c>
      <c r="Q887" s="28" t="s">
        <v>66</v>
      </c>
      <c r="R887" s="33" t="s">
        <v>66</v>
      </c>
      <c r="S887" s="30">
        <f ca="1">SUMIFS(Dividendos!E:E,Dividendos!B:B,A887,Dividendos!A:A,"&gt;="&amp;B887,Dividendos!A:A,"&lt;="&amp; IF(I887="",TODAY(),I887 ))*D887</f>
        <v>0</v>
      </c>
      <c r="T887" s="30">
        <f t="shared" ca="1" si="30"/>
        <v>0</v>
      </c>
      <c r="U887" s="31" t="str">
        <f ca="1">IFERROR(__xludf.DUMMYFUNCTION("IFERROR(IF(B887=TODAY(),GOOGLEFINANCE(""INDEXBVMF:IFIX""),INDEX(GOOGLEFINANCE(""INDEXBVMF:IFIX"",""price"",$B887),2,2)))"),"")</f>
        <v/>
      </c>
      <c r="V887" s="31">
        <f ca="1">IFERROR(__xludf.DUMMYFUNCTION("IF(OR(ISBLANK($I887),I887=TODAY()), GOOGLEFINANCE(""INDEXBVMF:IFIX"") ,INDEX(GOOGLEFINANCE(""INDEXBVMF:IFIX"",""price"",$I887),2,2))"),3416.25)</f>
        <v>3416.25</v>
      </c>
      <c r="W887" s="32" t="e">
        <f t="shared" ca="1" si="31"/>
        <v>#VALUE!</v>
      </c>
      <c r="X887" s="33" t="s">
        <v>66</v>
      </c>
      <c r="Y887" s="34">
        <v>0</v>
      </c>
    </row>
    <row r="888" spans="1:25" ht="15.75" customHeight="1" x14ac:dyDescent="0.2">
      <c r="A888" s="48"/>
      <c r="B888" s="45"/>
      <c r="C888" s="46"/>
      <c r="D888" s="48"/>
      <c r="E888" s="135"/>
      <c r="F888" s="49">
        <f t="shared" si="24"/>
        <v>0</v>
      </c>
      <c r="G888" s="49">
        <f t="shared" si="25"/>
        <v>0</v>
      </c>
      <c r="H888" s="34" t="s">
        <v>66</v>
      </c>
      <c r="I888" s="45"/>
      <c r="J888" s="46"/>
      <c r="K888" s="25"/>
      <c r="L888" s="22"/>
      <c r="M888" s="47" t="str">
        <f t="shared" si="26"/>
        <v/>
      </c>
      <c r="N888" s="27" t="str">
        <f t="shared" si="27"/>
        <v/>
      </c>
      <c r="O888" s="27" t="str">
        <f t="shared" si="28"/>
        <v/>
      </c>
      <c r="P888" s="27" t="str">
        <f t="shared" si="29"/>
        <v/>
      </c>
      <c r="Q888" s="28" t="s">
        <v>66</v>
      </c>
      <c r="R888" s="33" t="s">
        <v>66</v>
      </c>
      <c r="S888" s="30">
        <f ca="1">SUMIFS(Dividendos!E:E,Dividendos!B:B,A888,Dividendos!A:A,"&gt;="&amp;B888,Dividendos!A:A,"&lt;="&amp; IF(I888="",TODAY(),I888 ))*D888</f>
        <v>0</v>
      </c>
      <c r="T888" s="30">
        <f t="shared" ca="1" si="30"/>
        <v>0</v>
      </c>
      <c r="U888" s="31" t="str">
        <f ca="1">IFERROR(__xludf.DUMMYFUNCTION("IFERROR(IF(B888=TODAY(),GOOGLEFINANCE(""INDEXBVMF:IFIX""),INDEX(GOOGLEFINANCE(""INDEXBVMF:IFIX"",""price"",$B888),2,2)))"),"")</f>
        <v/>
      </c>
      <c r="V888" s="31">
        <f ca="1">IFERROR(__xludf.DUMMYFUNCTION("IF(OR(ISBLANK($I888),I888=TODAY()), GOOGLEFINANCE(""INDEXBVMF:IFIX"") ,INDEX(GOOGLEFINANCE(""INDEXBVMF:IFIX"",""price"",$I888),2,2))"),3416.25)</f>
        <v>3416.25</v>
      </c>
      <c r="W888" s="32" t="e">
        <f t="shared" ca="1" si="31"/>
        <v>#VALUE!</v>
      </c>
      <c r="X888" s="33" t="s">
        <v>66</v>
      </c>
      <c r="Y888" s="34">
        <v>0</v>
      </c>
    </row>
    <row r="889" spans="1:25" ht="15.75" customHeight="1" x14ac:dyDescent="0.2">
      <c r="A889" s="48"/>
      <c r="B889" s="45"/>
      <c r="C889" s="46"/>
      <c r="D889" s="48"/>
      <c r="E889" s="135"/>
      <c r="F889" s="49">
        <f t="shared" si="24"/>
        <v>0</v>
      </c>
      <c r="G889" s="49">
        <f t="shared" si="25"/>
        <v>0</v>
      </c>
      <c r="H889" s="34" t="s">
        <v>66</v>
      </c>
      <c r="I889" s="45"/>
      <c r="J889" s="46"/>
      <c r="K889" s="25"/>
      <c r="L889" s="22"/>
      <c r="M889" s="47" t="str">
        <f t="shared" si="26"/>
        <v/>
      </c>
      <c r="N889" s="27" t="str">
        <f t="shared" si="27"/>
        <v/>
      </c>
      <c r="O889" s="27" t="str">
        <f t="shared" si="28"/>
        <v/>
      </c>
      <c r="P889" s="27" t="str">
        <f t="shared" si="29"/>
        <v/>
      </c>
      <c r="Q889" s="28" t="s">
        <v>66</v>
      </c>
      <c r="R889" s="33" t="s">
        <v>66</v>
      </c>
      <c r="S889" s="30">
        <f ca="1">SUMIFS(Dividendos!E:E,Dividendos!B:B,A889,Dividendos!A:A,"&gt;="&amp;B889,Dividendos!A:A,"&lt;="&amp; IF(I889="",TODAY(),I889 ))*D889</f>
        <v>0</v>
      </c>
      <c r="T889" s="30">
        <f t="shared" ca="1" si="30"/>
        <v>0</v>
      </c>
      <c r="U889" s="31" t="str">
        <f ca="1">IFERROR(__xludf.DUMMYFUNCTION("IFERROR(IF(B889=TODAY(),GOOGLEFINANCE(""INDEXBVMF:IFIX""),INDEX(GOOGLEFINANCE(""INDEXBVMF:IFIX"",""price"",$B889),2,2)))"),"")</f>
        <v/>
      </c>
      <c r="V889" s="31">
        <f ca="1">IFERROR(__xludf.DUMMYFUNCTION("IF(OR(ISBLANK($I889),I889=TODAY()), GOOGLEFINANCE(""INDEXBVMF:IFIX"") ,INDEX(GOOGLEFINANCE(""INDEXBVMF:IFIX"",""price"",$I889),2,2))"),3416.25)</f>
        <v>3416.25</v>
      </c>
      <c r="W889" s="32" t="e">
        <f t="shared" ca="1" si="31"/>
        <v>#VALUE!</v>
      </c>
      <c r="X889" s="33" t="s">
        <v>66</v>
      </c>
      <c r="Y889" s="34">
        <v>0</v>
      </c>
    </row>
    <row r="890" spans="1:25" ht="15.75" customHeight="1" x14ac:dyDescent="0.2">
      <c r="A890" s="48"/>
      <c r="B890" s="45"/>
      <c r="C890" s="46"/>
      <c r="D890" s="48"/>
      <c r="E890" s="135"/>
      <c r="F890" s="49">
        <f t="shared" si="24"/>
        <v>0</v>
      </c>
      <c r="G890" s="49">
        <f t="shared" si="25"/>
        <v>0</v>
      </c>
      <c r="H890" s="34" t="s">
        <v>66</v>
      </c>
      <c r="I890" s="45"/>
      <c r="J890" s="46"/>
      <c r="K890" s="25"/>
      <c r="L890" s="22"/>
      <c r="M890" s="47" t="str">
        <f t="shared" si="26"/>
        <v/>
      </c>
      <c r="N890" s="27" t="str">
        <f t="shared" si="27"/>
        <v/>
      </c>
      <c r="O890" s="27" t="str">
        <f t="shared" si="28"/>
        <v/>
      </c>
      <c r="P890" s="27" t="str">
        <f t="shared" si="29"/>
        <v/>
      </c>
      <c r="Q890" s="28" t="s">
        <v>66</v>
      </c>
      <c r="R890" s="33" t="s">
        <v>66</v>
      </c>
      <c r="S890" s="30">
        <f ca="1">SUMIFS(Dividendos!E:E,Dividendos!B:B,A890,Dividendos!A:A,"&gt;="&amp;B890,Dividendos!A:A,"&lt;="&amp; IF(I890="",TODAY(),I890 ))*D890</f>
        <v>0</v>
      </c>
      <c r="T890" s="30">
        <f t="shared" ca="1" si="30"/>
        <v>0</v>
      </c>
      <c r="U890" s="31" t="str">
        <f ca="1">IFERROR(__xludf.DUMMYFUNCTION("IFERROR(IF(B890=TODAY(),GOOGLEFINANCE(""INDEXBVMF:IFIX""),INDEX(GOOGLEFINANCE(""INDEXBVMF:IFIX"",""price"",$B890),2,2)))"),"")</f>
        <v/>
      </c>
      <c r="V890" s="31">
        <f ca="1">IFERROR(__xludf.DUMMYFUNCTION("IF(OR(ISBLANK($I890),I890=TODAY()), GOOGLEFINANCE(""INDEXBVMF:IFIX"") ,INDEX(GOOGLEFINANCE(""INDEXBVMF:IFIX"",""price"",$I890),2,2))"),3416.25)</f>
        <v>3416.25</v>
      </c>
      <c r="W890" s="32" t="e">
        <f t="shared" ca="1" si="31"/>
        <v>#VALUE!</v>
      </c>
      <c r="X890" s="33" t="s">
        <v>66</v>
      </c>
      <c r="Y890" s="34">
        <v>0</v>
      </c>
    </row>
    <row r="891" spans="1:25" ht="15.75" customHeight="1" x14ac:dyDescent="0.2">
      <c r="A891" s="48"/>
      <c r="B891" s="45"/>
      <c r="C891" s="46"/>
      <c r="D891" s="48"/>
      <c r="E891" s="135"/>
      <c r="F891" s="49">
        <f t="shared" si="24"/>
        <v>0</v>
      </c>
      <c r="G891" s="49">
        <f t="shared" si="25"/>
        <v>0</v>
      </c>
      <c r="H891" s="34" t="s">
        <v>66</v>
      </c>
      <c r="I891" s="45"/>
      <c r="J891" s="46"/>
      <c r="K891" s="25"/>
      <c r="L891" s="22"/>
      <c r="M891" s="47" t="str">
        <f t="shared" si="26"/>
        <v/>
      </c>
      <c r="N891" s="27" t="str">
        <f t="shared" si="27"/>
        <v/>
      </c>
      <c r="O891" s="27" t="str">
        <f t="shared" si="28"/>
        <v/>
      </c>
      <c r="P891" s="27" t="str">
        <f t="shared" si="29"/>
        <v/>
      </c>
      <c r="Q891" s="28" t="s">
        <v>66</v>
      </c>
      <c r="R891" s="33" t="s">
        <v>66</v>
      </c>
      <c r="S891" s="30">
        <f ca="1">SUMIFS(Dividendos!E:E,Dividendos!B:B,A891,Dividendos!A:A,"&gt;="&amp;B891,Dividendos!A:A,"&lt;="&amp; IF(I891="",TODAY(),I891 ))*D891</f>
        <v>0</v>
      </c>
      <c r="T891" s="30">
        <f t="shared" ca="1" si="30"/>
        <v>0</v>
      </c>
      <c r="U891" s="31" t="str">
        <f ca="1">IFERROR(__xludf.DUMMYFUNCTION("IFERROR(IF(B891=TODAY(),GOOGLEFINANCE(""INDEXBVMF:IFIX""),INDEX(GOOGLEFINANCE(""INDEXBVMF:IFIX"",""price"",$B891),2,2)))"),"")</f>
        <v/>
      </c>
      <c r="V891" s="31">
        <f ca="1">IFERROR(__xludf.DUMMYFUNCTION("IF(OR(ISBLANK($I891),I891=TODAY()), GOOGLEFINANCE(""INDEXBVMF:IFIX"") ,INDEX(GOOGLEFINANCE(""INDEXBVMF:IFIX"",""price"",$I891),2,2))"),3416.25)</f>
        <v>3416.25</v>
      </c>
      <c r="W891" s="32" t="e">
        <f t="shared" ca="1" si="31"/>
        <v>#VALUE!</v>
      </c>
      <c r="X891" s="33" t="s">
        <v>66</v>
      </c>
      <c r="Y891" s="34">
        <v>0</v>
      </c>
    </row>
    <row r="892" spans="1:25" ht="15.75" customHeight="1" x14ac:dyDescent="0.2">
      <c r="A892" s="48"/>
      <c r="B892" s="45"/>
      <c r="C892" s="46"/>
      <c r="D892" s="48"/>
      <c r="E892" s="135"/>
      <c r="F892" s="49">
        <f t="shared" si="24"/>
        <v>0</v>
      </c>
      <c r="G892" s="49">
        <f t="shared" si="25"/>
        <v>0</v>
      </c>
      <c r="H892" s="34" t="s">
        <v>66</v>
      </c>
      <c r="I892" s="45"/>
      <c r="J892" s="46"/>
      <c r="K892" s="25"/>
      <c r="L892" s="22"/>
      <c r="M892" s="47" t="str">
        <f t="shared" si="26"/>
        <v/>
      </c>
      <c r="N892" s="27" t="str">
        <f t="shared" si="27"/>
        <v/>
      </c>
      <c r="O892" s="27" t="str">
        <f t="shared" si="28"/>
        <v/>
      </c>
      <c r="P892" s="27" t="str">
        <f t="shared" si="29"/>
        <v/>
      </c>
      <c r="Q892" s="28" t="s">
        <v>66</v>
      </c>
      <c r="R892" s="33" t="s">
        <v>66</v>
      </c>
      <c r="S892" s="30">
        <f ca="1">SUMIFS(Dividendos!E:E,Dividendos!B:B,A892,Dividendos!A:A,"&gt;="&amp;B892,Dividendos!A:A,"&lt;="&amp; IF(I892="",TODAY(),I892 ))*D892</f>
        <v>0</v>
      </c>
      <c r="T892" s="30">
        <f t="shared" ca="1" si="30"/>
        <v>0</v>
      </c>
      <c r="U892" s="31" t="str">
        <f ca="1">IFERROR(__xludf.DUMMYFUNCTION("IFERROR(IF(B892=TODAY(),GOOGLEFINANCE(""INDEXBVMF:IFIX""),INDEX(GOOGLEFINANCE(""INDEXBVMF:IFIX"",""price"",$B892),2,2)))"),"")</f>
        <v/>
      </c>
      <c r="V892" s="31">
        <f ca="1">IFERROR(__xludf.DUMMYFUNCTION("IF(OR(ISBLANK($I892),I892=TODAY()), GOOGLEFINANCE(""INDEXBVMF:IFIX"") ,INDEX(GOOGLEFINANCE(""INDEXBVMF:IFIX"",""price"",$I892),2,2))"),3416.25)</f>
        <v>3416.25</v>
      </c>
      <c r="W892" s="32" t="e">
        <f t="shared" ca="1" si="31"/>
        <v>#VALUE!</v>
      </c>
      <c r="X892" s="33" t="s">
        <v>66</v>
      </c>
      <c r="Y892" s="34">
        <v>0</v>
      </c>
    </row>
    <row r="893" spans="1:25" ht="15.75" customHeight="1" x14ac:dyDescent="0.2">
      <c r="A893" s="48"/>
      <c r="B893" s="45"/>
      <c r="C893" s="46"/>
      <c r="D893" s="48"/>
      <c r="E893" s="135"/>
      <c r="F893" s="49">
        <f t="shared" si="24"/>
        <v>0</v>
      </c>
      <c r="G893" s="49">
        <f t="shared" si="25"/>
        <v>0</v>
      </c>
      <c r="H893" s="34" t="s">
        <v>66</v>
      </c>
      <c r="I893" s="45"/>
      <c r="J893" s="46"/>
      <c r="K893" s="25"/>
      <c r="L893" s="22"/>
      <c r="M893" s="47" t="str">
        <f t="shared" si="26"/>
        <v/>
      </c>
      <c r="N893" s="27" t="str">
        <f t="shared" si="27"/>
        <v/>
      </c>
      <c r="O893" s="27" t="str">
        <f t="shared" si="28"/>
        <v/>
      </c>
      <c r="P893" s="27" t="str">
        <f t="shared" si="29"/>
        <v/>
      </c>
      <c r="Q893" s="28" t="s">
        <v>66</v>
      </c>
      <c r="R893" s="33" t="s">
        <v>66</v>
      </c>
      <c r="S893" s="30">
        <f ca="1">SUMIFS(Dividendos!E:E,Dividendos!B:B,A893,Dividendos!A:A,"&gt;="&amp;B893,Dividendos!A:A,"&lt;="&amp; IF(I893="",TODAY(),I893 ))*D893</f>
        <v>0</v>
      </c>
      <c r="T893" s="30">
        <f t="shared" ca="1" si="30"/>
        <v>0</v>
      </c>
      <c r="U893" s="31" t="str">
        <f ca="1">IFERROR(__xludf.DUMMYFUNCTION("IFERROR(IF(B893=TODAY(),GOOGLEFINANCE(""INDEXBVMF:IFIX""),INDEX(GOOGLEFINANCE(""INDEXBVMF:IFIX"",""price"",$B893),2,2)))"),"")</f>
        <v/>
      </c>
      <c r="V893" s="31">
        <f ca="1">IFERROR(__xludf.DUMMYFUNCTION("IF(OR(ISBLANK($I893),I893=TODAY()), GOOGLEFINANCE(""INDEXBVMF:IFIX"") ,INDEX(GOOGLEFINANCE(""INDEXBVMF:IFIX"",""price"",$I893),2,2))"),3416.25)</f>
        <v>3416.25</v>
      </c>
      <c r="W893" s="32" t="e">
        <f t="shared" ca="1" si="31"/>
        <v>#VALUE!</v>
      </c>
      <c r="X893" s="33" t="s">
        <v>66</v>
      </c>
      <c r="Y893" s="34">
        <v>0</v>
      </c>
    </row>
    <row r="894" spans="1:25" ht="15.75" customHeight="1" x14ac:dyDescent="0.2">
      <c r="A894" s="48"/>
      <c r="B894" s="45"/>
      <c r="C894" s="46"/>
      <c r="D894" s="48"/>
      <c r="E894" s="135"/>
      <c r="F894" s="49">
        <f t="shared" si="24"/>
        <v>0</v>
      </c>
      <c r="G894" s="49">
        <f t="shared" si="25"/>
        <v>0</v>
      </c>
      <c r="H894" s="34" t="s">
        <v>66</v>
      </c>
      <c r="I894" s="45"/>
      <c r="J894" s="46"/>
      <c r="K894" s="25"/>
      <c r="L894" s="22"/>
      <c r="M894" s="47" t="str">
        <f t="shared" si="26"/>
        <v/>
      </c>
      <c r="N894" s="27" t="str">
        <f t="shared" si="27"/>
        <v/>
      </c>
      <c r="O894" s="27" t="str">
        <f t="shared" si="28"/>
        <v/>
      </c>
      <c r="P894" s="27" t="str">
        <f t="shared" si="29"/>
        <v/>
      </c>
      <c r="Q894" s="28" t="s">
        <v>66</v>
      </c>
      <c r="R894" s="33" t="s">
        <v>66</v>
      </c>
      <c r="S894" s="30">
        <f ca="1">SUMIFS(Dividendos!E:E,Dividendos!B:B,A894,Dividendos!A:A,"&gt;="&amp;B894,Dividendos!A:A,"&lt;="&amp; IF(I894="",TODAY(),I894 ))*D894</f>
        <v>0</v>
      </c>
      <c r="T894" s="30">
        <f t="shared" ca="1" si="30"/>
        <v>0</v>
      </c>
      <c r="U894" s="31" t="str">
        <f ca="1">IFERROR(__xludf.DUMMYFUNCTION("IFERROR(IF(B894=TODAY(),GOOGLEFINANCE(""INDEXBVMF:IFIX""),INDEX(GOOGLEFINANCE(""INDEXBVMF:IFIX"",""price"",$B894),2,2)))"),"")</f>
        <v/>
      </c>
      <c r="V894" s="31">
        <f ca="1">IFERROR(__xludf.DUMMYFUNCTION("IF(OR(ISBLANK($I894),I894=TODAY()), GOOGLEFINANCE(""INDEXBVMF:IFIX"") ,INDEX(GOOGLEFINANCE(""INDEXBVMF:IFIX"",""price"",$I894),2,2))"),3416.25)</f>
        <v>3416.25</v>
      </c>
      <c r="W894" s="32" t="e">
        <f t="shared" ca="1" si="31"/>
        <v>#VALUE!</v>
      </c>
      <c r="X894" s="33" t="s">
        <v>66</v>
      </c>
      <c r="Y894" s="34">
        <v>0</v>
      </c>
    </row>
    <row r="895" spans="1:25" ht="15.75" customHeight="1" x14ac:dyDescent="0.2">
      <c r="A895" s="48"/>
      <c r="B895" s="45"/>
      <c r="C895" s="46"/>
      <c r="D895" s="48"/>
      <c r="E895" s="135"/>
      <c r="F895" s="49">
        <f t="shared" si="24"/>
        <v>0</v>
      </c>
      <c r="G895" s="49">
        <f t="shared" si="25"/>
        <v>0</v>
      </c>
      <c r="H895" s="34" t="s">
        <v>66</v>
      </c>
      <c r="I895" s="45"/>
      <c r="J895" s="46"/>
      <c r="K895" s="25"/>
      <c r="L895" s="22"/>
      <c r="M895" s="47" t="str">
        <f t="shared" si="26"/>
        <v/>
      </c>
      <c r="N895" s="27" t="str">
        <f t="shared" si="27"/>
        <v/>
      </c>
      <c r="O895" s="27" t="str">
        <f t="shared" si="28"/>
        <v/>
      </c>
      <c r="P895" s="27" t="str">
        <f t="shared" si="29"/>
        <v/>
      </c>
      <c r="Q895" s="28" t="s">
        <v>66</v>
      </c>
      <c r="R895" s="33" t="s">
        <v>66</v>
      </c>
      <c r="S895" s="30">
        <f ca="1">SUMIFS(Dividendos!E:E,Dividendos!B:B,A895,Dividendos!A:A,"&gt;="&amp;B895,Dividendos!A:A,"&lt;="&amp; IF(I895="",TODAY(),I895 ))*D895</f>
        <v>0</v>
      </c>
      <c r="T895" s="30">
        <f t="shared" ca="1" si="30"/>
        <v>0</v>
      </c>
      <c r="U895" s="31" t="str">
        <f ca="1">IFERROR(__xludf.DUMMYFUNCTION("IFERROR(IF(B895=TODAY(),GOOGLEFINANCE(""INDEXBVMF:IFIX""),INDEX(GOOGLEFINANCE(""INDEXBVMF:IFIX"",""price"",$B895),2,2)))"),"")</f>
        <v/>
      </c>
      <c r="V895" s="31">
        <f ca="1">IFERROR(__xludf.DUMMYFUNCTION("IF(OR(ISBLANK($I895),I895=TODAY()), GOOGLEFINANCE(""INDEXBVMF:IFIX"") ,INDEX(GOOGLEFINANCE(""INDEXBVMF:IFIX"",""price"",$I895),2,2))"),3416.25)</f>
        <v>3416.25</v>
      </c>
      <c r="W895" s="32" t="e">
        <f t="shared" ca="1" si="31"/>
        <v>#VALUE!</v>
      </c>
      <c r="X895" s="33" t="s">
        <v>66</v>
      </c>
      <c r="Y895" s="34">
        <v>0</v>
      </c>
    </row>
    <row r="896" spans="1:25" ht="15.75" customHeight="1" x14ac:dyDescent="0.2">
      <c r="A896" s="48"/>
      <c r="B896" s="45"/>
      <c r="C896" s="46"/>
      <c r="D896" s="48"/>
      <c r="E896" s="135"/>
      <c r="F896" s="49">
        <f t="shared" si="24"/>
        <v>0</v>
      </c>
      <c r="G896" s="49">
        <f t="shared" si="25"/>
        <v>0</v>
      </c>
      <c r="H896" s="34" t="s">
        <v>66</v>
      </c>
      <c r="I896" s="45"/>
      <c r="J896" s="46"/>
      <c r="K896" s="25"/>
      <c r="L896" s="22"/>
      <c r="M896" s="47" t="str">
        <f t="shared" si="26"/>
        <v/>
      </c>
      <c r="N896" s="27" t="str">
        <f t="shared" si="27"/>
        <v/>
      </c>
      <c r="O896" s="27" t="str">
        <f t="shared" si="28"/>
        <v/>
      </c>
      <c r="P896" s="27" t="str">
        <f t="shared" si="29"/>
        <v/>
      </c>
      <c r="Q896" s="28" t="s">
        <v>66</v>
      </c>
      <c r="R896" s="33" t="s">
        <v>66</v>
      </c>
      <c r="S896" s="30">
        <f ca="1">SUMIFS(Dividendos!E:E,Dividendos!B:B,A896,Dividendos!A:A,"&gt;="&amp;B896,Dividendos!A:A,"&lt;="&amp; IF(I896="",TODAY(),I896 ))*D896</f>
        <v>0</v>
      </c>
      <c r="T896" s="30">
        <f t="shared" ca="1" si="30"/>
        <v>0</v>
      </c>
      <c r="U896" s="31" t="str">
        <f ca="1">IFERROR(__xludf.DUMMYFUNCTION("IFERROR(IF(B896=TODAY(),GOOGLEFINANCE(""INDEXBVMF:IFIX""),INDEX(GOOGLEFINANCE(""INDEXBVMF:IFIX"",""price"",$B896),2,2)))"),"")</f>
        <v/>
      </c>
      <c r="V896" s="31">
        <f ca="1">IFERROR(__xludf.DUMMYFUNCTION("IF(OR(ISBLANK($I896),I896=TODAY()), GOOGLEFINANCE(""INDEXBVMF:IFIX"") ,INDEX(GOOGLEFINANCE(""INDEXBVMF:IFIX"",""price"",$I896),2,2))"),3416.25)</f>
        <v>3416.25</v>
      </c>
      <c r="W896" s="32" t="e">
        <f t="shared" ca="1" si="31"/>
        <v>#VALUE!</v>
      </c>
      <c r="X896" s="33" t="s">
        <v>66</v>
      </c>
      <c r="Y896" s="34">
        <v>0</v>
      </c>
    </row>
    <row r="897" spans="1:25" ht="15.75" customHeight="1" x14ac:dyDescent="0.2">
      <c r="A897" s="48"/>
      <c r="B897" s="45"/>
      <c r="C897" s="46"/>
      <c r="D897" s="48"/>
      <c r="E897" s="135"/>
      <c r="F897" s="49">
        <f t="shared" si="24"/>
        <v>0</v>
      </c>
      <c r="G897" s="49">
        <f t="shared" si="25"/>
        <v>0</v>
      </c>
      <c r="H897" s="34" t="s">
        <v>66</v>
      </c>
      <c r="I897" s="45"/>
      <c r="J897" s="46"/>
      <c r="K897" s="25"/>
      <c r="L897" s="22"/>
      <c r="M897" s="47" t="str">
        <f t="shared" si="26"/>
        <v/>
      </c>
      <c r="N897" s="27" t="str">
        <f t="shared" si="27"/>
        <v/>
      </c>
      <c r="O897" s="27" t="str">
        <f t="shared" si="28"/>
        <v/>
      </c>
      <c r="P897" s="27" t="str">
        <f t="shared" si="29"/>
        <v/>
      </c>
      <c r="Q897" s="28" t="s">
        <v>66</v>
      </c>
      <c r="R897" s="33" t="s">
        <v>66</v>
      </c>
      <c r="S897" s="30">
        <f ca="1">SUMIFS(Dividendos!E:E,Dividendos!B:B,A897,Dividendos!A:A,"&gt;="&amp;B897,Dividendos!A:A,"&lt;="&amp; IF(I897="",TODAY(),I897 ))*D897</f>
        <v>0</v>
      </c>
      <c r="T897" s="30">
        <f t="shared" ca="1" si="30"/>
        <v>0</v>
      </c>
      <c r="U897" s="31" t="str">
        <f ca="1">IFERROR(__xludf.DUMMYFUNCTION("IFERROR(IF(B897=TODAY(),GOOGLEFINANCE(""INDEXBVMF:IFIX""),INDEX(GOOGLEFINANCE(""INDEXBVMF:IFIX"",""price"",$B897),2,2)))"),"")</f>
        <v/>
      </c>
      <c r="V897" s="31">
        <f ca="1">IFERROR(__xludf.DUMMYFUNCTION("IF(OR(ISBLANK($I897),I897=TODAY()), GOOGLEFINANCE(""INDEXBVMF:IFIX"") ,INDEX(GOOGLEFINANCE(""INDEXBVMF:IFIX"",""price"",$I897),2,2))"),3416.25)</f>
        <v>3416.25</v>
      </c>
      <c r="W897" s="32" t="e">
        <f t="shared" ca="1" si="31"/>
        <v>#VALUE!</v>
      </c>
      <c r="X897" s="33" t="s">
        <v>66</v>
      </c>
      <c r="Y897" s="34">
        <v>0</v>
      </c>
    </row>
    <row r="898" spans="1:25" ht="15.75" customHeight="1" x14ac:dyDescent="0.2">
      <c r="A898" s="48"/>
      <c r="B898" s="45"/>
      <c r="C898" s="46"/>
      <c r="D898" s="48"/>
      <c r="E898" s="135"/>
      <c r="F898" s="49">
        <f t="shared" si="24"/>
        <v>0</v>
      </c>
      <c r="G898" s="49">
        <f t="shared" si="25"/>
        <v>0</v>
      </c>
      <c r="H898" s="34" t="s">
        <v>66</v>
      </c>
      <c r="I898" s="45"/>
      <c r="J898" s="46"/>
      <c r="K898" s="25"/>
      <c r="L898" s="22"/>
      <c r="M898" s="47" t="str">
        <f t="shared" si="26"/>
        <v/>
      </c>
      <c r="N898" s="27" t="str">
        <f t="shared" si="27"/>
        <v/>
      </c>
      <c r="O898" s="27" t="str">
        <f t="shared" si="28"/>
        <v/>
      </c>
      <c r="P898" s="27" t="str">
        <f t="shared" si="29"/>
        <v/>
      </c>
      <c r="Q898" s="28" t="s">
        <v>66</v>
      </c>
      <c r="R898" s="33" t="s">
        <v>66</v>
      </c>
      <c r="S898" s="30">
        <f ca="1">SUMIFS(Dividendos!E:E,Dividendos!B:B,A898,Dividendos!A:A,"&gt;="&amp;B898,Dividendos!A:A,"&lt;="&amp; IF(I898="",TODAY(),I898 ))*D898</f>
        <v>0</v>
      </c>
      <c r="T898" s="30">
        <f t="shared" ca="1" si="30"/>
        <v>0</v>
      </c>
      <c r="U898" s="31" t="str">
        <f ca="1">IFERROR(__xludf.DUMMYFUNCTION("IFERROR(IF(B898=TODAY(),GOOGLEFINANCE(""INDEXBVMF:IFIX""),INDEX(GOOGLEFINANCE(""INDEXBVMF:IFIX"",""price"",$B898),2,2)))"),"")</f>
        <v/>
      </c>
      <c r="V898" s="31">
        <f ca="1">IFERROR(__xludf.DUMMYFUNCTION("IF(OR(ISBLANK($I898),I898=TODAY()), GOOGLEFINANCE(""INDEXBVMF:IFIX"") ,INDEX(GOOGLEFINANCE(""INDEXBVMF:IFIX"",""price"",$I898),2,2))"),3416.25)</f>
        <v>3416.25</v>
      </c>
      <c r="W898" s="32" t="e">
        <f t="shared" ca="1" si="31"/>
        <v>#VALUE!</v>
      </c>
      <c r="X898" s="33" t="s">
        <v>66</v>
      </c>
      <c r="Y898" s="34">
        <v>0</v>
      </c>
    </row>
    <row r="899" spans="1:25" ht="15.75" customHeight="1" x14ac:dyDescent="0.2">
      <c r="A899" s="48"/>
      <c r="B899" s="45"/>
      <c r="C899" s="46"/>
      <c r="D899" s="48"/>
      <c r="E899" s="135"/>
      <c r="F899" s="49">
        <f t="shared" si="24"/>
        <v>0</v>
      </c>
      <c r="G899" s="49">
        <f t="shared" si="25"/>
        <v>0</v>
      </c>
      <c r="H899" s="34" t="s">
        <v>66</v>
      </c>
      <c r="I899" s="45"/>
      <c r="J899" s="46"/>
      <c r="K899" s="25"/>
      <c r="L899" s="22"/>
      <c r="M899" s="47" t="str">
        <f t="shared" si="26"/>
        <v/>
      </c>
      <c r="N899" s="27" t="str">
        <f t="shared" si="27"/>
        <v/>
      </c>
      <c r="O899" s="27" t="str">
        <f t="shared" si="28"/>
        <v/>
      </c>
      <c r="P899" s="27" t="str">
        <f t="shared" si="29"/>
        <v/>
      </c>
      <c r="Q899" s="28" t="s">
        <v>66</v>
      </c>
      <c r="R899" s="33" t="s">
        <v>66</v>
      </c>
      <c r="S899" s="30">
        <f ca="1">SUMIFS(Dividendos!E:E,Dividendos!B:B,A899,Dividendos!A:A,"&gt;="&amp;B899,Dividendos!A:A,"&lt;="&amp; IF(I899="",TODAY(),I899 ))*D899</f>
        <v>0</v>
      </c>
      <c r="T899" s="30">
        <f t="shared" ca="1" si="30"/>
        <v>0</v>
      </c>
      <c r="U899" s="31" t="str">
        <f ca="1">IFERROR(__xludf.DUMMYFUNCTION("IFERROR(IF(B899=TODAY(),GOOGLEFINANCE(""INDEXBVMF:IFIX""),INDEX(GOOGLEFINANCE(""INDEXBVMF:IFIX"",""price"",$B899),2,2)))"),"")</f>
        <v/>
      </c>
      <c r="V899" s="31">
        <f ca="1">IFERROR(__xludf.DUMMYFUNCTION("IF(OR(ISBLANK($I899),I899=TODAY()), GOOGLEFINANCE(""INDEXBVMF:IFIX"") ,INDEX(GOOGLEFINANCE(""INDEXBVMF:IFIX"",""price"",$I899),2,2))"),3416.25)</f>
        <v>3416.25</v>
      </c>
      <c r="W899" s="32" t="e">
        <f t="shared" ca="1" si="31"/>
        <v>#VALUE!</v>
      </c>
      <c r="X899" s="33" t="s">
        <v>66</v>
      </c>
      <c r="Y899" s="34">
        <v>0</v>
      </c>
    </row>
    <row r="900" spans="1:25" ht="15.75" customHeight="1" x14ac:dyDescent="0.2">
      <c r="A900" s="48"/>
      <c r="B900" s="45"/>
      <c r="C900" s="46"/>
      <c r="D900" s="48"/>
      <c r="E900" s="135"/>
      <c r="F900" s="49">
        <f t="shared" si="24"/>
        <v>0</v>
      </c>
      <c r="G900" s="49">
        <f t="shared" si="25"/>
        <v>0</v>
      </c>
      <c r="H900" s="34" t="s">
        <v>66</v>
      </c>
      <c r="I900" s="45"/>
      <c r="J900" s="46"/>
      <c r="K900" s="25"/>
      <c r="L900" s="22"/>
      <c r="M900" s="47" t="str">
        <f t="shared" si="26"/>
        <v/>
      </c>
      <c r="N900" s="27" t="str">
        <f t="shared" si="27"/>
        <v/>
      </c>
      <c r="O900" s="27" t="str">
        <f t="shared" si="28"/>
        <v/>
      </c>
      <c r="P900" s="27" t="str">
        <f t="shared" si="29"/>
        <v/>
      </c>
      <c r="Q900" s="28" t="s">
        <v>66</v>
      </c>
      <c r="R900" s="33" t="s">
        <v>66</v>
      </c>
      <c r="S900" s="30">
        <f ca="1">SUMIFS(Dividendos!E:E,Dividendos!B:B,A900,Dividendos!A:A,"&gt;="&amp;B900,Dividendos!A:A,"&lt;="&amp; IF(I900="",TODAY(),I900 ))*D900</f>
        <v>0</v>
      </c>
      <c r="T900" s="30">
        <f t="shared" ca="1" si="30"/>
        <v>0</v>
      </c>
      <c r="U900" s="31" t="str">
        <f ca="1">IFERROR(__xludf.DUMMYFUNCTION("IFERROR(IF(B900=TODAY(),GOOGLEFINANCE(""INDEXBVMF:IFIX""),INDEX(GOOGLEFINANCE(""INDEXBVMF:IFIX"",""price"",$B900),2,2)))"),"")</f>
        <v/>
      </c>
      <c r="V900" s="31">
        <f ca="1">IFERROR(__xludf.DUMMYFUNCTION("IF(OR(ISBLANK($I900),I900=TODAY()), GOOGLEFINANCE(""INDEXBVMF:IFIX"") ,INDEX(GOOGLEFINANCE(""INDEXBVMF:IFIX"",""price"",$I900),2,2))"),3416.25)</f>
        <v>3416.25</v>
      </c>
      <c r="W900" s="32" t="e">
        <f t="shared" ca="1" si="31"/>
        <v>#VALUE!</v>
      </c>
      <c r="X900" s="33" t="s">
        <v>66</v>
      </c>
      <c r="Y900" s="34">
        <v>0</v>
      </c>
    </row>
    <row r="901" spans="1:25" ht="15.75" customHeight="1" x14ac:dyDescent="0.2">
      <c r="A901" s="48"/>
      <c r="B901" s="45"/>
      <c r="C901" s="46"/>
      <c r="D901" s="48"/>
      <c r="E901" s="135"/>
      <c r="F901" s="49">
        <f t="shared" si="24"/>
        <v>0</v>
      </c>
      <c r="G901" s="49">
        <f t="shared" si="25"/>
        <v>0</v>
      </c>
      <c r="H901" s="34" t="s">
        <v>66</v>
      </c>
      <c r="I901" s="45"/>
      <c r="J901" s="46"/>
      <c r="K901" s="25"/>
      <c r="L901" s="22"/>
      <c r="M901" s="47" t="str">
        <f t="shared" si="26"/>
        <v/>
      </c>
      <c r="N901" s="27" t="str">
        <f t="shared" si="27"/>
        <v/>
      </c>
      <c r="O901" s="27" t="str">
        <f t="shared" si="28"/>
        <v/>
      </c>
      <c r="P901" s="27" t="str">
        <f t="shared" si="29"/>
        <v/>
      </c>
      <c r="Q901" s="28" t="s">
        <v>66</v>
      </c>
      <c r="R901" s="33" t="s">
        <v>66</v>
      </c>
      <c r="S901" s="30">
        <f ca="1">SUMIFS(Dividendos!E:E,Dividendos!B:B,A901,Dividendos!A:A,"&gt;="&amp;B901,Dividendos!A:A,"&lt;="&amp; IF(I901="",TODAY(),I901 ))*D901</f>
        <v>0</v>
      </c>
      <c r="T901" s="30">
        <f t="shared" ca="1" si="30"/>
        <v>0</v>
      </c>
      <c r="U901" s="31" t="str">
        <f ca="1">IFERROR(__xludf.DUMMYFUNCTION("IFERROR(IF(B901=TODAY(),GOOGLEFINANCE(""INDEXBVMF:IFIX""),INDEX(GOOGLEFINANCE(""INDEXBVMF:IFIX"",""price"",$B901),2,2)))"),"")</f>
        <v/>
      </c>
      <c r="V901" s="31">
        <f ca="1">IFERROR(__xludf.DUMMYFUNCTION("IF(OR(ISBLANK($I901),I901=TODAY()), GOOGLEFINANCE(""INDEXBVMF:IFIX"") ,INDEX(GOOGLEFINANCE(""INDEXBVMF:IFIX"",""price"",$I901),2,2))"),3416.25)</f>
        <v>3416.25</v>
      </c>
      <c r="W901" s="32" t="e">
        <f t="shared" ca="1" si="31"/>
        <v>#VALUE!</v>
      </c>
      <c r="X901" s="33" t="s">
        <v>66</v>
      </c>
      <c r="Y901" s="34">
        <v>0</v>
      </c>
    </row>
    <row r="902" spans="1:25" ht="15.75" customHeight="1" x14ac:dyDescent="0.2">
      <c r="A902" s="48"/>
      <c r="B902" s="45"/>
      <c r="C902" s="46"/>
      <c r="D902" s="48"/>
      <c r="E902" s="135"/>
      <c r="F902" s="49">
        <f t="shared" si="24"/>
        <v>0</v>
      </c>
      <c r="G902" s="49">
        <f t="shared" si="25"/>
        <v>0</v>
      </c>
      <c r="H902" s="34" t="s">
        <v>66</v>
      </c>
      <c r="I902" s="45"/>
      <c r="J902" s="46"/>
      <c r="K902" s="25"/>
      <c r="L902" s="22"/>
      <c r="M902" s="47" t="str">
        <f t="shared" si="26"/>
        <v/>
      </c>
      <c r="N902" s="27" t="str">
        <f t="shared" si="27"/>
        <v/>
      </c>
      <c r="O902" s="27" t="str">
        <f t="shared" si="28"/>
        <v/>
      </c>
      <c r="P902" s="27" t="str">
        <f t="shared" si="29"/>
        <v/>
      </c>
      <c r="Q902" s="28" t="s">
        <v>66</v>
      </c>
      <c r="R902" s="33" t="s">
        <v>66</v>
      </c>
      <c r="S902" s="30">
        <f ca="1">SUMIFS(Dividendos!E:E,Dividendos!B:B,A902,Dividendos!A:A,"&gt;="&amp;B902,Dividendos!A:A,"&lt;="&amp; IF(I902="",TODAY(),I902 ))*D902</f>
        <v>0</v>
      </c>
      <c r="T902" s="30">
        <f t="shared" ca="1" si="30"/>
        <v>0</v>
      </c>
      <c r="U902" s="31" t="str">
        <f ca="1">IFERROR(__xludf.DUMMYFUNCTION("IFERROR(IF(B902=TODAY(),GOOGLEFINANCE(""INDEXBVMF:IFIX""),INDEX(GOOGLEFINANCE(""INDEXBVMF:IFIX"",""price"",$B902),2,2)))"),"")</f>
        <v/>
      </c>
      <c r="V902" s="31">
        <f ca="1">IFERROR(__xludf.DUMMYFUNCTION("IF(OR(ISBLANK($I902),I902=TODAY()), GOOGLEFINANCE(""INDEXBVMF:IFIX"") ,INDEX(GOOGLEFINANCE(""INDEXBVMF:IFIX"",""price"",$I902),2,2))"),3416.25)</f>
        <v>3416.25</v>
      </c>
      <c r="W902" s="32" t="e">
        <f t="shared" ca="1" si="31"/>
        <v>#VALUE!</v>
      </c>
      <c r="X902" s="33" t="s">
        <v>66</v>
      </c>
      <c r="Y902" s="34">
        <v>0</v>
      </c>
    </row>
    <row r="903" spans="1:25" ht="15.75" customHeight="1" x14ac:dyDescent="0.2">
      <c r="A903" s="48"/>
      <c r="B903" s="45"/>
      <c r="C903" s="46"/>
      <c r="D903" s="48"/>
      <c r="E903" s="135"/>
      <c r="F903" s="49">
        <f t="shared" si="24"/>
        <v>0</v>
      </c>
      <c r="G903" s="49">
        <f t="shared" si="25"/>
        <v>0</v>
      </c>
      <c r="H903" s="34" t="s">
        <v>66</v>
      </c>
      <c r="I903" s="45"/>
      <c r="J903" s="46"/>
      <c r="K903" s="25"/>
      <c r="L903" s="22"/>
      <c r="M903" s="47" t="str">
        <f t="shared" si="26"/>
        <v/>
      </c>
      <c r="N903" s="27" t="str">
        <f t="shared" si="27"/>
        <v/>
      </c>
      <c r="O903" s="27" t="str">
        <f t="shared" si="28"/>
        <v/>
      </c>
      <c r="P903" s="27" t="str">
        <f t="shared" si="29"/>
        <v/>
      </c>
      <c r="Q903" s="28" t="s">
        <v>66</v>
      </c>
      <c r="R903" s="33" t="s">
        <v>66</v>
      </c>
      <c r="S903" s="30">
        <f ca="1">SUMIFS(Dividendos!E:E,Dividendos!B:B,A903,Dividendos!A:A,"&gt;="&amp;B903,Dividendos!A:A,"&lt;="&amp; IF(I903="",TODAY(),I903 ))*D903</f>
        <v>0</v>
      </c>
      <c r="T903" s="30">
        <f t="shared" ca="1" si="30"/>
        <v>0</v>
      </c>
      <c r="U903" s="31" t="str">
        <f ca="1">IFERROR(__xludf.DUMMYFUNCTION("IFERROR(IF(B903=TODAY(),GOOGLEFINANCE(""INDEXBVMF:IFIX""),INDEX(GOOGLEFINANCE(""INDEXBVMF:IFIX"",""price"",$B903),2,2)))"),"")</f>
        <v/>
      </c>
      <c r="V903" s="31">
        <f ca="1">IFERROR(__xludf.DUMMYFUNCTION("IF(OR(ISBLANK($I903),I903=TODAY()), GOOGLEFINANCE(""INDEXBVMF:IFIX"") ,INDEX(GOOGLEFINANCE(""INDEXBVMF:IFIX"",""price"",$I903),2,2))"),3416.25)</f>
        <v>3416.25</v>
      </c>
      <c r="W903" s="32" t="e">
        <f t="shared" ca="1" si="31"/>
        <v>#VALUE!</v>
      </c>
      <c r="X903" s="33" t="s">
        <v>66</v>
      </c>
      <c r="Y903" s="34">
        <v>0</v>
      </c>
    </row>
    <row r="904" spans="1:25" ht="15.75" customHeight="1" x14ac:dyDescent="0.2">
      <c r="A904" s="48"/>
      <c r="B904" s="45"/>
      <c r="C904" s="46"/>
      <c r="D904" s="48"/>
      <c r="E904" s="135"/>
      <c r="F904" s="49">
        <f t="shared" si="24"/>
        <v>0</v>
      </c>
      <c r="G904" s="49">
        <f t="shared" si="25"/>
        <v>0</v>
      </c>
      <c r="H904" s="34" t="s">
        <v>66</v>
      </c>
      <c r="I904" s="45"/>
      <c r="J904" s="46"/>
      <c r="K904" s="25"/>
      <c r="L904" s="22"/>
      <c r="M904" s="47" t="str">
        <f t="shared" si="26"/>
        <v/>
      </c>
      <c r="N904" s="27" t="str">
        <f t="shared" si="27"/>
        <v/>
      </c>
      <c r="O904" s="27" t="str">
        <f t="shared" si="28"/>
        <v/>
      </c>
      <c r="P904" s="27" t="str">
        <f t="shared" si="29"/>
        <v/>
      </c>
      <c r="Q904" s="28" t="s">
        <v>66</v>
      </c>
      <c r="R904" s="33" t="s">
        <v>66</v>
      </c>
      <c r="S904" s="30">
        <f ca="1">SUMIFS(Dividendos!E:E,Dividendos!B:B,A904,Dividendos!A:A,"&gt;="&amp;B904,Dividendos!A:A,"&lt;="&amp; IF(I904="",TODAY(),I904 ))*D904</f>
        <v>0</v>
      </c>
      <c r="T904" s="30">
        <f t="shared" ca="1" si="30"/>
        <v>0</v>
      </c>
      <c r="U904" s="31" t="str">
        <f ca="1">IFERROR(__xludf.DUMMYFUNCTION("IFERROR(IF(B904=TODAY(),GOOGLEFINANCE(""INDEXBVMF:IFIX""),INDEX(GOOGLEFINANCE(""INDEXBVMF:IFIX"",""price"",$B904),2,2)))"),"")</f>
        <v/>
      </c>
      <c r="V904" s="31">
        <f ca="1">IFERROR(__xludf.DUMMYFUNCTION("IF(OR(ISBLANK($I904),I904=TODAY()), GOOGLEFINANCE(""INDEXBVMF:IFIX"") ,INDEX(GOOGLEFINANCE(""INDEXBVMF:IFIX"",""price"",$I904),2,2))"),3416.25)</f>
        <v>3416.25</v>
      </c>
      <c r="W904" s="32" t="e">
        <f t="shared" ca="1" si="31"/>
        <v>#VALUE!</v>
      </c>
      <c r="X904" s="33" t="s">
        <v>66</v>
      </c>
      <c r="Y904" s="34">
        <v>0</v>
      </c>
    </row>
    <row r="905" spans="1:25" ht="15.75" customHeight="1" x14ac:dyDescent="0.2">
      <c r="A905" s="48"/>
      <c r="B905" s="45"/>
      <c r="C905" s="46"/>
      <c r="D905" s="48"/>
      <c r="E905" s="135"/>
      <c r="F905" s="49">
        <f t="shared" si="24"/>
        <v>0</v>
      </c>
      <c r="G905" s="49">
        <f t="shared" si="25"/>
        <v>0</v>
      </c>
      <c r="H905" s="34" t="s">
        <v>66</v>
      </c>
      <c r="I905" s="45"/>
      <c r="J905" s="46"/>
      <c r="K905" s="25"/>
      <c r="L905" s="22"/>
      <c r="M905" s="47" t="str">
        <f t="shared" si="26"/>
        <v/>
      </c>
      <c r="N905" s="27" t="str">
        <f t="shared" si="27"/>
        <v/>
      </c>
      <c r="O905" s="27" t="str">
        <f t="shared" si="28"/>
        <v/>
      </c>
      <c r="P905" s="27" t="str">
        <f t="shared" si="29"/>
        <v/>
      </c>
      <c r="Q905" s="28" t="s">
        <v>66</v>
      </c>
      <c r="R905" s="33" t="s">
        <v>66</v>
      </c>
      <c r="S905" s="30">
        <f ca="1">SUMIFS(Dividendos!E:E,Dividendos!B:B,A905,Dividendos!A:A,"&gt;="&amp;B905,Dividendos!A:A,"&lt;="&amp; IF(I905="",TODAY(),I905 ))*D905</f>
        <v>0</v>
      </c>
      <c r="T905" s="30">
        <f t="shared" ca="1" si="30"/>
        <v>0</v>
      </c>
      <c r="U905" s="31" t="str">
        <f ca="1">IFERROR(__xludf.DUMMYFUNCTION("IFERROR(IF(B905=TODAY(),GOOGLEFINANCE(""INDEXBVMF:IFIX""),INDEX(GOOGLEFINANCE(""INDEXBVMF:IFIX"",""price"",$B905),2,2)))"),"")</f>
        <v/>
      </c>
      <c r="V905" s="31">
        <f ca="1">IFERROR(__xludf.DUMMYFUNCTION("IF(OR(ISBLANK($I905),I905=TODAY()), GOOGLEFINANCE(""INDEXBVMF:IFIX"") ,INDEX(GOOGLEFINANCE(""INDEXBVMF:IFIX"",""price"",$I905),2,2))"),3416.25)</f>
        <v>3416.25</v>
      </c>
      <c r="W905" s="32" t="e">
        <f t="shared" ca="1" si="31"/>
        <v>#VALUE!</v>
      </c>
      <c r="X905" s="33" t="s">
        <v>66</v>
      </c>
      <c r="Y905" s="34">
        <v>0</v>
      </c>
    </row>
    <row r="906" spans="1:25" ht="15.75" customHeight="1" x14ac:dyDescent="0.2">
      <c r="A906" s="48"/>
      <c r="B906" s="45"/>
      <c r="C906" s="46"/>
      <c r="D906" s="48"/>
      <c r="E906" s="135"/>
      <c r="F906" s="49">
        <f t="shared" si="24"/>
        <v>0</v>
      </c>
      <c r="G906" s="49">
        <f t="shared" si="25"/>
        <v>0</v>
      </c>
      <c r="H906" s="34" t="s">
        <v>66</v>
      </c>
      <c r="I906" s="45"/>
      <c r="J906" s="46"/>
      <c r="K906" s="25"/>
      <c r="L906" s="22"/>
      <c r="M906" s="47" t="str">
        <f t="shared" si="26"/>
        <v/>
      </c>
      <c r="N906" s="27" t="str">
        <f t="shared" si="27"/>
        <v/>
      </c>
      <c r="O906" s="27" t="str">
        <f t="shared" si="28"/>
        <v/>
      </c>
      <c r="P906" s="27" t="str">
        <f t="shared" si="29"/>
        <v/>
      </c>
      <c r="Q906" s="28" t="s">
        <v>66</v>
      </c>
      <c r="R906" s="33" t="s">
        <v>66</v>
      </c>
      <c r="S906" s="30">
        <f ca="1">SUMIFS(Dividendos!E:E,Dividendos!B:B,A906,Dividendos!A:A,"&gt;="&amp;B906,Dividendos!A:A,"&lt;="&amp; IF(I906="",TODAY(),I906 ))*D906</f>
        <v>0</v>
      </c>
      <c r="T906" s="30">
        <f t="shared" ca="1" si="30"/>
        <v>0</v>
      </c>
      <c r="U906" s="31" t="str">
        <f ca="1">IFERROR(__xludf.DUMMYFUNCTION("IFERROR(IF(B906=TODAY(),GOOGLEFINANCE(""INDEXBVMF:IFIX""),INDEX(GOOGLEFINANCE(""INDEXBVMF:IFIX"",""price"",$B906),2,2)))"),"")</f>
        <v/>
      </c>
      <c r="V906" s="31">
        <f ca="1">IFERROR(__xludf.DUMMYFUNCTION("IF(OR(ISBLANK($I906),I906=TODAY()), GOOGLEFINANCE(""INDEXBVMF:IFIX"") ,INDEX(GOOGLEFINANCE(""INDEXBVMF:IFIX"",""price"",$I906),2,2))"),3416.25)</f>
        <v>3416.25</v>
      </c>
      <c r="W906" s="32" t="e">
        <f t="shared" ca="1" si="31"/>
        <v>#VALUE!</v>
      </c>
      <c r="X906" s="33" t="s">
        <v>66</v>
      </c>
      <c r="Y906" s="34">
        <v>0</v>
      </c>
    </row>
    <row r="907" spans="1:25" ht="15.75" customHeight="1" x14ac:dyDescent="0.2">
      <c r="A907" s="48"/>
      <c r="B907" s="45"/>
      <c r="C907" s="46"/>
      <c r="D907" s="48"/>
      <c r="E907" s="135"/>
      <c r="F907" s="49">
        <f t="shared" si="24"/>
        <v>0</v>
      </c>
      <c r="G907" s="49">
        <f t="shared" si="25"/>
        <v>0</v>
      </c>
      <c r="H907" s="34" t="s">
        <v>66</v>
      </c>
      <c r="I907" s="45"/>
      <c r="J907" s="46"/>
      <c r="K907" s="25"/>
      <c r="L907" s="22"/>
      <c r="M907" s="47" t="str">
        <f t="shared" si="26"/>
        <v/>
      </c>
      <c r="N907" s="27" t="str">
        <f t="shared" si="27"/>
        <v/>
      </c>
      <c r="O907" s="27" t="str">
        <f t="shared" si="28"/>
        <v/>
      </c>
      <c r="P907" s="27" t="str">
        <f t="shared" si="29"/>
        <v/>
      </c>
      <c r="Q907" s="28" t="s">
        <v>66</v>
      </c>
      <c r="R907" s="33" t="s">
        <v>66</v>
      </c>
      <c r="S907" s="30">
        <f ca="1">SUMIFS(Dividendos!E:E,Dividendos!B:B,A907,Dividendos!A:A,"&gt;="&amp;B907,Dividendos!A:A,"&lt;="&amp; IF(I907="",TODAY(),I907 ))*D907</f>
        <v>0</v>
      </c>
      <c r="T907" s="30">
        <f t="shared" ca="1" si="30"/>
        <v>0</v>
      </c>
      <c r="U907" s="31" t="str">
        <f ca="1">IFERROR(__xludf.DUMMYFUNCTION("IFERROR(IF(B907=TODAY(),GOOGLEFINANCE(""INDEXBVMF:IFIX""),INDEX(GOOGLEFINANCE(""INDEXBVMF:IFIX"",""price"",$B907),2,2)))"),"")</f>
        <v/>
      </c>
      <c r="V907" s="31">
        <f ca="1">IFERROR(__xludf.DUMMYFUNCTION("IF(OR(ISBLANK($I907),I907=TODAY()), GOOGLEFINANCE(""INDEXBVMF:IFIX"") ,INDEX(GOOGLEFINANCE(""INDEXBVMF:IFIX"",""price"",$I907),2,2))"),3416.25)</f>
        <v>3416.25</v>
      </c>
      <c r="W907" s="32" t="e">
        <f t="shared" ca="1" si="31"/>
        <v>#VALUE!</v>
      </c>
      <c r="X907" s="33" t="s">
        <v>66</v>
      </c>
      <c r="Y907" s="34">
        <v>0</v>
      </c>
    </row>
    <row r="908" spans="1:25" ht="15.75" customHeight="1" x14ac:dyDescent="0.2">
      <c r="A908" s="48"/>
      <c r="B908" s="45"/>
      <c r="C908" s="46"/>
      <c r="D908" s="48"/>
      <c r="E908" s="135"/>
      <c r="F908" s="49">
        <f t="shared" si="24"/>
        <v>0</v>
      </c>
      <c r="G908" s="49">
        <f t="shared" si="25"/>
        <v>0</v>
      </c>
      <c r="H908" s="34" t="s">
        <v>66</v>
      </c>
      <c r="I908" s="45"/>
      <c r="J908" s="46"/>
      <c r="K908" s="25"/>
      <c r="L908" s="22"/>
      <c r="M908" s="47" t="str">
        <f t="shared" si="26"/>
        <v/>
      </c>
      <c r="N908" s="27" t="str">
        <f t="shared" si="27"/>
        <v/>
      </c>
      <c r="O908" s="27" t="str">
        <f t="shared" si="28"/>
        <v/>
      </c>
      <c r="P908" s="27" t="str">
        <f t="shared" si="29"/>
        <v/>
      </c>
      <c r="Q908" s="28" t="s">
        <v>66</v>
      </c>
      <c r="R908" s="33" t="s">
        <v>66</v>
      </c>
      <c r="S908" s="30">
        <f ca="1">SUMIFS(Dividendos!E:E,Dividendos!B:B,A908,Dividendos!A:A,"&gt;="&amp;B908,Dividendos!A:A,"&lt;="&amp; IF(I908="",TODAY(),I908 ))*D908</f>
        <v>0</v>
      </c>
      <c r="T908" s="30">
        <f t="shared" ca="1" si="30"/>
        <v>0</v>
      </c>
      <c r="U908" s="31" t="str">
        <f ca="1">IFERROR(__xludf.DUMMYFUNCTION("IFERROR(IF(B908=TODAY(),GOOGLEFINANCE(""INDEXBVMF:IFIX""),INDEX(GOOGLEFINANCE(""INDEXBVMF:IFIX"",""price"",$B908),2,2)))"),"")</f>
        <v/>
      </c>
      <c r="V908" s="31">
        <f ca="1">IFERROR(__xludf.DUMMYFUNCTION("IF(OR(ISBLANK($I908),I908=TODAY()), GOOGLEFINANCE(""INDEXBVMF:IFIX"") ,INDEX(GOOGLEFINANCE(""INDEXBVMF:IFIX"",""price"",$I908),2,2))"),3416.25)</f>
        <v>3416.25</v>
      </c>
      <c r="W908" s="32" t="e">
        <f t="shared" ca="1" si="31"/>
        <v>#VALUE!</v>
      </c>
      <c r="X908" s="33" t="s">
        <v>66</v>
      </c>
      <c r="Y908" s="34">
        <v>0</v>
      </c>
    </row>
    <row r="909" spans="1:25" ht="15.75" customHeight="1" x14ac:dyDescent="0.2">
      <c r="A909" s="48"/>
      <c r="B909" s="45"/>
      <c r="C909" s="46"/>
      <c r="D909" s="48"/>
      <c r="E909" s="135"/>
      <c r="F909" s="49">
        <f t="shared" si="24"/>
        <v>0</v>
      </c>
      <c r="G909" s="49">
        <f t="shared" si="25"/>
        <v>0</v>
      </c>
      <c r="H909" s="34" t="s">
        <v>66</v>
      </c>
      <c r="I909" s="45"/>
      <c r="J909" s="46"/>
      <c r="K909" s="25"/>
      <c r="L909" s="22"/>
      <c r="M909" s="47" t="str">
        <f t="shared" si="26"/>
        <v/>
      </c>
      <c r="N909" s="27" t="str">
        <f t="shared" si="27"/>
        <v/>
      </c>
      <c r="O909" s="27" t="str">
        <f t="shared" si="28"/>
        <v/>
      </c>
      <c r="P909" s="27" t="str">
        <f t="shared" si="29"/>
        <v/>
      </c>
      <c r="Q909" s="28" t="s">
        <v>66</v>
      </c>
      <c r="R909" s="33" t="s">
        <v>66</v>
      </c>
      <c r="S909" s="30">
        <f ca="1">SUMIFS(Dividendos!E:E,Dividendos!B:B,A909,Dividendos!A:A,"&gt;="&amp;B909,Dividendos!A:A,"&lt;="&amp; IF(I909="",TODAY(),I909 ))*D909</f>
        <v>0</v>
      </c>
      <c r="T909" s="30">
        <f t="shared" ca="1" si="30"/>
        <v>0</v>
      </c>
      <c r="U909" s="31" t="str">
        <f ca="1">IFERROR(__xludf.DUMMYFUNCTION("IFERROR(IF(B909=TODAY(),GOOGLEFINANCE(""INDEXBVMF:IFIX""),INDEX(GOOGLEFINANCE(""INDEXBVMF:IFIX"",""price"",$B909),2,2)))"),"")</f>
        <v/>
      </c>
      <c r="V909" s="31">
        <f ca="1">IFERROR(__xludf.DUMMYFUNCTION("IF(OR(ISBLANK($I909),I909=TODAY()), GOOGLEFINANCE(""INDEXBVMF:IFIX"") ,INDEX(GOOGLEFINANCE(""INDEXBVMF:IFIX"",""price"",$I909),2,2))"),3416.25)</f>
        <v>3416.25</v>
      </c>
      <c r="W909" s="32" t="e">
        <f t="shared" ca="1" si="31"/>
        <v>#VALUE!</v>
      </c>
      <c r="X909" s="33" t="s">
        <v>66</v>
      </c>
      <c r="Y909" s="34">
        <v>0</v>
      </c>
    </row>
    <row r="910" spans="1:25" ht="15.75" customHeight="1" x14ac:dyDescent="0.2">
      <c r="A910" s="48"/>
      <c r="B910" s="45"/>
      <c r="C910" s="46"/>
      <c r="D910" s="48"/>
      <c r="E910" s="135"/>
      <c r="F910" s="49">
        <f t="shared" si="24"/>
        <v>0</v>
      </c>
      <c r="G910" s="49">
        <f t="shared" si="25"/>
        <v>0</v>
      </c>
      <c r="H910" s="34" t="s">
        <v>66</v>
      </c>
      <c r="I910" s="45"/>
      <c r="J910" s="46"/>
      <c r="K910" s="25"/>
      <c r="L910" s="22"/>
      <c r="M910" s="47" t="str">
        <f t="shared" si="26"/>
        <v/>
      </c>
      <c r="N910" s="27" t="str">
        <f t="shared" si="27"/>
        <v/>
      </c>
      <c r="O910" s="27" t="str">
        <f t="shared" si="28"/>
        <v/>
      </c>
      <c r="P910" s="27" t="str">
        <f t="shared" si="29"/>
        <v/>
      </c>
      <c r="Q910" s="28" t="s">
        <v>66</v>
      </c>
      <c r="R910" s="33" t="s">
        <v>66</v>
      </c>
      <c r="S910" s="30">
        <f ca="1">SUMIFS(Dividendos!E:E,Dividendos!B:B,A910,Dividendos!A:A,"&gt;="&amp;B910,Dividendos!A:A,"&lt;="&amp; IF(I910="",TODAY(),I910 ))*D910</f>
        <v>0</v>
      </c>
      <c r="T910" s="30">
        <f t="shared" ca="1" si="30"/>
        <v>0</v>
      </c>
      <c r="U910" s="31" t="str">
        <f ca="1">IFERROR(__xludf.DUMMYFUNCTION("IFERROR(IF(B910=TODAY(),GOOGLEFINANCE(""INDEXBVMF:IFIX""),INDEX(GOOGLEFINANCE(""INDEXBVMF:IFIX"",""price"",$B910),2,2)))"),"")</f>
        <v/>
      </c>
      <c r="V910" s="31">
        <f ca="1">IFERROR(__xludf.DUMMYFUNCTION("IF(OR(ISBLANK($I910),I910=TODAY()), GOOGLEFINANCE(""INDEXBVMF:IFIX"") ,INDEX(GOOGLEFINANCE(""INDEXBVMF:IFIX"",""price"",$I910),2,2))"),3416.25)</f>
        <v>3416.25</v>
      </c>
      <c r="W910" s="32" t="e">
        <f t="shared" ca="1" si="31"/>
        <v>#VALUE!</v>
      </c>
      <c r="X910" s="33" t="s">
        <v>66</v>
      </c>
      <c r="Y910" s="34">
        <v>0</v>
      </c>
    </row>
    <row r="911" spans="1:25" ht="15.75" customHeight="1" x14ac:dyDescent="0.2">
      <c r="A911" s="48"/>
      <c r="B911" s="45"/>
      <c r="C911" s="46"/>
      <c r="D911" s="48"/>
      <c r="E911" s="135"/>
      <c r="F911" s="49">
        <f t="shared" si="24"/>
        <v>0</v>
      </c>
      <c r="G911" s="49">
        <f t="shared" si="25"/>
        <v>0</v>
      </c>
      <c r="H911" s="34" t="s">
        <v>66</v>
      </c>
      <c r="I911" s="45"/>
      <c r="J911" s="46"/>
      <c r="K911" s="25"/>
      <c r="L911" s="22"/>
      <c r="M911" s="47" t="str">
        <f t="shared" si="26"/>
        <v/>
      </c>
      <c r="N911" s="27" t="str">
        <f t="shared" si="27"/>
        <v/>
      </c>
      <c r="O911" s="27" t="str">
        <f t="shared" si="28"/>
        <v/>
      </c>
      <c r="P911" s="27" t="str">
        <f t="shared" si="29"/>
        <v/>
      </c>
      <c r="Q911" s="28" t="s">
        <v>66</v>
      </c>
      <c r="R911" s="33" t="s">
        <v>66</v>
      </c>
      <c r="S911" s="30">
        <f ca="1">SUMIFS(Dividendos!E:E,Dividendos!B:B,A911,Dividendos!A:A,"&gt;="&amp;B911,Dividendos!A:A,"&lt;="&amp; IF(I911="",TODAY(),I911 ))*D911</f>
        <v>0</v>
      </c>
      <c r="T911" s="30">
        <f t="shared" ca="1" si="30"/>
        <v>0</v>
      </c>
      <c r="U911" s="31" t="str">
        <f ca="1">IFERROR(__xludf.DUMMYFUNCTION("IFERROR(IF(B911=TODAY(),GOOGLEFINANCE(""INDEXBVMF:IFIX""),INDEX(GOOGLEFINANCE(""INDEXBVMF:IFIX"",""price"",$B911),2,2)))"),"")</f>
        <v/>
      </c>
      <c r="V911" s="31">
        <f ca="1">IFERROR(__xludf.DUMMYFUNCTION("IF(OR(ISBLANK($I911),I911=TODAY()), GOOGLEFINANCE(""INDEXBVMF:IFIX"") ,INDEX(GOOGLEFINANCE(""INDEXBVMF:IFIX"",""price"",$I911),2,2))"),3416.25)</f>
        <v>3416.25</v>
      </c>
      <c r="W911" s="32" t="e">
        <f t="shared" ca="1" si="31"/>
        <v>#VALUE!</v>
      </c>
      <c r="X911" s="33" t="s">
        <v>66</v>
      </c>
      <c r="Y911" s="34">
        <v>0</v>
      </c>
    </row>
    <row r="912" spans="1:25" ht="15.75" customHeight="1" x14ac:dyDescent="0.2">
      <c r="A912" s="48"/>
      <c r="B912" s="45"/>
      <c r="C912" s="46"/>
      <c r="D912" s="48"/>
      <c r="E912" s="135"/>
      <c r="F912" s="49">
        <f t="shared" si="24"/>
        <v>0</v>
      </c>
      <c r="G912" s="49">
        <f t="shared" si="25"/>
        <v>0</v>
      </c>
      <c r="H912" s="34" t="s">
        <v>66</v>
      </c>
      <c r="I912" s="45"/>
      <c r="J912" s="46"/>
      <c r="K912" s="25"/>
      <c r="L912" s="22"/>
      <c r="M912" s="47" t="str">
        <f t="shared" si="26"/>
        <v/>
      </c>
      <c r="N912" s="27" t="str">
        <f t="shared" si="27"/>
        <v/>
      </c>
      <c r="O912" s="27" t="str">
        <f t="shared" si="28"/>
        <v/>
      </c>
      <c r="P912" s="27" t="str">
        <f t="shared" si="29"/>
        <v/>
      </c>
      <c r="Q912" s="28" t="s">
        <v>66</v>
      </c>
      <c r="R912" s="33" t="s">
        <v>66</v>
      </c>
      <c r="S912" s="30">
        <f ca="1">SUMIFS(Dividendos!E:E,Dividendos!B:B,A912,Dividendos!A:A,"&gt;="&amp;B912,Dividendos!A:A,"&lt;="&amp; IF(I912="",TODAY(),I912 ))*D912</f>
        <v>0</v>
      </c>
      <c r="T912" s="30">
        <f t="shared" ca="1" si="30"/>
        <v>0</v>
      </c>
      <c r="U912" s="31" t="str">
        <f ca="1">IFERROR(__xludf.DUMMYFUNCTION("IFERROR(IF(B912=TODAY(),GOOGLEFINANCE(""INDEXBVMF:IFIX""),INDEX(GOOGLEFINANCE(""INDEXBVMF:IFIX"",""price"",$B912),2,2)))"),"")</f>
        <v/>
      </c>
      <c r="V912" s="31">
        <f ca="1">IFERROR(__xludf.DUMMYFUNCTION("IF(OR(ISBLANK($I912),I912=TODAY()), GOOGLEFINANCE(""INDEXBVMF:IFIX"") ,INDEX(GOOGLEFINANCE(""INDEXBVMF:IFIX"",""price"",$I912),2,2))"),3416.25)</f>
        <v>3416.25</v>
      </c>
      <c r="W912" s="32" t="e">
        <f t="shared" ca="1" si="31"/>
        <v>#VALUE!</v>
      </c>
      <c r="X912" s="33" t="s">
        <v>66</v>
      </c>
      <c r="Y912" s="34">
        <v>0</v>
      </c>
    </row>
    <row r="913" spans="1:25" ht="15.75" customHeight="1" x14ac:dyDescent="0.2">
      <c r="A913" s="48"/>
      <c r="B913" s="45"/>
      <c r="C913" s="46"/>
      <c r="D913" s="48"/>
      <c r="E913" s="135"/>
      <c r="F913" s="49">
        <f t="shared" si="24"/>
        <v>0</v>
      </c>
      <c r="G913" s="49">
        <f t="shared" si="25"/>
        <v>0</v>
      </c>
      <c r="H913" s="34" t="s">
        <v>66</v>
      </c>
      <c r="I913" s="45"/>
      <c r="J913" s="46"/>
      <c r="K913" s="25"/>
      <c r="L913" s="22"/>
      <c r="M913" s="47" t="str">
        <f t="shared" si="26"/>
        <v/>
      </c>
      <c r="N913" s="27" t="str">
        <f t="shared" si="27"/>
        <v/>
      </c>
      <c r="O913" s="27" t="str">
        <f t="shared" si="28"/>
        <v/>
      </c>
      <c r="P913" s="27" t="str">
        <f t="shared" si="29"/>
        <v/>
      </c>
      <c r="Q913" s="28" t="s">
        <v>66</v>
      </c>
      <c r="R913" s="33" t="s">
        <v>66</v>
      </c>
      <c r="S913" s="30">
        <f ca="1">SUMIFS(Dividendos!E:E,Dividendos!B:B,A913,Dividendos!A:A,"&gt;="&amp;B913,Dividendos!A:A,"&lt;="&amp; IF(I913="",TODAY(),I913 ))*D913</f>
        <v>0</v>
      </c>
      <c r="T913" s="30">
        <f t="shared" ca="1" si="30"/>
        <v>0</v>
      </c>
      <c r="U913" s="31" t="str">
        <f ca="1">IFERROR(__xludf.DUMMYFUNCTION("IFERROR(IF(B913=TODAY(),GOOGLEFINANCE(""INDEXBVMF:IFIX""),INDEX(GOOGLEFINANCE(""INDEXBVMF:IFIX"",""price"",$B913),2,2)))"),"")</f>
        <v/>
      </c>
      <c r="V913" s="31">
        <f ca="1">IFERROR(__xludf.DUMMYFUNCTION("IF(OR(ISBLANK($I913),I913=TODAY()), GOOGLEFINANCE(""INDEXBVMF:IFIX"") ,INDEX(GOOGLEFINANCE(""INDEXBVMF:IFIX"",""price"",$I913),2,2))"),3416.25)</f>
        <v>3416.25</v>
      </c>
      <c r="W913" s="32" t="e">
        <f t="shared" ca="1" si="31"/>
        <v>#VALUE!</v>
      </c>
      <c r="X913" s="33" t="s">
        <v>66</v>
      </c>
      <c r="Y913" s="34">
        <v>0</v>
      </c>
    </row>
    <row r="914" spans="1:25" ht="15.75" customHeight="1" x14ac:dyDescent="0.2">
      <c r="A914" s="48"/>
      <c r="B914" s="45"/>
      <c r="C914" s="46"/>
      <c r="D914" s="48"/>
      <c r="E914" s="135"/>
      <c r="F914" s="49">
        <f t="shared" si="24"/>
        <v>0</v>
      </c>
      <c r="G914" s="49">
        <f t="shared" si="25"/>
        <v>0</v>
      </c>
      <c r="H914" s="34" t="s">
        <v>66</v>
      </c>
      <c r="I914" s="45"/>
      <c r="J914" s="46"/>
      <c r="K914" s="25"/>
      <c r="L914" s="22"/>
      <c r="M914" s="47" t="str">
        <f t="shared" si="26"/>
        <v/>
      </c>
      <c r="N914" s="27" t="str">
        <f t="shared" si="27"/>
        <v/>
      </c>
      <c r="O914" s="27" t="str">
        <f t="shared" si="28"/>
        <v/>
      </c>
      <c r="P914" s="27" t="str">
        <f t="shared" si="29"/>
        <v/>
      </c>
      <c r="Q914" s="28" t="s">
        <v>66</v>
      </c>
      <c r="R914" s="33" t="s">
        <v>66</v>
      </c>
      <c r="S914" s="30">
        <f ca="1">SUMIFS(Dividendos!E:E,Dividendos!B:B,A914,Dividendos!A:A,"&gt;="&amp;B914,Dividendos!A:A,"&lt;="&amp; IF(I914="",TODAY(),I914 ))*D914</f>
        <v>0</v>
      </c>
      <c r="T914" s="30">
        <f t="shared" ca="1" si="30"/>
        <v>0</v>
      </c>
      <c r="U914" s="31" t="str">
        <f ca="1">IFERROR(__xludf.DUMMYFUNCTION("IFERROR(IF(B914=TODAY(),GOOGLEFINANCE(""INDEXBVMF:IFIX""),INDEX(GOOGLEFINANCE(""INDEXBVMF:IFIX"",""price"",$B914),2,2)))"),"")</f>
        <v/>
      </c>
      <c r="V914" s="31">
        <f ca="1">IFERROR(__xludf.DUMMYFUNCTION("IF(OR(ISBLANK($I914),I914=TODAY()), GOOGLEFINANCE(""INDEXBVMF:IFIX"") ,INDEX(GOOGLEFINANCE(""INDEXBVMF:IFIX"",""price"",$I914),2,2))"),3416.25)</f>
        <v>3416.25</v>
      </c>
      <c r="W914" s="32" t="e">
        <f t="shared" ca="1" si="31"/>
        <v>#VALUE!</v>
      </c>
      <c r="X914" s="33" t="s">
        <v>66</v>
      </c>
      <c r="Y914" s="34">
        <v>0</v>
      </c>
    </row>
    <row r="915" spans="1:25" ht="15.75" customHeight="1" x14ac:dyDescent="0.2">
      <c r="A915" s="48"/>
      <c r="B915" s="45"/>
      <c r="C915" s="46"/>
      <c r="D915" s="48"/>
      <c r="E915" s="135"/>
      <c r="F915" s="49">
        <f t="shared" si="24"/>
        <v>0</v>
      </c>
      <c r="G915" s="49">
        <f t="shared" si="25"/>
        <v>0</v>
      </c>
      <c r="H915" s="34" t="s">
        <v>66</v>
      </c>
      <c r="I915" s="45"/>
      <c r="J915" s="46"/>
      <c r="K915" s="25"/>
      <c r="L915" s="22"/>
      <c r="M915" s="47" t="str">
        <f t="shared" si="26"/>
        <v/>
      </c>
      <c r="N915" s="27" t="str">
        <f t="shared" si="27"/>
        <v/>
      </c>
      <c r="O915" s="27" t="str">
        <f t="shared" si="28"/>
        <v/>
      </c>
      <c r="P915" s="27" t="str">
        <f t="shared" si="29"/>
        <v/>
      </c>
      <c r="Q915" s="28" t="s">
        <v>66</v>
      </c>
      <c r="R915" s="33" t="s">
        <v>66</v>
      </c>
      <c r="S915" s="30">
        <f ca="1">SUMIFS(Dividendos!E:E,Dividendos!B:B,A915,Dividendos!A:A,"&gt;="&amp;B915,Dividendos!A:A,"&lt;="&amp; IF(I915="",TODAY(),I915 ))*D915</f>
        <v>0</v>
      </c>
      <c r="T915" s="30">
        <f t="shared" ca="1" si="30"/>
        <v>0</v>
      </c>
      <c r="U915" s="31" t="str">
        <f ca="1">IFERROR(__xludf.DUMMYFUNCTION("IFERROR(IF(B915=TODAY(),GOOGLEFINANCE(""INDEXBVMF:IFIX""),INDEX(GOOGLEFINANCE(""INDEXBVMF:IFIX"",""price"",$B915),2,2)))"),"")</f>
        <v/>
      </c>
      <c r="V915" s="31">
        <f ca="1">IFERROR(__xludf.DUMMYFUNCTION("IF(OR(ISBLANK($I915),I915=TODAY()), GOOGLEFINANCE(""INDEXBVMF:IFIX"") ,INDEX(GOOGLEFINANCE(""INDEXBVMF:IFIX"",""price"",$I915),2,2))"),3416.25)</f>
        <v>3416.25</v>
      </c>
      <c r="W915" s="32" t="e">
        <f t="shared" ca="1" si="31"/>
        <v>#VALUE!</v>
      </c>
      <c r="X915" s="33" t="s">
        <v>66</v>
      </c>
      <c r="Y915" s="34">
        <v>0</v>
      </c>
    </row>
    <row r="916" spans="1:25" ht="15.75" customHeight="1" x14ac:dyDescent="0.2">
      <c r="A916" s="48"/>
      <c r="B916" s="45"/>
      <c r="C916" s="46"/>
      <c r="D916" s="48"/>
      <c r="E916" s="135"/>
      <c r="F916" s="49">
        <f t="shared" si="24"/>
        <v>0</v>
      </c>
      <c r="G916" s="49">
        <f t="shared" si="25"/>
        <v>0</v>
      </c>
      <c r="H916" s="34" t="s">
        <v>66</v>
      </c>
      <c r="I916" s="45"/>
      <c r="J916" s="46"/>
      <c r="K916" s="25"/>
      <c r="L916" s="22"/>
      <c r="M916" s="47" t="str">
        <f t="shared" si="26"/>
        <v/>
      </c>
      <c r="N916" s="27" t="str">
        <f t="shared" si="27"/>
        <v/>
      </c>
      <c r="O916" s="27" t="str">
        <f t="shared" si="28"/>
        <v/>
      </c>
      <c r="P916" s="27" t="str">
        <f t="shared" si="29"/>
        <v/>
      </c>
      <c r="Q916" s="28" t="s">
        <v>66</v>
      </c>
      <c r="R916" s="33" t="s">
        <v>66</v>
      </c>
      <c r="S916" s="30">
        <f ca="1">SUMIFS(Dividendos!E:E,Dividendos!B:B,A916,Dividendos!A:A,"&gt;="&amp;B916,Dividendos!A:A,"&lt;="&amp; IF(I916="",TODAY(),I916 ))*D916</f>
        <v>0</v>
      </c>
      <c r="T916" s="30">
        <f t="shared" ca="1" si="30"/>
        <v>0</v>
      </c>
      <c r="U916" s="31" t="str">
        <f ca="1">IFERROR(__xludf.DUMMYFUNCTION("IFERROR(IF(B916=TODAY(),GOOGLEFINANCE(""INDEXBVMF:IFIX""),INDEX(GOOGLEFINANCE(""INDEXBVMF:IFIX"",""price"",$B916),2,2)))"),"")</f>
        <v/>
      </c>
      <c r="V916" s="31">
        <f ca="1">IFERROR(__xludf.DUMMYFUNCTION("IF(OR(ISBLANK($I916),I916=TODAY()), GOOGLEFINANCE(""INDEXBVMF:IFIX"") ,INDEX(GOOGLEFINANCE(""INDEXBVMF:IFIX"",""price"",$I916),2,2))"),3416.25)</f>
        <v>3416.25</v>
      </c>
      <c r="W916" s="32" t="e">
        <f t="shared" ca="1" si="31"/>
        <v>#VALUE!</v>
      </c>
      <c r="X916" s="33" t="s">
        <v>66</v>
      </c>
      <c r="Y916" s="34">
        <v>0</v>
      </c>
    </row>
    <row r="917" spans="1:25" ht="15.75" customHeight="1" x14ac:dyDescent="0.2">
      <c r="A917" s="48"/>
      <c r="B917" s="45"/>
      <c r="C917" s="46"/>
      <c r="D917" s="48"/>
      <c r="E917" s="135"/>
      <c r="F917" s="49">
        <f t="shared" si="24"/>
        <v>0</v>
      </c>
      <c r="G917" s="49">
        <f t="shared" si="25"/>
        <v>0</v>
      </c>
      <c r="H917" s="34" t="s">
        <v>66</v>
      </c>
      <c r="I917" s="45"/>
      <c r="J917" s="46"/>
      <c r="K917" s="25"/>
      <c r="L917" s="22"/>
      <c r="M917" s="47" t="str">
        <f t="shared" si="26"/>
        <v/>
      </c>
      <c r="N917" s="27" t="str">
        <f t="shared" si="27"/>
        <v/>
      </c>
      <c r="O917" s="27" t="str">
        <f t="shared" si="28"/>
        <v/>
      </c>
      <c r="P917" s="27" t="str">
        <f t="shared" si="29"/>
        <v/>
      </c>
      <c r="Q917" s="28" t="s">
        <v>66</v>
      </c>
      <c r="R917" s="33" t="s">
        <v>66</v>
      </c>
      <c r="S917" s="30">
        <f ca="1">SUMIFS(Dividendos!E:E,Dividendos!B:B,A917,Dividendos!A:A,"&gt;="&amp;B917,Dividendos!A:A,"&lt;="&amp; IF(I917="",TODAY(),I917 ))*D917</f>
        <v>0</v>
      </c>
      <c r="T917" s="30">
        <f t="shared" ca="1" si="30"/>
        <v>0</v>
      </c>
      <c r="U917" s="31" t="str">
        <f ca="1">IFERROR(__xludf.DUMMYFUNCTION("IFERROR(IF(B917=TODAY(),GOOGLEFINANCE(""INDEXBVMF:IFIX""),INDEX(GOOGLEFINANCE(""INDEXBVMF:IFIX"",""price"",$B917),2,2)))"),"")</f>
        <v/>
      </c>
      <c r="V917" s="31">
        <f ca="1">IFERROR(__xludf.DUMMYFUNCTION("IF(OR(ISBLANK($I917),I917=TODAY()), GOOGLEFINANCE(""INDEXBVMF:IFIX"") ,INDEX(GOOGLEFINANCE(""INDEXBVMF:IFIX"",""price"",$I917),2,2))"),3416.25)</f>
        <v>3416.25</v>
      </c>
      <c r="W917" s="32" t="e">
        <f t="shared" ca="1" si="31"/>
        <v>#VALUE!</v>
      </c>
      <c r="X917" s="33" t="s">
        <v>66</v>
      </c>
      <c r="Y917" s="34">
        <v>0</v>
      </c>
    </row>
    <row r="918" spans="1:25" ht="15.75" customHeight="1" x14ac:dyDescent="0.2">
      <c r="A918" s="48"/>
      <c r="B918" s="45"/>
      <c r="C918" s="46"/>
      <c r="D918" s="48"/>
      <c r="E918" s="135"/>
      <c r="F918" s="49">
        <f t="shared" si="24"/>
        <v>0</v>
      </c>
      <c r="G918" s="49">
        <f t="shared" si="25"/>
        <v>0</v>
      </c>
      <c r="H918" s="34" t="s">
        <v>66</v>
      </c>
      <c r="I918" s="45"/>
      <c r="J918" s="46"/>
      <c r="K918" s="25"/>
      <c r="L918" s="22"/>
      <c r="M918" s="47" t="str">
        <f t="shared" si="26"/>
        <v/>
      </c>
      <c r="N918" s="27" t="str">
        <f t="shared" si="27"/>
        <v/>
      </c>
      <c r="O918" s="27" t="str">
        <f t="shared" si="28"/>
        <v/>
      </c>
      <c r="P918" s="27" t="str">
        <f t="shared" si="29"/>
        <v/>
      </c>
      <c r="Q918" s="28" t="s">
        <v>66</v>
      </c>
      <c r="R918" s="33" t="s">
        <v>66</v>
      </c>
      <c r="S918" s="30">
        <f ca="1">SUMIFS(Dividendos!E:E,Dividendos!B:B,A918,Dividendos!A:A,"&gt;="&amp;B918,Dividendos!A:A,"&lt;="&amp; IF(I918="",TODAY(),I918 ))*D918</f>
        <v>0</v>
      </c>
      <c r="T918" s="30">
        <f t="shared" ca="1" si="30"/>
        <v>0</v>
      </c>
      <c r="U918" s="31" t="str">
        <f ca="1">IFERROR(__xludf.DUMMYFUNCTION("IFERROR(IF(B918=TODAY(),GOOGLEFINANCE(""INDEXBVMF:IFIX""),INDEX(GOOGLEFINANCE(""INDEXBVMF:IFIX"",""price"",$B918),2,2)))"),"")</f>
        <v/>
      </c>
      <c r="V918" s="31">
        <f ca="1">IFERROR(__xludf.DUMMYFUNCTION("IF(OR(ISBLANK($I918),I918=TODAY()), GOOGLEFINANCE(""INDEXBVMF:IFIX"") ,INDEX(GOOGLEFINANCE(""INDEXBVMF:IFIX"",""price"",$I918),2,2))"),3416.25)</f>
        <v>3416.25</v>
      </c>
      <c r="W918" s="32" t="e">
        <f t="shared" ca="1" si="31"/>
        <v>#VALUE!</v>
      </c>
      <c r="X918" s="33" t="s">
        <v>66</v>
      </c>
      <c r="Y918" s="34">
        <v>0</v>
      </c>
    </row>
    <row r="919" spans="1:25" ht="15.75" customHeight="1" x14ac:dyDescent="0.2">
      <c r="A919" s="48"/>
      <c r="B919" s="45"/>
      <c r="C919" s="46"/>
      <c r="D919" s="48"/>
      <c r="E919" s="135"/>
      <c r="F919" s="49">
        <f t="shared" si="24"/>
        <v>0</v>
      </c>
      <c r="G919" s="49">
        <f t="shared" si="25"/>
        <v>0</v>
      </c>
      <c r="H919" s="34" t="s">
        <v>66</v>
      </c>
      <c r="I919" s="45"/>
      <c r="J919" s="46"/>
      <c r="K919" s="25"/>
      <c r="L919" s="22"/>
      <c r="M919" s="47" t="str">
        <f t="shared" si="26"/>
        <v/>
      </c>
      <c r="N919" s="27" t="str">
        <f t="shared" si="27"/>
        <v/>
      </c>
      <c r="O919" s="27" t="str">
        <f t="shared" si="28"/>
        <v/>
      </c>
      <c r="P919" s="27" t="str">
        <f t="shared" si="29"/>
        <v/>
      </c>
      <c r="Q919" s="28" t="s">
        <v>66</v>
      </c>
      <c r="R919" s="33" t="s">
        <v>66</v>
      </c>
      <c r="S919" s="30">
        <f ca="1">SUMIFS(Dividendos!E:E,Dividendos!B:B,A919,Dividendos!A:A,"&gt;="&amp;B919,Dividendos!A:A,"&lt;="&amp; IF(I919="",TODAY(),I919 ))*D919</f>
        <v>0</v>
      </c>
      <c r="T919" s="30">
        <f t="shared" ca="1" si="30"/>
        <v>0</v>
      </c>
      <c r="U919" s="31" t="str">
        <f ca="1">IFERROR(__xludf.DUMMYFUNCTION("IFERROR(IF(B919=TODAY(),GOOGLEFINANCE(""INDEXBVMF:IFIX""),INDEX(GOOGLEFINANCE(""INDEXBVMF:IFIX"",""price"",$B919),2,2)))"),"")</f>
        <v/>
      </c>
      <c r="V919" s="31">
        <f ca="1">IFERROR(__xludf.DUMMYFUNCTION("IF(OR(ISBLANK($I919),I919=TODAY()), GOOGLEFINANCE(""INDEXBVMF:IFIX"") ,INDEX(GOOGLEFINANCE(""INDEXBVMF:IFIX"",""price"",$I919),2,2))"),3416.25)</f>
        <v>3416.25</v>
      </c>
      <c r="W919" s="32" t="e">
        <f t="shared" ca="1" si="31"/>
        <v>#VALUE!</v>
      </c>
      <c r="X919" s="33" t="s">
        <v>66</v>
      </c>
      <c r="Y919" s="34">
        <v>0</v>
      </c>
    </row>
    <row r="920" spans="1:25" ht="15.75" customHeight="1" x14ac:dyDescent="0.2">
      <c r="A920" s="48"/>
      <c r="B920" s="45"/>
      <c r="C920" s="46"/>
      <c r="D920" s="48"/>
      <c r="E920" s="135"/>
      <c r="F920" s="49">
        <f t="shared" si="24"/>
        <v>0</v>
      </c>
      <c r="G920" s="49">
        <f t="shared" si="25"/>
        <v>0</v>
      </c>
      <c r="H920" s="34" t="s">
        <v>66</v>
      </c>
      <c r="I920" s="45"/>
      <c r="J920" s="46"/>
      <c r="K920" s="25"/>
      <c r="L920" s="22"/>
      <c r="M920" s="47" t="str">
        <f t="shared" si="26"/>
        <v/>
      </c>
      <c r="N920" s="27" t="str">
        <f t="shared" si="27"/>
        <v/>
      </c>
      <c r="O920" s="27" t="str">
        <f t="shared" si="28"/>
        <v/>
      </c>
      <c r="P920" s="27" t="str">
        <f t="shared" si="29"/>
        <v/>
      </c>
      <c r="Q920" s="28" t="s">
        <v>66</v>
      </c>
      <c r="R920" s="33" t="s">
        <v>66</v>
      </c>
      <c r="S920" s="30">
        <f ca="1">SUMIFS(Dividendos!E:E,Dividendos!B:B,A920,Dividendos!A:A,"&gt;="&amp;B920,Dividendos!A:A,"&lt;="&amp; IF(I920="",TODAY(),I920 ))*D920</f>
        <v>0</v>
      </c>
      <c r="T920" s="30">
        <f t="shared" ca="1" si="30"/>
        <v>0</v>
      </c>
      <c r="U920" s="31" t="str">
        <f ca="1">IFERROR(__xludf.DUMMYFUNCTION("IFERROR(IF(B920=TODAY(),GOOGLEFINANCE(""INDEXBVMF:IFIX""),INDEX(GOOGLEFINANCE(""INDEXBVMF:IFIX"",""price"",$B920),2,2)))"),"")</f>
        <v/>
      </c>
      <c r="V920" s="31">
        <f ca="1">IFERROR(__xludf.DUMMYFUNCTION("IF(OR(ISBLANK($I920),I920=TODAY()), GOOGLEFINANCE(""INDEXBVMF:IFIX"") ,INDEX(GOOGLEFINANCE(""INDEXBVMF:IFIX"",""price"",$I920),2,2))"),3416.25)</f>
        <v>3416.25</v>
      </c>
      <c r="W920" s="32" t="e">
        <f t="shared" ca="1" si="31"/>
        <v>#VALUE!</v>
      </c>
      <c r="X920" s="33" t="s">
        <v>66</v>
      </c>
      <c r="Y920" s="34">
        <v>0</v>
      </c>
    </row>
    <row r="921" spans="1:25" ht="15.75" customHeight="1" x14ac:dyDescent="0.2">
      <c r="A921" s="48"/>
      <c r="B921" s="45"/>
      <c r="C921" s="46"/>
      <c r="D921" s="48"/>
      <c r="E921" s="135"/>
      <c r="F921" s="49">
        <f t="shared" si="24"/>
        <v>0</v>
      </c>
      <c r="G921" s="49">
        <f t="shared" si="25"/>
        <v>0</v>
      </c>
      <c r="H921" s="34" t="s">
        <v>66</v>
      </c>
      <c r="I921" s="45"/>
      <c r="J921" s="46"/>
      <c r="K921" s="25"/>
      <c r="L921" s="22"/>
      <c r="M921" s="47" t="str">
        <f t="shared" si="26"/>
        <v/>
      </c>
      <c r="N921" s="27" t="str">
        <f t="shared" si="27"/>
        <v/>
      </c>
      <c r="O921" s="27" t="str">
        <f t="shared" si="28"/>
        <v/>
      </c>
      <c r="P921" s="27" t="str">
        <f t="shared" si="29"/>
        <v/>
      </c>
      <c r="Q921" s="28" t="s">
        <v>66</v>
      </c>
      <c r="R921" s="33" t="s">
        <v>66</v>
      </c>
      <c r="S921" s="30">
        <f ca="1">SUMIFS(Dividendos!E:E,Dividendos!B:B,A921,Dividendos!A:A,"&gt;="&amp;B921,Dividendos!A:A,"&lt;="&amp; IF(I921="",TODAY(),I921 ))*D921</f>
        <v>0</v>
      </c>
      <c r="T921" s="30">
        <f t="shared" ca="1" si="30"/>
        <v>0</v>
      </c>
      <c r="U921" s="31" t="str">
        <f ca="1">IFERROR(__xludf.DUMMYFUNCTION("IFERROR(IF(B921=TODAY(),GOOGLEFINANCE(""INDEXBVMF:IFIX""),INDEX(GOOGLEFINANCE(""INDEXBVMF:IFIX"",""price"",$B921),2,2)))"),"")</f>
        <v/>
      </c>
      <c r="V921" s="31">
        <f ca="1">IFERROR(__xludf.DUMMYFUNCTION("IF(OR(ISBLANK($I921),I921=TODAY()), GOOGLEFINANCE(""INDEXBVMF:IFIX"") ,INDEX(GOOGLEFINANCE(""INDEXBVMF:IFIX"",""price"",$I921),2,2))"),3416.25)</f>
        <v>3416.25</v>
      </c>
      <c r="W921" s="32" t="e">
        <f t="shared" ca="1" si="31"/>
        <v>#VALUE!</v>
      </c>
      <c r="X921" s="33" t="s">
        <v>66</v>
      </c>
      <c r="Y921" s="34">
        <v>0</v>
      </c>
    </row>
    <row r="922" spans="1:25" ht="15.75" customHeight="1" x14ac:dyDescent="0.2">
      <c r="A922" s="48"/>
      <c r="B922" s="45"/>
      <c r="C922" s="46"/>
      <c r="D922" s="48"/>
      <c r="E922" s="135"/>
      <c r="F922" s="49">
        <f t="shared" si="24"/>
        <v>0</v>
      </c>
      <c r="G922" s="49">
        <f t="shared" si="25"/>
        <v>0</v>
      </c>
      <c r="H922" s="34" t="s">
        <v>66</v>
      </c>
      <c r="I922" s="45"/>
      <c r="J922" s="46"/>
      <c r="K922" s="25"/>
      <c r="L922" s="22"/>
      <c r="M922" s="47" t="str">
        <f t="shared" si="26"/>
        <v/>
      </c>
      <c r="N922" s="27" t="str">
        <f t="shared" si="27"/>
        <v/>
      </c>
      <c r="O922" s="27" t="str">
        <f t="shared" si="28"/>
        <v/>
      </c>
      <c r="P922" s="27" t="str">
        <f t="shared" si="29"/>
        <v/>
      </c>
      <c r="Q922" s="28" t="s">
        <v>66</v>
      </c>
      <c r="R922" s="33" t="s">
        <v>66</v>
      </c>
      <c r="S922" s="30">
        <f ca="1">SUMIFS(Dividendos!E:E,Dividendos!B:B,A922,Dividendos!A:A,"&gt;="&amp;B922,Dividendos!A:A,"&lt;="&amp; IF(I922="",TODAY(),I922 ))*D922</f>
        <v>0</v>
      </c>
      <c r="T922" s="30">
        <f t="shared" ca="1" si="30"/>
        <v>0</v>
      </c>
      <c r="U922" s="31" t="str">
        <f ca="1">IFERROR(__xludf.DUMMYFUNCTION("IFERROR(IF(B922=TODAY(),GOOGLEFINANCE(""INDEXBVMF:IFIX""),INDEX(GOOGLEFINANCE(""INDEXBVMF:IFIX"",""price"",$B922),2,2)))"),"")</f>
        <v/>
      </c>
      <c r="V922" s="31">
        <f ca="1">IFERROR(__xludf.DUMMYFUNCTION("IF(OR(ISBLANK($I922),I922=TODAY()), GOOGLEFINANCE(""INDEXBVMF:IFIX"") ,INDEX(GOOGLEFINANCE(""INDEXBVMF:IFIX"",""price"",$I922),2,2))"),3416.25)</f>
        <v>3416.25</v>
      </c>
      <c r="W922" s="32" t="e">
        <f t="shared" ca="1" si="31"/>
        <v>#VALUE!</v>
      </c>
      <c r="X922" s="33" t="s">
        <v>66</v>
      </c>
      <c r="Y922" s="34">
        <v>0</v>
      </c>
    </row>
    <row r="923" spans="1:25" ht="15.75" customHeight="1" x14ac:dyDescent="0.2">
      <c r="A923" s="48"/>
      <c r="B923" s="45"/>
      <c r="C923" s="46"/>
      <c r="D923" s="48"/>
      <c r="E923" s="135"/>
      <c r="F923" s="49">
        <f t="shared" si="24"/>
        <v>0</v>
      </c>
      <c r="G923" s="49">
        <f t="shared" si="25"/>
        <v>0</v>
      </c>
      <c r="H923" s="34" t="s">
        <v>66</v>
      </c>
      <c r="I923" s="45"/>
      <c r="J923" s="46"/>
      <c r="K923" s="25"/>
      <c r="L923" s="22"/>
      <c r="M923" s="47" t="str">
        <f t="shared" si="26"/>
        <v/>
      </c>
      <c r="N923" s="27" t="str">
        <f t="shared" si="27"/>
        <v/>
      </c>
      <c r="O923" s="27" t="str">
        <f t="shared" si="28"/>
        <v/>
      </c>
      <c r="P923" s="27" t="str">
        <f t="shared" si="29"/>
        <v/>
      </c>
      <c r="Q923" s="28" t="s">
        <v>66</v>
      </c>
      <c r="R923" s="33" t="s">
        <v>66</v>
      </c>
      <c r="S923" s="30">
        <f ca="1">SUMIFS(Dividendos!E:E,Dividendos!B:B,A923,Dividendos!A:A,"&gt;="&amp;B923,Dividendos!A:A,"&lt;="&amp; IF(I923="",TODAY(),I923 ))*D923</f>
        <v>0</v>
      </c>
      <c r="T923" s="30">
        <f t="shared" ca="1" si="30"/>
        <v>0</v>
      </c>
      <c r="U923" s="31" t="str">
        <f ca="1">IFERROR(__xludf.DUMMYFUNCTION("IFERROR(IF(B923=TODAY(),GOOGLEFINANCE(""INDEXBVMF:IFIX""),INDEX(GOOGLEFINANCE(""INDEXBVMF:IFIX"",""price"",$B923),2,2)))"),"")</f>
        <v/>
      </c>
      <c r="V923" s="31">
        <f ca="1">IFERROR(__xludf.DUMMYFUNCTION("IF(OR(ISBLANK($I923),I923=TODAY()), GOOGLEFINANCE(""INDEXBVMF:IFIX"") ,INDEX(GOOGLEFINANCE(""INDEXBVMF:IFIX"",""price"",$I923),2,2))"),3416.25)</f>
        <v>3416.25</v>
      </c>
      <c r="W923" s="32" t="e">
        <f t="shared" ca="1" si="31"/>
        <v>#VALUE!</v>
      </c>
      <c r="X923" s="33" t="s">
        <v>66</v>
      </c>
      <c r="Y923" s="34">
        <v>0</v>
      </c>
    </row>
    <row r="924" spans="1:25" ht="15.75" customHeight="1" x14ac:dyDescent="0.2">
      <c r="A924" s="48"/>
      <c r="B924" s="45"/>
      <c r="C924" s="46"/>
      <c r="D924" s="48"/>
      <c r="E924" s="135"/>
      <c r="F924" s="49">
        <f t="shared" si="24"/>
        <v>0</v>
      </c>
      <c r="G924" s="49">
        <f t="shared" si="25"/>
        <v>0</v>
      </c>
      <c r="H924" s="34" t="s">
        <v>66</v>
      </c>
      <c r="I924" s="45"/>
      <c r="J924" s="46"/>
      <c r="K924" s="25"/>
      <c r="L924" s="22"/>
      <c r="M924" s="47" t="str">
        <f t="shared" si="26"/>
        <v/>
      </c>
      <c r="N924" s="27" t="str">
        <f t="shared" si="27"/>
        <v/>
      </c>
      <c r="O924" s="27" t="str">
        <f t="shared" si="28"/>
        <v/>
      </c>
      <c r="P924" s="27" t="str">
        <f t="shared" si="29"/>
        <v/>
      </c>
      <c r="Q924" s="28" t="s">
        <v>66</v>
      </c>
      <c r="R924" s="33" t="s">
        <v>66</v>
      </c>
      <c r="S924" s="30">
        <f ca="1">SUMIFS(Dividendos!E:E,Dividendos!B:B,A924,Dividendos!A:A,"&gt;="&amp;B924,Dividendos!A:A,"&lt;="&amp; IF(I924="",TODAY(),I924 ))*D924</f>
        <v>0</v>
      </c>
      <c r="T924" s="30">
        <f t="shared" ca="1" si="30"/>
        <v>0</v>
      </c>
      <c r="U924" s="31" t="str">
        <f ca="1">IFERROR(__xludf.DUMMYFUNCTION("IFERROR(IF(B924=TODAY(),GOOGLEFINANCE(""INDEXBVMF:IFIX""),INDEX(GOOGLEFINANCE(""INDEXBVMF:IFIX"",""price"",$B924),2,2)))"),"")</f>
        <v/>
      </c>
      <c r="V924" s="31">
        <f ca="1">IFERROR(__xludf.DUMMYFUNCTION("IF(OR(ISBLANK($I924),I924=TODAY()), GOOGLEFINANCE(""INDEXBVMF:IFIX"") ,INDEX(GOOGLEFINANCE(""INDEXBVMF:IFIX"",""price"",$I924),2,2))"),3416.25)</f>
        <v>3416.25</v>
      </c>
      <c r="W924" s="32" t="e">
        <f t="shared" ca="1" si="31"/>
        <v>#VALUE!</v>
      </c>
      <c r="X924" s="33" t="s">
        <v>66</v>
      </c>
      <c r="Y924" s="34">
        <v>0</v>
      </c>
    </row>
    <row r="925" spans="1:25" ht="15.75" customHeight="1" x14ac:dyDescent="0.2">
      <c r="A925" s="48"/>
      <c r="B925" s="45"/>
      <c r="C925" s="46"/>
      <c r="D925" s="48"/>
      <c r="E925" s="135"/>
      <c r="F925" s="49">
        <f t="shared" si="24"/>
        <v>0</v>
      </c>
      <c r="G925" s="49">
        <f t="shared" si="25"/>
        <v>0</v>
      </c>
      <c r="H925" s="34" t="s">
        <v>66</v>
      </c>
      <c r="I925" s="45"/>
      <c r="J925" s="46"/>
      <c r="K925" s="25"/>
      <c r="L925" s="22"/>
      <c r="M925" s="47" t="str">
        <f t="shared" si="26"/>
        <v/>
      </c>
      <c r="N925" s="27" t="str">
        <f t="shared" si="27"/>
        <v/>
      </c>
      <c r="O925" s="27" t="str">
        <f t="shared" si="28"/>
        <v/>
      </c>
      <c r="P925" s="27" t="str">
        <f t="shared" si="29"/>
        <v/>
      </c>
      <c r="Q925" s="28" t="s">
        <v>66</v>
      </c>
      <c r="R925" s="33" t="s">
        <v>66</v>
      </c>
      <c r="S925" s="30">
        <f ca="1">SUMIFS(Dividendos!E:E,Dividendos!B:B,A925,Dividendos!A:A,"&gt;="&amp;B925,Dividendos!A:A,"&lt;="&amp; IF(I925="",TODAY(),I925 ))*D925</f>
        <v>0</v>
      </c>
      <c r="T925" s="30">
        <f t="shared" ca="1" si="30"/>
        <v>0</v>
      </c>
      <c r="U925" s="31" t="str">
        <f ca="1">IFERROR(__xludf.DUMMYFUNCTION("IFERROR(IF(B925=TODAY(),GOOGLEFINANCE(""INDEXBVMF:IFIX""),INDEX(GOOGLEFINANCE(""INDEXBVMF:IFIX"",""price"",$B925),2,2)))"),"")</f>
        <v/>
      </c>
      <c r="V925" s="31">
        <f ca="1">IFERROR(__xludf.DUMMYFUNCTION("IF(OR(ISBLANK($I925),I925=TODAY()), GOOGLEFINANCE(""INDEXBVMF:IFIX"") ,INDEX(GOOGLEFINANCE(""INDEXBVMF:IFIX"",""price"",$I925),2,2))"),3416.25)</f>
        <v>3416.25</v>
      </c>
      <c r="W925" s="32" t="e">
        <f t="shared" ca="1" si="31"/>
        <v>#VALUE!</v>
      </c>
      <c r="X925" s="33" t="s">
        <v>66</v>
      </c>
      <c r="Y925" s="34">
        <v>0</v>
      </c>
    </row>
    <row r="926" spans="1:25" ht="15.75" customHeight="1" x14ac:dyDescent="0.2">
      <c r="A926" s="48"/>
      <c r="B926" s="45"/>
      <c r="C926" s="46"/>
      <c r="D926" s="48"/>
      <c r="E926" s="135"/>
      <c r="F926" s="49">
        <f t="shared" si="24"/>
        <v>0</v>
      </c>
      <c r="G926" s="49">
        <f t="shared" si="25"/>
        <v>0</v>
      </c>
      <c r="H926" s="34" t="s">
        <v>66</v>
      </c>
      <c r="I926" s="45"/>
      <c r="J926" s="46"/>
      <c r="K926" s="25"/>
      <c r="L926" s="22"/>
      <c r="M926" s="47" t="str">
        <f t="shared" si="26"/>
        <v/>
      </c>
      <c r="N926" s="27" t="str">
        <f t="shared" si="27"/>
        <v/>
      </c>
      <c r="O926" s="27" t="str">
        <f t="shared" si="28"/>
        <v/>
      </c>
      <c r="P926" s="27" t="str">
        <f t="shared" si="29"/>
        <v/>
      </c>
      <c r="Q926" s="28" t="s">
        <v>66</v>
      </c>
      <c r="R926" s="33" t="s">
        <v>66</v>
      </c>
      <c r="S926" s="30">
        <f ca="1">SUMIFS(Dividendos!E:E,Dividendos!B:B,A926,Dividendos!A:A,"&gt;="&amp;B926,Dividendos!A:A,"&lt;="&amp; IF(I926="",TODAY(),I926 ))*D926</f>
        <v>0</v>
      </c>
      <c r="T926" s="30">
        <f t="shared" ca="1" si="30"/>
        <v>0</v>
      </c>
      <c r="U926" s="31" t="str">
        <f ca="1">IFERROR(__xludf.DUMMYFUNCTION("IFERROR(IF(B926=TODAY(),GOOGLEFINANCE(""INDEXBVMF:IFIX""),INDEX(GOOGLEFINANCE(""INDEXBVMF:IFIX"",""price"",$B926),2,2)))"),"")</f>
        <v/>
      </c>
      <c r="V926" s="31">
        <f ca="1">IFERROR(__xludf.DUMMYFUNCTION("IF(OR(ISBLANK($I926),I926=TODAY()), GOOGLEFINANCE(""INDEXBVMF:IFIX"") ,INDEX(GOOGLEFINANCE(""INDEXBVMF:IFIX"",""price"",$I926),2,2))"),3416.25)</f>
        <v>3416.25</v>
      </c>
      <c r="W926" s="32" t="e">
        <f t="shared" ca="1" si="31"/>
        <v>#VALUE!</v>
      </c>
      <c r="X926" s="33" t="s">
        <v>66</v>
      </c>
      <c r="Y926" s="34">
        <v>0</v>
      </c>
    </row>
    <row r="927" spans="1:25" ht="15.75" customHeight="1" x14ac:dyDescent="0.2">
      <c r="A927" s="48"/>
      <c r="B927" s="45"/>
      <c r="C927" s="46"/>
      <c r="D927" s="48"/>
      <c r="E927" s="135"/>
      <c r="F927" s="49">
        <f t="shared" si="24"/>
        <v>0</v>
      </c>
      <c r="G927" s="49">
        <f t="shared" si="25"/>
        <v>0</v>
      </c>
      <c r="H927" s="34" t="s">
        <v>66</v>
      </c>
      <c r="I927" s="45"/>
      <c r="J927" s="46"/>
      <c r="K927" s="25"/>
      <c r="L927" s="22"/>
      <c r="M927" s="47" t="str">
        <f t="shared" si="26"/>
        <v/>
      </c>
      <c r="N927" s="27" t="str">
        <f t="shared" si="27"/>
        <v/>
      </c>
      <c r="O927" s="27" t="str">
        <f t="shared" si="28"/>
        <v/>
      </c>
      <c r="P927" s="27" t="str">
        <f t="shared" si="29"/>
        <v/>
      </c>
      <c r="Q927" s="28" t="s">
        <v>66</v>
      </c>
      <c r="R927" s="33" t="s">
        <v>66</v>
      </c>
      <c r="S927" s="30">
        <f ca="1">SUMIFS(Dividendos!E:E,Dividendos!B:B,A927,Dividendos!A:A,"&gt;="&amp;B927,Dividendos!A:A,"&lt;="&amp; IF(I927="",TODAY(),I927 ))*D927</f>
        <v>0</v>
      </c>
      <c r="T927" s="30">
        <f t="shared" ca="1" si="30"/>
        <v>0</v>
      </c>
      <c r="U927" s="31" t="str">
        <f ca="1">IFERROR(__xludf.DUMMYFUNCTION("IFERROR(IF(B927=TODAY(),GOOGLEFINANCE(""INDEXBVMF:IFIX""),INDEX(GOOGLEFINANCE(""INDEXBVMF:IFIX"",""price"",$B927),2,2)))"),"")</f>
        <v/>
      </c>
      <c r="V927" s="31">
        <f ca="1">IFERROR(__xludf.DUMMYFUNCTION("IF(OR(ISBLANK($I927),I927=TODAY()), GOOGLEFINANCE(""INDEXBVMF:IFIX"") ,INDEX(GOOGLEFINANCE(""INDEXBVMF:IFIX"",""price"",$I927),2,2))"),3416.25)</f>
        <v>3416.25</v>
      </c>
      <c r="W927" s="32" t="e">
        <f t="shared" ca="1" si="31"/>
        <v>#VALUE!</v>
      </c>
      <c r="X927" s="33" t="s">
        <v>66</v>
      </c>
      <c r="Y927" s="34">
        <v>0</v>
      </c>
    </row>
    <row r="928" spans="1:25" ht="15.75" customHeight="1" x14ac:dyDescent="0.2">
      <c r="A928" s="48"/>
      <c r="B928" s="45"/>
      <c r="C928" s="46"/>
      <c r="D928" s="48"/>
      <c r="E928" s="135"/>
      <c r="F928" s="49">
        <f t="shared" si="24"/>
        <v>0</v>
      </c>
      <c r="G928" s="49">
        <f t="shared" si="25"/>
        <v>0</v>
      </c>
      <c r="H928" s="34" t="s">
        <v>66</v>
      </c>
      <c r="I928" s="45"/>
      <c r="J928" s="46"/>
      <c r="K928" s="25"/>
      <c r="L928" s="22"/>
      <c r="M928" s="47" t="str">
        <f t="shared" si="26"/>
        <v/>
      </c>
      <c r="N928" s="27" t="str">
        <f t="shared" si="27"/>
        <v/>
      </c>
      <c r="O928" s="27" t="str">
        <f t="shared" si="28"/>
        <v/>
      </c>
      <c r="P928" s="27" t="str">
        <f t="shared" si="29"/>
        <v/>
      </c>
      <c r="Q928" s="28" t="s">
        <v>66</v>
      </c>
      <c r="R928" s="33" t="s">
        <v>66</v>
      </c>
      <c r="S928" s="30">
        <f ca="1">SUMIFS(Dividendos!E:E,Dividendos!B:B,A928,Dividendos!A:A,"&gt;="&amp;B928,Dividendos!A:A,"&lt;="&amp; IF(I928="",TODAY(),I928 ))*D928</f>
        <v>0</v>
      </c>
      <c r="T928" s="30">
        <f t="shared" ca="1" si="30"/>
        <v>0</v>
      </c>
      <c r="U928" s="31" t="str">
        <f ca="1">IFERROR(__xludf.DUMMYFUNCTION("IFERROR(IF(B928=TODAY(),GOOGLEFINANCE(""INDEXBVMF:IFIX""),INDEX(GOOGLEFINANCE(""INDEXBVMF:IFIX"",""price"",$B928),2,2)))"),"")</f>
        <v/>
      </c>
      <c r="V928" s="31">
        <f ca="1">IFERROR(__xludf.DUMMYFUNCTION("IF(OR(ISBLANK($I928),I928=TODAY()), GOOGLEFINANCE(""INDEXBVMF:IFIX"") ,INDEX(GOOGLEFINANCE(""INDEXBVMF:IFIX"",""price"",$I928),2,2))"),3416.25)</f>
        <v>3416.25</v>
      </c>
      <c r="W928" s="32" t="e">
        <f t="shared" ca="1" si="31"/>
        <v>#VALUE!</v>
      </c>
      <c r="X928" s="33" t="s">
        <v>66</v>
      </c>
      <c r="Y928" s="34">
        <v>0</v>
      </c>
    </row>
    <row r="929" spans="1:25" ht="15.75" customHeight="1" x14ac:dyDescent="0.2">
      <c r="A929" s="48"/>
      <c r="B929" s="45"/>
      <c r="C929" s="46"/>
      <c r="D929" s="48"/>
      <c r="E929" s="135"/>
      <c r="F929" s="49">
        <f t="shared" si="24"/>
        <v>0</v>
      </c>
      <c r="G929" s="49">
        <f t="shared" si="25"/>
        <v>0</v>
      </c>
      <c r="H929" s="34" t="s">
        <v>66</v>
      </c>
      <c r="I929" s="45"/>
      <c r="J929" s="46"/>
      <c r="K929" s="25"/>
      <c r="L929" s="22"/>
      <c r="M929" s="47" t="str">
        <f t="shared" si="26"/>
        <v/>
      </c>
      <c r="N929" s="27" t="str">
        <f t="shared" si="27"/>
        <v/>
      </c>
      <c r="O929" s="27" t="str">
        <f t="shared" si="28"/>
        <v/>
      </c>
      <c r="P929" s="27" t="str">
        <f t="shared" si="29"/>
        <v/>
      </c>
      <c r="Q929" s="28" t="s">
        <v>66</v>
      </c>
      <c r="R929" s="33" t="s">
        <v>66</v>
      </c>
      <c r="S929" s="30">
        <f ca="1">SUMIFS(Dividendos!E:E,Dividendos!B:B,A929,Dividendos!A:A,"&gt;="&amp;B929,Dividendos!A:A,"&lt;="&amp; IF(I929="",TODAY(),I929 ))*D929</f>
        <v>0</v>
      </c>
      <c r="T929" s="30">
        <f t="shared" ca="1" si="30"/>
        <v>0</v>
      </c>
      <c r="U929" s="31" t="str">
        <f ca="1">IFERROR(__xludf.DUMMYFUNCTION("IFERROR(IF(B929=TODAY(),GOOGLEFINANCE(""INDEXBVMF:IFIX""),INDEX(GOOGLEFINANCE(""INDEXBVMF:IFIX"",""price"",$B929),2,2)))"),"")</f>
        <v/>
      </c>
      <c r="V929" s="31">
        <f ca="1">IFERROR(__xludf.DUMMYFUNCTION("IF(OR(ISBLANK($I929),I929=TODAY()), GOOGLEFINANCE(""INDEXBVMF:IFIX"") ,INDEX(GOOGLEFINANCE(""INDEXBVMF:IFIX"",""price"",$I929),2,2))"),3416.25)</f>
        <v>3416.25</v>
      </c>
      <c r="W929" s="32" t="e">
        <f t="shared" ca="1" si="31"/>
        <v>#VALUE!</v>
      </c>
      <c r="X929" s="33" t="s">
        <v>66</v>
      </c>
      <c r="Y929" s="34">
        <v>0</v>
      </c>
    </row>
    <row r="930" spans="1:25" ht="15.75" customHeight="1" x14ac:dyDescent="0.2">
      <c r="A930" s="48"/>
      <c r="B930" s="45"/>
      <c r="C930" s="46"/>
      <c r="D930" s="48"/>
      <c r="E930" s="135"/>
      <c r="F930" s="49">
        <f t="shared" si="24"/>
        <v>0</v>
      </c>
      <c r="G930" s="49">
        <f t="shared" si="25"/>
        <v>0</v>
      </c>
      <c r="H930" s="34" t="s">
        <v>66</v>
      </c>
      <c r="I930" s="45"/>
      <c r="J930" s="46"/>
      <c r="K930" s="25"/>
      <c r="L930" s="22"/>
      <c r="M930" s="47" t="str">
        <f t="shared" si="26"/>
        <v/>
      </c>
      <c r="N930" s="27" t="str">
        <f t="shared" si="27"/>
        <v/>
      </c>
      <c r="O930" s="27" t="str">
        <f t="shared" si="28"/>
        <v/>
      </c>
      <c r="P930" s="27" t="str">
        <f t="shared" si="29"/>
        <v/>
      </c>
      <c r="Q930" s="28" t="s">
        <v>66</v>
      </c>
      <c r="R930" s="33" t="s">
        <v>66</v>
      </c>
      <c r="S930" s="30">
        <f ca="1">SUMIFS(Dividendos!E:E,Dividendos!B:B,A930,Dividendos!A:A,"&gt;="&amp;B930,Dividendos!A:A,"&lt;="&amp; IF(I930="",TODAY(),I930 ))*D930</f>
        <v>0</v>
      </c>
      <c r="T930" s="30">
        <f t="shared" ca="1" si="30"/>
        <v>0</v>
      </c>
      <c r="U930" s="31" t="str">
        <f ca="1">IFERROR(__xludf.DUMMYFUNCTION("IFERROR(IF(B930=TODAY(),GOOGLEFINANCE(""INDEXBVMF:IFIX""),INDEX(GOOGLEFINANCE(""INDEXBVMF:IFIX"",""price"",$B930),2,2)))"),"")</f>
        <v/>
      </c>
      <c r="V930" s="31">
        <f ca="1">IFERROR(__xludf.DUMMYFUNCTION("IF(OR(ISBLANK($I930),I930=TODAY()), GOOGLEFINANCE(""INDEXBVMF:IFIX"") ,INDEX(GOOGLEFINANCE(""INDEXBVMF:IFIX"",""price"",$I930),2,2))"),3416.25)</f>
        <v>3416.25</v>
      </c>
      <c r="W930" s="32" t="e">
        <f t="shared" ca="1" si="31"/>
        <v>#VALUE!</v>
      </c>
      <c r="X930" s="33" t="s">
        <v>66</v>
      </c>
      <c r="Y930" s="34">
        <v>0</v>
      </c>
    </row>
    <row r="931" spans="1:25" ht="15.75" customHeight="1" x14ac:dyDescent="0.2">
      <c r="A931" s="48"/>
      <c r="B931" s="45"/>
      <c r="C931" s="46"/>
      <c r="D931" s="48"/>
      <c r="E931" s="135"/>
      <c r="F931" s="49">
        <f t="shared" si="24"/>
        <v>0</v>
      </c>
      <c r="G931" s="49">
        <f t="shared" si="25"/>
        <v>0</v>
      </c>
      <c r="H931" s="34" t="s">
        <v>66</v>
      </c>
      <c r="I931" s="45"/>
      <c r="J931" s="46"/>
      <c r="K931" s="25"/>
      <c r="L931" s="22"/>
      <c r="M931" s="47" t="str">
        <f t="shared" si="26"/>
        <v/>
      </c>
      <c r="N931" s="27" t="str">
        <f t="shared" si="27"/>
        <v/>
      </c>
      <c r="O931" s="27" t="str">
        <f t="shared" si="28"/>
        <v/>
      </c>
      <c r="P931" s="27" t="str">
        <f t="shared" si="29"/>
        <v/>
      </c>
      <c r="Q931" s="28" t="s">
        <v>66</v>
      </c>
      <c r="R931" s="33" t="s">
        <v>66</v>
      </c>
      <c r="S931" s="30">
        <f ca="1">SUMIFS(Dividendos!E:E,Dividendos!B:B,A931,Dividendos!A:A,"&gt;="&amp;B931,Dividendos!A:A,"&lt;="&amp; IF(I931="",TODAY(),I931 ))*D931</f>
        <v>0</v>
      </c>
      <c r="T931" s="30">
        <f t="shared" ca="1" si="30"/>
        <v>0</v>
      </c>
      <c r="U931" s="31" t="str">
        <f ca="1">IFERROR(__xludf.DUMMYFUNCTION("IFERROR(IF(B931=TODAY(),GOOGLEFINANCE(""INDEXBVMF:IFIX""),INDEX(GOOGLEFINANCE(""INDEXBVMF:IFIX"",""price"",$B931),2,2)))"),"")</f>
        <v/>
      </c>
      <c r="V931" s="31">
        <f ca="1">IFERROR(__xludf.DUMMYFUNCTION("IF(OR(ISBLANK($I931),I931=TODAY()), GOOGLEFINANCE(""INDEXBVMF:IFIX"") ,INDEX(GOOGLEFINANCE(""INDEXBVMF:IFIX"",""price"",$I931),2,2))"),3416.25)</f>
        <v>3416.25</v>
      </c>
      <c r="W931" s="32" t="e">
        <f t="shared" ca="1" si="31"/>
        <v>#VALUE!</v>
      </c>
      <c r="X931" s="33" t="s">
        <v>66</v>
      </c>
      <c r="Y931" s="34">
        <v>0</v>
      </c>
    </row>
    <row r="932" spans="1:25" ht="15.75" customHeight="1" x14ac:dyDescent="0.2">
      <c r="A932" s="48"/>
      <c r="B932" s="45"/>
      <c r="C932" s="46"/>
      <c r="D932" s="48"/>
      <c r="E932" s="135"/>
      <c r="F932" s="49">
        <f t="shared" si="24"/>
        <v>0</v>
      </c>
      <c r="G932" s="49">
        <f t="shared" si="25"/>
        <v>0</v>
      </c>
      <c r="H932" s="34" t="s">
        <v>66</v>
      </c>
      <c r="I932" s="45"/>
      <c r="J932" s="46"/>
      <c r="K932" s="25"/>
      <c r="L932" s="22"/>
      <c r="M932" s="47" t="str">
        <f t="shared" si="26"/>
        <v/>
      </c>
      <c r="N932" s="27" t="str">
        <f t="shared" si="27"/>
        <v/>
      </c>
      <c r="O932" s="27" t="str">
        <f t="shared" si="28"/>
        <v/>
      </c>
      <c r="P932" s="27" t="str">
        <f t="shared" si="29"/>
        <v/>
      </c>
      <c r="Q932" s="28" t="s">
        <v>66</v>
      </c>
      <c r="R932" s="33" t="s">
        <v>66</v>
      </c>
      <c r="S932" s="30">
        <f ca="1">SUMIFS(Dividendos!E:E,Dividendos!B:B,A932,Dividendos!A:A,"&gt;="&amp;B932,Dividendos!A:A,"&lt;="&amp; IF(I932="",TODAY(),I932 ))*D932</f>
        <v>0</v>
      </c>
      <c r="T932" s="30">
        <f t="shared" ca="1" si="30"/>
        <v>0</v>
      </c>
      <c r="U932" s="31" t="str">
        <f ca="1">IFERROR(__xludf.DUMMYFUNCTION("IFERROR(IF(B932=TODAY(),GOOGLEFINANCE(""INDEXBVMF:IFIX""),INDEX(GOOGLEFINANCE(""INDEXBVMF:IFIX"",""price"",$B932),2,2)))"),"")</f>
        <v/>
      </c>
      <c r="V932" s="31">
        <f ca="1">IFERROR(__xludf.DUMMYFUNCTION("IF(OR(ISBLANK($I932),I932=TODAY()), GOOGLEFINANCE(""INDEXBVMF:IFIX"") ,INDEX(GOOGLEFINANCE(""INDEXBVMF:IFIX"",""price"",$I932),2,2))"),3416.25)</f>
        <v>3416.25</v>
      </c>
      <c r="W932" s="32" t="e">
        <f t="shared" ca="1" si="31"/>
        <v>#VALUE!</v>
      </c>
      <c r="X932" s="33" t="s">
        <v>66</v>
      </c>
      <c r="Y932" s="34">
        <v>0</v>
      </c>
    </row>
    <row r="933" spans="1:25" ht="15.75" customHeight="1" x14ac:dyDescent="0.2">
      <c r="A933" s="48"/>
      <c r="B933" s="45"/>
      <c r="C933" s="46"/>
      <c r="D933" s="48"/>
      <c r="E933" s="135"/>
      <c r="F933" s="49">
        <f t="shared" si="24"/>
        <v>0</v>
      </c>
      <c r="G933" s="49">
        <f t="shared" si="25"/>
        <v>0</v>
      </c>
      <c r="H933" s="34" t="s">
        <v>66</v>
      </c>
      <c r="I933" s="45"/>
      <c r="J933" s="46"/>
      <c r="K933" s="25"/>
      <c r="L933" s="22"/>
      <c r="M933" s="47" t="str">
        <f t="shared" si="26"/>
        <v/>
      </c>
      <c r="N933" s="27" t="str">
        <f t="shared" si="27"/>
        <v/>
      </c>
      <c r="O933" s="27" t="str">
        <f t="shared" si="28"/>
        <v/>
      </c>
      <c r="P933" s="27" t="str">
        <f t="shared" si="29"/>
        <v/>
      </c>
      <c r="Q933" s="28" t="s">
        <v>66</v>
      </c>
      <c r="R933" s="33" t="s">
        <v>66</v>
      </c>
      <c r="S933" s="30">
        <f ca="1">SUMIFS(Dividendos!E:E,Dividendos!B:B,A933,Dividendos!A:A,"&gt;="&amp;B933,Dividendos!A:A,"&lt;="&amp; IF(I933="",TODAY(),I933 ))*D933</f>
        <v>0</v>
      </c>
      <c r="T933" s="30">
        <f t="shared" ca="1" si="30"/>
        <v>0</v>
      </c>
      <c r="U933" s="31" t="str">
        <f ca="1">IFERROR(__xludf.DUMMYFUNCTION("IFERROR(IF(B933=TODAY(),GOOGLEFINANCE(""INDEXBVMF:IFIX""),INDEX(GOOGLEFINANCE(""INDEXBVMF:IFIX"",""price"",$B933),2,2)))"),"")</f>
        <v/>
      </c>
      <c r="V933" s="31">
        <f ca="1">IFERROR(__xludf.DUMMYFUNCTION("IF(OR(ISBLANK($I933),I933=TODAY()), GOOGLEFINANCE(""INDEXBVMF:IFIX"") ,INDEX(GOOGLEFINANCE(""INDEXBVMF:IFIX"",""price"",$I933),2,2))"),3416.25)</f>
        <v>3416.25</v>
      </c>
      <c r="W933" s="32" t="e">
        <f t="shared" ca="1" si="31"/>
        <v>#VALUE!</v>
      </c>
      <c r="X933" s="33" t="s">
        <v>66</v>
      </c>
      <c r="Y933" s="34">
        <v>0</v>
      </c>
    </row>
    <row r="934" spans="1:25" ht="15.75" customHeight="1" x14ac:dyDescent="0.2">
      <c r="A934" s="48"/>
      <c r="B934" s="45"/>
      <c r="C934" s="46"/>
      <c r="D934" s="48"/>
      <c r="E934" s="135"/>
      <c r="F934" s="49">
        <f t="shared" si="24"/>
        <v>0</v>
      </c>
      <c r="G934" s="49">
        <f t="shared" si="25"/>
        <v>0</v>
      </c>
      <c r="H934" s="34" t="s">
        <v>66</v>
      </c>
      <c r="I934" s="45"/>
      <c r="J934" s="46"/>
      <c r="K934" s="25"/>
      <c r="L934" s="22"/>
      <c r="M934" s="47" t="str">
        <f t="shared" si="26"/>
        <v/>
      </c>
      <c r="N934" s="27" t="str">
        <f t="shared" si="27"/>
        <v/>
      </c>
      <c r="O934" s="27" t="str">
        <f t="shared" si="28"/>
        <v/>
      </c>
      <c r="P934" s="27" t="str">
        <f t="shared" si="29"/>
        <v/>
      </c>
      <c r="Q934" s="28" t="s">
        <v>66</v>
      </c>
      <c r="R934" s="33" t="s">
        <v>66</v>
      </c>
      <c r="S934" s="30">
        <f ca="1">SUMIFS(Dividendos!E:E,Dividendos!B:B,A934,Dividendos!A:A,"&gt;="&amp;B934,Dividendos!A:A,"&lt;="&amp; IF(I934="",TODAY(),I934 ))*D934</f>
        <v>0</v>
      </c>
      <c r="T934" s="30">
        <f t="shared" ca="1" si="30"/>
        <v>0</v>
      </c>
      <c r="U934" s="31" t="str">
        <f ca="1">IFERROR(__xludf.DUMMYFUNCTION("IFERROR(IF(B934=TODAY(),GOOGLEFINANCE(""INDEXBVMF:IFIX""),INDEX(GOOGLEFINANCE(""INDEXBVMF:IFIX"",""price"",$B934),2,2)))"),"")</f>
        <v/>
      </c>
      <c r="V934" s="31">
        <f ca="1">IFERROR(__xludf.DUMMYFUNCTION("IF(OR(ISBLANK($I934),I934=TODAY()), GOOGLEFINANCE(""INDEXBVMF:IFIX"") ,INDEX(GOOGLEFINANCE(""INDEXBVMF:IFIX"",""price"",$I934),2,2))"),3416.25)</f>
        <v>3416.25</v>
      </c>
      <c r="W934" s="32" t="e">
        <f t="shared" ca="1" si="31"/>
        <v>#VALUE!</v>
      </c>
      <c r="X934" s="33" t="s">
        <v>66</v>
      </c>
      <c r="Y934" s="34">
        <v>0</v>
      </c>
    </row>
    <row r="935" spans="1:25" ht="15.75" customHeight="1" x14ac:dyDescent="0.2">
      <c r="A935" s="48"/>
      <c r="B935" s="45"/>
      <c r="C935" s="46"/>
      <c r="D935" s="48"/>
      <c r="E935" s="135"/>
      <c r="F935" s="49">
        <f t="shared" si="24"/>
        <v>0</v>
      </c>
      <c r="G935" s="49">
        <f t="shared" si="25"/>
        <v>0</v>
      </c>
      <c r="H935" s="34" t="s">
        <v>66</v>
      </c>
      <c r="I935" s="45"/>
      <c r="J935" s="46"/>
      <c r="K935" s="25"/>
      <c r="L935" s="22"/>
      <c r="M935" s="47" t="str">
        <f t="shared" si="26"/>
        <v/>
      </c>
      <c r="N935" s="27" t="str">
        <f t="shared" si="27"/>
        <v/>
      </c>
      <c r="O935" s="27" t="str">
        <f t="shared" si="28"/>
        <v/>
      </c>
      <c r="P935" s="27" t="str">
        <f t="shared" si="29"/>
        <v/>
      </c>
      <c r="Q935" s="28" t="s">
        <v>66</v>
      </c>
      <c r="R935" s="33" t="s">
        <v>66</v>
      </c>
      <c r="S935" s="30">
        <f ca="1">SUMIFS(Dividendos!E:E,Dividendos!B:B,A935,Dividendos!A:A,"&gt;="&amp;B935,Dividendos!A:A,"&lt;="&amp; IF(I935="",TODAY(),I935 ))*D935</f>
        <v>0</v>
      </c>
      <c r="T935" s="30">
        <f t="shared" ca="1" si="30"/>
        <v>0</v>
      </c>
      <c r="U935" s="31" t="str">
        <f ca="1">IFERROR(__xludf.DUMMYFUNCTION("IFERROR(IF(B935=TODAY(),GOOGLEFINANCE(""INDEXBVMF:IFIX""),INDEX(GOOGLEFINANCE(""INDEXBVMF:IFIX"",""price"",$B935),2,2)))"),"")</f>
        <v/>
      </c>
      <c r="V935" s="31">
        <f ca="1">IFERROR(__xludf.DUMMYFUNCTION("IF(OR(ISBLANK($I935),I935=TODAY()), GOOGLEFINANCE(""INDEXBVMF:IFIX"") ,INDEX(GOOGLEFINANCE(""INDEXBVMF:IFIX"",""price"",$I935),2,2))"),3416.25)</f>
        <v>3416.25</v>
      </c>
      <c r="W935" s="32" t="e">
        <f t="shared" ca="1" si="31"/>
        <v>#VALUE!</v>
      </c>
      <c r="X935" s="33" t="s">
        <v>66</v>
      </c>
      <c r="Y935" s="34">
        <v>0</v>
      </c>
    </row>
    <row r="936" spans="1:25" ht="15.75" customHeight="1" x14ac:dyDescent="0.2">
      <c r="A936" s="48"/>
      <c r="B936" s="45"/>
      <c r="C936" s="46"/>
      <c r="D936" s="48"/>
      <c r="E936" s="135"/>
      <c r="F936" s="49">
        <f t="shared" si="24"/>
        <v>0</v>
      </c>
      <c r="G936" s="49">
        <f t="shared" si="25"/>
        <v>0</v>
      </c>
      <c r="H936" s="34" t="s">
        <v>66</v>
      </c>
      <c r="I936" s="45"/>
      <c r="J936" s="46"/>
      <c r="K936" s="25"/>
      <c r="L936" s="22"/>
      <c r="M936" s="47" t="str">
        <f t="shared" si="26"/>
        <v/>
      </c>
      <c r="N936" s="27" t="str">
        <f t="shared" si="27"/>
        <v/>
      </c>
      <c r="O936" s="27" t="str">
        <f t="shared" si="28"/>
        <v/>
      </c>
      <c r="P936" s="27" t="str">
        <f t="shared" si="29"/>
        <v/>
      </c>
      <c r="Q936" s="28" t="s">
        <v>66</v>
      </c>
      <c r="R936" s="33" t="s">
        <v>66</v>
      </c>
      <c r="S936" s="30">
        <f ca="1">SUMIFS(Dividendos!E:E,Dividendos!B:B,A936,Dividendos!A:A,"&gt;="&amp;B936,Dividendos!A:A,"&lt;="&amp; IF(I936="",TODAY(),I936 ))*D936</f>
        <v>0</v>
      </c>
      <c r="T936" s="30">
        <f t="shared" ca="1" si="30"/>
        <v>0</v>
      </c>
      <c r="U936" s="31" t="str">
        <f ca="1">IFERROR(__xludf.DUMMYFUNCTION("IFERROR(IF(B936=TODAY(),GOOGLEFINANCE(""INDEXBVMF:IFIX""),INDEX(GOOGLEFINANCE(""INDEXBVMF:IFIX"",""price"",$B936),2,2)))"),"")</f>
        <v/>
      </c>
      <c r="V936" s="31">
        <f ca="1">IFERROR(__xludf.DUMMYFUNCTION("IF(OR(ISBLANK($I936),I936=TODAY()), GOOGLEFINANCE(""INDEXBVMF:IFIX"") ,INDEX(GOOGLEFINANCE(""INDEXBVMF:IFIX"",""price"",$I936),2,2))"),3416.25)</f>
        <v>3416.25</v>
      </c>
      <c r="W936" s="32" t="e">
        <f t="shared" ca="1" si="31"/>
        <v>#VALUE!</v>
      </c>
      <c r="X936" s="33" t="s">
        <v>66</v>
      </c>
      <c r="Y936" s="34">
        <v>0</v>
      </c>
    </row>
    <row r="937" spans="1:25" ht="15.75" customHeight="1" x14ac:dyDescent="0.2">
      <c r="A937" s="48"/>
      <c r="B937" s="45"/>
      <c r="C937" s="46"/>
      <c r="D937" s="48"/>
      <c r="E937" s="135"/>
      <c r="F937" s="49">
        <f t="shared" si="24"/>
        <v>0</v>
      </c>
      <c r="G937" s="49">
        <f t="shared" si="25"/>
        <v>0</v>
      </c>
      <c r="H937" s="34" t="s">
        <v>66</v>
      </c>
      <c r="I937" s="45"/>
      <c r="J937" s="46"/>
      <c r="K937" s="25"/>
      <c r="L937" s="22"/>
      <c r="M937" s="47" t="str">
        <f t="shared" si="26"/>
        <v/>
      </c>
      <c r="N937" s="27" t="str">
        <f t="shared" si="27"/>
        <v/>
      </c>
      <c r="O937" s="27" t="str">
        <f t="shared" si="28"/>
        <v/>
      </c>
      <c r="P937" s="27" t="str">
        <f t="shared" si="29"/>
        <v/>
      </c>
      <c r="Q937" s="28" t="s">
        <v>66</v>
      </c>
      <c r="R937" s="33" t="s">
        <v>66</v>
      </c>
      <c r="S937" s="30">
        <f ca="1">SUMIFS(Dividendos!E:E,Dividendos!B:B,A937,Dividendos!A:A,"&gt;="&amp;B937,Dividendos!A:A,"&lt;="&amp; IF(I937="",TODAY(),I937 ))*D937</f>
        <v>0</v>
      </c>
      <c r="T937" s="30">
        <f t="shared" ca="1" si="30"/>
        <v>0</v>
      </c>
      <c r="U937" s="31" t="str">
        <f ca="1">IFERROR(__xludf.DUMMYFUNCTION("IFERROR(IF(B937=TODAY(),GOOGLEFINANCE(""INDEXBVMF:IFIX""),INDEX(GOOGLEFINANCE(""INDEXBVMF:IFIX"",""price"",$B937),2,2)))"),"")</f>
        <v/>
      </c>
      <c r="V937" s="31">
        <f ca="1">IFERROR(__xludf.DUMMYFUNCTION("IF(OR(ISBLANK($I937),I937=TODAY()), GOOGLEFINANCE(""INDEXBVMF:IFIX"") ,INDEX(GOOGLEFINANCE(""INDEXBVMF:IFIX"",""price"",$I937),2,2))"),3416.25)</f>
        <v>3416.25</v>
      </c>
      <c r="W937" s="32" t="e">
        <f t="shared" ca="1" si="31"/>
        <v>#VALUE!</v>
      </c>
      <c r="X937" s="33" t="s">
        <v>66</v>
      </c>
      <c r="Y937" s="34">
        <v>0</v>
      </c>
    </row>
    <row r="938" spans="1:25" ht="15.75" customHeight="1" x14ac:dyDescent="0.2">
      <c r="A938" s="48"/>
      <c r="B938" s="45"/>
      <c r="C938" s="46"/>
      <c r="D938" s="48"/>
      <c r="E938" s="135"/>
      <c r="F938" s="49">
        <f t="shared" si="24"/>
        <v>0</v>
      </c>
      <c r="G938" s="49">
        <f t="shared" si="25"/>
        <v>0</v>
      </c>
      <c r="H938" s="34" t="s">
        <v>66</v>
      </c>
      <c r="I938" s="45"/>
      <c r="J938" s="46"/>
      <c r="K938" s="25"/>
      <c r="L938" s="22"/>
      <c r="M938" s="47" t="str">
        <f t="shared" si="26"/>
        <v/>
      </c>
      <c r="N938" s="27" t="str">
        <f t="shared" si="27"/>
        <v/>
      </c>
      <c r="O938" s="27" t="str">
        <f t="shared" si="28"/>
        <v/>
      </c>
      <c r="P938" s="27" t="str">
        <f t="shared" si="29"/>
        <v/>
      </c>
      <c r="Q938" s="28" t="s">
        <v>66</v>
      </c>
      <c r="R938" s="33" t="s">
        <v>66</v>
      </c>
      <c r="S938" s="30">
        <f ca="1">SUMIFS(Dividendos!E:E,Dividendos!B:B,A938,Dividendos!A:A,"&gt;="&amp;B938,Dividendos!A:A,"&lt;="&amp; IF(I938="",TODAY(),I938 ))*D938</f>
        <v>0</v>
      </c>
      <c r="T938" s="30">
        <f t="shared" ca="1" si="30"/>
        <v>0</v>
      </c>
      <c r="U938" s="31" t="str">
        <f ca="1">IFERROR(__xludf.DUMMYFUNCTION("IFERROR(IF(B938=TODAY(),GOOGLEFINANCE(""INDEXBVMF:IFIX""),INDEX(GOOGLEFINANCE(""INDEXBVMF:IFIX"",""price"",$B938),2,2)))"),"")</f>
        <v/>
      </c>
      <c r="V938" s="31">
        <f ca="1">IFERROR(__xludf.DUMMYFUNCTION("IF(OR(ISBLANK($I938),I938=TODAY()), GOOGLEFINANCE(""INDEXBVMF:IFIX"") ,INDEX(GOOGLEFINANCE(""INDEXBVMF:IFIX"",""price"",$I938),2,2))"),3416.25)</f>
        <v>3416.25</v>
      </c>
      <c r="W938" s="32" t="e">
        <f t="shared" ca="1" si="31"/>
        <v>#VALUE!</v>
      </c>
      <c r="X938" s="33" t="s">
        <v>66</v>
      </c>
      <c r="Y938" s="34">
        <v>0</v>
      </c>
    </row>
    <row r="939" spans="1:25" ht="15.75" customHeight="1" x14ac:dyDescent="0.2">
      <c r="A939" s="48"/>
      <c r="B939" s="45"/>
      <c r="C939" s="46"/>
      <c r="D939" s="48"/>
      <c r="E939" s="135"/>
      <c r="F939" s="49">
        <f t="shared" si="24"/>
        <v>0</v>
      </c>
      <c r="G939" s="49">
        <f t="shared" si="25"/>
        <v>0</v>
      </c>
      <c r="H939" s="34" t="s">
        <v>66</v>
      </c>
      <c r="I939" s="45"/>
      <c r="J939" s="46"/>
      <c r="K939" s="25"/>
      <c r="L939" s="22"/>
      <c r="M939" s="47" t="str">
        <f t="shared" si="26"/>
        <v/>
      </c>
      <c r="N939" s="27" t="str">
        <f t="shared" si="27"/>
        <v/>
      </c>
      <c r="O939" s="27" t="str">
        <f t="shared" si="28"/>
        <v/>
      </c>
      <c r="P939" s="27" t="str">
        <f t="shared" si="29"/>
        <v/>
      </c>
      <c r="Q939" s="28" t="s">
        <v>66</v>
      </c>
      <c r="R939" s="33" t="s">
        <v>66</v>
      </c>
      <c r="S939" s="30">
        <f ca="1">SUMIFS(Dividendos!E:E,Dividendos!B:B,A939,Dividendos!A:A,"&gt;="&amp;B939,Dividendos!A:A,"&lt;="&amp; IF(I939="",TODAY(),I939 ))*D939</f>
        <v>0</v>
      </c>
      <c r="T939" s="30">
        <f t="shared" ca="1" si="30"/>
        <v>0</v>
      </c>
      <c r="U939" s="31" t="str">
        <f ca="1">IFERROR(__xludf.DUMMYFUNCTION("IFERROR(IF(B939=TODAY(),GOOGLEFINANCE(""INDEXBVMF:IFIX""),INDEX(GOOGLEFINANCE(""INDEXBVMF:IFIX"",""price"",$B939),2,2)))"),"")</f>
        <v/>
      </c>
      <c r="V939" s="31">
        <f ca="1">IFERROR(__xludf.DUMMYFUNCTION("IF(OR(ISBLANK($I939),I939=TODAY()), GOOGLEFINANCE(""INDEXBVMF:IFIX"") ,INDEX(GOOGLEFINANCE(""INDEXBVMF:IFIX"",""price"",$I939),2,2))"),3416.25)</f>
        <v>3416.25</v>
      </c>
      <c r="W939" s="32" t="e">
        <f t="shared" ca="1" si="31"/>
        <v>#VALUE!</v>
      </c>
      <c r="X939" s="33" t="s">
        <v>66</v>
      </c>
      <c r="Y939" s="34">
        <v>0</v>
      </c>
    </row>
    <row r="940" spans="1:25" ht="15.75" customHeight="1" x14ac:dyDescent="0.2">
      <c r="A940" s="48"/>
      <c r="B940" s="45"/>
      <c r="C940" s="46"/>
      <c r="D940" s="48"/>
      <c r="E940" s="135"/>
      <c r="F940" s="49">
        <f t="shared" si="24"/>
        <v>0</v>
      </c>
      <c r="G940" s="49">
        <f t="shared" si="25"/>
        <v>0</v>
      </c>
      <c r="H940" s="34" t="s">
        <v>66</v>
      </c>
      <c r="I940" s="45"/>
      <c r="J940" s="46"/>
      <c r="K940" s="25"/>
      <c r="L940" s="22"/>
      <c r="M940" s="47" t="str">
        <f t="shared" si="26"/>
        <v/>
      </c>
      <c r="N940" s="27" t="str">
        <f t="shared" si="27"/>
        <v/>
      </c>
      <c r="O940" s="27" t="str">
        <f t="shared" si="28"/>
        <v/>
      </c>
      <c r="P940" s="27" t="str">
        <f t="shared" si="29"/>
        <v/>
      </c>
      <c r="Q940" s="28" t="s">
        <v>66</v>
      </c>
      <c r="R940" s="33" t="s">
        <v>66</v>
      </c>
      <c r="S940" s="30">
        <f ca="1">SUMIFS(Dividendos!E:E,Dividendos!B:B,A940,Dividendos!A:A,"&gt;="&amp;B940,Dividendos!A:A,"&lt;="&amp; IF(I940="",TODAY(),I940 ))*D940</f>
        <v>0</v>
      </c>
      <c r="T940" s="30">
        <f t="shared" ca="1" si="30"/>
        <v>0</v>
      </c>
      <c r="U940" s="31" t="str">
        <f ca="1">IFERROR(__xludf.DUMMYFUNCTION("IFERROR(IF(B940=TODAY(),GOOGLEFINANCE(""INDEXBVMF:IFIX""),INDEX(GOOGLEFINANCE(""INDEXBVMF:IFIX"",""price"",$B940),2,2)))"),"")</f>
        <v/>
      </c>
      <c r="V940" s="31">
        <f ca="1">IFERROR(__xludf.DUMMYFUNCTION("IF(OR(ISBLANK($I940),I940=TODAY()), GOOGLEFINANCE(""INDEXBVMF:IFIX"") ,INDEX(GOOGLEFINANCE(""INDEXBVMF:IFIX"",""price"",$I940),2,2))"),3416.25)</f>
        <v>3416.25</v>
      </c>
      <c r="W940" s="32" t="e">
        <f t="shared" ca="1" si="31"/>
        <v>#VALUE!</v>
      </c>
      <c r="X940" s="33" t="s">
        <v>66</v>
      </c>
      <c r="Y940" s="34">
        <v>0</v>
      </c>
    </row>
    <row r="941" spans="1:25" ht="15.75" customHeight="1" x14ac:dyDescent="0.2">
      <c r="A941" s="48"/>
      <c r="B941" s="45"/>
      <c r="C941" s="46"/>
      <c r="D941" s="48"/>
      <c r="E941" s="135"/>
      <c r="F941" s="49">
        <f t="shared" si="24"/>
        <v>0</v>
      </c>
      <c r="G941" s="49">
        <f t="shared" si="25"/>
        <v>0</v>
      </c>
      <c r="H941" s="34" t="s">
        <v>66</v>
      </c>
      <c r="I941" s="45"/>
      <c r="J941" s="46"/>
      <c r="K941" s="25"/>
      <c r="L941" s="22"/>
      <c r="M941" s="47" t="str">
        <f t="shared" si="26"/>
        <v/>
      </c>
      <c r="N941" s="27" t="str">
        <f t="shared" si="27"/>
        <v/>
      </c>
      <c r="O941" s="27" t="str">
        <f t="shared" si="28"/>
        <v/>
      </c>
      <c r="P941" s="27" t="str">
        <f t="shared" si="29"/>
        <v/>
      </c>
      <c r="Q941" s="28" t="s">
        <v>66</v>
      </c>
      <c r="R941" s="33" t="s">
        <v>66</v>
      </c>
      <c r="S941" s="30">
        <f ca="1">SUMIFS(Dividendos!E:E,Dividendos!B:B,A941,Dividendos!A:A,"&gt;="&amp;B941,Dividendos!A:A,"&lt;="&amp; IF(I941="",TODAY(),I941 ))*D941</f>
        <v>0</v>
      </c>
      <c r="T941" s="30">
        <f t="shared" ca="1" si="30"/>
        <v>0</v>
      </c>
      <c r="U941" s="31" t="str">
        <f ca="1">IFERROR(__xludf.DUMMYFUNCTION("IFERROR(IF(B941=TODAY(),GOOGLEFINANCE(""INDEXBVMF:IFIX""),INDEX(GOOGLEFINANCE(""INDEXBVMF:IFIX"",""price"",$B941),2,2)))"),"")</f>
        <v/>
      </c>
      <c r="V941" s="31">
        <f ca="1">IFERROR(__xludf.DUMMYFUNCTION("IF(OR(ISBLANK($I941),I941=TODAY()), GOOGLEFINANCE(""INDEXBVMF:IFIX"") ,INDEX(GOOGLEFINANCE(""INDEXBVMF:IFIX"",""price"",$I941),2,2))"),3416.25)</f>
        <v>3416.25</v>
      </c>
      <c r="W941" s="32" t="e">
        <f t="shared" ca="1" si="31"/>
        <v>#VALUE!</v>
      </c>
      <c r="X941" s="33" t="s">
        <v>66</v>
      </c>
      <c r="Y941" s="34">
        <v>0</v>
      </c>
    </row>
    <row r="942" spans="1:25" ht="15.75" customHeight="1" x14ac:dyDescent="0.2">
      <c r="A942" s="48"/>
      <c r="B942" s="45"/>
      <c r="C942" s="46"/>
      <c r="D942" s="48"/>
      <c r="E942" s="135"/>
      <c r="F942" s="49">
        <f t="shared" si="24"/>
        <v>0</v>
      </c>
      <c r="G942" s="49">
        <f t="shared" si="25"/>
        <v>0</v>
      </c>
      <c r="H942" s="34" t="s">
        <v>66</v>
      </c>
      <c r="I942" s="45"/>
      <c r="J942" s="46"/>
      <c r="K942" s="25"/>
      <c r="L942" s="22"/>
      <c r="M942" s="47" t="str">
        <f t="shared" si="26"/>
        <v/>
      </c>
      <c r="N942" s="27" t="str">
        <f t="shared" si="27"/>
        <v/>
      </c>
      <c r="O942" s="27" t="str">
        <f t="shared" si="28"/>
        <v/>
      </c>
      <c r="P942" s="27" t="str">
        <f t="shared" si="29"/>
        <v/>
      </c>
      <c r="Q942" s="28" t="s">
        <v>66</v>
      </c>
      <c r="R942" s="33" t="s">
        <v>66</v>
      </c>
      <c r="S942" s="30">
        <f ca="1">SUMIFS(Dividendos!E:E,Dividendos!B:B,A942,Dividendos!A:A,"&gt;="&amp;B942,Dividendos!A:A,"&lt;="&amp; IF(I942="",TODAY(),I942 ))*D942</f>
        <v>0</v>
      </c>
      <c r="T942" s="30">
        <f t="shared" ca="1" si="30"/>
        <v>0</v>
      </c>
      <c r="U942" s="31" t="str">
        <f ca="1">IFERROR(__xludf.DUMMYFUNCTION("IFERROR(IF(B942=TODAY(),GOOGLEFINANCE(""INDEXBVMF:IFIX""),INDEX(GOOGLEFINANCE(""INDEXBVMF:IFIX"",""price"",$B942),2,2)))"),"")</f>
        <v/>
      </c>
      <c r="V942" s="31">
        <f ca="1">IFERROR(__xludf.DUMMYFUNCTION("IF(OR(ISBLANK($I942),I942=TODAY()), GOOGLEFINANCE(""INDEXBVMF:IFIX"") ,INDEX(GOOGLEFINANCE(""INDEXBVMF:IFIX"",""price"",$I942),2,2))"),3416.25)</f>
        <v>3416.25</v>
      </c>
      <c r="W942" s="32" t="e">
        <f t="shared" ca="1" si="31"/>
        <v>#VALUE!</v>
      </c>
      <c r="X942" s="33" t="s">
        <v>66</v>
      </c>
      <c r="Y942" s="34">
        <v>0</v>
      </c>
    </row>
    <row r="943" spans="1:25" ht="15.75" customHeight="1" x14ac:dyDescent="0.2">
      <c r="A943" s="48"/>
      <c r="B943" s="45"/>
      <c r="C943" s="46"/>
      <c r="D943" s="48"/>
      <c r="E943" s="135"/>
      <c r="F943" s="49">
        <f t="shared" si="24"/>
        <v>0</v>
      </c>
      <c r="G943" s="49">
        <f t="shared" si="25"/>
        <v>0</v>
      </c>
      <c r="H943" s="34" t="s">
        <v>66</v>
      </c>
      <c r="I943" s="45"/>
      <c r="J943" s="46"/>
      <c r="K943" s="25"/>
      <c r="L943" s="22"/>
      <c r="M943" s="47" t="str">
        <f t="shared" si="26"/>
        <v/>
      </c>
      <c r="N943" s="27" t="str">
        <f t="shared" si="27"/>
        <v/>
      </c>
      <c r="O943" s="27" t="str">
        <f t="shared" si="28"/>
        <v/>
      </c>
      <c r="P943" s="27" t="str">
        <f t="shared" si="29"/>
        <v/>
      </c>
      <c r="Q943" s="28" t="s">
        <v>66</v>
      </c>
      <c r="R943" s="33" t="s">
        <v>66</v>
      </c>
      <c r="S943" s="30">
        <f ca="1">SUMIFS(Dividendos!E:E,Dividendos!B:B,A943,Dividendos!A:A,"&gt;="&amp;B943,Dividendos!A:A,"&lt;="&amp; IF(I943="",TODAY(),I943 ))*D943</f>
        <v>0</v>
      </c>
      <c r="T943" s="30">
        <f t="shared" ca="1" si="30"/>
        <v>0</v>
      </c>
      <c r="U943" s="31" t="str">
        <f ca="1">IFERROR(__xludf.DUMMYFUNCTION("IFERROR(IF(B943=TODAY(),GOOGLEFINANCE(""INDEXBVMF:IFIX""),INDEX(GOOGLEFINANCE(""INDEXBVMF:IFIX"",""price"",$B943),2,2)))"),"")</f>
        <v/>
      </c>
      <c r="V943" s="31">
        <f ca="1">IFERROR(__xludf.DUMMYFUNCTION("IF(OR(ISBLANK($I943),I943=TODAY()), GOOGLEFINANCE(""INDEXBVMF:IFIX"") ,INDEX(GOOGLEFINANCE(""INDEXBVMF:IFIX"",""price"",$I943),2,2))"),3416.25)</f>
        <v>3416.25</v>
      </c>
      <c r="W943" s="32" t="e">
        <f t="shared" ca="1" si="31"/>
        <v>#VALUE!</v>
      </c>
      <c r="X943" s="33" t="s">
        <v>66</v>
      </c>
      <c r="Y943" s="34">
        <v>0</v>
      </c>
    </row>
    <row r="944" spans="1:25" ht="15.75" customHeight="1" x14ac:dyDescent="0.2">
      <c r="A944" s="48"/>
      <c r="B944" s="45"/>
      <c r="C944" s="46"/>
      <c r="D944" s="48"/>
      <c r="E944" s="135"/>
      <c r="F944" s="49">
        <f t="shared" si="24"/>
        <v>0</v>
      </c>
      <c r="G944" s="49">
        <f t="shared" si="25"/>
        <v>0</v>
      </c>
      <c r="H944" s="34" t="s">
        <v>66</v>
      </c>
      <c r="I944" s="45"/>
      <c r="J944" s="46"/>
      <c r="K944" s="25"/>
      <c r="L944" s="22"/>
      <c r="M944" s="47" t="str">
        <f t="shared" si="26"/>
        <v/>
      </c>
      <c r="N944" s="27" t="str">
        <f t="shared" si="27"/>
        <v/>
      </c>
      <c r="O944" s="27" t="str">
        <f t="shared" si="28"/>
        <v/>
      </c>
      <c r="P944" s="27" t="str">
        <f t="shared" si="29"/>
        <v/>
      </c>
      <c r="Q944" s="28" t="s">
        <v>66</v>
      </c>
      <c r="R944" s="33" t="s">
        <v>66</v>
      </c>
      <c r="S944" s="30">
        <f ca="1">SUMIFS(Dividendos!E:E,Dividendos!B:B,A944,Dividendos!A:A,"&gt;="&amp;B944,Dividendos!A:A,"&lt;="&amp; IF(I944="",TODAY(),I944 ))*D944</f>
        <v>0</v>
      </c>
      <c r="T944" s="30">
        <f t="shared" ca="1" si="30"/>
        <v>0</v>
      </c>
      <c r="U944" s="31" t="str">
        <f ca="1">IFERROR(__xludf.DUMMYFUNCTION("IFERROR(IF(B944=TODAY(),GOOGLEFINANCE(""INDEXBVMF:IFIX""),INDEX(GOOGLEFINANCE(""INDEXBVMF:IFIX"",""price"",$B944),2,2)))"),"")</f>
        <v/>
      </c>
      <c r="V944" s="31">
        <f ca="1">IFERROR(__xludf.DUMMYFUNCTION("IF(OR(ISBLANK($I944),I944=TODAY()), GOOGLEFINANCE(""INDEXBVMF:IFIX"") ,INDEX(GOOGLEFINANCE(""INDEXBVMF:IFIX"",""price"",$I944),2,2))"),3416.25)</f>
        <v>3416.25</v>
      </c>
      <c r="W944" s="32" t="e">
        <f t="shared" ca="1" si="31"/>
        <v>#VALUE!</v>
      </c>
      <c r="X944" s="33" t="s">
        <v>66</v>
      </c>
      <c r="Y944" s="34">
        <v>0</v>
      </c>
    </row>
    <row r="945" spans="1:25" ht="15.75" customHeight="1" x14ac:dyDescent="0.2">
      <c r="A945" s="48"/>
      <c r="B945" s="45"/>
      <c r="C945" s="46"/>
      <c r="D945" s="48"/>
      <c r="E945" s="135"/>
      <c r="F945" s="49">
        <f t="shared" si="24"/>
        <v>0</v>
      </c>
      <c r="G945" s="49">
        <f t="shared" si="25"/>
        <v>0</v>
      </c>
      <c r="H945" s="34" t="s">
        <v>66</v>
      </c>
      <c r="I945" s="45"/>
      <c r="J945" s="46"/>
      <c r="K945" s="25"/>
      <c r="L945" s="22"/>
      <c r="M945" s="47" t="str">
        <f t="shared" si="26"/>
        <v/>
      </c>
      <c r="N945" s="27" t="str">
        <f t="shared" si="27"/>
        <v/>
      </c>
      <c r="O945" s="27" t="str">
        <f t="shared" si="28"/>
        <v/>
      </c>
      <c r="P945" s="27" t="str">
        <f t="shared" si="29"/>
        <v/>
      </c>
      <c r="Q945" s="28" t="s">
        <v>66</v>
      </c>
      <c r="R945" s="33" t="s">
        <v>66</v>
      </c>
      <c r="S945" s="30">
        <f ca="1">SUMIFS(Dividendos!E:E,Dividendos!B:B,A945,Dividendos!A:A,"&gt;="&amp;B945,Dividendos!A:A,"&lt;="&amp; IF(I945="",TODAY(),I945 ))*D945</f>
        <v>0</v>
      </c>
      <c r="T945" s="30">
        <f t="shared" ca="1" si="30"/>
        <v>0</v>
      </c>
      <c r="U945" s="31" t="str">
        <f ca="1">IFERROR(__xludf.DUMMYFUNCTION("IFERROR(IF(B945=TODAY(),GOOGLEFINANCE(""INDEXBVMF:IFIX""),INDEX(GOOGLEFINANCE(""INDEXBVMF:IFIX"",""price"",$B945),2,2)))"),"")</f>
        <v/>
      </c>
      <c r="V945" s="31">
        <f ca="1">IFERROR(__xludf.DUMMYFUNCTION("IF(OR(ISBLANK($I945),I945=TODAY()), GOOGLEFINANCE(""INDEXBVMF:IFIX"") ,INDEX(GOOGLEFINANCE(""INDEXBVMF:IFIX"",""price"",$I945),2,2))"),3416.25)</f>
        <v>3416.25</v>
      </c>
      <c r="W945" s="32" t="e">
        <f t="shared" ca="1" si="31"/>
        <v>#VALUE!</v>
      </c>
      <c r="X945" s="33" t="s">
        <v>66</v>
      </c>
      <c r="Y945" s="34">
        <v>0</v>
      </c>
    </row>
    <row r="946" spans="1:25" ht="15.75" customHeight="1" x14ac:dyDescent="0.2">
      <c r="A946" s="48"/>
      <c r="B946" s="45"/>
      <c r="C946" s="46"/>
      <c r="D946" s="48"/>
      <c r="E946" s="135"/>
      <c r="F946" s="49">
        <f t="shared" si="24"/>
        <v>0</v>
      </c>
      <c r="G946" s="49">
        <f t="shared" si="25"/>
        <v>0</v>
      </c>
      <c r="H946" s="34" t="s">
        <v>66</v>
      </c>
      <c r="I946" s="45"/>
      <c r="J946" s="46"/>
      <c r="K946" s="25"/>
      <c r="L946" s="22"/>
      <c r="M946" s="47" t="str">
        <f t="shared" si="26"/>
        <v/>
      </c>
      <c r="N946" s="27" t="str">
        <f t="shared" si="27"/>
        <v/>
      </c>
      <c r="O946" s="27" t="str">
        <f t="shared" si="28"/>
        <v/>
      </c>
      <c r="P946" s="27" t="str">
        <f t="shared" si="29"/>
        <v/>
      </c>
      <c r="Q946" s="28" t="s">
        <v>66</v>
      </c>
      <c r="R946" s="33" t="s">
        <v>66</v>
      </c>
      <c r="S946" s="30">
        <f ca="1">SUMIFS(Dividendos!E:E,Dividendos!B:B,A946,Dividendos!A:A,"&gt;="&amp;B946,Dividendos!A:A,"&lt;="&amp; IF(I946="",TODAY(),I946 ))*D946</f>
        <v>0</v>
      </c>
      <c r="T946" s="30">
        <f t="shared" ca="1" si="30"/>
        <v>0</v>
      </c>
      <c r="U946" s="31" t="str">
        <f ca="1">IFERROR(__xludf.DUMMYFUNCTION("IFERROR(IF(B946=TODAY(),GOOGLEFINANCE(""INDEXBVMF:IFIX""),INDEX(GOOGLEFINANCE(""INDEXBVMF:IFIX"",""price"",$B946),2,2)))"),"")</f>
        <v/>
      </c>
      <c r="V946" s="31">
        <f ca="1">IFERROR(__xludf.DUMMYFUNCTION("IF(OR(ISBLANK($I946),I946=TODAY()), GOOGLEFINANCE(""INDEXBVMF:IFIX"") ,INDEX(GOOGLEFINANCE(""INDEXBVMF:IFIX"",""price"",$I946),2,2))"),3416.25)</f>
        <v>3416.25</v>
      </c>
      <c r="W946" s="32" t="e">
        <f t="shared" ca="1" si="31"/>
        <v>#VALUE!</v>
      </c>
      <c r="X946" s="33" t="s">
        <v>66</v>
      </c>
      <c r="Y946" s="34">
        <v>0</v>
      </c>
    </row>
    <row r="947" spans="1:25" ht="15.75" customHeight="1" x14ac:dyDescent="0.2">
      <c r="A947" s="48"/>
      <c r="B947" s="45"/>
      <c r="C947" s="46"/>
      <c r="D947" s="48"/>
      <c r="E947" s="135"/>
      <c r="F947" s="49">
        <f t="shared" si="24"/>
        <v>0</v>
      </c>
      <c r="G947" s="49">
        <f t="shared" si="25"/>
        <v>0</v>
      </c>
      <c r="H947" s="34" t="s">
        <v>66</v>
      </c>
      <c r="I947" s="45"/>
      <c r="J947" s="46"/>
      <c r="K947" s="25"/>
      <c r="L947" s="22"/>
      <c r="M947" s="47" t="str">
        <f t="shared" si="26"/>
        <v/>
      </c>
      <c r="N947" s="27" t="str">
        <f t="shared" si="27"/>
        <v/>
      </c>
      <c r="O947" s="27" t="str">
        <f t="shared" si="28"/>
        <v/>
      </c>
      <c r="P947" s="27" t="str">
        <f t="shared" si="29"/>
        <v/>
      </c>
      <c r="Q947" s="28" t="s">
        <v>66</v>
      </c>
      <c r="R947" s="33" t="s">
        <v>66</v>
      </c>
      <c r="S947" s="30">
        <f ca="1">SUMIFS(Dividendos!E:E,Dividendos!B:B,A947,Dividendos!A:A,"&gt;="&amp;B947,Dividendos!A:A,"&lt;="&amp; IF(I947="",TODAY(),I947 ))*D947</f>
        <v>0</v>
      </c>
      <c r="T947" s="30">
        <f t="shared" ca="1" si="30"/>
        <v>0</v>
      </c>
      <c r="U947" s="31" t="str">
        <f ca="1">IFERROR(__xludf.DUMMYFUNCTION("IFERROR(IF(B947=TODAY(),GOOGLEFINANCE(""INDEXBVMF:IFIX""),INDEX(GOOGLEFINANCE(""INDEXBVMF:IFIX"",""price"",$B947),2,2)))"),"")</f>
        <v/>
      </c>
      <c r="V947" s="31">
        <f ca="1">IFERROR(__xludf.DUMMYFUNCTION("IF(OR(ISBLANK($I947),I947=TODAY()), GOOGLEFINANCE(""INDEXBVMF:IFIX"") ,INDEX(GOOGLEFINANCE(""INDEXBVMF:IFIX"",""price"",$I947),2,2))"),3416.25)</f>
        <v>3416.25</v>
      </c>
      <c r="W947" s="32" t="e">
        <f t="shared" ca="1" si="31"/>
        <v>#VALUE!</v>
      </c>
      <c r="X947" s="33" t="s">
        <v>66</v>
      </c>
      <c r="Y947" s="34">
        <v>0</v>
      </c>
    </row>
    <row r="948" spans="1:25" ht="15.75" customHeight="1" x14ac:dyDescent="0.2">
      <c r="A948" s="48"/>
      <c r="B948" s="45"/>
      <c r="C948" s="46"/>
      <c r="D948" s="48"/>
      <c r="E948" s="135"/>
      <c r="F948" s="49">
        <f t="shared" si="24"/>
        <v>0</v>
      </c>
      <c r="G948" s="49">
        <f t="shared" si="25"/>
        <v>0</v>
      </c>
      <c r="H948" s="34" t="s">
        <v>66</v>
      </c>
      <c r="I948" s="45"/>
      <c r="J948" s="46"/>
      <c r="K948" s="25"/>
      <c r="L948" s="22"/>
      <c r="M948" s="47" t="str">
        <f t="shared" si="26"/>
        <v/>
      </c>
      <c r="N948" s="27" t="str">
        <f t="shared" si="27"/>
        <v/>
      </c>
      <c r="O948" s="27" t="str">
        <f t="shared" si="28"/>
        <v/>
      </c>
      <c r="P948" s="27" t="str">
        <f t="shared" si="29"/>
        <v/>
      </c>
      <c r="Q948" s="28" t="s">
        <v>66</v>
      </c>
      <c r="R948" s="33" t="s">
        <v>66</v>
      </c>
      <c r="S948" s="30">
        <f ca="1">SUMIFS(Dividendos!E:E,Dividendos!B:B,A948,Dividendos!A:A,"&gt;="&amp;B948,Dividendos!A:A,"&lt;="&amp; IF(I948="",TODAY(),I948 ))*D948</f>
        <v>0</v>
      </c>
      <c r="T948" s="30">
        <f t="shared" ca="1" si="30"/>
        <v>0</v>
      </c>
      <c r="U948" s="31" t="str">
        <f ca="1">IFERROR(__xludf.DUMMYFUNCTION("IFERROR(IF(B948=TODAY(),GOOGLEFINANCE(""INDEXBVMF:IFIX""),INDEX(GOOGLEFINANCE(""INDEXBVMF:IFIX"",""price"",$B948),2,2)))"),"")</f>
        <v/>
      </c>
      <c r="V948" s="31">
        <f ca="1">IFERROR(__xludf.DUMMYFUNCTION("IF(OR(ISBLANK($I948),I948=TODAY()), GOOGLEFINANCE(""INDEXBVMF:IFIX"") ,INDEX(GOOGLEFINANCE(""INDEXBVMF:IFIX"",""price"",$I948),2,2))"),3416.25)</f>
        <v>3416.25</v>
      </c>
      <c r="W948" s="32" t="e">
        <f t="shared" ca="1" si="31"/>
        <v>#VALUE!</v>
      </c>
      <c r="X948" s="33" t="s">
        <v>66</v>
      </c>
      <c r="Y948" s="34">
        <v>0</v>
      </c>
    </row>
    <row r="949" spans="1:25" ht="15.75" customHeight="1" x14ac:dyDescent="0.2">
      <c r="A949" s="48"/>
      <c r="B949" s="45"/>
      <c r="C949" s="46"/>
      <c r="D949" s="48"/>
      <c r="E949" s="135"/>
      <c r="F949" s="49">
        <f t="shared" si="24"/>
        <v>0</v>
      </c>
      <c r="G949" s="49">
        <f t="shared" si="25"/>
        <v>0</v>
      </c>
      <c r="H949" s="34" t="s">
        <v>66</v>
      </c>
      <c r="I949" s="45"/>
      <c r="J949" s="46"/>
      <c r="K949" s="25"/>
      <c r="L949" s="22"/>
      <c r="M949" s="47" t="str">
        <f t="shared" si="26"/>
        <v/>
      </c>
      <c r="N949" s="27" t="str">
        <f t="shared" si="27"/>
        <v/>
      </c>
      <c r="O949" s="27" t="str">
        <f t="shared" si="28"/>
        <v/>
      </c>
      <c r="P949" s="27" t="str">
        <f t="shared" si="29"/>
        <v/>
      </c>
      <c r="Q949" s="28" t="s">
        <v>66</v>
      </c>
      <c r="R949" s="33" t="s">
        <v>66</v>
      </c>
      <c r="S949" s="30">
        <f ca="1">SUMIFS(Dividendos!E:E,Dividendos!B:B,A949,Dividendos!A:A,"&gt;="&amp;B949,Dividendos!A:A,"&lt;="&amp; IF(I949="",TODAY(),I949 ))*D949</f>
        <v>0</v>
      </c>
      <c r="T949" s="30">
        <f t="shared" ca="1" si="30"/>
        <v>0</v>
      </c>
      <c r="U949" s="31" t="str">
        <f ca="1">IFERROR(__xludf.DUMMYFUNCTION("IFERROR(IF(B949=TODAY(),GOOGLEFINANCE(""INDEXBVMF:IFIX""),INDEX(GOOGLEFINANCE(""INDEXBVMF:IFIX"",""price"",$B949),2,2)))"),"")</f>
        <v/>
      </c>
      <c r="V949" s="31">
        <f ca="1">IFERROR(__xludf.DUMMYFUNCTION("IF(OR(ISBLANK($I949),I949=TODAY()), GOOGLEFINANCE(""INDEXBVMF:IFIX"") ,INDEX(GOOGLEFINANCE(""INDEXBVMF:IFIX"",""price"",$I949),2,2))"),3416.25)</f>
        <v>3416.25</v>
      </c>
      <c r="W949" s="32" t="e">
        <f t="shared" ca="1" si="31"/>
        <v>#VALUE!</v>
      </c>
      <c r="X949" s="33" t="s">
        <v>66</v>
      </c>
      <c r="Y949" s="34">
        <v>0</v>
      </c>
    </row>
    <row r="950" spans="1:25" ht="15.75" customHeight="1" x14ac:dyDescent="0.2">
      <c r="A950" s="48"/>
      <c r="B950" s="45"/>
      <c r="C950" s="46"/>
      <c r="D950" s="48"/>
      <c r="E950" s="135"/>
      <c r="F950" s="49">
        <f t="shared" si="24"/>
        <v>0</v>
      </c>
      <c r="G950" s="49">
        <f t="shared" si="25"/>
        <v>0</v>
      </c>
      <c r="H950" s="34" t="s">
        <v>66</v>
      </c>
      <c r="I950" s="45"/>
      <c r="J950" s="46"/>
      <c r="K950" s="25"/>
      <c r="L950" s="22"/>
      <c r="M950" s="47" t="str">
        <f t="shared" si="26"/>
        <v/>
      </c>
      <c r="N950" s="27" t="str">
        <f t="shared" si="27"/>
        <v/>
      </c>
      <c r="O950" s="27" t="str">
        <f t="shared" si="28"/>
        <v/>
      </c>
      <c r="P950" s="27" t="str">
        <f t="shared" si="29"/>
        <v/>
      </c>
      <c r="Q950" s="28" t="s">
        <v>66</v>
      </c>
      <c r="R950" s="33" t="s">
        <v>66</v>
      </c>
      <c r="S950" s="30">
        <f ca="1">SUMIFS(Dividendos!E:E,Dividendos!B:B,A950,Dividendos!A:A,"&gt;="&amp;B950,Dividendos!A:A,"&lt;="&amp; IF(I950="",TODAY(),I950 ))*D950</f>
        <v>0</v>
      </c>
      <c r="T950" s="30">
        <f t="shared" ca="1" si="30"/>
        <v>0</v>
      </c>
      <c r="U950" s="31" t="str">
        <f ca="1">IFERROR(__xludf.DUMMYFUNCTION("IFERROR(IF(B950=TODAY(),GOOGLEFINANCE(""INDEXBVMF:IFIX""),INDEX(GOOGLEFINANCE(""INDEXBVMF:IFIX"",""price"",$B950),2,2)))"),"")</f>
        <v/>
      </c>
      <c r="V950" s="31">
        <f ca="1">IFERROR(__xludf.DUMMYFUNCTION("IF(OR(ISBLANK($I950),I950=TODAY()), GOOGLEFINANCE(""INDEXBVMF:IFIX"") ,INDEX(GOOGLEFINANCE(""INDEXBVMF:IFIX"",""price"",$I950),2,2))"),3416.25)</f>
        <v>3416.25</v>
      </c>
      <c r="W950" s="32" t="e">
        <f t="shared" ca="1" si="31"/>
        <v>#VALUE!</v>
      </c>
      <c r="X950" s="33" t="s">
        <v>66</v>
      </c>
      <c r="Y950" s="34">
        <v>0</v>
      </c>
    </row>
    <row r="951" spans="1:25" ht="15.75" customHeight="1" x14ac:dyDescent="0.2">
      <c r="A951" s="48"/>
      <c r="B951" s="45"/>
      <c r="C951" s="46"/>
      <c r="D951" s="48"/>
      <c r="E951" s="135"/>
      <c r="F951" s="49">
        <f t="shared" si="24"/>
        <v>0</v>
      </c>
      <c r="G951" s="49">
        <f t="shared" si="25"/>
        <v>0</v>
      </c>
      <c r="H951" s="34" t="s">
        <v>66</v>
      </c>
      <c r="I951" s="45"/>
      <c r="J951" s="46"/>
      <c r="K951" s="25"/>
      <c r="L951" s="22"/>
      <c r="M951" s="47" t="str">
        <f t="shared" si="26"/>
        <v/>
      </c>
      <c r="N951" s="27" t="str">
        <f t="shared" si="27"/>
        <v/>
      </c>
      <c r="O951" s="27" t="str">
        <f t="shared" si="28"/>
        <v/>
      </c>
      <c r="P951" s="27" t="str">
        <f t="shared" si="29"/>
        <v/>
      </c>
      <c r="Q951" s="28" t="s">
        <v>66</v>
      </c>
      <c r="R951" s="33" t="s">
        <v>66</v>
      </c>
      <c r="S951" s="30">
        <f ca="1">SUMIFS(Dividendos!E:E,Dividendos!B:B,A951,Dividendos!A:A,"&gt;="&amp;B951,Dividendos!A:A,"&lt;="&amp; IF(I951="",TODAY(),I951 ))*D951</f>
        <v>0</v>
      </c>
      <c r="T951" s="30">
        <f t="shared" ca="1" si="30"/>
        <v>0</v>
      </c>
      <c r="U951" s="31" t="str">
        <f ca="1">IFERROR(__xludf.DUMMYFUNCTION("IFERROR(IF(B951=TODAY(),GOOGLEFINANCE(""INDEXBVMF:IFIX""),INDEX(GOOGLEFINANCE(""INDEXBVMF:IFIX"",""price"",$B951),2,2)))"),"")</f>
        <v/>
      </c>
      <c r="V951" s="31">
        <f ca="1">IFERROR(__xludf.DUMMYFUNCTION("IF(OR(ISBLANK($I951),I951=TODAY()), GOOGLEFINANCE(""INDEXBVMF:IFIX"") ,INDEX(GOOGLEFINANCE(""INDEXBVMF:IFIX"",""price"",$I951),2,2))"),3416.25)</f>
        <v>3416.25</v>
      </c>
      <c r="W951" s="32" t="e">
        <f t="shared" ca="1" si="31"/>
        <v>#VALUE!</v>
      </c>
      <c r="X951" s="33" t="s">
        <v>66</v>
      </c>
      <c r="Y951" s="34">
        <v>0</v>
      </c>
    </row>
    <row r="952" spans="1:25" ht="15.75" customHeight="1" x14ac:dyDescent="0.2">
      <c r="A952" s="48"/>
      <c r="B952" s="45"/>
      <c r="C952" s="46"/>
      <c r="D952" s="48"/>
      <c r="E952" s="135"/>
      <c r="F952" s="49">
        <f t="shared" si="24"/>
        <v>0</v>
      </c>
      <c r="G952" s="49">
        <f t="shared" si="25"/>
        <v>0</v>
      </c>
      <c r="H952" s="34" t="s">
        <v>66</v>
      </c>
      <c r="I952" s="45"/>
      <c r="J952" s="46"/>
      <c r="K952" s="25"/>
      <c r="L952" s="22"/>
      <c r="M952" s="47" t="str">
        <f t="shared" si="26"/>
        <v/>
      </c>
      <c r="N952" s="27" t="str">
        <f t="shared" si="27"/>
        <v/>
      </c>
      <c r="O952" s="27" t="str">
        <f t="shared" si="28"/>
        <v/>
      </c>
      <c r="P952" s="27" t="str">
        <f t="shared" si="29"/>
        <v/>
      </c>
      <c r="Q952" s="28" t="s">
        <v>66</v>
      </c>
      <c r="R952" s="33" t="s">
        <v>66</v>
      </c>
      <c r="S952" s="30">
        <f ca="1">SUMIFS(Dividendos!E:E,Dividendos!B:B,A952,Dividendos!A:A,"&gt;="&amp;B952,Dividendos!A:A,"&lt;="&amp; IF(I952="",TODAY(),I952 ))*D952</f>
        <v>0</v>
      </c>
      <c r="T952" s="30">
        <f t="shared" ca="1" si="30"/>
        <v>0</v>
      </c>
      <c r="U952" s="31" t="str">
        <f ca="1">IFERROR(__xludf.DUMMYFUNCTION("IFERROR(IF(B952=TODAY(),GOOGLEFINANCE(""INDEXBVMF:IFIX""),INDEX(GOOGLEFINANCE(""INDEXBVMF:IFIX"",""price"",$B952),2,2)))"),"")</f>
        <v/>
      </c>
      <c r="V952" s="31">
        <f ca="1">IFERROR(__xludf.DUMMYFUNCTION("IF(OR(ISBLANK($I952),I952=TODAY()), GOOGLEFINANCE(""INDEXBVMF:IFIX"") ,INDEX(GOOGLEFINANCE(""INDEXBVMF:IFIX"",""price"",$I952),2,2))"),3416.25)</f>
        <v>3416.25</v>
      </c>
      <c r="W952" s="32" t="e">
        <f t="shared" ca="1" si="31"/>
        <v>#VALUE!</v>
      </c>
      <c r="X952" s="33" t="s">
        <v>66</v>
      </c>
      <c r="Y952" s="34">
        <v>0</v>
      </c>
    </row>
    <row r="953" spans="1:25" ht="15.75" customHeight="1" x14ac:dyDescent="0.2">
      <c r="A953" s="48"/>
      <c r="B953" s="45"/>
      <c r="C953" s="46"/>
      <c r="D953" s="48"/>
      <c r="E953" s="135"/>
      <c r="F953" s="49">
        <f t="shared" si="24"/>
        <v>0</v>
      </c>
      <c r="G953" s="49">
        <f t="shared" si="25"/>
        <v>0</v>
      </c>
      <c r="H953" s="34" t="s">
        <v>66</v>
      </c>
      <c r="I953" s="45"/>
      <c r="J953" s="46"/>
      <c r="K953" s="25"/>
      <c r="L953" s="22"/>
      <c r="M953" s="47" t="str">
        <f t="shared" si="26"/>
        <v/>
      </c>
      <c r="N953" s="27" t="str">
        <f t="shared" si="27"/>
        <v/>
      </c>
      <c r="O953" s="27" t="str">
        <f t="shared" si="28"/>
        <v/>
      </c>
      <c r="P953" s="27" t="str">
        <f t="shared" si="29"/>
        <v/>
      </c>
      <c r="Q953" s="28" t="s">
        <v>66</v>
      </c>
      <c r="R953" s="33" t="s">
        <v>66</v>
      </c>
      <c r="S953" s="30">
        <f ca="1">SUMIFS(Dividendos!E:E,Dividendos!B:B,A953,Dividendos!A:A,"&gt;="&amp;B953,Dividendos!A:A,"&lt;="&amp; IF(I953="",TODAY(),I953 ))*D953</f>
        <v>0</v>
      </c>
      <c r="T953" s="30">
        <f t="shared" ca="1" si="30"/>
        <v>0</v>
      </c>
      <c r="U953" s="31" t="str">
        <f ca="1">IFERROR(__xludf.DUMMYFUNCTION("IFERROR(IF(B953=TODAY(),GOOGLEFINANCE(""INDEXBVMF:IFIX""),INDEX(GOOGLEFINANCE(""INDEXBVMF:IFIX"",""price"",$B953),2,2)))"),"")</f>
        <v/>
      </c>
      <c r="V953" s="31">
        <f ca="1">IFERROR(__xludf.DUMMYFUNCTION("IF(OR(ISBLANK($I953),I953=TODAY()), GOOGLEFINANCE(""INDEXBVMF:IFIX"") ,INDEX(GOOGLEFINANCE(""INDEXBVMF:IFIX"",""price"",$I953),2,2))"),3416.25)</f>
        <v>3416.25</v>
      </c>
      <c r="W953" s="32" t="e">
        <f t="shared" ca="1" si="31"/>
        <v>#VALUE!</v>
      </c>
      <c r="X953" s="33" t="s">
        <v>66</v>
      </c>
      <c r="Y953" s="34">
        <v>0</v>
      </c>
    </row>
    <row r="954" spans="1:25" ht="15.75" customHeight="1" x14ac:dyDescent="0.2">
      <c r="A954" s="48"/>
      <c r="B954" s="45"/>
      <c r="C954" s="46"/>
      <c r="D954" s="48"/>
      <c r="E954" s="135"/>
      <c r="F954" s="49">
        <f t="shared" si="24"/>
        <v>0</v>
      </c>
      <c r="G954" s="49">
        <f t="shared" si="25"/>
        <v>0</v>
      </c>
      <c r="H954" s="34" t="s">
        <v>66</v>
      </c>
      <c r="I954" s="45"/>
      <c r="J954" s="46"/>
      <c r="K954" s="25"/>
      <c r="L954" s="22"/>
      <c r="M954" s="47" t="str">
        <f t="shared" si="26"/>
        <v/>
      </c>
      <c r="N954" s="27" t="str">
        <f t="shared" si="27"/>
        <v/>
      </c>
      <c r="O954" s="27" t="str">
        <f t="shared" si="28"/>
        <v/>
      </c>
      <c r="P954" s="27" t="str">
        <f t="shared" si="29"/>
        <v/>
      </c>
      <c r="Q954" s="28" t="s">
        <v>66</v>
      </c>
      <c r="R954" s="33" t="s">
        <v>66</v>
      </c>
      <c r="S954" s="30">
        <f ca="1">SUMIFS(Dividendos!E:E,Dividendos!B:B,A954,Dividendos!A:A,"&gt;="&amp;B954,Dividendos!A:A,"&lt;="&amp; IF(I954="",TODAY(),I954 ))*D954</f>
        <v>0</v>
      </c>
      <c r="T954" s="30">
        <f t="shared" ca="1" si="30"/>
        <v>0</v>
      </c>
      <c r="U954" s="31" t="str">
        <f ca="1">IFERROR(__xludf.DUMMYFUNCTION("IFERROR(IF(B954=TODAY(),GOOGLEFINANCE(""INDEXBVMF:IFIX""),INDEX(GOOGLEFINANCE(""INDEXBVMF:IFIX"",""price"",$B954),2,2)))"),"")</f>
        <v/>
      </c>
      <c r="V954" s="31">
        <f ca="1">IFERROR(__xludf.DUMMYFUNCTION("IF(OR(ISBLANK($I954),I954=TODAY()), GOOGLEFINANCE(""INDEXBVMF:IFIX"") ,INDEX(GOOGLEFINANCE(""INDEXBVMF:IFIX"",""price"",$I954),2,2))"),3416.25)</f>
        <v>3416.25</v>
      </c>
      <c r="W954" s="32" t="e">
        <f t="shared" ca="1" si="31"/>
        <v>#VALUE!</v>
      </c>
      <c r="X954" s="33" t="s">
        <v>66</v>
      </c>
      <c r="Y954" s="34">
        <v>0</v>
      </c>
    </row>
    <row r="955" spans="1:25" ht="15.75" customHeight="1" x14ac:dyDescent="0.2">
      <c r="A955" s="48"/>
      <c r="B955" s="45"/>
      <c r="C955" s="46"/>
      <c r="D955" s="48"/>
      <c r="E955" s="135"/>
      <c r="F955" s="49">
        <f t="shared" si="24"/>
        <v>0</v>
      </c>
      <c r="G955" s="49">
        <f t="shared" si="25"/>
        <v>0</v>
      </c>
      <c r="H955" s="34" t="s">
        <v>66</v>
      </c>
      <c r="I955" s="45"/>
      <c r="J955" s="46"/>
      <c r="K955" s="25"/>
      <c r="L955" s="22"/>
      <c r="M955" s="47" t="str">
        <f t="shared" si="26"/>
        <v/>
      </c>
      <c r="N955" s="27" t="str">
        <f t="shared" si="27"/>
        <v/>
      </c>
      <c r="O955" s="27" t="str">
        <f t="shared" si="28"/>
        <v/>
      </c>
      <c r="P955" s="27" t="str">
        <f t="shared" si="29"/>
        <v/>
      </c>
      <c r="Q955" s="28" t="s">
        <v>66</v>
      </c>
      <c r="R955" s="33" t="s">
        <v>66</v>
      </c>
      <c r="S955" s="30">
        <f ca="1">SUMIFS(Dividendos!E:E,Dividendos!B:B,A955,Dividendos!A:A,"&gt;="&amp;B955,Dividendos!A:A,"&lt;="&amp; IF(I955="",TODAY(),I955 ))*D955</f>
        <v>0</v>
      </c>
      <c r="T955" s="30">
        <f t="shared" ca="1" si="30"/>
        <v>0</v>
      </c>
      <c r="U955" s="31" t="str">
        <f ca="1">IFERROR(__xludf.DUMMYFUNCTION("IFERROR(IF(B955=TODAY(),GOOGLEFINANCE(""INDEXBVMF:IFIX""),INDEX(GOOGLEFINANCE(""INDEXBVMF:IFIX"",""price"",$B955),2,2)))"),"")</f>
        <v/>
      </c>
      <c r="V955" s="31">
        <f ca="1">IFERROR(__xludf.DUMMYFUNCTION("IF(OR(ISBLANK($I955),I955=TODAY()), GOOGLEFINANCE(""INDEXBVMF:IFIX"") ,INDEX(GOOGLEFINANCE(""INDEXBVMF:IFIX"",""price"",$I955),2,2))"),3416.25)</f>
        <v>3416.25</v>
      </c>
      <c r="W955" s="32" t="e">
        <f t="shared" ca="1" si="31"/>
        <v>#VALUE!</v>
      </c>
      <c r="X955" s="33" t="s">
        <v>66</v>
      </c>
      <c r="Y955" s="34">
        <v>0</v>
      </c>
    </row>
    <row r="956" spans="1:25" ht="15.75" customHeight="1" x14ac:dyDescent="0.2">
      <c r="A956" s="48"/>
      <c r="B956" s="45"/>
      <c r="C956" s="46"/>
      <c r="D956" s="48"/>
      <c r="E956" s="135"/>
      <c r="F956" s="49">
        <f t="shared" si="24"/>
        <v>0</v>
      </c>
      <c r="G956" s="49">
        <f t="shared" si="25"/>
        <v>0</v>
      </c>
      <c r="H956" s="34" t="s">
        <v>66</v>
      </c>
      <c r="I956" s="45"/>
      <c r="J956" s="46"/>
      <c r="K956" s="25"/>
      <c r="L956" s="22"/>
      <c r="M956" s="47" t="str">
        <f t="shared" si="26"/>
        <v/>
      </c>
      <c r="N956" s="27" t="str">
        <f t="shared" si="27"/>
        <v/>
      </c>
      <c r="O956" s="27" t="str">
        <f t="shared" si="28"/>
        <v/>
      </c>
      <c r="P956" s="27" t="str">
        <f t="shared" si="29"/>
        <v/>
      </c>
      <c r="Q956" s="28" t="s">
        <v>66</v>
      </c>
      <c r="R956" s="33" t="s">
        <v>66</v>
      </c>
      <c r="S956" s="30">
        <f ca="1">SUMIFS(Dividendos!E:E,Dividendos!B:B,A956,Dividendos!A:A,"&gt;="&amp;B956,Dividendos!A:A,"&lt;="&amp; IF(I956="",TODAY(),I956 ))*D956</f>
        <v>0</v>
      </c>
      <c r="T956" s="30">
        <f t="shared" ca="1" si="30"/>
        <v>0</v>
      </c>
      <c r="U956" s="31" t="str">
        <f ca="1">IFERROR(__xludf.DUMMYFUNCTION("IFERROR(IF(B956=TODAY(),GOOGLEFINANCE(""INDEXBVMF:IFIX""),INDEX(GOOGLEFINANCE(""INDEXBVMF:IFIX"",""price"",$B956),2,2)))"),"")</f>
        <v/>
      </c>
      <c r="V956" s="31">
        <f ca="1">IFERROR(__xludf.DUMMYFUNCTION("IF(OR(ISBLANK($I956),I956=TODAY()), GOOGLEFINANCE(""INDEXBVMF:IFIX"") ,INDEX(GOOGLEFINANCE(""INDEXBVMF:IFIX"",""price"",$I956),2,2))"),3416.25)</f>
        <v>3416.25</v>
      </c>
      <c r="W956" s="32" t="e">
        <f t="shared" ca="1" si="31"/>
        <v>#VALUE!</v>
      </c>
      <c r="X956" s="33" t="s">
        <v>66</v>
      </c>
      <c r="Y956" s="34">
        <v>0</v>
      </c>
    </row>
    <row r="957" spans="1:25" ht="15.75" customHeight="1" x14ac:dyDescent="0.2">
      <c r="A957" s="48"/>
      <c r="B957" s="45"/>
      <c r="C957" s="46"/>
      <c r="D957" s="48"/>
      <c r="E957" s="135"/>
      <c r="F957" s="49">
        <f t="shared" si="24"/>
        <v>0</v>
      </c>
      <c r="G957" s="49">
        <f t="shared" si="25"/>
        <v>0</v>
      </c>
      <c r="H957" s="34" t="s">
        <v>66</v>
      </c>
      <c r="I957" s="45"/>
      <c r="J957" s="46"/>
      <c r="K957" s="25"/>
      <c r="L957" s="22"/>
      <c r="M957" s="47" t="str">
        <f t="shared" si="26"/>
        <v/>
      </c>
      <c r="N957" s="27" t="str">
        <f t="shared" si="27"/>
        <v/>
      </c>
      <c r="O957" s="27" t="str">
        <f t="shared" si="28"/>
        <v/>
      </c>
      <c r="P957" s="27" t="str">
        <f t="shared" si="29"/>
        <v/>
      </c>
      <c r="Q957" s="28" t="s">
        <v>66</v>
      </c>
      <c r="R957" s="33" t="s">
        <v>66</v>
      </c>
      <c r="S957" s="30">
        <f ca="1">SUMIFS(Dividendos!E:E,Dividendos!B:B,A957,Dividendos!A:A,"&gt;="&amp;B957,Dividendos!A:A,"&lt;="&amp; IF(I957="",TODAY(),I957 ))*D957</f>
        <v>0</v>
      </c>
      <c r="T957" s="30">
        <f t="shared" ca="1" si="30"/>
        <v>0</v>
      </c>
      <c r="U957" s="31" t="str">
        <f ca="1">IFERROR(__xludf.DUMMYFUNCTION("IFERROR(IF(B957=TODAY(),GOOGLEFINANCE(""INDEXBVMF:IFIX""),INDEX(GOOGLEFINANCE(""INDEXBVMF:IFIX"",""price"",$B957),2,2)))"),"")</f>
        <v/>
      </c>
      <c r="V957" s="31">
        <f ca="1">IFERROR(__xludf.DUMMYFUNCTION("IF(OR(ISBLANK($I957),I957=TODAY()), GOOGLEFINANCE(""INDEXBVMF:IFIX"") ,INDEX(GOOGLEFINANCE(""INDEXBVMF:IFIX"",""price"",$I957),2,2))"),3416.25)</f>
        <v>3416.25</v>
      </c>
      <c r="W957" s="32" t="e">
        <f t="shared" ca="1" si="31"/>
        <v>#VALUE!</v>
      </c>
      <c r="X957" s="33" t="s">
        <v>66</v>
      </c>
      <c r="Y957" s="34">
        <v>0</v>
      </c>
    </row>
    <row r="958" spans="1:25" ht="15.75" customHeight="1" x14ac:dyDescent="0.2">
      <c r="A958" s="48"/>
      <c r="B958" s="45"/>
      <c r="C958" s="46"/>
      <c r="D958" s="48"/>
      <c r="E958" s="135"/>
      <c r="F958" s="49">
        <f t="shared" si="24"/>
        <v>0</v>
      </c>
      <c r="G958" s="49">
        <f t="shared" si="25"/>
        <v>0</v>
      </c>
      <c r="H958" s="34" t="s">
        <v>66</v>
      </c>
      <c r="I958" s="45"/>
      <c r="J958" s="46"/>
      <c r="K958" s="25"/>
      <c r="L958" s="22"/>
      <c r="M958" s="47" t="str">
        <f t="shared" si="26"/>
        <v/>
      </c>
      <c r="N958" s="27" t="str">
        <f t="shared" si="27"/>
        <v/>
      </c>
      <c r="O958" s="27" t="str">
        <f t="shared" si="28"/>
        <v/>
      </c>
      <c r="P958" s="27" t="str">
        <f t="shared" si="29"/>
        <v/>
      </c>
      <c r="Q958" s="28" t="s">
        <v>66</v>
      </c>
      <c r="R958" s="33" t="s">
        <v>66</v>
      </c>
      <c r="S958" s="30">
        <f ca="1">SUMIFS(Dividendos!E:E,Dividendos!B:B,A958,Dividendos!A:A,"&gt;="&amp;B958,Dividendos!A:A,"&lt;="&amp; IF(I958="",TODAY(),I958 ))*D958</f>
        <v>0</v>
      </c>
      <c r="T958" s="30">
        <f t="shared" ca="1" si="30"/>
        <v>0</v>
      </c>
      <c r="U958" s="31" t="str">
        <f ca="1">IFERROR(__xludf.DUMMYFUNCTION("IFERROR(IF(B958=TODAY(),GOOGLEFINANCE(""INDEXBVMF:IFIX""),INDEX(GOOGLEFINANCE(""INDEXBVMF:IFIX"",""price"",$B958),2,2)))"),"")</f>
        <v/>
      </c>
      <c r="V958" s="31">
        <f ca="1">IFERROR(__xludf.DUMMYFUNCTION("IF(OR(ISBLANK($I958),I958=TODAY()), GOOGLEFINANCE(""INDEXBVMF:IFIX"") ,INDEX(GOOGLEFINANCE(""INDEXBVMF:IFIX"",""price"",$I958),2,2))"),3416.25)</f>
        <v>3416.25</v>
      </c>
      <c r="W958" s="32" t="e">
        <f t="shared" ca="1" si="31"/>
        <v>#VALUE!</v>
      </c>
      <c r="X958" s="33" t="s">
        <v>66</v>
      </c>
      <c r="Y958" s="34">
        <v>0</v>
      </c>
    </row>
    <row r="959" spans="1:25" ht="15.75" customHeight="1" x14ac:dyDescent="0.2">
      <c r="A959" s="48"/>
      <c r="B959" s="45"/>
      <c r="C959" s="46"/>
      <c r="D959" s="48"/>
      <c r="E959" s="135"/>
      <c r="F959" s="49">
        <f t="shared" si="24"/>
        <v>0</v>
      </c>
      <c r="G959" s="49">
        <f t="shared" si="25"/>
        <v>0</v>
      </c>
      <c r="H959" s="34" t="s">
        <v>66</v>
      </c>
      <c r="I959" s="45"/>
      <c r="J959" s="46"/>
      <c r="K959" s="25"/>
      <c r="L959" s="22"/>
      <c r="M959" s="47" t="str">
        <f t="shared" si="26"/>
        <v/>
      </c>
      <c r="N959" s="27" t="str">
        <f t="shared" si="27"/>
        <v/>
      </c>
      <c r="O959" s="27" t="str">
        <f t="shared" si="28"/>
        <v/>
      </c>
      <c r="P959" s="27" t="str">
        <f t="shared" si="29"/>
        <v/>
      </c>
      <c r="Q959" s="28" t="s">
        <v>66</v>
      </c>
      <c r="R959" s="33" t="s">
        <v>66</v>
      </c>
      <c r="S959" s="30">
        <f ca="1">SUMIFS(Dividendos!E:E,Dividendos!B:B,A959,Dividendos!A:A,"&gt;="&amp;B959,Dividendos!A:A,"&lt;="&amp; IF(I959="",TODAY(),I959 ))*D959</f>
        <v>0</v>
      </c>
      <c r="T959" s="30">
        <f t="shared" ca="1" si="30"/>
        <v>0</v>
      </c>
      <c r="U959" s="31" t="str">
        <f ca="1">IFERROR(__xludf.DUMMYFUNCTION("IFERROR(IF(B959=TODAY(),GOOGLEFINANCE(""INDEXBVMF:IFIX""),INDEX(GOOGLEFINANCE(""INDEXBVMF:IFIX"",""price"",$B959),2,2)))"),"")</f>
        <v/>
      </c>
      <c r="V959" s="31">
        <f ca="1">IFERROR(__xludf.DUMMYFUNCTION("IF(OR(ISBLANK($I959),I959=TODAY()), GOOGLEFINANCE(""INDEXBVMF:IFIX"") ,INDEX(GOOGLEFINANCE(""INDEXBVMF:IFIX"",""price"",$I959),2,2))"),3416.25)</f>
        <v>3416.25</v>
      </c>
      <c r="W959" s="32" t="e">
        <f t="shared" ca="1" si="31"/>
        <v>#VALUE!</v>
      </c>
      <c r="X959" s="33" t="s">
        <v>66</v>
      </c>
      <c r="Y959" s="34">
        <v>0</v>
      </c>
    </row>
    <row r="960" spans="1:25" ht="15.75" customHeight="1" x14ac:dyDescent="0.2">
      <c r="A960" s="48"/>
      <c r="B960" s="45"/>
      <c r="C960" s="46"/>
      <c r="D960" s="48"/>
      <c r="E960" s="135"/>
      <c r="F960" s="49">
        <f t="shared" si="24"/>
        <v>0</v>
      </c>
      <c r="G960" s="49">
        <f t="shared" si="25"/>
        <v>0</v>
      </c>
      <c r="H960" s="34" t="s">
        <v>66</v>
      </c>
      <c r="I960" s="45"/>
      <c r="J960" s="46"/>
      <c r="K960" s="25"/>
      <c r="L960" s="22"/>
      <c r="M960" s="47" t="str">
        <f t="shared" si="26"/>
        <v/>
      </c>
      <c r="N960" s="27" t="str">
        <f t="shared" si="27"/>
        <v/>
      </c>
      <c r="O960" s="27" t="str">
        <f t="shared" si="28"/>
        <v/>
      </c>
      <c r="P960" s="27" t="str">
        <f t="shared" si="29"/>
        <v/>
      </c>
      <c r="Q960" s="28" t="s">
        <v>66</v>
      </c>
      <c r="R960" s="33" t="s">
        <v>66</v>
      </c>
      <c r="S960" s="30">
        <f ca="1">SUMIFS(Dividendos!E:E,Dividendos!B:B,A960,Dividendos!A:A,"&gt;="&amp;B960,Dividendos!A:A,"&lt;="&amp; IF(I960="",TODAY(),I960 ))*D960</f>
        <v>0</v>
      </c>
      <c r="T960" s="30">
        <f t="shared" ca="1" si="30"/>
        <v>0</v>
      </c>
      <c r="U960" s="31" t="str">
        <f ca="1">IFERROR(__xludf.DUMMYFUNCTION("IFERROR(IF(B960=TODAY(),GOOGLEFINANCE(""INDEXBVMF:IFIX""),INDEX(GOOGLEFINANCE(""INDEXBVMF:IFIX"",""price"",$B960),2,2)))"),"")</f>
        <v/>
      </c>
      <c r="V960" s="31">
        <f ca="1">IFERROR(__xludf.DUMMYFUNCTION("IF(OR(ISBLANK($I960),I960=TODAY()), GOOGLEFINANCE(""INDEXBVMF:IFIX"") ,INDEX(GOOGLEFINANCE(""INDEXBVMF:IFIX"",""price"",$I960),2,2))"),3416.25)</f>
        <v>3416.25</v>
      </c>
      <c r="W960" s="32" t="e">
        <f t="shared" ca="1" si="31"/>
        <v>#VALUE!</v>
      </c>
      <c r="X960" s="33" t="s">
        <v>66</v>
      </c>
      <c r="Y960" s="34">
        <v>0</v>
      </c>
    </row>
    <row r="961" spans="1:25" ht="15.75" customHeight="1" x14ac:dyDescent="0.2">
      <c r="A961" s="48"/>
      <c r="B961" s="45"/>
      <c r="C961" s="46"/>
      <c r="D961" s="48"/>
      <c r="E961" s="135"/>
      <c r="F961" s="49">
        <f t="shared" si="24"/>
        <v>0</v>
      </c>
      <c r="G961" s="49">
        <f t="shared" si="25"/>
        <v>0</v>
      </c>
      <c r="H961" s="34" t="s">
        <v>66</v>
      </c>
      <c r="I961" s="45"/>
      <c r="J961" s="46"/>
      <c r="K961" s="25"/>
      <c r="L961" s="22"/>
      <c r="M961" s="47" t="str">
        <f t="shared" si="26"/>
        <v/>
      </c>
      <c r="N961" s="27" t="str">
        <f t="shared" si="27"/>
        <v/>
      </c>
      <c r="O961" s="27" t="str">
        <f t="shared" si="28"/>
        <v/>
      </c>
      <c r="P961" s="27" t="str">
        <f t="shared" si="29"/>
        <v/>
      </c>
      <c r="Q961" s="28" t="s">
        <v>66</v>
      </c>
      <c r="R961" s="33" t="s">
        <v>66</v>
      </c>
      <c r="S961" s="30">
        <f ca="1">SUMIFS(Dividendos!E:E,Dividendos!B:B,A961,Dividendos!A:A,"&gt;="&amp;B961,Dividendos!A:A,"&lt;="&amp; IF(I961="",TODAY(),I961 ))*D961</f>
        <v>0</v>
      </c>
      <c r="T961" s="30">
        <f t="shared" ca="1" si="30"/>
        <v>0</v>
      </c>
      <c r="U961" s="31" t="str">
        <f ca="1">IFERROR(__xludf.DUMMYFUNCTION("IFERROR(IF(B961=TODAY(),GOOGLEFINANCE(""INDEXBVMF:IFIX""),INDEX(GOOGLEFINANCE(""INDEXBVMF:IFIX"",""price"",$B961),2,2)))"),"")</f>
        <v/>
      </c>
      <c r="V961" s="31">
        <f ca="1">IFERROR(__xludf.DUMMYFUNCTION("IF(OR(ISBLANK($I961),I961=TODAY()), GOOGLEFINANCE(""INDEXBVMF:IFIX"") ,INDEX(GOOGLEFINANCE(""INDEXBVMF:IFIX"",""price"",$I961),2,2))"),3416.25)</f>
        <v>3416.25</v>
      </c>
      <c r="W961" s="32" t="e">
        <f t="shared" ca="1" si="31"/>
        <v>#VALUE!</v>
      </c>
      <c r="X961" s="33" t="s">
        <v>66</v>
      </c>
      <c r="Y961" s="34">
        <v>0</v>
      </c>
    </row>
    <row r="962" spans="1:25" ht="15.75" customHeight="1" x14ac:dyDescent="0.2">
      <c r="A962" s="48"/>
      <c r="B962" s="45"/>
      <c r="C962" s="46"/>
      <c r="D962" s="48"/>
      <c r="E962" s="135"/>
      <c r="F962" s="49">
        <f t="shared" si="24"/>
        <v>0</v>
      </c>
      <c r="G962" s="49">
        <f t="shared" si="25"/>
        <v>0</v>
      </c>
      <c r="H962" s="34" t="s">
        <v>66</v>
      </c>
      <c r="I962" s="45"/>
      <c r="J962" s="46"/>
      <c r="K962" s="25"/>
      <c r="L962" s="22"/>
      <c r="M962" s="47" t="str">
        <f t="shared" si="26"/>
        <v/>
      </c>
      <c r="N962" s="27" t="str">
        <f t="shared" si="27"/>
        <v/>
      </c>
      <c r="O962" s="27" t="str">
        <f t="shared" si="28"/>
        <v/>
      </c>
      <c r="P962" s="27" t="str">
        <f t="shared" si="29"/>
        <v/>
      </c>
      <c r="Q962" s="28" t="s">
        <v>66</v>
      </c>
      <c r="R962" s="33" t="s">
        <v>66</v>
      </c>
      <c r="S962" s="30">
        <f ca="1">SUMIFS(Dividendos!E:E,Dividendos!B:B,A962,Dividendos!A:A,"&gt;="&amp;B962,Dividendos!A:A,"&lt;="&amp; IF(I962="",TODAY(),I962 ))*D962</f>
        <v>0</v>
      </c>
      <c r="T962" s="30">
        <f t="shared" ca="1" si="30"/>
        <v>0</v>
      </c>
      <c r="U962" s="31" t="str">
        <f ca="1">IFERROR(__xludf.DUMMYFUNCTION("IFERROR(IF(B962=TODAY(),GOOGLEFINANCE(""INDEXBVMF:IFIX""),INDEX(GOOGLEFINANCE(""INDEXBVMF:IFIX"",""price"",$B962),2,2)))"),"")</f>
        <v/>
      </c>
      <c r="V962" s="31">
        <f ca="1">IFERROR(__xludf.DUMMYFUNCTION("IF(OR(ISBLANK($I962),I962=TODAY()), GOOGLEFINANCE(""INDEXBVMF:IFIX"") ,INDEX(GOOGLEFINANCE(""INDEXBVMF:IFIX"",""price"",$I962),2,2))"),3416.25)</f>
        <v>3416.25</v>
      </c>
      <c r="W962" s="32" t="e">
        <f t="shared" ca="1" si="31"/>
        <v>#VALUE!</v>
      </c>
      <c r="X962" s="33" t="s">
        <v>66</v>
      </c>
      <c r="Y962" s="34">
        <v>0</v>
      </c>
    </row>
    <row r="963" spans="1:25" ht="15.75" customHeight="1" x14ac:dyDescent="0.2">
      <c r="A963" s="48"/>
      <c r="B963" s="45"/>
      <c r="C963" s="46"/>
      <c r="D963" s="48"/>
      <c r="E963" s="135"/>
      <c r="F963" s="49">
        <f t="shared" si="24"/>
        <v>0</v>
      </c>
      <c r="G963" s="49">
        <f t="shared" si="25"/>
        <v>0</v>
      </c>
      <c r="H963" s="34" t="s">
        <v>66</v>
      </c>
      <c r="I963" s="45"/>
      <c r="J963" s="46"/>
      <c r="K963" s="25"/>
      <c r="L963" s="22"/>
      <c r="M963" s="47" t="str">
        <f t="shared" si="26"/>
        <v/>
      </c>
      <c r="N963" s="27" t="str">
        <f t="shared" si="27"/>
        <v/>
      </c>
      <c r="O963" s="27" t="str">
        <f t="shared" si="28"/>
        <v/>
      </c>
      <c r="P963" s="27" t="str">
        <f t="shared" si="29"/>
        <v/>
      </c>
      <c r="Q963" s="28" t="s">
        <v>66</v>
      </c>
      <c r="R963" s="33" t="s">
        <v>66</v>
      </c>
      <c r="S963" s="30">
        <f ca="1">SUMIFS(Dividendos!E:E,Dividendos!B:B,A963,Dividendos!A:A,"&gt;="&amp;B963,Dividendos!A:A,"&lt;="&amp; IF(I963="",TODAY(),I963 ))*D963</f>
        <v>0</v>
      </c>
      <c r="T963" s="30">
        <f t="shared" ca="1" si="30"/>
        <v>0</v>
      </c>
      <c r="U963" s="31" t="str">
        <f ca="1">IFERROR(__xludf.DUMMYFUNCTION("IFERROR(IF(B963=TODAY(),GOOGLEFINANCE(""INDEXBVMF:IFIX""),INDEX(GOOGLEFINANCE(""INDEXBVMF:IFIX"",""price"",$B963),2,2)))"),"")</f>
        <v/>
      </c>
      <c r="V963" s="31">
        <f ca="1">IFERROR(__xludf.DUMMYFUNCTION("IF(OR(ISBLANK($I963),I963=TODAY()), GOOGLEFINANCE(""INDEXBVMF:IFIX"") ,INDEX(GOOGLEFINANCE(""INDEXBVMF:IFIX"",""price"",$I963),2,2))"),3416.25)</f>
        <v>3416.25</v>
      </c>
      <c r="W963" s="32" t="e">
        <f t="shared" ca="1" si="31"/>
        <v>#VALUE!</v>
      </c>
      <c r="X963" s="33" t="s">
        <v>66</v>
      </c>
      <c r="Y963" s="34">
        <v>0</v>
      </c>
    </row>
    <row r="964" spans="1:25" ht="15.75" customHeight="1" x14ac:dyDescent="0.2">
      <c r="A964" s="48"/>
      <c r="B964" s="45"/>
      <c r="C964" s="46"/>
      <c r="D964" s="48"/>
      <c r="E964" s="135"/>
      <c r="F964" s="49">
        <f t="shared" si="24"/>
        <v>0</v>
      </c>
      <c r="G964" s="49">
        <f t="shared" si="25"/>
        <v>0</v>
      </c>
      <c r="H964" s="34" t="s">
        <v>66</v>
      </c>
      <c r="I964" s="45"/>
      <c r="J964" s="46"/>
      <c r="K964" s="25"/>
      <c r="L964" s="22"/>
      <c r="M964" s="47" t="str">
        <f t="shared" si="26"/>
        <v/>
      </c>
      <c r="N964" s="27" t="str">
        <f t="shared" si="27"/>
        <v/>
      </c>
      <c r="O964" s="27" t="str">
        <f t="shared" si="28"/>
        <v/>
      </c>
      <c r="P964" s="27" t="str">
        <f t="shared" si="29"/>
        <v/>
      </c>
      <c r="Q964" s="28" t="s">
        <v>66</v>
      </c>
      <c r="R964" s="33" t="s">
        <v>66</v>
      </c>
      <c r="S964" s="30">
        <f ca="1">SUMIFS(Dividendos!E:E,Dividendos!B:B,A964,Dividendos!A:A,"&gt;="&amp;B964,Dividendos!A:A,"&lt;="&amp; IF(I964="",TODAY(),I964 ))*D964</f>
        <v>0</v>
      </c>
      <c r="T964" s="30">
        <f t="shared" ca="1" si="30"/>
        <v>0</v>
      </c>
      <c r="U964" s="31" t="str">
        <f ca="1">IFERROR(__xludf.DUMMYFUNCTION("IFERROR(IF(B964=TODAY(),GOOGLEFINANCE(""INDEXBVMF:IFIX""),INDEX(GOOGLEFINANCE(""INDEXBVMF:IFIX"",""price"",$B964),2,2)))"),"")</f>
        <v/>
      </c>
      <c r="V964" s="31">
        <f ca="1">IFERROR(__xludf.DUMMYFUNCTION("IF(OR(ISBLANK($I964),I964=TODAY()), GOOGLEFINANCE(""INDEXBVMF:IFIX"") ,INDEX(GOOGLEFINANCE(""INDEXBVMF:IFIX"",""price"",$I964),2,2))"),3416.25)</f>
        <v>3416.25</v>
      </c>
      <c r="W964" s="32" t="e">
        <f t="shared" ca="1" si="31"/>
        <v>#VALUE!</v>
      </c>
      <c r="X964" s="33" t="s">
        <v>66</v>
      </c>
      <c r="Y964" s="34">
        <v>0</v>
      </c>
    </row>
    <row r="965" spans="1:25" ht="15.75" customHeight="1" x14ac:dyDescent="0.2">
      <c r="A965" s="48"/>
      <c r="B965" s="45"/>
      <c r="C965" s="46"/>
      <c r="D965" s="48"/>
      <c r="E965" s="135"/>
      <c r="F965" s="49">
        <f t="shared" si="24"/>
        <v>0</v>
      </c>
      <c r="G965" s="49">
        <f t="shared" si="25"/>
        <v>0</v>
      </c>
      <c r="H965" s="34" t="s">
        <v>66</v>
      </c>
      <c r="I965" s="45"/>
      <c r="J965" s="46"/>
      <c r="K965" s="25"/>
      <c r="L965" s="22"/>
      <c r="M965" s="47" t="str">
        <f t="shared" si="26"/>
        <v/>
      </c>
      <c r="N965" s="27" t="str">
        <f t="shared" si="27"/>
        <v/>
      </c>
      <c r="O965" s="27" t="str">
        <f t="shared" si="28"/>
        <v/>
      </c>
      <c r="P965" s="27" t="str">
        <f t="shared" si="29"/>
        <v/>
      </c>
      <c r="Q965" s="28" t="s">
        <v>66</v>
      </c>
      <c r="R965" s="33" t="s">
        <v>66</v>
      </c>
      <c r="S965" s="30">
        <f ca="1">SUMIFS(Dividendos!E:E,Dividendos!B:B,A965,Dividendos!A:A,"&gt;="&amp;B965,Dividendos!A:A,"&lt;="&amp; IF(I965="",TODAY(),I965 ))*D965</f>
        <v>0</v>
      </c>
      <c r="T965" s="30">
        <f t="shared" ca="1" si="30"/>
        <v>0</v>
      </c>
      <c r="U965" s="31" t="str">
        <f ca="1">IFERROR(__xludf.DUMMYFUNCTION("IFERROR(IF(B965=TODAY(),GOOGLEFINANCE(""INDEXBVMF:IFIX""),INDEX(GOOGLEFINANCE(""INDEXBVMF:IFIX"",""price"",$B965),2,2)))"),"")</f>
        <v/>
      </c>
      <c r="V965" s="31">
        <f ca="1">IFERROR(__xludf.DUMMYFUNCTION("IF(OR(ISBLANK($I965),I965=TODAY()), GOOGLEFINANCE(""INDEXBVMF:IFIX"") ,INDEX(GOOGLEFINANCE(""INDEXBVMF:IFIX"",""price"",$I965),2,2))"),3416.25)</f>
        <v>3416.25</v>
      </c>
      <c r="W965" s="32" t="e">
        <f t="shared" ca="1" si="31"/>
        <v>#VALUE!</v>
      </c>
      <c r="X965" s="33" t="s">
        <v>66</v>
      </c>
      <c r="Y965" s="34">
        <v>0</v>
      </c>
    </row>
    <row r="966" spans="1:25" ht="15.75" customHeight="1" x14ac:dyDescent="0.2">
      <c r="A966" s="48"/>
      <c r="B966" s="45"/>
      <c r="C966" s="46"/>
      <c r="D966" s="48"/>
      <c r="E966" s="135"/>
      <c r="F966" s="49">
        <f t="shared" si="24"/>
        <v>0</v>
      </c>
      <c r="G966" s="49">
        <f t="shared" si="25"/>
        <v>0</v>
      </c>
      <c r="H966" s="34" t="s">
        <v>66</v>
      </c>
      <c r="I966" s="45"/>
      <c r="J966" s="46"/>
      <c r="K966" s="25"/>
      <c r="L966" s="22"/>
      <c r="M966" s="47" t="str">
        <f t="shared" si="26"/>
        <v/>
      </c>
      <c r="N966" s="27" t="str">
        <f t="shared" si="27"/>
        <v/>
      </c>
      <c r="O966" s="27" t="str">
        <f t="shared" si="28"/>
        <v/>
      </c>
      <c r="P966" s="27" t="str">
        <f t="shared" si="29"/>
        <v/>
      </c>
      <c r="Q966" s="28" t="s">
        <v>66</v>
      </c>
      <c r="R966" s="33" t="s">
        <v>66</v>
      </c>
      <c r="S966" s="30">
        <f ca="1">SUMIFS(Dividendos!E:E,Dividendos!B:B,A966,Dividendos!A:A,"&gt;="&amp;B966,Dividendos!A:A,"&lt;="&amp; IF(I966="",TODAY(),I966 ))*D966</f>
        <v>0</v>
      </c>
      <c r="T966" s="30">
        <f t="shared" ca="1" si="30"/>
        <v>0</v>
      </c>
      <c r="U966" s="31" t="str">
        <f ca="1">IFERROR(__xludf.DUMMYFUNCTION("IFERROR(IF(B966=TODAY(),GOOGLEFINANCE(""INDEXBVMF:IFIX""),INDEX(GOOGLEFINANCE(""INDEXBVMF:IFIX"",""price"",$B966),2,2)))"),"")</f>
        <v/>
      </c>
      <c r="V966" s="31">
        <f ca="1">IFERROR(__xludf.DUMMYFUNCTION("IF(OR(ISBLANK($I966),I966=TODAY()), GOOGLEFINANCE(""INDEXBVMF:IFIX"") ,INDEX(GOOGLEFINANCE(""INDEXBVMF:IFIX"",""price"",$I966),2,2))"),3416.25)</f>
        <v>3416.25</v>
      </c>
      <c r="W966" s="32" t="e">
        <f t="shared" ca="1" si="31"/>
        <v>#VALUE!</v>
      </c>
      <c r="X966" s="33" t="s">
        <v>66</v>
      </c>
      <c r="Y966" s="34">
        <v>0</v>
      </c>
    </row>
    <row r="967" spans="1:25" ht="15.75" customHeight="1" x14ac:dyDescent="0.2">
      <c r="A967" s="48"/>
      <c r="B967" s="45"/>
      <c r="C967" s="46"/>
      <c r="D967" s="48"/>
      <c r="E967" s="135"/>
      <c r="F967" s="49">
        <f t="shared" si="24"/>
        <v>0</v>
      </c>
      <c r="G967" s="49">
        <f t="shared" si="25"/>
        <v>0</v>
      </c>
      <c r="H967" s="34" t="s">
        <v>66</v>
      </c>
      <c r="I967" s="45"/>
      <c r="J967" s="46"/>
      <c r="K967" s="25"/>
      <c r="L967" s="22"/>
      <c r="M967" s="47" t="str">
        <f t="shared" si="26"/>
        <v/>
      </c>
      <c r="N967" s="27" t="str">
        <f t="shared" si="27"/>
        <v/>
      </c>
      <c r="O967" s="27" t="str">
        <f t="shared" si="28"/>
        <v/>
      </c>
      <c r="P967" s="27" t="str">
        <f t="shared" si="29"/>
        <v/>
      </c>
      <c r="Q967" s="28" t="s">
        <v>66</v>
      </c>
      <c r="R967" s="33" t="s">
        <v>66</v>
      </c>
      <c r="S967" s="30">
        <f ca="1">SUMIFS(Dividendos!E:E,Dividendos!B:B,A967,Dividendos!A:A,"&gt;="&amp;B967,Dividendos!A:A,"&lt;="&amp; IF(I967="",TODAY(),I967 ))*D967</f>
        <v>0</v>
      </c>
      <c r="T967" s="30">
        <f t="shared" ca="1" si="30"/>
        <v>0</v>
      </c>
      <c r="U967" s="31" t="str">
        <f ca="1">IFERROR(__xludf.DUMMYFUNCTION("IFERROR(IF(B967=TODAY(),GOOGLEFINANCE(""INDEXBVMF:IFIX""),INDEX(GOOGLEFINANCE(""INDEXBVMF:IFIX"",""price"",$B967),2,2)))"),"")</f>
        <v/>
      </c>
      <c r="V967" s="31">
        <f ca="1">IFERROR(__xludf.DUMMYFUNCTION("IF(OR(ISBLANK($I967),I967=TODAY()), GOOGLEFINANCE(""INDEXBVMF:IFIX"") ,INDEX(GOOGLEFINANCE(""INDEXBVMF:IFIX"",""price"",$I967),2,2))"),3416.25)</f>
        <v>3416.25</v>
      </c>
      <c r="W967" s="32" t="e">
        <f t="shared" ca="1" si="31"/>
        <v>#VALUE!</v>
      </c>
      <c r="X967" s="33" t="s">
        <v>66</v>
      </c>
      <c r="Y967" s="34">
        <v>0</v>
      </c>
    </row>
    <row r="968" spans="1:25" ht="15.75" customHeight="1" x14ac:dyDescent="0.2">
      <c r="A968" s="48"/>
      <c r="B968" s="45"/>
      <c r="C968" s="46"/>
      <c r="D968" s="48"/>
      <c r="E968" s="135"/>
      <c r="F968" s="49">
        <f t="shared" si="24"/>
        <v>0</v>
      </c>
      <c r="G968" s="49">
        <f t="shared" si="25"/>
        <v>0</v>
      </c>
      <c r="H968" s="34" t="s">
        <v>66</v>
      </c>
      <c r="I968" s="45"/>
      <c r="J968" s="46"/>
      <c r="K968" s="25"/>
      <c r="L968" s="22"/>
      <c r="M968" s="47" t="str">
        <f t="shared" si="26"/>
        <v/>
      </c>
      <c r="N968" s="27" t="str">
        <f t="shared" si="27"/>
        <v/>
      </c>
      <c r="O968" s="27" t="str">
        <f t="shared" si="28"/>
        <v/>
      </c>
      <c r="P968" s="27" t="str">
        <f t="shared" si="29"/>
        <v/>
      </c>
      <c r="Q968" s="28" t="s">
        <v>66</v>
      </c>
      <c r="R968" s="33" t="s">
        <v>66</v>
      </c>
      <c r="S968" s="30">
        <f ca="1">SUMIFS(Dividendos!E:E,Dividendos!B:B,A968,Dividendos!A:A,"&gt;="&amp;B968,Dividendos!A:A,"&lt;="&amp; IF(I968="",TODAY(),I968 ))*D968</f>
        <v>0</v>
      </c>
      <c r="T968" s="30">
        <f t="shared" ca="1" si="30"/>
        <v>0</v>
      </c>
      <c r="U968" s="31" t="str">
        <f ca="1">IFERROR(__xludf.DUMMYFUNCTION("IFERROR(IF(B968=TODAY(),GOOGLEFINANCE(""INDEXBVMF:IFIX""),INDEX(GOOGLEFINANCE(""INDEXBVMF:IFIX"",""price"",$B968),2,2)))"),"")</f>
        <v/>
      </c>
      <c r="V968" s="31">
        <f ca="1">IFERROR(__xludf.DUMMYFUNCTION("IF(OR(ISBLANK($I968),I968=TODAY()), GOOGLEFINANCE(""INDEXBVMF:IFIX"") ,INDEX(GOOGLEFINANCE(""INDEXBVMF:IFIX"",""price"",$I968),2,2))"),3416.25)</f>
        <v>3416.25</v>
      </c>
      <c r="W968" s="32" t="e">
        <f t="shared" ca="1" si="31"/>
        <v>#VALUE!</v>
      </c>
      <c r="X968" s="33" t="s">
        <v>66</v>
      </c>
      <c r="Y968" s="34">
        <v>0</v>
      </c>
    </row>
    <row r="969" spans="1:25" ht="15.75" customHeight="1" x14ac:dyDescent="0.2">
      <c r="A969" s="48"/>
      <c r="B969" s="45"/>
      <c r="C969" s="46"/>
      <c r="D969" s="48"/>
      <c r="E969" s="135"/>
      <c r="F969" s="49">
        <f t="shared" si="24"/>
        <v>0</v>
      </c>
      <c r="G969" s="49">
        <f t="shared" si="25"/>
        <v>0</v>
      </c>
      <c r="H969" s="34" t="s">
        <v>66</v>
      </c>
      <c r="I969" s="45"/>
      <c r="J969" s="46"/>
      <c r="K969" s="25"/>
      <c r="L969" s="22"/>
      <c r="M969" s="47" t="str">
        <f t="shared" si="26"/>
        <v/>
      </c>
      <c r="N969" s="27" t="str">
        <f t="shared" si="27"/>
        <v/>
      </c>
      <c r="O969" s="27" t="str">
        <f t="shared" si="28"/>
        <v/>
      </c>
      <c r="P969" s="27" t="str">
        <f t="shared" si="29"/>
        <v/>
      </c>
      <c r="Q969" s="28" t="s">
        <v>66</v>
      </c>
      <c r="R969" s="33" t="s">
        <v>66</v>
      </c>
      <c r="S969" s="30">
        <f ca="1">SUMIFS(Dividendos!E:E,Dividendos!B:B,A969,Dividendos!A:A,"&gt;="&amp;B969,Dividendos!A:A,"&lt;="&amp; IF(I969="",TODAY(),I969 ))*D969</f>
        <v>0</v>
      </c>
      <c r="T969" s="30">
        <f t="shared" ca="1" si="30"/>
        <v>0</v>
      </c>
      <c r="U969" s="31" t="str">
        <f ca="1">IFERROR(__xludf.DUMMYFUNCTION("IFERROR(IF(B969=TODAY(),GOOGLEFINANCE(""INDEXBVMF:IFIX""),INDEX(GOOGLEFINANCE(""INDEXBVMF:IFIX"",""price"",$B969),2,2)))"),"")</f>
        <v/>
      </c>
      <c r="V969" s="31">
        <f ca="1">IFERROR(__xludf.DUMMYFUNCTION("IF(OR(ISBLANK($I969),I969=TODAY()), GOOGLEFINANCE(""INDEXBVMF:IFIX"") ,INDEX(GOOGLEFINANCE(""INDEXBVMF:IFIX"",""price"",$I969),2,2))"),3416.25)</f>
        <v>3416.25</v>
      </c>
      <c r="W969" s="32" t="e">
        <f t="shared" ca="1" si="31"/>
        <v>#VALUE!</v>
      </c>
      <c r="X969" s="33" t="s">
        <v>66</v>
      </c>
      <c r="Y969" s="34">
        <v>0</v>
      </c>
    </row>
    <row r="970" spans="1:25" ht="15.75" customHeight="1" x14ac:dyDescent="0.2">
      <c r="A970" s="48"/>
      <c r="B970" s="45"/>
      <c r="C970" s="46"/>
      <c r="D970" s="48"/>
      <c r="E970" s="135"/>
      <c r="F970" s="49">
        <f t="shared" si="24"/>
        <v>0</v>
      </c>
      <c r="G970" s="49">
        <f t="shared" si="25"/>
        <v>0</v>
      </c>
      <c r="H970" s="34" t="s">
        <v>66</v>
      </c>
      <c r="I970" s="45"/>
      <c r="J970" s="46"/>
      <c r="K970" s="25"/>
      <c r="L970" s="22"/>
      <c r="M970" s="47" t="str">
        <f t="shared" si="26"/>
        <v/>
      </c>
      <c r="N970" s="27" t="str">
        <f t="shared" si="27"/>
        <v/>
      </c>
      <c r="O970" s="27" t="str">
        <f t="shared" si="28"/>
        <v/>
      </c>
      <c r="P970" s="27" t="str">
        <f t="shared" si="29"/>
        <v/>
      </c>
      <c r="Q970" s="28" t="s">
        <v>66</v>
      </c>
      <c r="R970" s="33" t="s">
        <v>66</v>
      </c>
      <c r="S970" s="30">
        <f ca="1">SUMIFS(Dividendos!E:E,Dividendos!B:B,A970,Dividendos!A:A,"&gt;="&amp;B970,Dividendos!A:A,"&lt;="&amp; IF(I970="",TODAY(),I970 ))*D970</f>
        <v>0</v>
      </c>
      <c r="T970" s="30">
        <f t="shared" ca="1" si="30"/>
        <v>0</v>
      </c>
      <c r="U970" s="31" t="str">
        <f ca="1">IFERROR(__xludf.DUMMYFUNCTION("IFERROR(IF(B970=TODAY(),GOOGLEFINANCE(""INDEXBVMF:IFIX""),INDEX(GOOGLEFINANCE(""INDEXBVMF:IFIX"",""price"",$B970),2,2)))"),"")</f>
        <v/>
      </c>
      <c r="V970" s="31">
        <f ca="1">IFERROR(__xludf.DUMMYFUNCTION("IF(OR(ISBLANK($I970),I970=TODAY()), GOOGLEFINANCE(""INDEXBVMF:IFIX"") ,INDEX(GOOGLEFINANCE(""INDEXBVMF:IFIX"",""price"",$I970),2,2))"),3416.25)</f>
        <v>3416.25</v>
      </c>
      <c r="W970" s="32" t="e">
        <f t="shared" ca="1" si="31"/>
        <v>#VALUE!</v>
      </c>
      <c r="X970" s="33" t="s">
        <v>66</v>
      </c>
      <c r="Y970" s="34">
        <v>0</v>
      </c>
    </row>
    <row r="971" spans="1:25" ht="15.75" customHeight="1" x14ac:dyDescent="0.2">
      <c r="A971" s="48"/>
      <c r="B971" s="45"/>
      <c r="C971" s="46"/>
      <c r="D971" s="48"/>
      <c r="E971" s="135"/>
      <c r="F971" s="49">
        <f t="shared" si="24"/>
        <v>0</v>
      </c>
      <c r="G971" s="49">
        <f t="shared" si="25"/>
        <v>0</v>
      </c>
      <c r="H971" s="34" t="s">
        <v>66</v>
      </c>
      <c r="I971" s="45"/>
      <c r="J971" s="46"/>
      <c r="K971" s="25"/>
      <c r="L971" s="22"/>
      <c r="M971" s="47" t="str">
        <f t="shared" si="26"/>
        <v/>
      </c>
      <c r="N971" s="27" t="str">
        <f t="shared" si="27"/>
        <v/>
      </c>
      <c r="O971" s="27" t="str">
        <f t="shared" si="28"/>
        <v/>
      </c>
      <c r="P971" s="27" t="str">
        <f t="shared" si="29"/>
        <v/>
      </c>
      <c r="Q971" s="28" t="s">
        <v>66</v>
      </c>
      <c r="R971" s="33" t="s">
        <v>66</v>
      </c>
      <c r="S971" s="30">
        <f ca="1">SUMIFS(Dividendos!E:E,Dividendos!B:B,A971,Dividendos!A:A,"&gt;="&amp;B971,Dividendos!A:A,"&lt;="&amp; IF(I971="",TODAY(),I971 ))*D971</f>
        <v>0</v>
      </c>
      <c r="T971" s="30">
        <f t="shared" ca="1" si="30"/>
        <v>0</v>
      </c>
      <c r="U971" s="31" t="str">
        <f ca="1">IFERROR(__xludf.DUMMYFUNCTION("IFERROR(IF(B971=TODAY(),GOOGLEFINANCE(""INDEXBVMF:IFIX""),INDEX(GOOGLEFINANCE(""INDEXBVMF:IFIX"",""price"",$B971),2,2)))"),"")</f>
        <v/>
      </c>
      <c r="V971" s="31">
        <f ca="1">IFERROR(__xludf.DUMMYFUNCTION("IF(OR(ISBLANK($I971),I971=TODAY()), GOOGLEFINANCE(""INDEXBVMF:IFIX"") ,INDEX(GOOGLEFINANCE(""INDEXBVMF:IFIX"",""price"",$I971),2,2))"),3416.25)</f>
        <v>3416.25</v>
      </c>
      <c r="W971" s="32" t="e">
        <f t="shared" ca="1" si="31"/>
        <v>#VALUE!</v>
      </c>
      <c r="X971" s="33" t="s">
        <v>66</v>
      </c>
      <c r="Y971" s="34">
        <v>0</v>
      </c>
    </row>
    <row r="972" spans="1:25" ht="15.75" customHeight="1" x14ac:dyDescent="0.2">
      <c r="A972" s="48"/>
      <c r="B972" s="45"/>
      <c r="C972" s="46"/>
      <c r="D972" s="48"/>
      <c r="E972" s="135"/>
      <c r="F972" s="49">
        <f t="shared" si="24"/>
        <v>0</v>
      </c>
      <c r="G972" s="49">
        <f t="shared" si="25"/>
        <v>0</v>
      </c>
      <c r="H972" s="34" t="s">
        <v>66</v>
      </c>
      <c r="I972" s="45"/>
      <c r="J972" s="46"/>
      <c r="K972" s="25"/>
      <c r="L972" s="22"/>
      <c r="M972" s="47" t="str">
        <f t="shared" si="26"/>
        <v/>
      </c>
      <c r="N972" s="27" t="str">
        <f t="shared" si="27"/>
        <v/>
      </c>
      <c r="O972" s="27" t="str">
        <f t="shared" si="28"/>
        <v/>
      </c>
      <c r="P972" s="27" t="str">
        <f t="shared" si="29"/>
        <v/>
      </c>
      <c r="Q972" s="28" t="s">
        <v>66</v>
      </c>
      <c r="R972" s="33" t="s">
        <v>66</v>
      </c>
      <c r="S972" s="30">
        <f ca="1">SUMIFS(Dividendos!E:E,Dividendos!B:B,A972,Dividendos!A:A,"&gt;="&amp;B972,Dividendos!A:A,"&lt;="&amp; IF(I972="",TODAY(),I972 ))*D972</f>
        <v>0</v>
      </c>
      <c r="T972" s="30">
        <f t="shared" ca="1" si="30"/>
        <v>0</v>
      </c>
      <c r="U972" s="31" t="str">
        <f ca="1">IFERROR(__xludf.DUMMYFUNCTION("IFERROR(IF(B972=TODAY(),GOOGLEFINANCE(""INDEXBVMF:IFIX""),INDEX(GOOGLEFINANCE(""INDEXBVMF:IFIX"",""price"",$B972),2,2)))"),"")</f>
        <v/>
      </c>
      <c r="V972" s="31">
        <f ca="1">IFERROR(__xludf.DUMMYFUNCTION("IF(OR(ISBLANK($I972),I972=TODAY()), GOOGLEFINANCE(""INDEXBVMF:IFIX"") ,INDEX(GOOGLEFINANCE(""INDEXBVMF:IFIX"",""price"",$I972),2,2))"),3416.25)</f>
        <v>3416.25</v>
      </c>
      <c r="W972" s="32" t="e">
        <f t="shared" ca="1" si="31"/>
        <v>#VALUE!</v>
      </c>
      <c r="X972" s="33" t="s">
        <v>66</v>
      </c>
      <c r="Y972" s="34">
        <v>0</v>
      </c>
    </row>
    <row r="973" spans="1:25" ht="15.75" customHeight="1" x14ac:dyDescent="0.2">
      <c r="A973" s="48"/>
      <c r="B973" s="45"/>
      <c r="C973" s="46"/>
      <c r="D973" s="48"/>
      <c r="E973" s="135"/>
      <c r="F973" s="49">
        <f t="shared" si="24"/>
        <v>0</v>
      </c>
      <c r="G973" s="49">
        <f t="shared" si="25"/>
        <v>0</v>
      </c>
      <c r="H973" s="34" t="s">
        <v>66</v>
      </c>
      <c r="I973" s="45"/>
      <c r="J973" s="46"/>
      <c r="K973" s="25"/>
      <c r="L973" s="22"/>
      <c r="M973" s="47" t="str">
        <f t="shared" si="26"/>
        <v/>
      </c>
      <c r="N973" s="27" t="str">
        <f t="shared" si="27"/>
        <v/>
      </c>
      <c r="O973" s="27" t="str">
        <f t="shared" si="28"/>
        <v/>
      </c>
      <c r="P973" s="27" t="str">
        <f t="shared" si="29"/>
        <v/>
      </c>
      <c r="Q973" s="28" t="s">
        <v>66</v>
      </c>
      <c r="R973" s="33" t="s">
        <v>66</v>
      </c>
      <c r="S973" s="30">
        <f ca="1">SUMIFS(Dividendos!E:E,Dividendos!B:B,A973,Dividendos!A:A,"&gt;="&amp;B973,Dividendos!A:A,"&lt;="&amp; IF(I973="",TODAY(),I973 ))*D973</f>
        <v>0</v>
      </c>
      <c r="T973" s="30">
        <f t="shared" ca="1" si="30"/>
        <v>0</v>
      </c>
      <c r="U973" s="31" t="str">
        <f ca="1">IFERROR(__xludf.DUMMYFUNCTION("IFERROR(IF(B973=TODAY(),GOOGLEFINANCE(""INDEXBVMF:IFIX""),INDEX(GOOGLEFINANCE(""INDEXBVMF:IFIX"",""price"",$B973),2,2)))"),"")</f>
        <v/>
      </c>
      <c r="V973" s="31">
        <f ca="1">IFERROR(__xludf.DUMMYFUNCTION("IF(OR(ISBLANK($I973),I973=TODAY()), GOOGLEFINANCE(""INDEXBVMF:IFIX"") ,INDEX(GOOGLEFINANCE(""INDEXBVMF:IFIX"",""price"",$I973),2,2))"),3416.25)</f>
        <v>3416.25</v>
      </c>
      <c r="W973" s="32" t="e">
        <f t="shared" ca="1" si="31"/>
        <v>#VALUE!</v>
      </c>
      <c r="X973" s="33" t="s">
        <v>66</v>
      </c>
      <c r="Y973" s="34">
        <v>0</v>
      </c>
    </row>
    <row r="974" spans="1:25" ht="15.75" customHeight="1" x14ac:dyDescent="0.2">
      <c r="A974" s="48"/>
      <c r="B974" s="45"/>
      <c r="C974" s="46"/>
      <c r="D974" s="48"/>
      <c r="E974" s="135"/>
      <c r="F974" s="49">
        <f t="shared" si="24"/>
        <v>0</v>
      </c>
      <c r="G974" s="49">
        <f t="shared" si="25"/>
        <v>0</v>
      </c>
      <c r="H974" s="34" t="s">
        <v>66</v>
      </c>
      <c r="I974" s="45"/>
      <c r="J974" s="46"/>
      <c r="K974" s="25"/>
      <c r="L974" s="22"/>
      <c r="M974" s="47" t="str">
        <f t="shared" si="26"/>
        <v/>
      </c>
      <c r="N974" s="27" t="str">
        <f t="shared" si="27"/>
        <v/>
      </c>
      <c r="O974" s="27" t="str">
        <f t="shared" si="28"/>
        <v/>
      </c>
      <c r="P974" s="27" t="str">
        <f t="shared" si="29"/>
        <v/>
      </c>
      <c r="Q974" s="28" t="s">
        <v>66</v>
      </c>
      <c r="R974" s="33" t="s">
        <v>66</v>
      </c>
      <c r="S974" s="30">
        <f ca="1">SUMIFS(Dividendos!E:E,Dividendos!B:B,A974,Dividendos!A:A,"&gt;="&amp;B974,Dividendos!A:A,"&lt;="&amp; IF(I974="",TODAY(),I974 ))*D974</f>
        <v>0</v>
      </c>
      <c r="T974" s="30">
        <f t="shared" ca="1" si="30"/>
        <v>0</v>
      </c>
      <c r="U974" s="31" t="str">
        <f ca="1">IFERROR(__xludf.DUMMYFUNCTION("IFERROR(IF(B974=TODAY(),GOOGLEFINANCE(""INDEXBVMF:IFIX""),INDEX(GOOGLEFINANCE(""INDEXBVMF:IFIX"",""price"",$B974),2,2)))"),"")</f>
        <v/>
      </c>
      <c r="V974" s="31">
        <f ca="1">IFERROR(__xludf.DUMMYFUNCTION("IF(OR(ISBLANK($I974),I974=TODAY()), GOOGLEFINANCE(""INDEXBVMF:IFIX"") ,INDEX(GOOGLEFINANCE(""INDEXBVMF:IFIX"",""price"",$I974),2,2))"),3416.25)</f>
        <v>3416.25</v>
      </c>
      <c r="W974" s="32" t="e">
        <f t="shared" ca="1" si="31"/>
        <v>#VALUE!</v>
      </c>
      <c r="X974" s="33" t="s">
        <v>66</v>
      </c>
      <c r="Y974" s="34">
        <v>0</v>
      </c>
    </row>
    <row r="975" spans="1:25" ht="15.75" customHeight="1" x14ac:dyDescent="0.2">
      <c r="A975" s="48"/>
      <c r="B975" s="45"/>
      <c r="C975" s="46"/>
      <c r="D975" s="48"/>
      <c r="E975" s="135"/>
      <c r="F975" s="49">
        <f t="shared" si="24"/>
        <v>0</v>
      </c>
      <c r="G975" s="49">
        <f t="shared" si="25"/>
        <v>0</v>
      </c>
      <c r="H975" s="34" t="s">
        <v>66</v>
      </c>
      <c r="I975" s="45"/>
      <c r="J975" s="46"/>
      <c r="K975" s="25"/>
      <c r="L975" s="22"/>
      <c r="M975" s="47" t="str">
        <f t="shared" si="26"/>
        <v/>
      </c>
      <c r="N975" s="27" t="str">
        <f t="shared" si="27"/>
        <v/>
      </c>
      <c r="O975" s="27" t="str">
        <f t="shared" si="28"/>
        <v/>
      </c>
      <c r="P975" s="27" t="str">
        <f t="shared" si="29"/>
        <v/>
      </c>
      <c r="Q975" s="28" t="s">
        <v>66</v>
      </c>
      <c r="R975" s="33" t="s">
        <v>66</v>
      </c>
      <c r="S975" s="30">
        <f ca="1">SUMIFS(Dividendos!E:E,Dividendos!B:B,A975,Dividendos!A:A,"&gt;="&amp;B975,Dividendos!A:A,"&lt;="&amp; IF(I975="",TODAY(),I975 ))*D975</f>
        <v>0</v>
      </c>
      <c r="T975" s="30">
        <f t="shared" ca="1" si="30"/>
        <v>0</v>
      </c>
      <c r="U975" s="31" t="str">
        <f ca="1">IFERROR(__xludf.DUMMYFUNCTION("IFERROR(IF(B975=TODAY(),GOOGLEFINANCE(""INDEXBVMF:IFIX""),INDEX(GOOGLEFINANCE(""INDEXBVMF:IFIX"",""price"",$B975),2,2)))"),"")</f>
        <v/>
      </c>
      <c r="V975" s="31">
        <f ca="1">IFERROR(__xludf.DUMMYFUNCTION("IF(OR(ISBLANK($I975),I975=TODAY()), GOOGLEFINANCE(""INDEXBVMF:IFIX"") ,INDEX(GOOGLEFINANCE(""INDEXBVMF:IFIX"",""price"",$I975),2,2))"),3416.25)</f>
        <v>3416.25</v>
      </c>
      <c r="W975" s="32" t="e">
        <f t="shared" ca="1" si="31"/>
        <v>#VALUE!</v>
      </c>
      <c r="X975" s="33" t="s">
        <v>66</v>
      </c>
      <c r="Y975" s="34">
        <v>0</v>
      </c>
    </row>
    <row r="976" spans="1:25" ht="15.75" customHeight="1" x14ac:dyDescent="0.2">
      <c r="A976" s="48"/>
      <c r="B976" s="45"/>
      <c r="C976" s="46"/>
      <c r="D976" s="48"/>
      <c r="E976" s="135"/>
      <c r="F976" s="49">
        <f t="shared" si="24"/>
        <v>0</v>
      </c>
      <c r="G976" s="49">
        <f t="shared" si="25"/>
        <v>0</v>
      </c>
      <c r="H976" s="34" t="s">
        <v>66</v>
      </c>
      <c r="I976" s="45"/>
      <c r="J976" s="46"/>
      <c r="K976" s="25"/>
      <c r="L976" s="22"/>
      <c r="M976" s="47" t="str">
        <f t="shared" si="26"/>
        <v/>
      </c>
      <c r="N976" s="27" t="str">
        <f t="shared" si="27"/>
        <v/>
      </c>
      <c r="O976" s="27" t="str">
        <f t="shared" si="28"/>
        <v/>
      </c>
      <c r="P976" s="27" t="str">
        <f t="shared" si="29"/>
        <v/>
      </c>
      <c r="Q976" s="28" t="s">
        <v>66</v>
      </c>
      <c r="R976" s="33" t="s">
        <v>66</v>
      </c>
      <c r="S976" s="30">
        <f ca="1">SUMIFS(Dividendos!E:E,Dividendos!B:B,A976,Dividendos!A:A,"&gt;="&amp;B976,Dividendos!A:A,"&lt;="&amp; IF(I976="",TODAY(),I976 ))*D976</f>
        <v>0</v>
      </c>
      <c r="T976" s="30">
        <f t="shared" ca="1" si="30"/>
        <v>0</v>
      </c>
      <c r="U976" s="31" t="str">
        <f ca="1">IFERROR(__xludf.DUMMYFUNCTION("IFERROR(IF(B976=TODAY(),GOOGLEFINANCE(""INDEXBVMF:IFIX""),INDEX(GOOGLEFINANCE(""INDEXBVMF:IFIX"",""price"",$B976),2,2)))"),"")</f>
        <v/>
      </c>
      <c r="V976" s="31">
        <f ca="1">IFERROR(__xludf.DUMMYFUNCTION("IF(OR(ISBLANK($I976),I976=TODAY()), GOOGLEFINANCE(""INDEXBVMF:IFIX"") ,INDEX(GOOGLEFINANCE(""INDEXBVMF:IFIX"",""price"",$I976),2,2))"),3416.25)</f>
        <v>3416.25</v>
      </c>
      <c r="W976" s="32" t="e">
        <f t="shared" ca="1" si="31"/>
        <v>#VALUE!</v>
      </c>
      <c r="X976" s="33" t="s">
        <v>66</v>
      </c>
      <c r="Y976" s="34">
        <v>0</v>
      </c>
    </row>
    <row r="977" spans="1:25" ht="15.75" customHeight="1" x14ac:dyDescent="0.2">
      <c r="A977" s="48"/>
      <c r="B977" s="45"/>
      <c r="C977" s="46"/>
      <c r="D977" s="48"/>
      <c r="E977" s="135"/>
      <c r="F977" s="49">
        <f t="shared" si="24"/>
        <v>0</v>
      </c>
      <c r="G977" s="49">
        <f t="shared" si="25"/>
        <v>0</v>
      </c>
      <c r="H977" s="34" t="s">
        <v>66</v>
      </c>
      <c r="I977" s="45"/>
      <c r="J977" s="46"/>
      <c r="K977" s="25"/>
      <c r="L977" s="22"/>
      <c r="M977" s="47" t="str">
        <f t="shared" si="26"/>
        <v/>
      </c>
      <c r="N977" s="27" t="str">
        <f t="shared" si="27"/>
        <v/>
      </c>
      <c r="O977" s="27" t="str">
        <f t="shared" si="28"/>
        <v/>
      </c>
      <c r="P977" s="27" t="str">
        <f t="shared" si="29"/>
        <v/>
      </c>
      <c r="Q977" s="28" t="s">
        <v>66</v>
      </c>
      <c r="R977" s="33" t="s">
        <v>66</v>
      </c>
      <c r="S977" s="30">
        <f ca="1">SUMIFS(Dividendos!E:E,Dividendos!B:B,A977,Dividendos!A:A,"&gt;="&amp;B977,Dividendos!A:A,"&lt;="&amp; IF(I977="",TODAY(),I977 ))*D977</f>
        <v>0</v>
      </c>
      <c r="T977" s="30">
        <f t="shared" ca="1" si="30"/>
        <v>0</v>
      </c>
      <c r="U977" s="31" t="str">
        <f ca="1">IFERROR(__xludf.DUMMYFUNCTION("IFERROR(IF(B977=TODAY(),GOOGLEFINANCE(""INDEXBVMF:IFIX""),INDEX(GOOGLEFINANCE(""INDEXBVMF:IFIX"",""price"",$B977),2,2)))"),"")</f>
        <v/>
      </c>
      <c r="V977" s="31">
        <f ca="1">IFERROR(__xludf.DUMMYFUNCTION("IF(OR(ISBLANK($I977),I977=TODAY()), GOOGLEFINANCE(""INDEXBVMF:IFIX"") ,INDEX(GOOGLEFINANCE(""INDEXBVMF:IFIX"",""price"",$I977),2,2))"),3416.25)</f>
        <v>3416.25</v>
      </c>
      <c r="W977" s="32" t="e">
        <f t="shared" ca="1" si="31"/>
        <v>#VALUE!</v>
      </c>
      <c r="X977" s="33" t="s">
        <v>66</v>
      </c>
      <c r="Y977" s="34">
        <v>0</v>
      </c>
    </row>
    <row r="978" spans="1:25" ht="15.75" customHeight="1" x14ac:dyDescent="0.2">
      <c r="A978" s="48"/>
      <c r="B978" s="45"/>
      <c r="C978" s="46"/>
      <c r="D978" s="48"/>
      <c r="E978" s="135"/>
      <c r="F978" s="49">
        <f t="shared" si="24"/>
        <v>0</v>
      </c>
      <c r="G978" s="49">
        <f t="shared" si="25"/>
        <v>0</v>
      </c>
      <c r="H978" s="34" t="s">
        <v>66</v>
      </c>
      <c r="I978" s="45"/>
      <c r="J978" s="46"/>
      <c r="K978" s="25"/>
      <c r="L978" s="22"/>
      <c r="M978" s="47" t="str">
        <f t="shared" si="26"/>
        <v/>
      </c>
      <c r="N978" s="27" t="str">
        <f t="shared" si="27"/>
        <v/>
      </c>
      <c r="O978" s="27" t="str">
        <f t="shared" si="28"/>
        <v/>
      </c>
      <c r="P978" s="27" t="str">
        <f t="shared" si="29"/>
        <v/>
      </c>
      <c r="Q978" s="28" t="s">
        <v>66</v>
      </c>
      <c r="R978" s="33" t="s">
        <v>66</v>
      </c>
      <c r="S978" s="30">
        <f ca="1">SUMIFS(Dividendos!E:E,Dividendos!B:B,A978,Dividendos!A:A,"&gt;="&amp;B978,Dividendos!A:A,"&lt;="&amp; IF(I978="",TODAY(),I978 ))*D978</f>
        <v>0</v>
      </c>
      <c r="T978" s="30">
        <f t="shared" ca="1" si="30"/>
        <v>0</v>
      </c>
      <c r="U978" s="31" t="str">
        <f ca="1">IFERROR(__xludf.DUMMYFUNCTION("IFERROR(IF(B978=TODAY(),GOOGLEFINANCE(""INDEXBVMF:IFIX""),INDEX(GOOGLEFINANCE(""INDEXBVMF:IFIX"",""price"",$B978),2,2)))"),"")</f>
        <v/>
      </c>
      <c r="V978" s="31">
        <f ca="1">IFERROR(__xludf.DUMMYFUNCTION("IF(OR(ISBLANK($I978),I978=TODAY()), GOOGLEFINANCE(""INDEXBVMF:IFIX"") ,INDEX(GOOGLEFINANCE(""INDEXBVMF:IFIX"",""price"",$I978),2,2))"),3416.25)</f>
        <v>3416.25</v>
      </c>
      <c r="W978" s="32" t="e">
        <f t="shared" ca="1" si="31"/>
        <v>#VALUE!</v>
      </c>
      <c r="X978" s="33" t="s">
        <v>66</v>
      </c>
      <c r="Y978" s="34">
        <v>0</v>
      </c>
    </row>
    <row r="979" spans="1:25" ht="15.75" customHeight="1" x14ac:dyDescent="0.2">
      <c r="A979" s="48"/>
      <c r="B979" s="45"/>
      <c r="C979" s="46"/>
      <c r="D979" s="48"/>
      <c r="E979" s="135"/>
      <c r="F979" s="49">
        <f t="shared" si="24"/>
        <v>0</v>
      </c>
      <c r="G979" s="49">
        <f t="shared" si="25"/>
        <v>0</v>
      </c>
      <c r="H979" s="34" t="s">
        <v>66</v>
      </c>
      <c r="I979" s="45"/>
      <c r="J979" s="46"/>
      <c r="K979" s="25"/>
      <c r="L979" s="22"/>
      <c r="M979" s="47" t="str">
        <f t="shared" si="26"/>
        <v/>
      </c>
      <c r="N979" s="27" t="str">
        <f t="shared" si="27"/>
        <v/>
      </c>
      <c r="O979" s="27" t="str">
        <f t="shared" si="28"/>
        <v/>
      </c>
      <c r="P979" s="27" t="str">
        <f t="shared" si="29"/>
        <v/>
      </c>
      <c r="Q979" s="28" t="s">
        <v>66</v>
      </c>
      <c r="R979" s="33" t="s">
        <v>66</v>
      </c>
      <c r="S979" s="30">
        <f ca="1">SUMIFS(Dividendos!E:E,Dividendos!B:B,A979,Dividendos!A:A,"&gt;="&amp;B979,Dividendos!A:A,"&lt;="&amp; IF(I979="",TODAY(),I979 ))*D979</f>
        <v>0</v>
      </c>
      <c r="T979" s="30">
        <f t="shared" ca="1" si="30"/>
        <v>0</v>
      </c>
      <c r="U979" s="31" t="str">
        <f ca="1">IFERROR(__xludf.DUMMYFUNCTION("IFERROR(IF(B979=TODAY(),GOOGLEFINANCE(""INDEXBVMF:IFIX""),INDEX(GOOGLEFINANCE(""INDEXBVMF:IFIX"",""price"",$B979),2,2)))"),"")</f>
        <v/>
      </c>
      <c r="V979" s="31">
        <f ca="1">IFERROR(__xludf.DUMMYFUNCTION("IF(OR(ISBLANK($I979),I979=TODAY()), GOOGLEFINANCE(""INDEXBVMF:IFIX"") ,INDEX(GOOGLEFINANCE(""INDEXBVMF:IFIX"",""price"",$I979),2,2))"),3416.25)</f>
        <v>3416.25</v>
      </c>
      <c r="W979" s="32" t="e">
        <f t="shared" ca="1" si="31"/>
        <v>#VALUE!</v>
      </c>
      <c r="X979" s="33" t="s">
        <v>66</v>
      </c>
      <c r="Y979" s="34">
        <v>0</v>
      </c>
    </row>
    <row r="980" spans="1:25" ht="15.75" customHeight="1" x14ac:dyDescent="0.2">
      <c r="A980" s="48"/>
      <c r="B980" s="45"/>
      <c r="C980" s="46"/>
      <c r="D980" s="48"/>
      <c r="E980" s="135"/>
      <c r="F980" s="49">
        <f t="shared" si="24"/>
        <v>0</v>
      </c>
      <c r="G980" s="49">
        <f t="shared" si="25"/>
        <v>0</v>
      </c>
      <c r="H980" s="34" t="s">
        <v>66</v>
      </c>
      <c r="I980" s="45"/>
      <c r="J980" s="46"/>
      <c r="K980" s="25"/>
      <c r="L980" s="22"/>
      <c r="M980" s="47" t="str">
        <f t="shared" si="26"/>
        <v/>
      </c>
      <c r="N980" s="27" t="str">
        <f t="shared" si="27"/>
        <v/>
      </c>
      <c r="O980" s="27" t="str">
        <f t="shared" si="28"/>
        <v/>
      </c>
      <c r="P980" s="27" t="str">
        <f t="shared" si="29"/>
        <v/>
      </c>
      <c r="Q980" s="28" t="s">
        <v>66</v>
      </c>
      <c r="R980" s="33" t="s">
        <v>66</v>
      </c>
      <c r="S980" s="30">
        <f ca="1">SUMIFS(Dividendos!E:E,Dividendos!B:B,A980,Dividendos!A:A,"&gt;="&amp;B980,Dividendos!A:A,"&lt;="&amp; IF(I980="",TODAY(),I980 ))*D980</f>
        <v>0</v>
      </c>
      <c r="T980" s="30">
        <f t="shared" ca="1" si="30"/>
        <v>0</v>
      </c>
      <c r="U980" s="31" t="str">
        <f ca="1">IFERROR(__xludf.DUMMYFUNCTION("IFERROR(IF(B980=TODAY(),GOOGLEFINANCE(""INDEXBVMF:IFIX""),INDEX(GOOGLEFINANCE(""INDEXBVMF:IFIX"",""price"",$B980),2,2)))"),"")</f>
        <v/>
      </c>
      <c r="V980" s="31">
        <f ca="1">IFERROR(__xludf.DUMMYFUNCTION("IF(OR(ISBLANK($I980),I980=TODAY()), GOOGLEFINANCE(""INDEXBVMF:IFIX"") ,INDEX(GOOGLEFINANCE(""INDEXBVMF:IFIX"",""price"",$I980),2,2))"),3416.25)</f>
        <v>3416.25</v>
      </c>
      <c r="W980" s="32" t="e">
        <f t="shared" ca="1" si="31"/>
        <v>#VALUE!</v>
      </c>
      <c r="X980" s="33" t="s">
        <v>66</v>
      </c>
      <c r="Y980" s="34">
        <v>0</v>
      </c>
    </row>
    <row r="981" spans="1:25" ht="15.75" customHeight="1" x14ac:dyDescent="0.2">
      <c r="A981" s="48"/>
      <c r="B981" s="45"/>
      <c r="C981" s="46"/>
      <c r="D981" s="48"/>
      <c r="E981" s="135"/>
      <c r="F981" s="49">
        <f t="shared" si="24"/>
        <v>0</v>
      </c>
      <c r="G981" s="49">
        <f t="shared" si="25"/>
        <v>0</v>
      </c>
      <c r="H981" s="34" t="s">
        <v>66</v>
      </c>
      <c r="I981" s="45"/>
      <c r="J981" s="46"/>
      <c r="K981" s="25"/>
      <c r="L981" s="22"/>
      <c r="M981" s="47" t="str">
        <f t="shared" si="26"/>
        <v/>
      </c>
      <c r="N981" s="27" t="str">
        <f t="shared" si="27"/>
        <v/>
      </c>
      <c r="O981" s="27" t="str">
        <f t="shared" si="28"/>
        <v/>
      </c>
      <c r="P981" s="27" t="str">
        <f t="shared" si="29"/>
        <v/>
      </c>
      <c r="Q981" s="28" t="s">
        <v>66</v>
      </c>
      <c r="R981" s="33" t="s">
        <v>66</v>
      </c>
      <c r="S981" s="30">
        <f ca="1">SUMIFS(Dividendos!E:E,Dividendos!B:B,A981,Dividendos!A:A,"&gt;="&amp;B981,Dividendos!A:A,"&lt;="&amp; IF(I981="",TODAY(),I981 ))*D981</f>
        <v>0</v>
      </c>
      <c r="T981" s="30">
        <f t="shared" ca="1" si="30"/>
        <v>0</v>
      </c>
      <c r="U981" s="31" t="str">
        <f ca="1">IFERROR(__xludf.DUMMYFUNCTION("IFERROR(IF(B981=TODAY(),GOOGLEFINANCE(""INDEXBVMF:IFIX""),INDEX(GOOGLEFINANCE(""INDEXBVMF:IFIX"",""price"",$B981),2,2)))"),"")</f>
        <v/>
      </c>
      <c r="V981" s="31">
        <f ca="1">IFERROR(__xludf.DUMMYFUNCTION("IF(OR(ISBLANK($I981),I981=TODAY()), GOOGLEFINANCE(""INDEXBVMF:IFIX"") ,INDEX(GOOGLEFINANCE(""INDEXBVMF:IFIX"",""price"",$I981),2,2))"),3416.25)</f>
        <v>3416.25</v>
      </c>
      <c r="W981" s="32" t="e">
        <f t="shared" ca="1" si="31"/>
        <v>#VALUE!</v>
      </c>
      <c r="X981" s="33" t="s">
        <v>66</v>
      </c>
      <c r="Y981" s="34">
        <v>0</v>
      </c>
    </row>
    <row r="982" spans="1:25" ht="15.75" customHeight="1" x14ac:dyDescent="0.2">
      <c r="A982" s="48"/>
      <c r="B982" s="45"/>
      <c r="C982" s="46"/>
      <c r="D982" s="48"/>
      <c r="E982" s="135"/>
      <c r="F982" s="49">
        <f t="shared" si="24"/>
        <v>0</v>
      </c>
      <c r="G982" s="49">
        <f t="shared" si="25"/>
        <v>0</v>
      </c>
      <c r="H982" s="34" t="s">
        <v>66</v>
      </c>
      <c r="I982" s="45"/>
      <c r="J982" s="46"/>
      <c r="K982" s="25"/>
      <c r="L982" s="22"/>
      <c r="M982" s="47" t="str">
        <f t="shared" si="26"/>
        <v/>
      </c>
      <c r="N982" s="27" t="str">
        <f t="shared" si="27"/>
        <v/>
      </c>
      <c r="O982" s="27" t="str">
        <f t="shared" si="28"/>
        <v/>
      </c>
      <c r="P982" s="27" t="str">
        <f t="shared" si="29"/>
        <v/>
      </c>
      <c r="Q982" s="28" t="s">
        <v>66</v>
      </c>
      <c r="R982" s="33" t="s">
        <v>66</v>
      </c>
      <c r="S982" s="30">
        <f ca="1">SUMIFS(Dividendos!E:E,Dividendos!B:B,A982,Dividendos!A:A,"&gt;="&amp;B982,Dividendos!A:A,"&lt;="&amp; IF(I982="",TODAY(),I982 ))*D982</f>
        <v>0</v>
      </c>
      <c r="T982" s="30">
        <f t="shared" ca="1" si="30"/>
        <v>0</v>
      </c>
      <c r="U982" s="31" t="str">
        <f ca="1">IFERROR(__xludf.DUMMYFUNCTION("IFERROR(IF(B982=TODAY(),GOOGLEFINANCE(""INDEXBVMF:IFIX""),INDEX(GOOGLEFINANCE(""INDEXBVMF:IFIX"",""price"",$B982),2,2)))"),"")</f>
        <v/>
      </c>
      <c r="V982" s="31">
        <f ca="1">IFERROR(__xludf.DUMMYFUNCTION("IF(OR(ISBLANK($I982),I982=TODAY()), GOOGLEFINANCE(""INDEXBVMF:IFIX"") ,INDEX(GOOGLEFINANCE(""INDEXBVMF:IFIX"",""price"",$I982),2,2))"),3416.25)</f>
        <v>3416.25</v>
      </c>
      <c r="W982" s="32" t="e">
        <f t="shared" ca="1" si="31"/>
        <v>#VALUE!</v>
      </c>
      <c r="X982" s="33" t="s">
        <v>66</v>
      </c>
      <c r="Y982" s="34">
        <v>0</v>
      </c>
    </row>
    <row r="983" spans="1:25" ht="15.75" customHeight="1" x14ac:dyDescent="0.2">
      <c r="A983" s="48"/>
      <c r="B983" s="45"/>
      <c r="C983" s="46"/>
      <c r="D983" s="48"/>
      <c r="E983" s="135"/>
      <c r="F983" s="49">
        <f t="shared" si="24"/>
        <v>0</v>
      </c>
      <c r="G983" s="49">
        <f t="shared" si="25"/>
        <v>0</v>
      </c>
      <c r="H983" s="34" t="s">
        <v>66</v>
      </c>
      <c r="I983" s="45"/>
      <c r="J983" s="46"/>
      <c r="K983" s="25"/>
      <c r="L983" s="22"/>
      <c r="M983" s="47" t="str">
        <f t="shared" si="26"/>
        <v/>
      </c>
      <c r="N983" s="27" t="str">
        <f t="shared" si="27"/>
        <v/>
      </c>
      <c r="O983" s="27" t="str">
        <f t="shared" si="28"/>
        <v/>
      </c>
      <c r="P983" s="27" t="str">
        <f t="shared" si="29"/>
        <v/>
      </c>
      <c r="Q983" s="28" t="s">
        <v>66</v>
      </c>
      <c r="R983" s="33" t="s">
        <v>66</v>
      </c>
      <c r="S983" s="30">
        <f ca="1">SUMIFS(Dividendos!E:E,Dividendos!B:B,A983,Dividendos!A:A,"&gt;="&amp;B983,Dividendos!A:A,"&lt;="&amp; IF(I983="",TODAY(),I983 ))*D983</f>
        <v>0</v>
      </c>
      <c r="T983" s="30">
        <f t="shared" ca="1" si="30"/>
        <v>0</v>
      </c>
      <c r="U983" s="31" t="str">
        <f ca="1">IFERROR(__xludf.DUMMYFUNCTION("IFERROR(IF(B983=TODAY(),GOOGLEFINANCE(""INDEXBVMF:IFIX""),INDEX(GOOGLEFINANCE(""INDEXBVMF:IFIX"",""price"",$B983),2,2)))"),"")</f>
        <v/>
      </c>
      <c r="V983" s="31">
        <f ca="1">IFERROR(__xludf.DUMMYFUNCTION("IF(OR(ISBLANK($I983),I983=TODAY()), GOOGLEFINANCE(""INDEXBVMF:IFIX"") ,INDEX(GOOGLEFINANCE(""INDEXBVMF:IFIX"",""price"",$I983),2,2))"),3416.25)</f>
        <v>3416.25</v>
      </c>
      <c r="W983" s="32" t="e">
        <f t="shared" ca="1" si="31"/>
        <v>#VALUE!</v>
      </c>
      <c r="X983" s="33" t="s">
        <v>66</v>
      </c>
      <c r="Y983" s="34">
        <v>0</v>
      </c>
    </row>
    <row r="984" spans="1:25" ht="15.75" customHeight="1" x14ac:dyDescent="0.2">
      <c r="A984" s="48"/>
      <c r="B984" s="45"/>
      <c r="C984" s="46"/>
      <c r="D984" s="48"/>
      <c r="E984" s="135"/>
      <c r="F984" s="49">
        <f t="shared" si="24"/>
        <v>0</v>
      </c>
      <c r="G984" s="49">
        <f t="shared" si="25"/>
        <v>0</v>
      </c>
      <c r="H984" s="34" t="s">
        <v>66</v>
      </c>
      <c r="I984" s="45"/>
      <c r="J984" s="46"/>
      <c r="K984" s="25"/>
      <c r="L984" s="22"/>
      <c r="M984" s="47" t="str">
        <f t="shared" si="26"/>
        <v/>
      </c>
      <c r="N984" s="27" t="str">
        <f t="shared" si="27"/>
        <v/>
      </c>
      <c r="O984" s="27" t="str">
        <f t="shared" si="28"/>
        <v/>
      </c>
      <c r="P984" s="27" t="str">
        <f t="shared" si="29"/>
        <v/>
      </c>
      <c r="Q984" s="28" t="s">
        <v>66</v>
      </c>
      <c r="R984" s="33" t="s">
        <v>66</v>
      </c>
      <c r="S984" s="30">
        <f ca="1">SUMIFS(Dividendos!E:E,Dividendos!B:B,A984,Dividendos!A:A,"&gt;="&amp;B984,Dividendos!A:A,"&lt;="&amp; IF(I984="",TODAY(),I984 ))*D984</f>
        <v>0</v>
      </c>
      <c r="T984" s="30">
        <f t="shared" ca="1" si="30"/>
        <v>0</v>
      </c>
      <c r="U984" s="31" t="str">
        <f ca="1">IFERROR(__xludf.DUMMYFUNCTION("IFERROR(IF(B984=TODAY(),GOOGLEFINANCE(""INDEXBVMF:IFIX""),INDEX(GOOGLEFINANCE(""INDEXBVMF:IFIX"",""price"",$B984),2,2)))"),"")</f>
        <v/>
      </c>
      <c r="V984" s="31">
        <f ca="1">IFERROR(__xludf.DUMMYFUNCTION("IF(OR(ISBLANK($I984),I984=TODAY()), GOOGLEFINANCE(""INDEXBVMF:IFIX"") ,INDEX(GOOGLEFINANCE(""INDEXBVMF:IFIX"",""price"",$I984),2,2))"),3416.25)</f>
        <v>3416.25</v>
      </c>
      <c r="W984" s="32" t="e">
        <f t="shared" ca="1" si="31"/>
        <v>#VALUE!</v>
      </c>
      <c r="X984" s="33" t="s">
        <v>66</v>
      </c>
      <c r="Y984" s="34">
        <v>0</v>
      </c>
    </row>
    <row r="985" spans="1:25" ht="15.75" customHeight="1" x14ac:dyDescent="0.2">
      <c r="A985" s="48"/>
      <c r="B985" s="45"/>
      <c r="C985" s="46"/>
      <c r="D985" s="48"/>
      <c r="E985" s="135"/>
      <c r="F985" s="49">
        <f t="shared" si="24"/>
        <v>0</v>
      </c>
      <c r="G985" s="49">
        <f t="shared" si="25"/>
        <v>0</v>
      </c>
      <c r="H985" s="34" t="s">
        <v>66</v>
      </c>
      <c r="I985" s="45"/>
      <c r="J985" s="46"/>
      <c r="K985" s="25"/>
      <c r="L985" s="22"/>
      <c r="M985" s="47" t="str">
        <f t="shared" si="26"/>
        <v/>
      </c>
      <c r="N985" s="27" t="str">
        <f t="shared" si="27"/>
        <v/>
      </c>
      <c r="O985" s="27" t="str">
        <f t="shared" si="28"/>
        <v/>
      </c>
      <c r="P985" s="27" t="str">
        <f t="shared" si="29"/>
        <v/>
      </c>
      <c r="Q985" s="28" t="s">
        <v>66</v>
      </c>
      <c r="R985" s="33" t="s">
        <v>66</v>
      </c>
      <c r="S985" s="30">
        <f ca="1">SUMIFS(Dividendos!E:E,Dividendos!B:B,A985,Dividendos!A:A,"&gt;="&amp;B985,Dividendos!A:A,"&lt;="&amp; IF(I985="",TODAY(),I985 ))*D985</f>
        <v>0</v>
      </c>
      <c r="T985" s="30">
        <f t="shared" ca="1" si="30"/>
        <v>0</v>
      </c>
      <c r="U985" s="31" t="str">
        <f ca="1">IFERROR(__xludf.DUMMYFUNCTION("IFERROR(IF(B985=TODAY(),GOOGLEFINANCE(""INDEXBVMF:IFIX""),INDEX(GOOGLEFINANCE(""INDEXBVMF:IFIX"",""price"",$B985),2,2)))"),"")</f>
        <v/>
      </c>
      <c r="V985" s="31">
        <f ca="1">IFERROR(__xludf.DUMMYFUNCTION("IF(OR(ISBLANK($I985),I985=TODAY()), GOOGLEFINANCE(""INDEXBVMF:IFIX"") ,INDEX(GOOGLEFINANCE(""INDEXBVMF:IFIX"",""price"",$I985),2,2))"),3416.25)</f>
        <v>3416.25</v>
      </c>
      <c r="W985" s="32" t="e">
        <f t="shared" ca="1" si="31"/>
        <v>#VALUE!</v>
      </c>
      <c r="X985" s="33" t="s">
        <v>66</v>
      </c>
      <c r="Y985" s="34">
        <v>0</v>
      </c>
    </row>
    <row r="986" spans="1:25" ht="15.75" customHeight="1" x14ac:dyDescent="0.2">
      <c r="A986" s="48"/>
      <c r="B986" s="45"/>
      <c r="C986" s="46"/>
      <c r="D986" s="48"/>
      <c r="E986" s="135"/>
      <c r="F986" s="49">
        <f t="shared" si="24"/>
        <v>0</v>
      </c>
      <c r="G986" s="49">
        <f t="shared" si="25"/>
        <v>0</v>
      </c>
      <c r="H986" s="34" t="s">
        <v>66</v>
      </c>
      <c r="I986" s="45"/>
      <c r="J986" s="46"/>
      <c r="K986" s="25"/>
      <c r="L986" s="22"/>
      <c r="M986" s="47" t="str">
        <f t="shared" si="26"/>
        <v/>
      </c>
      <c r="N986" s="27" t="str">
        <f t="shared" si="27"/>
        <v/>
      </c>
      <c r="O986" s="27" t="str">
        <f t="shared" si="28"/>
        <v/>
      </c>
      <c r="P986" s="27" t="str">
        <f t="shared" si="29"/>
        <v/>
      </c>
      <c r="Q986" s="28" t="s">
        <v>66</v>
      </c>
      <c r="R986" s="33" t="s">
        <v>66</v>
      </c>
      <c r="S986" s="30">
        <f ca="1">SUMIFS(Dividendos!E:E,Dividendos!B:B,A986,Dividendos!A:A,"&gt;="&amp;B986,Dividendos!A:A,"&lt;="&amp; IF(I986="",TODAY(),I986 ))*D986</f>
        <v>0</v>
      </c>
      <c r="T986" s="30">
        <f t="shared" ca="1" si="30"/>
        <v>0</v>
      </c>
      <c r="U986" s="31" t="str">
        <f ca="1">IFERROR(__xludf.DUMMYFUNCTION("IFERROR(IF(B986=TODAY(),GOOGLEFINANCE(""INDEXBVMF:IFIX""),INDEX(GOOGLEFINANCE(""INDEXBVMF:IFIX"",""price"",$B986),2,2)))"),"")</f>
        <v/>
      </c>
      <c r="V986" s="31">
        <f ca="1">IFERROR(__xludf.DUMMYFUNCTION("IF(OR(ISBLANK($I986),I986=TODAY()), GOOGLEFINANCE(""INDEXBVMF:IFIX"") ,INDEX(GOOGLEFINANCE(""INDEXBVMF:IFIX"",""price"",$I986),2,2))"),3416.25)</f>
        <v>3416.25</v>
      </c>
      <c r="W986" s="32" t="e">
        <f t="shared" ca="1" si="31"/>
        <v>#VALUE!</v>
      </c>
      <c r="X986" s="33" t="s">
        <v>66</v>
      </c>
      <c r="Y986" s="34">
        <v>0</v>
      </c>
    </row>
    <row r="987" spans="1:25" ht="15.75" customHeight="1" x14ac:dyDescent="0.2">
      <c r="A987" s="48"/>
      <c r="B987" s="45"/>
      <c r="C987" s="46"/>
      <c r="D987" s="48"/>
      <c r="E987" s="135"/>
      <c r="F987" s="49">
        <f t="shared" si="24"/>
        <v>0</v>
      </c>
      <c r="G987" s="49">
        <f t="shared" si="25"/>
        <v>0</v>
      </c>
      <c r="H987" s="34" t="s">
        <v>66</v>
      </c>
      <c r="I987" s="45"/>
      <c r="J987" s="46"/>
      <c r="K987" s="25"/>
      <c r="L987" s="22"/>
      <c r="M987" s="47" t="str">
        <f t="shared" si="26"/>
        <v/>
      </c>
      <c r="N987" s="27" t="str">
        <f t="shared" si="27"/>
        <v/>
      </c>
      <c r="O987" s="27" t="str">
        <f t="shared" si="28"/>
        <v/>
      </c>
      <c r="P987" s="27" t="str">
        <f t="shared" si="29"/>
        <v/>
      </c>
      <c r="Q987" s="28" t="s">
        <v>66</v>
      </c>
      <c r="R987" s="33" t="s">
        <v>66</v>
      </c>
      <c r="S987" s="30">
        <f ca="1">SUMIFS(Dividendos!E:E,Dividendos!B:B,A987,Dividendos!A:A,"&gt;="&amp;B987,Dividendos!A:A,"&lt;="&amp; IF(I987="",TODAY(),I987 ))*D987</f>
        <v>0</v>
      </c>
      <c r="T987" s="30">
        <f t="shared" ca="1" si="30"/>
        <v>0</v>
      </c>
      <c r="U987" s="31" t="str">
        <f ca="1">IFERROR(__xludf.DUMMYFUNCTION("IFERROR(IF(B987=TODAY(),GOOGLEFINANCE(""INDEXBVMF:IFIX""),INDEX(GOOGLEFINANCE(""INDEXBVMF:IFIX"",""price"",$B987),2,2)))"),"")</f>
        <v/>
      </c>
      <c r="V987" s="31">
        <f ca="1">IFERROR(__xludf.DUMMYFUNCTION("IF(OR(ISBLANK($I987),I987=TODAY()), GOOGLEFINANCE(""INDEXBVMF:IFIX"") ,INDEX(GOOGLEFINANCE(""INDEXBVMF:IFIX"",""price"",$I987),2,2))"),3416.25)</f>
        <v>3416.25</v>
      </c>
      <c r="W987" s="32" t="e">
        <f t="shared" ca="1" si="31"/>
        <v>#VALUE!</v>
      </c>
      <c r="X987" s="33" t="s">
        <v>66</v>
      </c>
      <c r="Y987" s="34">
        <v>0</v>
      </c>
    </row>
    <row r="988" spans="1:25" ht="15.75" customHeight="1" x14ac:dyDescent="0.2">
      <c r="A988" s="48"/>
      <c r="B988" s="45"/>
      <c r="C988" s="46"/>
      <c r="D988" s="48"/>
      <c r="E988" s="135"/>
      <c r="F988" s="49">
        <f t="shared" si="24"/>
        <v>0</v>
      </c>
      <c r="G988" s="49">
        <f t="shared" si="25"/>
        <v>0</v>
      </c>
      <c r="H988" s="34" t="s">
        <v>66</v>
      </c>
      <c r="I988" s="45"/>
      <c r="J988" s="46"/>
      <c r="K988" s="25"/>
      <c r="L988" s="22"/>
      <c r="M988" s="47" t="str">
        <f t="shared" si="26"/>
        <v/>
      </c>
      <c r="N988" s="27" t="str">
        <f t="shared" si="27"/>
        <v/>
      </c>
      <c r="O988" s="27" t="str">
        <f t="shared" si="28"/>
        <v/>
      </c>
      <c r="P988" s="27" t="str">
        <f t="shared" si="29"/>
        <v/>
      </c>
      <c r="Q988" s="28" t="s">
        <v>66</v>
      </c>
      <c r="R988" s="33" t="s">
        <v>66</v>
      </c>
      <c r="S988" s="30">
        <f ca="1">SUMIFS(Dividendos!E:E,Dividendos!B:B,A988,Dividendos!A:A,"&gt;="&amp;B988,Dividendos!A:A,"&lt;="&amp; IF(I988="",TODAY(),I988 ))*D988</f>
        <v>0</v>
      </c>
      <c r="T988" s="30">
        <f t="shared" ca="1" si="30"/>
        <v>0</v>
      </c>
      <c r="U988" s="31" t="str">
        <f ca="1">IFERROR(__xludf.DUMMYFUNCTION("IFERROR(IF(B988=TODAY(),GOOGLEFINANCE(""INDEXBVMF:IFIX""),INDEX(GOOGLEFINANCE(""INDEXBVMF:IFIX"",""price"",$B988),2,2)))"),"")</f>
        <v/>
      </c>
      <c r="V988" s="31">
        <f ca="1">IFERROR(__xludf.DUMMYFUNCTION("IF(OR(ISBLANK($I988),I988=TODAY()), GOOGLEFINANCE(""INDEXBVMF:IFIX"") ,INDEX(GOOGLEFINANCE(""INDEXBVMF:IFIX"",""price"",$I988),2,2))"),3416.25)</f>
        <v>3416.25</v>
      </c>
      <c r="W988" s="32" t="e">
        <f t="shared" ca="1" si="31"/>
        <v>#VALUE!</v>
      </c>
      <c r="X988" s="33" t="s">
        <v>66</v>
      </c>
      <c r="Y988" s="34">
        <v>0</v>
      </c>
    </row>
    <row r="989" spans="1:25" ht="15.75" customHeight="1" x14ac:dyDescent="0.2">
      <c r="A989" s="48"/>
      <c r="B989" s="45"/>
      <c r="C989" s="46"/>
      <c r="D989" s="48"/>
      <c r="E989" s="135"/>
      <c r="F989" s="49">
        <f t="shared" si="24"/>
        <v>0</v>
      </c>
      <c r="G989" s="49">
        <f t="shared" si="25"/>
        <v>0</v>
      </c>
      <c r="H989" s="34" t="s">
        <v>66</v>
      </c>
      <c r="I989" s="45"/>
      <c r="J989" s="46"/>
      <c r="K989" s="25"/>
      <c r="L989" s="22"/>
      <c r="M989" s="47" t="str">
        <f t="shared" si="26"/>
        <v/>
      </c>
      <c r="N989" s="27" t="str">
        <f t="shared" si="27"/>
        <v/>
      </c>
      <c r="O989" s="27" t="str">
        <f t="shared" si="28"/>
        <v/>
      </c>
      <c r="P989" s="27" t="str">
        <f t="shared" si="29"/>
        <v/>
      </c>
      <c r="Q989" s="28" t="s">
        <v>66</v>
      </c>
      <c r="R989" s="33" t="s">
        <v>66</v>
      </c>
      <c r="S989" s="30">
        <f ca="1">SUMIFS(Dividendos!E:E,Dividendos!B:B,A989,Dividendos!A:A,"&gt;="&amp;B989,Dividendos!A:A,"&lt;="&amp; IF(I989="",TODAY(),I989 ))*D989</f>
        <v>0</v>
      </c>
      <c r="T989" s="30">
        <f t="shared" ca="1" si="30"/>
        <v>0</v>
      </c>
      <c r="U989" s="31" t="str">
        <f ca="1">IFERROR(__xludf.DUMMYFUNCTION("IFERROR(IF(B989=TODAY(),GOOGLEFINANCE(""INDEXBVMF:IFIX""),INDEX(GOOGLEFINANCE(""INDEXBVMF:IFIX"",""price"",$B989),2,2)))"),"")</f>
        <v/>
      </c>
      <c r="V989" s="31">
        <f ca="1">IFERROR(__xludf.DUMMYFUNCTION("IF(OR(ISBLANK($I989),I989=TODAY()), GOOGLEFINANCE(""INDEXBVMF:IFIX"") ,INDEX(GOOGLEFINANCE(""INDEXBVMF:IFIX"",""price"",$I989),2,2))"),3416.25)</f>
        <v>3416.25</v>
      </c>
      <c r="W989" s="32" t="e">
        <f t="shared" ca="1" si="31"/>
        <v>#VALUE!</v>
      </c>
      <c r="X989" s="33" t="s">
        <v>66</v>
      </c>
      <c r="Y989" s="34">
        <v>0</v>
      </c>
    </row>
    <row r="990" spans="1:25" ht="15.75" customHeight="1" x14ac:dyDescent="0.2">
      <c r="A990" s="48"/>
      <c r="B990" s="45"/>
      <c r="C990" s="46"/>
      <c r="D990" s="48"/>
      <c r="E990" s="135"/>
      <c r="F990" s="49">
        <f t="shared" si="24"/>
        <v>0</v>
      </c>
      <c r="G990" s="49">
        <f t="shared" si="25"/>
        <v>0</v>
      </c>
      <c r="H990" s="34" t="s">
        <v>66</v>
      </c>
      <c r="I990" s="45"/>
      <c r="J990" s="46"/>
      <c r="K990" s="25"/>
      <c r="L990" s="22"/>
      <c r="M990" s="47" t="str">
        <f t="shared" si="26"/>
        <v/>
      </c>
      <c r="N990" s="27" t="str">
        <f t="shared" si="27"/>
        <v/>
      </c>
      <c r="O990" s="27" t="str">
        <f t="shared" si="28"/>
        <v/>
      </c>
      <c r="P990" s="27" t="str">
        <f t="shared" si="29"/>
        <v/>
      </c>
      <c r="Q990" s="28" t="s">
        <v>66</v>
      </c>
      <c r="R990" s="33" t="s">
        <v>66</v>
      </c>
      <c r="S990" s="30">
        <f ca="1">SUMIFS(Dividendos!E:E,Dividendos!B:B,A990,Dividendos!A:A,"&gt;="&amp;B990,Dividendos!A:A,"&lt;="&amp; IF(I990="",TODAY(),I990 ))*D990</f>
        <v>0</v>
      </c>
      <c r="T990" s="30">
        <f t="shared" ca="1" si="30"/>
        <v>0</v>
      </c>
      <c r="U990" s="31" t="str">
        <f ca="1">IFERROR(__xludf.DUMMYFUNCTION("IFERROR(IF(B990=TODAY(),GOOGLEFINANCE(""INDEXBVMF:IFIX""),INDEX(GOOGLEFINANCE(""INDEXBVMF:IFIX"",""price"",$B990),2,2)))"),"")</f>
        <v/>
      </c>
      <c r="V990" s="31">
        <f ca="1">IFERROR(__xludf.DUMMYFUNCTION("IF(OR(ISBLANK($I990),I990=TODAY()), GOOGLEFINANCE(""INDEXBVMF:IFIX"") ,INDEX(GOOGLEFINANCE(""INDEXBVMF:IFIX"",""price"",$I990),2,2))"),3416.25)</f>
        <v>3416.25</v>
      </c>
      <c r="W990" s="32" t="e">
        <f t="shared" ca="1" si="31"/>
        <v>#VALUE!</v>
      </c>
      <c r="X990" s="33" t="s">
        <v>66</v>
      </c>
      <c r="Y990" s="34">
        <v>0</v>
      </c>
    </row>
    <row r="991" spans="1:25" ht="15.75" customHeight="1" x14ac:dyDescent="0.2">
      <c r="A991" s="48"/>
      <c r="B991" s="45"/>
      <c r="C991" s="46"/>
      <c r="D991" s="48"/>
      <c r="E991" s="135"/>
      <c r="F991" s="49">
        <f t="shared" si="24"/>
        <v>0</v>
      </c>
      <c r="G991" s="49">
        <f t="shared" si="25"/>
        <v>0</v>
      </c>
      <c r="H991" s="34" t="s">
        <v>66</v>
      </c>
      <c r="I991" s="45"/>
      <c r="J991" s="46"/>
      <c r="K991" s="25"/>
      <c r="L991" s="22"/>
      <c r="M991" s="47" t="str">
        <f t="shared" si="26"/>
        <v/>
      </c>
      <c r="N991" s="27" t="str">
        <f t="shared" si="27"/>
        <v/>
      </c>
      <c r="O991" s="27" t="str">
        <f t="shared" si="28"/>
        <v/>
      </c>
      <c r="P991" s="27" t="str">
        <f t="shared" si="29"/>
        <v/>
      </c>
      <c r="Q991" s="28" t="s">
        <v>66</v>
      </c>
      <c r="R991" s="33" t="s">
        <v>66</v>
      </c>
      <c r="S991" s="30">
        <f ca="1">SUMIFS(Dividendos!E:E,Dividendos!B:B,A991,Dividendos!A:A,"&gt;="&amp;B991,Dividendos!A:A,"&lt;="&amp; IF(I991="",TODAY(),I991 ))*D991</f>
        <v>0</v>
      </c>
      <c r="T991" s="30">
        <f t="shared" ca="1" si="30"/>
        <v>0</v>
      </c>
      <c r="U991" s="31" t="str">
        <f ca="1">IFERROR(__xludf.DUMMYFUNCTION("IFERROR(IF(B991=TODAY(),GOOGLEFINANCE(""INDEXBVMF:IFIX""),INDEX(GOOGLEFINANCE(""INDEXBVMF:IFIX"",""price"",$B991),2,2)))"),"")</f>
        <v/>
      </c>
      <c r="V991" s="31">
        <f ca="1">IFERROR(__xludf.DUMMYFUNCTION("IF(OR(ISBLANK($I991),I991=TODAY()), GOOGLEFINANCE(""INDEXBVMF:IFIX"") ,INDEX(GOOGLEFINANCE(""INDEXBVMF:IFIX"",""price"",$I991),2,2))"),3416.25)</f>
        <v>3416.25</v>
      </c>
      <c r="W991" s="32" t="e">
        <f t="shared" ca="1" si="31"/>
        <v>#VALUE!</v>
      </c>
      <c r="X991" s="33" t="s">
        <v>66</v>
      </c>
      <c r="Y991" s="34">
        <v>0</v>
      </c>
    </row>
    <row r="992" spans="1:25" ht="15.75" customHeight="1" x14ac:dyDescent="0.2">
      <c r="A992" s="48"/>
      <c r="B992" s="45"/>
      <c r="C992" s="46"/>
      <c r="D992" s="48"/>
      <c r="E992" s="135"/>
      <c r="F992" s="49">
        <f t="shared" si="24"/>
        <v>0</v>
      </c>
      <c r="G992" s="49">
        <f t="shared" si="25"/>
        <v>0</v>
      </c>
      <c r="H992" s="34" t="s">
        <v>66</v>
      </c>
      <c r="I992" s="45"/>
      <c r="J992" s="46"/>
      <c r="K992" s="25"/>
      <c r="L992" s="22"/>
      <c r="M992" s="47" t="str">
        <f t="shared" si="26"/>
        <v/>
      </c>
      <c r="N992" s="27" t="str">
        <f t="shared" si="27"/>
        <v/>
      </c>
      <c r="O992" s="27" t="str">
        <f t="shared" si="28"/>
        <v/>
      </c>
      <c r="P992" s="27" t="str">
        <f t="shared" si="29"/>
        <v/>
      </c>
      <c r="Q992" s="28" t="s">
        <v>66</v>
      </c>
      <c r="R992" s="33" t="s">
        <v>66</v>
      </c>
      <c r="S992" s="30">
        <f ca="1">SUMIFS(Dividendos!E:E,Dividendos!B:B,A992,Dividendos!A:A,"&gt;="&amp;B992,Dividendos!A:A,"&lt;="&amp; IF(I992="",TODAY(),I992 ))*D992</f>
        <v>0</v>
      </c>
      <c r="T992" s="30">
        <f t="shared" ca="1" si="30"/>
        <v>0</v>
      </c>
      <c r="U992" s="31" t="str">
        <f ca="1">IFERROR(__xludf.DUMMYFUNCTION("IFERROR(IF(B992=TODAY(),GOOGLEFINANCE(""INDEXBVMF:IFIX""),INDEX(GOOGLEFINANCE(""INDEXBVMF:IFIX"",""price"",$B992),2,2)))"),"")</f>
        <v/>
      </c>
      <c r="V992" s="31">
        <f ca="1">IFERROR(__xludf.DUMMYFUNCTION("IF(OR(ISBLANK($I992),I992=TODAY()), GOOGLEFINANCE(""INDEXBVMF:IFIX"") ,INDEX(GOOGLEFINANCE(""INDEXBVMF:IFIX"",""price"",$I992),2,2))"),3416.25)</f>
        <v>3416.25</v>
      </c>
      <c r="W992" s="32" t="e">
        <f t="shared" ca="1" si="31"/>
        <v>#VALUE!</v>
      </c>
      <c r="X992" s="33" t="s">
        <v>66</v>
      </c>
      <c r="Y992" s="34">
        <v>0</v>
      </c>
    </row>
    <row r="993" spans="1:25" ht="15.75" customHeight="1" x14ac:dyDescent="0.2">
      <c r="A993" s="48"/>
      <c r="B993" s="45"/>
      <c r="C993" s="46"/>
      <c r="D993" s="48"/>
      <c r="E993" s="135"/>
      <c r="F993" s="49">
        <f t="shared" si="24"/>
        <v>0</v>
      </c>
      <c r="G993" s="49">
        <f t="shared" si="25"/>
        <v>0</v>
      </c>
      <c r="H993" s="34" t="s">
        <v>66</v>
      </c>
      <c r="I993" s="45"/>
      <c r="J993" s="46"/>
      <c r="K993" s="25"/>
      <c r="L993" s="22"/>
      <c r="M993" s="47" t="str">
        <f t="shared" si="26"/>
        <v/>
      </c>
      <c r="N993" s="27" t="str">
        <f t="shared" si="27"/>
        <v/>
      </c>
      <c r="O993" s="27" t="str">
        <f t="shared" si="28"/>
        <v/>
      </c>
      <c r="P993" s="27" t="str">
        <f t="shared" si="29"/>
        <v/>
      </c>
      <c r="Q993" s="28" t="s">
        <v>66</v>
      </c>
      <c r="R993" s="33" t="s">
        <v>66</v>
      </c>
      <c r="S993" s="30">
        <f ca="1">SUMIFS(Dividendos!E:E,Dividendos!B:B,A993,Dividendos!A:A,"&gt;="&amp;B993,Dividendos!A:A,"&lt;="&amp; IF(I993="",TODAY(),I993 ))*D993</f>
        <v>0</v>
      </c>
      <c r="T993" s="30">
        <f t="shared" ca="1" si="30"/>
        <v>0</v>
      </c>
      <c r="U993" s="31" t="str">
        <f ca="1">IFERROR(__xludf.DUMMYFUNCTION("IFERROR(IF(B993=TODAY(),GOOGLEFINANCE(""INDEXBVMF:IFIX""),INDEX(GOOGLEFINANCE(""INDEXBVMF:IFIX"",""price"",$B993),2,2)))"),"")</f>
        <v/>
      </c>
      <c r="V993" s="31">
        <f ca="1">IFERROR(__xludf.DUMMYFUNCTION("IF(OR(ISBLANK($I993),I993=TODAY()), GOOGLEFINANCE(""INDEXBVMF:IFIX"") ,INDEX(GOOGLEFINANCE(""INDEXBVMF:IFIX"",""price"",$I993),2,2))"),3416.25)</f>
        <v>3416.25</v>
      </c>
      <c r="W993" s="32" t="e">
        <f t="shared" ca="1" si="31"/>
        <v>#VALUE!</v>
      </c>
      <c r="X993" s="33" t="s">
        <v>66</v>
      </c>
      <c r="Y993" s="34">
        <v>0</v>
      </c>
    </row>
    <row r="994" spans="1:25" ht="15.75" customHeight="1" x14ac:dyDescent="0.2">
      <c r="A994" s="48"/>
      <c r="B994" s="45"/>
      <c r="C994" s="46"/>
      <c r="D994" s="48"/>
      <c r="E994" s="135"/>
      <c r="F994" s="49">
        <f t="shared" si="24"/>
        <v>0</v>
      </c>
      <c r="G994" s="49">
        <f t="shared" si="25"/>
        <v>0</v>
      </c>
      <c r="H994" s="34" t="s">
        <v>66</v>
      </c>
      <c r="I994" s="45"/>
      <c r="J994" s="46"/>
      <c r="K994" s="25"/>
      <c r="L994" s="22"/>
      <c r="M994" s="47" t="str">
        <f t="shared" si="26"/>
        <v/>
      </c>
      <c r="N994" s="27" t="str">
        <f t="shared" si="27"/>
        <v/>
      </c>
      <c r="O994" s="27" t="str">
        <f t="shared" si="28"/>
        <v/>
      </c>
      <c r="P994" s="27" t="str">
        <f t="shared" si="29"/>
        <v/>
      </c>
      <c r="Q994" s="28" t="s">
        <v>66</v>
      </c>
      <c r="R994" s="33" t="s">
        <v>66</v>
      </c>
      <c r="S994" s="30">
        <f ca="1">SUMIFS(Dividendos!E:E,Dividendos!B:B,A994,Dividendos!A:A,"&gt;="&amp;B994,Dividendos!A:A,"&lt;="&amp; IF(I994="",TODAY(),I994 ))*D994</f>
        <v>0</v>
      </c>
      <c r="T994" s="30">
        <f t="shared" ca="1" si="30"/>
        <v>0</v>
      </c>
      <c r="U994" s="31" t="str">
        <f ca="1">IFERROR(__xludf.DUMMYFUNCTION("IFERROR(IF(B994=TODAY(),GOOGLEFINANCE(""INDEXBVMF:IFIX""),INDEX(GOOGLEFINANCE(""INDEXBVMF:IFIX"",""price"",$B994),2,2)))"),"")</f>
        <v/>
      </c>
      <c r="V994" s="31">
        <f ca="1">IFERROR(__xludf.DUMMYFUNCTION("IF(OR(ISBLANK($I994),I994=TODAY()), GOOGLEFINANCE(""INDEXBVMF:IFIX"") ,INDEX(GOOGLEFINANCE(""INDEXBVMF:IFIX"",""price"",$I994),2,2))"),3416.25)</f>
        <v>3416.25</v>
      </c>
      <c r="W994" s="32" t="e">
        <f t="shared" ca="1" si="31"/>
        <v>#VALUE!</v>
      </c>
      <c r="X994" s="33" t="s">
        <v>66</v>
      </c>
      <c r="Y994" s="34">
        <v>0</v>
      </c>
    </row>
    <row r="995" spans="1:25" ht="15.75" customHeight="1" x14ac:dyDescent="0.2">
      <c r="A995" s="48"/>
      <c r="B995" s="45"/>
      <c r="C995" s="46"/>
      <c r="D995" s="48"/>
      <c r="E995" s="135"/>
      <c r="F995" s="49">
        <f t="shared" si="24"/>
        <v>0</v>
      </c>
      <c r="G995" s="49">
        <f t="shared" si="25"/>
        <v>0</v>
      </c>
      <c r="H995" s="34" t="s">
        <v>66</v>
      </c>
      <c r="I995" s="45"/>
      <c r="J995" s="46"/>
      <c r="K995" s="25"/>
      <c r="L995" s="22"/>
      <c r="M995" s="47" t="str">
        <f t="shared" si="26"/>
        <v/>
      </c>
      <c r="N995" s="27" t="str">
        <f t="shared" si="27"/>
        <v/>
      </c>
      <c r="O995" s="27" t="str">
        <f t="shared" si="28"/>
        <v/>
      </c>
      <c r="P995" s="27" t="str">
        <f t="shared" si="29"/>
        <v/>
      </c>
      <c r="Q995" s="28" t="s">
        <v>66</v>
      </c>
      <c r="R995" s="33" t="s">
        <v>66</v>
      </c>
      <c r="S995" s="30">
        <f ca="1">SUMIFS(Dividendos!E:E,Dividendos!B:B,A995,Dividendos!A:A,"&gt;="&amp;B995,Dividendos!A:A,"&lt;="&amp; IF(I995="",TODAY(),I995 ))*D995</f>
        <v>0</v>
      </c>
      <c r="T995" s="30">
        <f t="shared" ca="1" si="30"/>
        <v>0</v>
      </c>
      <c r="U995" s="31" t="str">
        <f ca="1">IFERROR(__xludf.DUMMYFUNCTION("IFERROR(IF(B995=TODAY(),GOOGLEFINANCE(""INDEXBVMF:IFIX""),INDEX(GOOGLEFINANCE(""INDEXBVMF:IFIX"",""price"",$B995),2,2)))"),"")</f>
        <v/>
      </c>
      <c r="V995" s="31">
        <f ca="1">IFERROR(__xludf.DUMMYFUNCTION("IF(OR(ISBLANK($I995),I995=TODAY()), GOOGLEFINANCE(""INDEXBVMF:IFIX"") ,INDEX(GOOGLEFINANCE(""INDEXBVMF:IFIX"",""price"",$I995),2,2))"),3416.25)</f>
        <v>3416.25</v>
      </c>
      <c r="W995" s="32" t="e">
        <f t="shared" ca="1" si="31"/>
        <v>#VALUE!</v>
      </c>
      <c r="X995" s="33" t="s">
        <v>66</v>
      </c>
      <c r="Y995" s="34">
        <v>0</v>
      </c>
    </row>
    <row r="996" spans="1:25" ht="15.75" customHeight="1" x14ac:dyDescent="0.2">
      <c r="A996" s="48"/>
      <c r="B996" s="45"/>
      <c r="C996" s="46"/>
      <c r="D996" s="48"/>
      <c r="E996" s="135"/>
      <c r="F996" s="49">
        <f t="shared" si="24"/>
        <v>0</v>
      </c>
      <c r="G996" s="49">
        <f t="shared" si="25"/>
        <v>0</v>
      </c>
      <c r="H996" s="34" t="s">
        <v>66</v>
      </c>
      <c r="I996" s="45"/>
      <c r="J996" s="46"/>
      <c r="K996" s="25"/>
      <c r="L996" s="22"/>
      <c r="M996" s="47" t="str">
        <f t="shared" si="26"/>
        <v/>
      </c>
      <c r="N996" s="27" t="str">
        <f t="shared" si="27"/>
        <v/>
      </c>
      <c r="O996" s="27" t="str">
        <f t="shared" si="28"/>
        <v/>
      </c>
      <c r="P996" s="27" t="str">
        <f t="shared" si="29"/>
        <v/>
      </c>
      <c r="Q996" s="28" t="s">
        <v>66</v>
      </c>
      <c r="R996" s="33" t="s">
        <v>66</v>
      </c>
      <c r="S996" s="30">
        <f ca="1">SUMIFS(Dividendos!E:E,Dividendos!B:B,A996,Dividendos!A:A,"&gt;="&amp;B996,Dividendos!A:A,"&lt;="&amp; IF(I996="",TODAY(),I996 ))*D996</f>
        <v>0</v>
      </c>
      <c r="T996" s="30">
        <f t="shared" ca="1" si="30"/>
        <v>0</v>
      </c>
      <c r="U996" s="31" t="str">
        <f ca="1">IFERROR(__xludf.DUMMYFUNCTION("IFERROR(IF(B996=TODAY(),GOOGLEFINANCE(""INDEXBVMF:IFIX""),INDEX(GOOGLEFINANCE(""INDEXBVMF:IFIX"",""price"",$B996),2,2)))"),"")</f>
        <v/>
      </c>
      <c r="V996" s="31">
        <f ca="1">IFERROR(__xludf.DUMMYFUNCTION("IF(OR(ISBLANK($I996),I996=TODAY()), GOOGLEFINANCE(""INDEXBVMF:IFIX"") ,INDEX(GOOGLEFINANCE(""INDEXBVMF:IFIX"",""price"",$I996),2,2))"),3416.25)</f>
        <v>3416.25</v>
      </c>
      <c r="W996" s="32" t="e">
        <f t="shared" ca="1" si="31"/>
        <v>#VALUE!</v>
      </c>
      <c r="X996" s="33" t="s">
        <v>66</v>
      </c>
      <c r="Y996" s="34">
        <v>0</v>
      </c>
    </row>
    <row r="997" spans="1:25" ht="15.75" customHeight="1" x14ac:dyDescent="0.2">
      <c r="A997" s="48"/>
      <c r="B997" s="45"/>
      <c r="C997" s="46"/>
      <c r="D997" s="48"/>
      <c r="E997" s="135"/>
      <c r="F997" s="49">
        <f t="shared" si="24"/>
        <v>0</v>
      </c>
      <c r="G997" s="49">
        <f t="shared" si="25"/>
        <v>0</v>
      </c>
      <c r="H997" s="34" t="s">
        <v>66</v>
      </c>
      <c r="I997" s="45"/>
      <c r="J997" s="46"/>
      <c r="K997" s="25"/>
      <c r="L997" s="22"/>
      <c r="M997" s="47" t="str">
        <f t="shared" si="26"/>
        <v/>
      </c>
      <c r="N997" s="27" t="str">
        <f t="shared" si="27"/>
        <v/>
      </c>
      <c r="O997" s="27" t="str">
        <f t="shared" si="28"/>
        <v/>
      </c>
      <c r="P997" s="27" t="str">
        <f t="shared" si="29"/>
        <v/>
      </c>
      <c r="Q997" s="28" t="s">
        <v>66</v>
      </c>
      <c r="R997" s="33" t="s">
        <v>66</v>
      </c>
      <c r="S997" s="30">
        <f ca="1">SUMIFS(Dividendos!E:E,Dividendos!B:B,A997,Dividendos!A:A,"&gt;="&amp;B997,Dividendos!A:A,"&lt;="&amp; IF(I997="",TODAY(),I997 ))*D997</f>
        <v>0</v>
      </c>
      <c r="T997" s="30">
        <f t="shared" ca="1" si="30"/>
        <v>0</v>
      </c>
      <c r="U997" s="31" t="str">
        <f ca="1">IFERROR(__xludf.DUMMYFUNCTION("IFERROR(IF(B997=TODAY(),GOOGLEFINANCE(""INDEXBVMF:IFIX""),INDEX(GOOGLEFINANCE(""INDEXBVMF:IFIX"",""price"",$B997),2,2)))"),"")</f>
        <v/>
      </c>
      <c r="V997" s="31">
        <f ca="1">IFERROR(__xludf.DUMMYFUNCTION("IF(OR(ISBLANK($I997),I997=TODAY()), GOOGLEFINANCE(""INDEXBVMF:IFIX"") ,INDEX(GOOGLEFINANCE(""INDEXBVMF:IFIX"",""price"",$I997),2,2))"),3416.25)</f>
        <v>3416.25</v>
      </c>
      <c r="W997" s="32" t="e">
        <f t="shared" ca="1" si="31"/>
        <v>#VALUE!</v>
      </c>
      <c r="X997" s="33" t="s">
        <v>66</v>
      </c>
      <c r="Y997" s="34">
        <v>0</v>
      </c>
    </row>
    <row r="998" spans="1:25" ht="15.75" customHeight="1" x14ac:dyDescent="0.2">
      <c r="A998" s="48"/>
      <c r="B998" s="45"/>
      <c r="C998" s="46"/>
      <c r="D998" s="48"/>
      <c r="E998" s="135"/>
      <c r="F998" s="49">
        <f t="shared" si="24"/>
        <v>0</v>
      </c>
      <c r="G998" s="49">
        <f t="shared" si="25"/>
        <v>0</v>
      </c>
      <c r="H998" s="34" t="s">
        <v>66</v>
      </c>
      <c r="I998" s="45"/>
      <c r="J998" s="46"/>
      <c r="K998" s="25"/>
      <c r="L998" s="22"/>
      <c r="M998" s="47" t="str">
        <f t="shared" si="26"/>
        <v/>
      </c>
      <c r="N998" s="27" t="str">
        <f t="shared" si="27"/>
        <v/>
      </c>
      <c r="O998" s="27" t="str">
        <f t="shared" si="28"/>
        <v/>
      </c>
      <c r="P998" s="27" t="str">
        <f t="shared" si="29"/>
        <v/>
      </c>
      <c r="Q998" s="28" t="s">
        <v>66</v>
      </c>
      <c r="R998" s="33" t="s">
        <v>66</v>
      </c>
      <c r="S998" s="30">
        <f ca="1">SUMIFS(Dividendos!E:E,Dividendos!B:B,A998,Dividendos!A:A,"&gt;="&amp;B998,Dividendos!A:A,"&lt;="&amp; IF(I998="",TODAY(),I998 ))*D998</f>
        <v>0</v>
      </c>
      <c r="T998" s="30">
        <f t="shared" ca="1" si="30"/>
        <v>0</v>
      </c>
      <c r="U998" s="31" t="str">
        <f ca="1">IFERROR(__xludf.DUMMYFUNCTION("IFERROR(IF(B998=TODAY(),GOOGLEFINANCE(""INDEXBVMF:IFIX""),INDEX(GOOGLEFINANCE(""INDEXBVMF:IFIX"",""price"",$B998),2,2)))"),"")</f>
        <v/>
      </c>
      <c r="V998" s="31">
        <f ca="1">IFERROR(__xludf.DUMMYFUNCTION("IF(OR(ISBLANK($I998),I998=TODAY()), GOOGLEFINANCE(""INDEXBVMF:IFIX"") ,INDEX(GOOGLEFINANCE(""INDEXBVMF:IFIX"",""price"",$I998),2,2))"),3416.25)</f>
        <v>3416.25</v>
      </c>
      <c r="W998" s="32" t="e">
        <f t="shared" ca="1" si="31"/>
        <v>#VALUE!</v>
      </c>
      <c r="X998" s="33" t="s">
        <v>66</v>
      </c>
      <c r="Y998" s="34">
        <v>0</v>
      </c>
    </row>
    <row r="999" spans="1:25" ht="15.75" customHeight="1" x14ac:dyDescent="0.2">
      <c r="A999" s="48"/>
      <c r="B999" s="45"/>
      <c r="C999" s="46"/>
      <c r="D999" s="48"/>
      <c r="E999" s="135"/>
      <c r="F999" s="49">
        <f t="shared" si="24"/>
        <v>0</v>
      </c>
      <c r="G999" s="49">
        <f t="shared" si="25"/>
        <v>0</v>
      </c>
      <c r="H999" s="34" t="s">
        <v>66</v>
      </c>
      <c r="I999" s="45"/>
      <c r="J999" s="46"/>
      <c r="K999" s="25"/>
      <c r="L999" s="22"/>
      <c r="M999" s="47" t="str">
        <f t="shared" si="26"/>
        <v/>
      </c>
      <c r="N999" s="27" t="str">
        <f t="shared" si="27"/>
        <v/>
      </c>
      <c r="O999" s="27" t="str">
        <f t="shared" si="28"/>
        <v/>
      </c>
      <c r="P999" s="27" t="str">
        <f t="shared" si="29"/>
        <v/>
      </c>
      <c r="Q999" s="28" t="s">
        <v>66</v>
      </c>
      <c r="R999" s="33" t="s">
        <v>66</v>
      </c>
      <c r="S999" s="30">
        <f ca="1">SUMIFS(Dividendos!E:E,Dividendos!B:B,A999,Dividendos!A:A,"&gt;="&amp;B999,Dividendos!A:A,"&lt;="&amp; IF(I999="",TODAY(),I999 ))*D999</f>
        <v>0</v>
      </c>
      <c r="T999" s="30">
        <f t="shared" ca="1" si="30"/>
        <v>0</v>
      </c>
      <c r="U999" s="31" t="str">
        <f ca="1">IFERROR(__xludf.DUMMYFUNCTION("IFERROR(IF(B999=TODAY(),GOOGLEFINANCE(""INDEXBVMF:IFIX""),INDEX(GOOGLEFINANCE(""INDEXBVMF:IFIX"",""price"",$B999),2,2)))"),"")</f>
        <v/>
      </c>
      <c r="V999" s="31">
        <f ca="1">IFERROR(__xludf.DUMMYFUNCTION("IF(OR(ISBLANK($I999),I999=TODAY()), GOOGLEFINANCE(""INDEXBVMF:IFIX"") ,INDEX(GOOGLEFINANCE(""INDEXBVMF:IFIX"",""price"",$I999),2,2))"),3416.25)</f>
        <v>3416.25</v>
      </c>
      <c r="W999" s="32" t="e">
        <f t="shared" ca="1" si="31"/>
        <v>#VALUE!</v>
      </c>
      <c r="X999" s="33" t="s">
        <v>66</v>
      </c>
      <c r="Y999" s="34">
        <v>0</v>
      </c>
    </row>
    <row r="1000" spans="1:25" ht="15.75" customHeight="1" x14ac:dyDescent="0.2">
      <c r="A1000" s="48"/>
      <c r="B1000" s="45"/>
      <c r="C1000" s="46"/>
      <c r="D1000" s="48"/>
      <c r="E1000" s="135"/>
      <c r="F1000" s="49">
        <f t="shared" si="24"/>
        <v>0</v>
      </c>
      <c r="G1000" s="49">
        <f t="shared" si="25"/>
        <v>0</v>
      </c>
      <c r="H1000" s="34" t="s">
        <v>66</v>
      </c>
      <c r="I1000" s="45"/>
      <c r="J1000" s="46"/>
      <c r="K1000" s="25"/>
      <c r="L1000" s="22"/>
      <c r="M1000" s="47" t="str">
        <f t="shared" si="26"/>
        <v/>
      </c>
      <c r="N1000" s="27" t="str">
        <f t="shared" si="27"/>
        <v/>
      </c>
      <c r="O1000" s="27" t="str">
        <f t="shared" si="28"/>
        <v/>
      </c>
      <c r="P1000" s="27" t="str">
        <f t="shared" si="29"/>
        <v/>
      </c>
      <c r="Q1000" s="28" t="s">
        <v>66</v>
      </c>
      <c r="R1000" s="33" t="s">
        <v>66</v>
      </c>
      <c r="S1000" s="30">
        <f ca="1">SUMIFS(Dividendos!E:E,Dividendos!B:B,A1000,Dividendos!A:A,"&gt;="&amp;B1000,Dividendos!A:A,"&lt;="&amp; IF(I1000="",TODAY(),I1000 ))*D1000</f>
        <v>0</v>
      </c>
      <c r="T1000" s="30">
        <f t="shared" ca="1" si="30"/>
        <v>0</v>
      </c>
      <c r="U1000" s="31" t="str">
        <f ca="1">IFERROR(__xludf.DUMMYFUNCTION("IFERROR(IF(B1000=TODAY(),GOOGLEFINANCE(""INDEXBVMF:IFIX""),INDEX(GOOGLEFINANCE(""INDEXBVMF:IFIX"",""price"",$B1000),2,2)))"),"")</f>
        <v/>
      </c>
      <c r="V1000" s="31">
        <f ca="1">IFERROR(__xludf.DUMMYFUNCTION("IF(OR(ISBLANK($I1000),I1000=TODAY()), GOOGLEFINANCE(""INDEXBVMF:IFIX"") ,INDEX(GOOGLEFINANCE(""INDEXBVMF:IFIX"",""price"",$I1000),2,2))"),3416.25)</f>
        <v>3416.25</v>
      </c>
      <c r="W1000" s="32" t="e">
        <f t="shared" ca="1" si="31"/>
        <v>#VALUE!</v>
      </c>
      <c r="X1000" s="33" t="s">
        <v>66</v>
      </c>
      <c r="Y1000" s="34">
        <v>0</v>
      </c>
    </row>
    <row r="1001" spans="1:25" ht="15.75" customHeight="1" x14ac:dyDescent="0.2">
      <c r="A1001" s="48"/>
      <c r="B1001" s="45"/>
      <c r="C1001" s="46"/>
      <c r="D1001" s="48"/>
      <c r="E1001" s="135"/>
      <c r="F1001" s="49">
        <f t="shared" si="24"/>
        <v>0</v>
      </c>
      <c r="G1001" s="49">
        <f t="shared" si="25"/>
        <v>0</v>
      </c>
      <c r="H1001" s="34" t="s">
        <v>66</v>
      </c>
      <c r="I1001" s="45"/>
      <c r="J1001" s="46"/>
      <c r="K1001" s="25"/>
      <c r="L1001" s="22"/>
      <c r="M1001" s="47" t="str">
        <f t="shared" si="26"/>
        <v/>
      </c>
      <c r="N1001" s="27" t="str">
        <f t="shared" si="27"/>
        <v/>
      </c>
      <c r="O1001" s="27" t="str">
        <f t="shared" si="28"/>
        <v/>
      </c>
      <c r="P1001" s="27" t="str">
        <f t="shared" si="29"/>
        <v/>
      </c>
      <c r="Q1001" s="28" t="s">
        <v>66</v>
      </c>
      <c r="R1001" s="33" t="s">
        <v>66</v>
      </c>
      <c r="S1001" s="30">
        <f ca="1">SUMIFS(Dividendos!E:E,Dividendos!B:B,A1001,Dividendos!A:A,"&gt;="&amp;B1001,Dividendos!A:A,"&lt;="&amp; IF(I1001="",TODAY(),I1001 ))*D1001</f>
        <v>0</v>
      </c>
      <c r="T1001" s="30">
        <f t="shared" ca="1" si="30"/>
        <v>0</v>
      </c>
      <c r="U1001" s="31" t="str">
        <f ca="1">IFERROR(__xludf.DUMMYFUNCTION("IFERROR(IF(B1001=TODAY(),GOOGLEFINANCE(""INDEXBVMF:IFIX""),INDEX(GOOGLEFINANCE(""INDEXBVMF:IFIX"",""price"",$B1001),2,2)))"),"")</f>
        <v/>
      </c>
      <c r="V1001" s="31">
        <f ca="1">IFERROR(__xludf.DUMMYFUNCTION("IF(OR(ISBLANK($I1001),I1001=TODAY()), GOOGLEFINANCE(""INDEXBVMF:IFIX"") ,INDEX(GOOGLEFINANCE(""INDEXBVMF:IFIX"",""price"",$I1001),2,2))"),3416.25)</f>
        <v>3416.25</v>
      </c>
      <c r="W1001" s="32" t="e">
        <f t="shared" ca="1" si="31"/>
        <v>#VALUE!</v>
      </c>
      <c r="X1001" s="33" t="s">
        <v>66</v>
      </c>
      <c r="Y1001" s="34">
        <v>0</v>
      </c>
    </row>
    <row r="1002" spans="1:25" ht="15.75" customHeight="1" x14ac:dyDescent="0.2">
      <c r="A1002" s="48"/>
      <c r="B1002" s="45"/>
      <c r="C1002" s="46"/>
      <c r="D1002" s="48"/>
      <c r="E1002" s="135"/>
      <c r="F1002" s="49">
        <f t="shared" si="24"/>
        <v>0</v>
      </c>
      <c r="G1002" s="49">
        <f t="shared" si="25"/>
        <v>0</v>
      </c>
      <c r="H1002" s="34" t="s">
        <v>66</v>
      </c>
      <c r="I1002" s="45"/>
      <c r="J1002" s="46"/>
      <c r="K1002" s="25"/>
      <c r="L1002" s="22"/>
      <c r="M1002" s="47" t="str">
        <f t="shared" si="26"/>
        <v/>
      </c>
      <c r="N1002" s="27" t="str">
        <f t="shared" si="27"/>
        <v/>
      </c>
      <c r="O1002" s="27" t="str">
        <f t="shared" si="28"/>
        <v/>
      </c>
      <c r="P1002" s="27" t="str">
        <f t="shared" si="29"/>
        <v/>
      </c>
      <c r="Q1002" s="28" t="s">
        <v>66</v>
      </c>
      <c r="R1002" s="33" t="s">
        <v>66</v>
      </c>
      <c r="S1002" s="30">
        <f ca="1">SUMIFS(Dividendos!E:E,Dividendos!B:B,A1002,Dividendos!A:A,"&gt;="&amp;B1002,Dividendos!A:A,"&lt;="&amp; IF(I1002="",TODAY(),I1002 ))*D1002</f>
        <v>0</v>
      </c>
      <c r="T1002" s="30">
        <f t="shared" ca="1" si="30"/>
        <v>0</v>
      </c>
      <c r="U1002" s="31" t="str">
        <f ca="1">IFERROR(__xludf.DUMMYFUNCTION("IFERROR(IF(B1002=TODAY(),GOOGLEFINANCE(""INDEXBVMF:IFIX""),INDEX(GOOGLEFINANCE(""INDEXBVMF:IFIX"",""price"",$B1002),2,2)))"),"")</f>
        <v/>
      </c>
      <c r="V1002" s="31">
        <f ca="1">IFERROR(__xludf.DUMMYFUNCTION("IF(OR(ISBLANK($I1002),I1002=TODAY()), GOOGLEFINANCE(""INDEXBVMF:IFIX"") ,INDEX(GOOGLEFINANCE(""INDEXBVMF:IFIX"",""price"",$I1002),2,2))"),3416.25)</f>
        <v>3416.25</v>
      </c>
      <c r="W1002" s="32" t="e">
        <f t="shared" ca="1" si="31"/>
        <v>#VALUE!</v>
      </c>
      <c r="X1002" s="33" t="s">
        <v>66</v>
      </c>
      <c r="Y1002" s="34">
        <v>0</v>
      </c>
    </row>
    <row r="1003" spans="1:25" ht="15.75" customHeight="1" x14ac:dyDescent="0.2">
      <c r="A1003" s="48"/>
      <c r="B1003" s="45"/>
      <c r="C1003" s="46"/>
      <c r="D1003" s="48"/>
      <c r="E1003" s="135"/>
      <c r="F1003" s="49">
        <f t="shared" si="24"/>
        <v>0</v>
      </c>
      <c r="G1003" s="49">
        <f t="shared" si="25"/>
        <v>0</v>
      </c>
      <c r="H1003" s="34" t="s">
        <v>66</v>
      </c>
      <c r="I1003" s="45"/>
      <c r="J1003" s="46"/>
      <c r="K1003" s="25"/>
      <c r="L1003" s="22"/>
      <c r="M1003" s="47" t="str">
        <f t="shared" si="26"/>
        <v/>
      </c>
      <c r="N1003" s="27" t="str">
        <f t="shared" si="27"/>
        <v/>
      </c>
      <c r="O1003" s="27" t="str">
        <f t="shared" si="28"/>
        <v/>
      </c>
      <c r="P1003" s="27" t="str">
        <f t="shared" si="29"/>
        <v/>
      </c>
      <c r="Q1003" s="28" t="s">
        <v>66</v>
      </c>
      <c r="R1003" s="33" t="s">
        <v>66</v>
      </c>
      <c r="S1003" s="30">
        <f ca="1">SUMIFS(Dividendos!E:E,Dividendos!B:B,A1003,Dividendos!A:A,"&gt;="&amp;B1003,Dividendos!A:A,"&lt;="&amp; IF(I1003="",TODAY(),I1003 ))*D1003</f>
        <v>0</v>
      </c>
      <c r="T1003" s="30">
        <f t="shared" ca="1" si="30"/>
        <v>0</v>
      </c>
      <c r="U1003" s="31" t="str">
        <f ca="1">IFERROR(__xludf.DUMMYFUNCTION("IFERROR(IF(B1003=TODAY(),GOOGLEFINANCE(""INDEXBVMF:IFIX""),INDEX(GOOGLEFINANCE(""INDEXBVMF:IFIX"",""price"",$B1003),2,2)))"),"")</f>
        <v/>
      </c>
      <c r="V1003" s="31">
        <f ca="1">IFERROR(__xludf.DUMMYFUNCTION("IF(OR(ISBLANK($I1003),I1003=TODAY()), GOOGLEFINANCE(""INDEXBVMF:IFIX"") ,INDEX(GOOGLEFINANCE(""INDEXBVMF:IFIX"",""price"",$I1003),2,2))"),3416.25)</f>
        <v>3416.25</v>
      </c>
      <c r="W1003" s="32" t="e">
        <f t="shared" ca="1" si="31"/>
        <v>#VALUE!</v>
      </c>
      <c r="X1003" s="33" t="s">
        <v>66</v>
      </c>
      <c r="Y1003" s="34">
        <v>0</v>
      </c>
    </row>
    <row r="1004" spans="1:25" ht="15.75" customHeight="1" x14ac:dyDescent="0.2">
      <c r="A1004" s="48"/>
      <c r="B1004" s="45"/>
      <c r="C1004" s="46"/>
      <c r="D1004" s="48"/>
      <c r="E1004" s="135"/>
      <c r="F1004" s="49">
        <f t="shared" si="24"/>
        <v>0</v>
      </c>
      <c r="G1004" s="49">
        <f t="shared" si="25"/>
        <v>0</v>
      </c>
      <c r="H1004" s="34" t="s">
        <v>66</v>
      </c>
      <c r="I1004" s="45"/>
      <c r="J1004" s="46"/>
      <c r="K1004" s="25"/>
      <c r="L1004" s="22"/>
      <c r="M1004" s="47" t="str">
        <f t="shared" si="26"/>
        <v/>
      </c>
      <c r="N1004" s="27" t="str">
        <f t="shared" si="27"/>
        <v/>
      </c>
      <c r="O1004" s="27" t="str">
        <f t="shared" si="28"/>
        <v/>
      </c>
      <c r="P1004" s="27" t="str">
        <f t="shared" si="29"/>
        <v/>
      </c>
      <c r="Q1004" s="28" t="s">
        <v>66</v>
      </c>
      <c r="R1004" s="33" t="s">
        <v>66</v>
      </c>
      <c r="S1004" s="30">
        <f ca="1">SUMIFS(Dividendos!E:E,Dividendos!B:B,A1004,Dividendos!A:A,"&gt;="&amp;B1004,Dividendos!A:A,"&lt;="&amp; IF(I1004="",TODAY(),I1004 ))*D1004</f>
        <v>0</v>
      </c>
      <c r="T1004" s="30">
        <f t="shared" ca="1" si="30"/>
        <v>0</v>
      </c>
      <c r="U1004" s="31" t="str">
        <f ca="1">IFERROR(__xludf.DUMMYFUNCTION("IFERROR(IF(B1004=TODAY(),GOOGLEFINANCE(""INDEXBVMF:IFIX""),INDEX(GOOGLEFINANCE(""INDEXBVMF:IFIX"",""price"",$B1004),2,2)))"),"")</f>
        <v/>
      </c>
      <c r="V1004" s="31">
        <f ca="1">IFERROR(__xludf.DUMMYFUNCTION("IF(OR(ISBLANK($I1004),I1004=TODAY()), GOOGLEFINANCE(""INDEXBVMF:IFIX"") ,INDEX(GOOGLEFINANCE(""INDEXBVMF:IFIX"",""price"",$I1004),2,2))"),3416.25)</f>
        <v>3416.25</v>
      </c>
      <c r="W1004" s="32" t="e">
        <f t="shared" ca="1" si="31"/>
        <v>#VALUE!</v>
      </c>
      <c r="X1004" s="33" t="s">
        <v>66</v>
      </c>
      <c r="Y1004" s="34">
        <v>0</v>
      </c>
    </row>
    <row r="1005" spans="1:25" ht="15.75" customHeight="1" x14ac:dyDescent="0.2">
      <c r="A1005" s="48"/>
      <c r="B1005" s="45"/>
      <c r="C1005" s="46"/>
      <c r="D1005" s="48"/>
      <c r="E1005" s="135"/>
      <c r="F1005" s="49">
        <f t="shared" si="24"/>
        <v>0</v>
      </c>
      <c r="G1005" s="49">
        <f t="shared" si="25"/>
        <v>0</v>
      </c>
      <c r="H1005" s="34" t="s">
        <v>66</v>
      </c>
      <c r="I1005" s="45"/>
      <c r="J1005" s="46"/>
      <c r="K1005" s="25"/>
      <c r="L1005" s="22"/>
      <c r="M1005" s="47" t="str">
        <f t="shared" si="26"/>
        <v/>
      </c>
      <c r="N1005" s="27" t="str">
        <f t="shared" si="27"/>
        <v/>
      </c>
      <c r="O1005" s="27" t="str">
        <f t="shared" si="28"/>
        <v/>
      </c>
      <c r="P1005" s="27" t="str">
        <f t="shared" si="29"/>
        <v/>
      </c>
      <c r="Q1005" s="28" t="s">
        <v>66</v>
      </c>
      <c r="R1005" s="33" t="s">
        <v>66</v>
      </c>
      <c r="S1005" s="30">
        <f ca="1">SUMIFS(Dividendos!E:E,Dividendos!B:B,A1005,Dividendos!A:A,"&gt;="&amp;B1005,Dividendos!A:A,"&lt;="&amp; IF(I1005="",TODAY(),I1005 ))*D1005</f>
        <v>0</v>
      </c>
      <c r="T1005" s="30">
        <f t="shared" ca="1" si="30"/>
        <v>0</v>
      </c>
      <c r="U1005" s="31" t="str">
        <f ca="1">IFERROR(__xludf.DUMMYFUNCTION("IFERROR(IF(B1005=TODAY(),GOOGLEFINANCE(""INDEXBVMF:IFIX""),INDEX(GOOGLEFINANCE(""INDEXBVMF:IFIX"",""price"",$B1005),2,2)))"),"")</f>
        <v/>
      </c>
      <c r="V1005" s="31">
        <f ca="1">IFERROR(__xludf.DUMMYFUNCTION("IF(OR(ISBLANK($I1005),I1005=TODAY()), GOOGLEFINANCE(""INDEXBVMF:IFIX"") ,INDEX(GOOGLEFINANCE(""INDEXBVMF:IFIX"",""price"",$I1005),2,2))"),3416.25)</f>
        <v>3416.25</v>
      </c>
      <c r="W1005" s="32" t="e">
        <f t="shared" ca="1" si="31"/>
        <v>#VALUE!</v>
      </c>
      <c r="X1005" s="33" t="s">
        <v>66</v>
      </c>
      <c r="Y1005" s="34">
        <v>0</v>
      </c>
    </row>
    <row r="1006" spans="1:25" ht="15.75" customHeight="1" x14ac:dyDescent="0.2">
      <c r="A1006" s="48"/>
      <c r="B1006" s="45"/>
      <c r="C1006" s="46"/>
      <c r="D1006" s="48"/>
      <c r="E1006" s="135"/>
      <c r="F1006" s="49">
        <f t="shared" si="24"/>
        <v>0</v>
      </c>
      <c r="G1006" s="49">
        <f t="shared" si="25"/>
        <v>0</v>
      </c>
      <c r="H1006" s="34" t="s">
        <v>66</v>
      </c>
      <c r="I1006" s="45"/>
      <c r="J1006" s="46"/>
      <c r="K1006" s="25"/>
      <c r="L1006" s="22"/>
      <c r="M1006" s="47" t="str">
        <f t="shared" si="26"/>
        <v/>
      </c>
      <c r="N1006" s="27" t="str">
        <f t="shared" si="27"/>
        <v/>
      </c>
      <c r="O1006" s="27" t="str">
        <f t="shared" si="28"/>
        <v/>
      </c>
      <c r="P1006" s="27" t="str">
        <f t="shared" si="29"/>
        <v/>
      </c>
      <c r="Q1006" s="28" t="s">
        <v>66</v>
      </c>
      <c r="R1006" s="33" t="s">
        <v>66</v>
      </c>
      <c r="S1006" s="30">
        <f ca="1">SUMIFS(Dividendos!E:E,Dividendos!B:B,A1006,Dividendos!A:A,"&gt;="&amp;B1006,Dividendos!A:A,"&lt;="&amp; IF(I1006="",TODAY(),I1006 ))*D1006</f>
        <v>0</v>
      </c>
      <c r="T1006" s="30">
        <f t="shared" ca="1" si="30"/>
        <v>0</v>
      </c>
      <c r="U1006" s="31" t="str">
        <f ca="1">IFERROR(__xludf.DUMMYFUNCTION("IFERROR(IF(B1006=TODAY(),GOOGLEFINANCE(""INDEXBVMF:IFIX""),INDEX(GOOGLEFINANCE(""INDEXBVMF:IFIX"",""price"",$B1006),2,2)))"),"")</f>
        <v/>
      </c>
      <c r="V1006" s="31">
        <f ca="1">IFERROR(__xludf.DUMMYFUNCTION("IF(OR(ISBLANK($I1006),I1006=TODAY()), GOOGLEFINANCE(""INDEXBVMF:IFIX"") ,INDEX(GOOGLEFINANCE(""INDEXBVMF:IFIX"",""price"",$I1006),2,2))"),3416.25)</f>
        <v>3416.25</v>
      </c>
      <c r="W1006" s="32" t="e">
        <f t="shared" ca="1" si="31"/>
        <v>#VALUE!</v>
      </c>
      <c r="X1006" s="33" t="s">
        <v>66</v>
      </c>
      <c r="Y1006" s="34">
        <v>0</v>
      </c>
    </row>
    <row r="1007" spans="1:25" ht="15.75" customHeight="1" x14ac:dyDescent="0.2">
      <c r="A1007" s="48"/>
      <c r="B1007" s="45"/>
      <c r="C1007" s="46"/>
      <c r="D1007" s="48"/>
      <c r="E1007" s="135"/>
      <c r="F1007" s="49">
        <f t="shared" si="24"/>
        <v>0</v>
      </c>
      <c r="G1007" s="49">
        <f t="shared" si="25"/>
        <v>0</v>
      </c>
      <c r="H1007" s="34" t="s">
        <v>66</v>
      </c>
      <c r="I1007" s="45"/>
      <c r="J1007" s="46"/>
      <c r="K1007" s="25"/>
      <c r="L1007" s="22"/>
      <c r="M1007" s="47" t="str">
        <f t="shared" si="26"/>
        <v/>
      </c>
      <c r="N1007" s="27" t="str">
        <f t="shared" si="27"/>
        <v/>
      </c>
      <c r="O1007" s="27" t="str">
        <f t="shared" si="28"/>
        <v/>
      </c>
      <c r="P1007" s="27" t="str">
        <f t="shared" si="29"/>
        <v/>
      </c>
      <c r="Q1007" s="28" t="s">
        <v>66</v>
      </c>
      <c r="R1007" s="33" t="s">
        <v>66</v>
      </c>
      <c r="S1007" s="30">
        <f ca="1">SUMIFS(Dividendos!E:E,Dividendos!B:B,A1007,Dividendos!A:A,"&gt;="&amp;B1007,Dividendos!A:A,"&lt;="&amp; IF(I1007="",TODAY(),I1007 ))*D1007</f>
        <v>0</v>
      </c>
      <c r="T1007" s="30">
        <f t="shared" ca="1" si="30"/>
        <v>0</v>
      </c>
      <c r="U1007" s="31" t="str">
        <f ca="1">IFERROR(__xludf.DUMMYFUNCTION("IFERROR(IF(B1007=TODAY(),GOOGLEFINANCE(""INDEXBVMF:IFIX""),INDEX(GOOGLEFINANCE(""INDEXBVMF:IFIX"",""price"",$B1007),2,2)))"),"")</f>
        <v/>
      </c>
      <c r="V1007" s="31">
        <f ca="1">IFERROR(__xludf.DUMMYFUNCTION("IF(OR(ISBLANK($I1007),I1007=TODAY()), GOOGLEFINANCE(""INDEXBVMF:IFIX"") ,INDEX(GOOGLEFINANCE(""INDEXBVMF:IFIX"",""price"",$I1007),2,2))"),3416.25)</f>
        <v>3416.25</v>
      </c>
      <c r="W1007" s="32" t="e">
        <f t="shared" ca="1" si="31"/>
        <v>#VALUE!</v>
      </c>
      <c r="X1007" s="33" t="s">
        <v>66</v>
      </c>
      <c r="Y1007" s="34">
        <v>0</v>
      </c>
    </row>
    <row r="1008" spans="1:25" ht="15.75" customHeight="1" x14ac:dyDescent="0.2">
      <c r="A1008" s="48"/>
      <c r="B1008" s="45"/>
      <c r="C1008" s="46"/>
      <c r="D1008" s="48"/>
      <c r="E1008" s="135"/>
      <c r="F1008" s="49">
        <f t="shared" si="24"/>
        <v>0</v>
      </c>
      <c r="G1008" s="49">
        <f t="shared" si="25"/>
        <v>0</v>
      </c>
      <c r="H1008" s="34" t="s">
        <v>66</v>
      </c>
      <c r="I1008" s="45"/>
      <c r="J1008" s="46"/>
      <c r="K1008" s="25"/>
      <c r="L1008" s="22"/>
      <c r="M1008" s="47" t="str">
        <f t="shared" si="26"/>
        <v/>
      </c>
      <c r="N1008" s="27" t="str">
        <f t="shared" si="27"/>
        <v/>
      </c>
      <c r="O1008" s="27" t="str">
        <f t="shared" si="28"/>
        <v/>
      </c>
      <c r="P1008" s="27" t="str">
        <f t="shared" si="29"/>
        <v/>
      </c>
      <c r="Q1008" s="28" t="s">
        <v>66</v>
      </c>
      <c r="R1008" s="33" t="s">
        <v>66</v>
      </c>
      <c r="S1008" s="30">
        <f ca="1">SUMIFS(Dividendos!E:E,Dividendos!B:B,A1008,Dividendos!A:A,"&gt;="&amp;B1008,Dividendos!A:A,"&lt;="&amp; IF(I1008="",TODAY(),I1008 ))*D1008</f>
        <v>0</v>
      </c>
      <c r="T1008" s="30">
        <f t="shared" ca="1" si="30"/>
        <v>0</v>
      </c>
      <c r="U1008" s="31" t="str">
        <f ca="1">IFERROR(__xludf.DUMMYFUNCTION("IFERROR(IF(B1008=TODAY(),GOOGLEFINANCE(""INDEXBVMF:IFIX""),INDEX(GOOGLEFINANCE(""INDEXBVMF:IFIX"",""price"",$B1008),2,2)))"),"")</f>
        <v/>
      </c>
      <c r="V1008" s="31">
        <f ca="1">IFERROR(__xludf.DUMMYFUNCTION("IF(OR(ISBLANK($I1008),I1008=TODAY()), GOOGLEFINANCE(""INDEXBVMF:IFIX"") ,INDEX(GOOGLEFINANCE(""INDEXBVMF:IFIX"",""price"",$I1008),2,2))"),3416.25)</f>
        <v>3416.25</v>
      </c>
      <c r="W1008" s="32" t="e">
        <f t="shared" ca="1" si="31"/>
        <v>#VALUE!</v>
      </c>
      <c r="X1008" s="33" t="s">
        <v>66</v>
      </c>
      <c r="Y1008" s="34">
        <v>0</v>
      </c>
    </row>
    <row r="1009" spans="1:25" ht="15.75" customHeight="1" x14ac:dyDescent="0.2">
      <c r="A1009" s="48"/>
      <c r="B1009" s="45"/>
      <c r="C1009" s="46"/>
      <c r="D1009" s="48"/>
      <c r="E1009" s="135"/>
      <c r="F1009" s="49">
        <f t="shared" si="24"/>
        <v>0</v>
      </c>
      <c r="G1009" s="49">
        <f t="shared" si="25"/>
        <v>0</v>
      </c>
      <c r="H1009" s="34" t="s">
        <v>66</v>
      </c>
      <c r="I1009" s="45"/>
      <c r="J1009" s="46"/>
      <c r="K1009" s="25"/>
      <c r="L1009" s="22"/>
      <c r="M1009" s="47" t="str">
        <f t="shared" si="26"/>
        <v/>
      </c>
      <c r="N1009" s="27" t="str">
        <f t="shared" si="27"/>
        <v/>
      </c>
      <c r="O1009" s="27" t="str">
        <f t="shared" si="28"/>
        <v/>
      </c>
      <c r="P1009" s="27" t="str">
        <f t="shared" si="29"/>
        <v/>
      </c>
      <c r="Q1009" s="28" t="s">
        <v>66</v>
      </c>
      <c r="R1009" s="33" t="s">
        <v>66</v>
      </c>
      <c r="S1009" s="30">
        <f ca="1">SUMIFS(Dividendos!E:E,Dividendos!B:B,A1009,Dividendos!A:A,"&gt;="&amp;B1009,Dividendos!A:A,"&lt;="&amp; IF(I1009="",TODAY(),I1009 ))*D1009</f>
        <v>0</v>
      </c>
      <c r="T1009" s="30">
        <f t="shared" ca="1" si="30"/>
        <v>0</v>
      </c>
      <c r="U1009" s="31" t="str">
        <f ca="1">IFERROR(__xludf.DUMMYFUNCTION("IFERROR(IF(B1009=TODAY(),GOOGLEFINANCE(""INDEXBVMF:IFIX""),INDEX(GOOGLEFINANCE(""INDEXBVMF:IFIX"",""price"",$B1009),2,2)))"),"")</f>
        <v/>
      </c>
      <c r="V1009" s="31">
        <f ca="1">IFERROR(__xludf.DUMMYFUNCTION("IF(OR(ISBLANK($I1009),I1009=TODAY()), GOOGLEFINANCE(""INDEXBVMF:IFIX"") ,INDEX(GOOGLEFINANCE(""INDEXBVMF:IFIX"",""price"",$I1009),2,2))"),3416.25)</f>
        <v>3416.25</v>
      </c>
      <c r="W1009" s="32" t="e">
        <f t="shared" ca="1" si="31"/>
        <v>#VALUE!</v>
      </c>
      <c r="X1009" s="33" t="s">
        <v>66</v>
      </c>
      <c r="Y1009" s="34">
        <v>0</v>
      </c>
    </row>
    <row r="1010" spans="1:25" ht="15.75" customHeight="1" x14ac:dyDescent="0.2">
      <c r="A1010" s="48"/>
      <c r="B1010" s="45"/>
      <c r="C1010" s="46"/>
      <c r="D1010" s="48"/>
      <c r="E1010" s="135"/>
      <c r="F1010" s="49">
        <f t="shared" si="24"/>
        <v>0</v>
      </c>
      <c r="G1010" s="49">
        <f t="shared" si="25"/>
        <v>0</v>
      </c>
      <c r="H1010" s="34" t="s">
        <v>66</v>
      </c>
      <c r="I1010" s="45"/>
      <c r="J1010" s="46"/>
      <c r="K1010" s="25"/>
      <c r="L1010" s="22"/>
      <c r="M1010" s="47" t="str">
        <f t="shared" si="26"/>
        <v/>
      </c>
      <c r="N1010" s="27" t="str">
        <f t="shared" si="27"/>
        <v/>
      </c>
      <c r="O1010" s="27" t="str">
        <f t="shared" si="28"/>
        <v/>
      </c>
      <c r="P1010" s="27" t="str">
        <f t="shared" si="29"/>
        <v/>
      </c>
      <c r="Q1010" s="28" t="s">
        <v>66</v>
      </c>
      <c r="R1010" s="33" t="s">
        <v>66</v>
      </c>
      <c r="S1010" s="30">
        <f ca="1">SUMIFS(Dividendos!E:E,Dividendos!B:B,A1010,Dividendos!A:A,"&gt;="&amp;B1010,Dividendos!A:A,"&lt;="&amp; IF(I1010="",TODAY(),I1010 ))*D1010</f>
        <v>0</v>
      </c>
      <c r="T1010" s="30">
        <f t="shared" ca="1" si="30"/>
        <v>0</v>
      </c>
      <c r="U1010" s="31" t="str">
        <f ca="1">IFERROR(__xludf.DUMMYFUNCTION("IFERROR(IF(B1010=TODAY(),GOOGLEFINANCE(""INDEXBVMF:IFIX""),INDEX(GOOGLEFINANCE(""INDEXBVMF:IFIX"",""price"",$B1010),2,2)))"),"")</f>
        <v/>
      </c>
      <c r="V1010" s="31">
        <f ca="1">IFERROR(__xludf.DUMMYFUNCTION("IF(OR(ISBLANK($I1010),I1010=TODAY()), GOOGLEFINANCE(""INDEXBVMF:IFIX"") ,INDEX(GOOGLEFINANCE(""INDEXBVMF:IFIX"",""price"",$I1010),2,2))"),3416.25)</f>
        <v>3416.25</v>
      </c>
      <c r="W1010" s="32" t="e">
        <f t="shared" ca="1" si="31"/>
        <v>#VALUE!</v>
      </c>
      <c r="X1010" s="33" t="s">
        <v>66</v>
      </c>
      <c r="Y1010" s="34">
        <v>0</v>
      </c>
    </row>
    <row r="1011" spans="1:25" ht="15.75" customHeight="1" x14ac:dyDescent="0.2">
      <c r="A1011" s="48"/>
      <c r="B1011" s="45"/>
      <c r="C1011" s="46"/>
      <c r="D1011" s="48"/>
      <c r="E1011" s="135"/>
      <c r="F1011" s="49">
        <f t="shared" si="24"/>
        <v>0</v>
      </c>
      <c r="G1011" s="49">
        <f t="shared" si="25"/>
        <v>0</v>
      </c>
      <c r="H1011" s="34" t="s">
        <v>66</v>
      </c>
      <c r="I1011" s="45"/>
      <c r="J1011" s="46"/>
      <c r="K1011" s="25"/>
      <c r="L1011" s="22"/>
      <c r="M1011" s="47" t="str">
        <f t="shared" si="26"/>
        <v/>
      </c>
      <c r="N1011" s="27" t="str">
        <f t="shared" si="27"/>
        <v/>
      </c>
      <c r="O1011" s="27" t="str">
        <f t="shared" si="28"/>
        <v/>
      </c>
      <c r="P1011" s="27" t="str">
        <f t="shared" si="29"/>
        <v/>
      </c>
      <c r="Q1011" s="28" t="s">
        <v>66</v>
      </c>
      <c r="R1011" s="33" t="s">
        <v>66</v>
      </c>
      <c r="S1011" s="30">
        <f ca="1">SUMIFS(Dividendos!E:E,Dividendos!B:B,A1011,Dividendos!A:A,"&gt;="&amp;B1011,Dividendos!A:A,"&lt;="&amp; IF(I1011="",TODAY(),I1011 ))*D1011</f>
        <v>0</v>
      </c>
      <c r="T1011" s="30">
        <f t="shared" ca="1" si="30"/>
        <v>0</v>
      </c>
      <c r="U1011" s="31" t="str">
        <f ca="1">IFERROR(__xludf.DUMMYFUNCTION("IFERROR(IF(B1011=TODAY(),GOOGLEFINANCE(""INDEXBVMF:IFIX""),INDEX(GOOGLEFINANCE(""INDEXBVMF:IFIX"",""price"",$B1011),2,2)))"),"")</f>
        <v/>
      </c>
      <c r="V1011" s="31">
        <f ca="1">IFERROR(__xludf.DUMMYFUNCTION("IF(OR(ISBLANK($I1011),I1011=TODAY()), GOOGLEFINANCE(""INDEXBVMF:IFIX"") ,INDEX(GOOGLEFINANCE(""INDEXBVMF:IFIX"",""price"",$I1011),2,2))"),3416.25)</f>
        <v>3416.25</v>
      </c>
      <c r="W1011" s="32" t="e">
        <f t="shared" ca="1" si="31"/>
        <v>#VALUE!</v>
      </c>
      <c r="X1011" s="33" t="s">
        <v>66</v>
      </c>
      <c r="Y1011" s="34">
        <v>0</v>
      </c>
    </row>
    <row r="1012" spans="1:25" ht="15.75" customHeight="1" x14ac:dyDescent="0.2">
      <c r="A1012" s="48"/>
      <c r="B1012" s="45"/>
      <c r="C1012" s="46"/>
      <c r="D1012" s="48"/>
      <c r="E1012" s="135"/>
      <c r="F1012" s="49">
        <f t="shared" si="24"/>
        <v>0</v>
      </c>
      <c r="G1012" s="49">
        <f t="shared" si="25"/>
        <v>0</v>
      </c>
      <c r="H1012" s="34" t="s">
        <v>66</v>
      </c>
      <c r="I1012" s="45"/>
      <c r="J1012" s="46"/>
      <c r="K1012" s="25"/>
      <c r="L1012" s="22"/>
      <c r="M1012" s="47" t="str">
        <f t="shared" si="26"/>
        <v/>
      </c>
      <c r="N1012" s="27" t="str">
        <f t="shared" si="27"/>
        <v/>
      </c>
      <c r="O1012" s="27" t="str">
        <f t="shared" si="28"/>
        <v/>
      </c>
      <c r="P1012" s="27" t="str">
        <f t="shared" si="29"/>
        <v/>
      </c>
      <c r="Q1012" s="28" t="s">
        <v>66</v>
      </c>
      <c r="R1012" s="33" t="s">
        <v>66</v>
      </c>
      <c r="S1012" s="30">
        <f ca="1">SUMIFS(Dividendos!E:E,Dividendos!B:B,A1012,Dividendos!A:A,"&gt;="&amp;B1012,Dividendos!A:A,"&lt;="&amp; IF(I1012="",TODAY(),I1012 ))*D1012</f>
        <v>0</v>
      </c>
      <c r="T1012" s="30">
        <f t="shared" ca="1" si="30"/>
        <v>0</v>
      </c>
      <c r="U1012" s="31" t="str">
        <f ca="1">IFERROR(__xludf.DUMMYFUNCTION("IFERROR(IF(B1012=TODAY(),GOOGLEFINANCE(""INDEXBVMF:IFIX""),INDEX(GOOGLEFINANCE(""INDEXBVMF:IFIX"",""price"",$B1012),2,2)))"),"")</f>
        <v/>
      </c>
      <c r="V1012" s="31">
        <f ca="1">IFERROR(__xludf.DUMMYFUNCTION("IF(OR(ISBLANK($I1012),I1012=TODAY()), GOOGLEFINANCE(""INDEXBVMF:IFIX"") ,INDEX(GOOGLEFINANCE(""INDEXBVMF:IFIX"",""price"",$I1012),2,2))"),3416.25)</f>
        <v>3416.25</v>
      </c>
      <c r="W1012" s="32" t="e">
        <f t="shared" ca="1" si="31"/>
        <v>#VALUE!</v>
      </c>
      <c r="X1012" s="33" t="s">
        <v>66</v>
      </c>
      <c r="Y1012" s="34">
        <v>0</v>
      </c>
    </row>
    <row r="1013" spans="1:25" ht="15.75" customHeight="1" x14ac:dyDescent="0.2">
      <c r="A1013" s="48"/>
      <c r="B1013" s="45"/>
      <c r="C1013" s="46"/>
      <c r="D1013" s="48"/>
      <c r="E1013" s="135"/>
      <c r="F1013" s="49">
        <f t="shared" si="24"/>
        <v>0</v>
      </c>
      <c r="G1013" s="49">
        <f t="shared" si="25"/>
        <v>0</v>
      </c>
      <c r="H1013" s="34" t="s">
        <v>66</v>
      </c>
      <c r="I1013" s="45"/>
      <c r="J1013" s="46"/>
      <c r="K1013" s="25"/>
      <c r="L1013" s="22"/>
      <c r="M1013" s="47" t="str">
        <f t="shared" si="26"/>
        <v/>
      </c>
      <c r="N1013" s="27" t="str">
        <f t="shared" si="27"/>
        <v/>
      </c>
      <c r="O1013" s="27" t="str">
        <f t="shared" si="28"/>
        <v/>
      </c>
      <c r="P1013" s="27" t="str">
        <f t="shared" si="29"/>
        <v/>
      </c>
      <c r="Q1013" s="28" t="s">
        <v>66</v>
      </c>
      <c r="R1013" s="33" t="s">
        <v>66</v>
      </c>
      <c r="S1013" s="30">
        <f ca="1">SUMIFS(Dividendos!E:E,Dividendos!B:B,A1013,Dividendos!A:A,"&gt;="&amp;B1013,Dividendos!A:A,"&lt;="&amp; IF(I1013="",TODAY(),I1013 ))*D1013</f>
        <v>0</v>
      </c>
      <c r="T1013" s="30">
        <f t="shared" ca="1" si="30"/>
        <v>0</v>
      </c>
      <c r="U1013" s="31" t="str">
        <f ca="1">IFERROR(__xludf.DUMMYFUNCTION("IFERROR(IF(B1013=TODAY(),GOOGLEFINANCE(""INDEXBVMF:IFIX""),INDEX(GOOGLEFINANCE(""INDEXBVMF:IFIX"",""price"",$B1013),2,2)))"),"")</f>
        <v/>
      </c>
      <c r="V1013" s="31">
        <f ca="1">IFERROR(__xludf.DUMMYFUNCTION("IF(OR(ISBLANK($I1013),I1013=TODAY()), GOOGLEFINANCE(""INDEXBVMF:IFIX"") ,INDEX(GOOGLEFINANCE(""INDEXBVMF:IFIX"",""price"",$I1013),2,2))"),3416.25)</f>
        <v>3416.25</v>
      </c>
      <c r="W1013" s="32" t="e">
        <f t="shared" ca="1" si="31"/>
        <v>#VALUE!</v>
      </c>
      <c r="X1013" s="33" t="s">
        <v>66</v>
      </c>
      <c r="Y1013" s="34">
        <v>0</v>
      </c>
    </row>
    <row r="1014" spans="1:25" ht="15.75" customHeight="1" x14ac:dyDescent="0.2">
      <c r="A1014" s="48"/>
      <c r="B1014" s="45"/>
      <c r="C1014" s="46"/>
      <c r="D1014" s="48"/>
      <c r="E1014" s="135"/>
      <c r="F1014" s="49">
        <f t="shared" si="24"/>
        <v>0</v>
      </c>
      <c r="G1014" s="49">
        <f t="shared" si="25"/>
        <v>0</v>
      </c>
      <c r="H1014" s="34" t="s">
        <v>66</v>
      </c>
      <c r="I1014" s="45"/>
      <c r="J1014" s="46"/>
      <c r="K1014" s="25"/>
      <c r="L1014" s="22"/>
      <c r="M1014" s="47" t="str">
        <f t="shared" si="26"/>
        <v/>
      </c>
      <c r="N1014" s="27" t="str">
        <f t="shared" si="27"/>
        <v/>
      </c>
      <c r="O1014" s="27" t="str">
        <f t="shared" si="28"/>
        <v/>
      </c>
      <c r="P1014" s="27" t="str">
        <f t="shared" si="29"/>
        <v/>
      </c>
      <c r="Q1014" s="28" t="s">
        <v>66</v>
      </c>
      <c r="R1014" s="33" t="s">
        <v>66</v>
      </c>
      <c r="S1014" s="30">
        <f ca="1">SUMIFS(Dividendos!E:E,Dividendos!B:B,A1014,Dividendos!A:A,"&gt;="&amp;B1014,Dividendos!A:A,"&lt;="&amp; IF(I1014="",TODAY(),I1014 ))*D1014</f>
        <v>0</v>
      </c>
      <c r="T1014" s="30">
        <f t="shared" ca="1" si="30"/>
        <v>0</v>
      </c>
      <c r="U1014" s="31" t="str">
        <f ca="1">IFERROR(__xludf.DUMMYFUNCTION("IFERROR(IF(B1014=TODAY(),GOOGLEFINANCE(""INDEXBVMF:IFIX""),INDEX(GOOGLEFINANCE(""INDEXBVMF:IFIX"",""price"",$B1014),2,2)))"),"")</f>
        <v/>
      </c>
      <c r="V1014" s="31">
        <f ca="1">IFERROR(__xludf.DUMMYFUNCTION("IF(OR(ISBLANK($I1014),I1014=TODAY()), GOOGLEFINANCE(""INDEXBVMF:IFIX"") ,INDEX(GOOGLEFINANCE(""INDEXBVMF:IFIX"",""price"",$I1014),2,2))"),3416.25)</f>
        <v>3416.25</v>
      </c>
      <c r="W1014" s="32" t="e">
        <f t="shared" ca="1" si="31"/>
        <v>#VALUE!</v>
      </c>
      <c r="X1014" s="33" t="s">
        <v>66</v>
      </c>
      <c r="Y1014" s="34">
        <v>0</v>
      </c>
    </row>
    <row r="1015" spans="1:25" ht="15.75" customHeight="1" x14ac:dyDescent="0.2">
      <c r="A1015" s="48"/>
      <c r="B1015" s="45"/>
      <c r="C1015" s="46"/>
      <c r="D1015" s="48"/>
      <c r="E1015" s="135"/>
      <c r="F1015" s="49">
        <f t="shared" si="24"/>
        <v>0</v>
      </c>
      <c r="G1015" s="49">
        <f t="shared" si="25"/>
        <v>0</v>
      </c>
      <c r="H1015" s="34" t="s">
        <v>66</v>
      </c>
      <c r="I1015" s="45"/>
      <c r="J1015" s="46"/>
      <c r="K1015" s="25"/>
      <c r="L1015" s="22"/>
      <c r="M1015" s="47" t="str">
        <f t="shared" si="26"/>
        <v/>
      </c>
      <c r="N1015" s="27" t="str">
        <f t="shared" si="27"/>
        <v/>
      </c>
      <c r="O1015" s="27" t="str">
        <f t="shared" si="28"/>
        <v/>
      </c>
      <c r="P1015" s="27" t="str">
        <f t="shared" si="29"/>
        <v/>
      </c>
      <c r="Q1015" s="28" t="s">
        <v>66</v>
      </c>
      <c r="R1015" s="33" t="s">
        <v>66</v>
      </c>
      <c r="S1015" s="30">
        <f ca="1">SUMIFS(Dividendos!E:E,Dividendos!B:B,A1015,Dividendos!A:A,"&gt;="&amp;B1015,Dividendos!A:A,"&lt;="&amp; IF(I1015="",TODAY(),I1015 ))*D1015</f>
        <v>0</v>
      </c>
      <c r="T1015" s="30">
        <f t="shared" ca="1" si="30"/>
        <v>0</v>
      </c>
      <c r="U1015" s="31" t="str">
        <f ca="1">IFERROR(__xludf.DUMMYFUNCTION("IFERROR(IF(B1015=TODAY(),GOOGLEFINANCE(""INDEXBVMF:IFIX""),INDEX(GOOGLEFINANCE(""INDEXBVMF:IFIX"",""price"",$B1015),2,2)))"),"")</f>
        <v/>
      </c>
      <c r="V1015" s="31">
        <f ca="1">IFERROR(__xludf.DUMMYFUNCTION("IF(OR(ISBLANK($I1015),I1015=TODAY()), GOOGLEFINANCE(""INDEXBVMF:IFIX"") ,INDEX(GOOGLEFINANCE(""INDEXBVMF:IFIX"",""price"",$I1015),2,2))"),3416.25)</f>
        <v>3416.25</v>
      </c>
      <c r="W1015" s="32" t="e">
        <f t="shared" ca="1" si="31"/>
        <v>#VALUE!</v>
      </c>
      <c r="X1015" s="33" t="s">
        <v>66</v>
      </c>
      <c r="Y1015" s="34">
        <v>0</v>
      </c>
    </row>
    <row r="1016" spans="1:25" ht="15.75" customHeight="1" x14ac:dyDescent="0.2">
      <c r="A1016" s="48"/>
      <c r="B1016" s="45"/>
      <c r="C1016" s="46"/>
      <c r="D1016" s="48"/>
      <c r="E1016" s="135"/>
      <c r="F1016" s="49">
        <f t="shared" si="24"/>
        <v>0</v>
      </c>
      <c r="G1016" s="49">
        <f t="shared" si="25"/>
        <v>0</v>
      </c>
      <c r="H1016" s="34" t="s">
        <v>66</v>
      </c>
      <c r="I1016" s="45"/>
      <c r="J1016" s="46"/>
      <c r="K1016" s="25"/>
      <c r="L1016" s="22"/>
      <c r="M1016" s="47" t="str">
        <f t="shared" si="26"/>
        <v/>
      </c>
      <c r="N1016" s="27" t="str">
        <f t="shared" si="27"/>
        <v/>
      </c>
      <c r="O1016" s="27" t="str">
        <f t="shared" si="28"/>
        <v/>
      </c>
      <c r="P1016" s="27" t="str">
        <f t="shared" si="29"/>
        <v/>
      </c>
      <c r="Q1016" s="28" t="s">
        <v>66</v>
      </c>
      <c r="R1016" s="33" t="s">
        <v>66</v>
      </c>
      <c r="S1016" s="30">
        <f ca="1">SUMIFS(Dividendos!E:E,Dividendos!B:B,A1016,Dividendos!A:A,"&gt;="&amp;B1016,Dividendos!A:A,"&lt;="&amp; IF(I1016="",TODAY(),I1016 ))*D1016</f>
        <v>0</v>
      </c>
      <c r="T1016" s="30">
        <f t="shared" ca="1" si="30"/>
        <v>0</v>
      </c>
      <c r="U1016" s="31" t="str">
        <f ca="1">IFERROR(__xludf.DUMMYFUNCTION("IFERROR(IF(B1016=TODAY(),GOOGLEFINANCE(""INDEXBVMF:IFIX""),INDEX(GOOGLEFINANCE(""INDEXBVMF:IFIX"",""price"",$B1016),2,2)))"),"")</f>
        <v/>
      </c>
      <c r="V1016" s="31">
        <f ca="1">IFERROR(__xludf.DUMMYFUNCTION("IF(OR(ISBLANK($I1016),I1016=TODAY()), GOOGLEFINANCE(""INDEXBVMF:IFIX"") ,INDEX(GOOGLEFINANCE(""INDEXBVMF:IFIX"",""price"",$I1016),2,2))"),3416.25)</f>
        <v>3416.25</v>
      </c>
      <c r="W1016" s="32" t="e">
        <f t="shared" ca="1" si="31"/>
        <v>#VALUE!</v>
      </c>
      <c r="X1016" s="33" t="s">
        <v>66</v>
      </c>
      <c r="Y1016" s="34">
        <v>0</v>
      </c>
    </row>
    <row r="1017" spans="1:25" ht="15.75" customHeight="1" x14ac:dyDescent="0.2">
      <c r="A1017" s="48"/>
      <c r="B1017" s="45"/>
      <c r="C1017" s="46"/>
      <c r="D1017" s="48"/>
      <c r="E1017" s="135"/>
      <c r="F1017" s="49">
        <f t="shared" si="24"/>
        <v>0</v>
      </c>
      <c r="G1017" s="49">
        <f t="shared" si="25"/>
        <v>0</v>
      </c>
      <c r="H1017" s="34" t="s">
        <v>66</v>
      </c>
      <c r="I1017" s="45"/>
      <c r="J1017" s="46"/>
      <c r="K1017" s="25"/>
      <c r="L1017" s="22"/>
      <c r="M1017" s="47" t="str">
        <f t="shared" si="26"/>
        <v/>
      </c>
      <c r="N1017" s="27" t="str">
        <f t="shared" si="27"/>
        <v/>
      </c>
      <c r="O1017" s="27" t="str">
        <f t="shared" si="28"/>
        <v/>
      </c>
      <c r="P1017" s="27" t="str">
        <f t="shared" si="29"/>
        <v/>
      </c>
      <c r="Q1017" s="28" t="s">
        <v>66</v>
      </c>
      <c r="R1017" s="33" t="s">
        <v>66</v>
      </c>
      <c r="S1017" s="30">
        <f ca="1">SUMIFS(Dividendos!E:E,Dividendos!B:B,A1017,Dividendos!A:A,"&gt;="&amp;B1017,Dividendos!A:A,"&lt;="&amp; IF(I1017="",TODAY(),I1017 ))*D1017</f>
        <v>0</v>
      </c>
      <c r="T1017" s="30">
        <f t="shared" ca="1" si="30"/>
        <v>0</v>
      </c>
      <c r="U1017" s="31" t="str">
        <f ca="1">IFERROR(__xludf.DUMMYFUNCTION("IFERROR(IF(B1017=TODAY(),GOOGLEFINANCE(""INDEXBVMF:IFIX""),INDEX(GOOGLEFINANCE(""INDEXBVMF:IFIX"",""price"",$B1017),2,2)))"),"")</f>
        <v/>
      </c>
      <c r="V1017" s="31">
        <f ca="1">IFERROR(__xludf.DUMMYFUNCTION("IF(OR(ISBLANK($I1017),I1017=TODAY()), GOOGLEFINANCE(""INDEXBVMF:IFIX"") ,INDEX(GOOGLEFINANCE(""INDEXBVMF:IFIX"",""price"",$I1017),2,2))"),3416.25)</f>
        <v>3416.25</v>
      </c>
      <c r="W1017" s="32" t="e">
        <f t="shared" ca="1" si="31"/>
        <v>#VALUE!</v>
      </c>
      <c r="X1017" s="33" t="s">
        <v>66</v>
      </c>
      <c r="Y1017" s="34">
        <v>0</v>
      </c>
    </row>
    <row r="1018" spans="1:25" ht="15.75" customHeight="1" x14ac:dyDescent="0.2">
      <c r="A1018" s="48"/>
      <c r="B1018" s="45"/>
      <c r="C1018" s="46"/>
      <c r="D1018" s="48"/>
      <c r="E1018" s="135"/>
      <c r="F1018" s="49">
        <f t="shared" si="24"/>
        <v>0</v>
      </c>
      <c r="G1018" s="49">
        <f t="shared" si="25"/>
        <v>0</v>
      </c>
      <c r="H1018" s="34" t="s">
        <v>66</v>
      </c>
      <c r="I1018" s="45"/>
      <c r="J1018" s="46"/>
      <c r="K1018" s="25"/>
      <c r="L1018" s="22"/>
      <c r="M1018" s="47" t="str">
        <f t="shared" si="26"/>
        <v/>
      </c>
      <c r="N1018" s="27" t="str">
        <f t="shared" si="27"/>
        <v/>
      </c>
      <c r="O1018" s="27" t="str">
        <f t="shared" si="28"/>
        <v/>
      </c>
      <c r="P1018" s="27" t="str">
        <f t="shared" si="29"/>
        <v/>
      </c>
      <c r="Q1018" s="28" t="s">
        <v>66</v>
      </c>
      <c r="R1018" s="33" t="s">
        <v>66</v>
      </c>
      <c r="S1018" s="30">
        <f ca="1">SUMIFS(Dividendos!E:E,Dividendos!B:B,A1018,Dividendos!A:A,"&gt;="&amp;B1018,Dividendos!A:A,"&lt;="&amp; IF(I1018="",TODAY(),I1018 ))*D1018</f>
        <v>0</v>
      </c>
      <c r="T1018" s="30">
        <f t="shared" ca="1" si="30"/>
        <v>0</v>
      </c>
      <c r="U1018" s="31" t="str">
        <f ca="1">IFERROR(__xludf.DUMMYFUNCTION("IFERROR(IF(B1018=TODAY(),GOOGLEFINANCE(""INDEXBVMF:IFIX""),INDEX(GOOGLEFINANCE(""INDEXBVMF:IFIX"",""price"",$B1018),2,2)))"),"")</f>
        <v/>
      </c>
      <c r="V1018" s="31">
        <f ca="1">IFERROR(__xludf.DUMMYFUNCTION("IF(OR(ISBLANK($I1018),I1018=TODAY()), GOOGLEFINANCE(""INDEXBVMF:IFIX"") ,INDEX(GOOGLEFINANCE(""INDEXBVMF:IFIX"",""price"",$I1018),2,2))"),3416.25)</f>
        <v>3416.25</v>
      </c>
      <c r="W1018" s="32" t="e">
        <f t="shared" ca="1" si="31"/>
        <v>#VALUE!</v>
      </c>
      <c r="X1018" s="33" t="s">
        <v>66</v>
      </c>
      <c r="Y1018" s="34">
        <v>0</v>
      </c>
    </row>
    <row r="1019" spans="1:25" ht="15.75" customHeight="1" x14ac:dyDescent="0.2">
      <c r="A1019" s="48"/>
      <c r="B1019" s="45"/>
      <c r="C1019" s="46"/>
      <c r="D1019" s="48"/>
      <c r="E1019" s="135"/>
      <c r="F1019" s="49">
        <f t="shared" si="24"/>
        <v>0</v>
      </c>
      <c r="G1019" s="49">
        <f t="shared" si="25"/>
        <v>0</v>
      </c>
      <c r="H1019" s="34" t="s">
        <v>66</v>
      </c>
      <c r="I1019" s="45"/>
      <c r="J1019" s="46"/>
      <c r="K1019" s="25"/>
      <c r="L1019" s="22"/>
      <c r="M1019" s="47" t="str">
        <f t="shared" si="26"/>
        <v/>
      </c>
      <c r="N1019" s="27" t="str">
        <f t="shared" si="27"/>
        <v/>
      </c>
      <c r="O1019" s="27" t="str">
        <f t="shared" si="28"/>
        <v/>
      </c>
      <c r="P1019" s="27" t="str">
        <f t="shared" si="29"/>
        <v/>
      </c>
      <c r="Q1019" s="28" t="s">
        <v>66</v>
      </c>
      <c r="R1019" s="33" t="s">
        <v>66</v>
      </c>
      <c r="S1019" s="30">
        <f ca="1">SUMIFS(Dividendos!E:E,Dividendos!B:B,A1019,Dividendos!A:A,"&gt;="&amp;B1019,Dividendos!A:A,"&lt;="&amp; IF(I1019="",TODAY(),I1019 ))*D1019</f>
        <v>0</v>
      </c>
      <c r="T1019" s="30">
        <f t="shared" ca="1" si="30"/>
        <v>0</v>
      </c>
      <c r="U1019" s="31" t="str">
        <f ca="1">IFERROR(__xludf.DUMMYFUNCTION("IFERROR(IF(B1019=TODAY(),GOOGLEFINANCE(""INDEXBVMF:IFIX""),INDEX(GOOGLEFINANCE(""INDEXBVMF:IFIX"",""price"",$B1019),2,2)))"),"")</f>
        <v/>
      </c>
      <c r="V1019" s="31">
        <f ca="1">IFERROR(__xludf.DUMMYFUNCTION("IF(OR(ISBLANK($I1019),I1019=TODAY()), GOOGLEFINANCE(""INDEXBVMF:IFIX"") ,INDEX(GOOGLEFINANCE(""INDEXBVMF:IFIX"",""price"",$I1019),2,2))"),3416.25)</f>
        <v>3416.25</v>
      </c>
      <c r="W1019" s="32" t="e">
        <f t="shared" ca="1" si="31"/>
        <v>#VALUE!</v>
      </c>
      <c r="X1019" s="33" t="s">
        <v>66</v>
      </c>
      <c r="Y1019" s="34">
        <v>0</v>
      </c>
    </row>
    <row r="1020" spans="1:25" ht="15.75" customHeight="1" x14ac:dyDescent="0.2">
      <c r="A1020" s="48"/>
      <c r="B1020" s="45"/>
      <c r="C1020" s="46"/>
      <c r="D1020" s="48"/>
      <c r="E1020" s="135"/>
      <c r="F1020" s="49">
        <f t="shared" si="24"/>
        <v>0</v>
      </c>
      <c r="G1020" s="49">
        <f t="shared" si="25"/>
        <v>0</v>
      </c>
      <c r="H1020" s="34" t="s">
        <v>66</v>
      </c>
      <c r="I1020" s="45"/>
      <c r="J1020" s="46"/>
      <c r="K1020" s="25"/>
      <c r="L1020" s="22"/>
      <c r="M1020" s="47" t="str">
        <f t="shared" si="26"/>
        <v/>
      </c>
      <c r="N1020" s="27" t="str">
        <f t="shared" si="27"/>
        <v/>
      </c>
      <c r="O1020" s="27" t="str">
        <f t="shared" si="28"/>
        <v/>
      </c>
      <c r="P1020" s="27" t="str">
        <f t="shared" si="29"/>
        <v/>
      </c>
      <c r="Q1020" s="28" t="s">
        <v>66</v>
      </c>
      <c r="R1020" s="33" t="s">
        <v>66</v>
      </c>
      <c r="S1020" s="30">
        <f ca="1">SUMIFS(Dividendos!E:E,Dividendos!B:B,A1020,Dividendos!A:A,"&gt;="&amp;B1020,Dividendos!A:A,"&lt;="&amp; IF(I1020="",TODAY(),I1020 ))*D1020</f>
        <v>0</v>
      </c>
      <c r="T1020" s="30">
        <f t="shared" ca="1" si="30"/>
        <v>0</v>
      </c>
      <c r="U1020" s="31" t="str">
        <f ca="1">IFERROR(__xludf.DUMMYFUNCTION("IFERROR(IF(B1020=TODAY(),GOOGLEFINANCE(""INDEXBVMF:IFIX""),INDEX(GOOGLEFINANCE(""INDEXBVMF:IFIX"",""price"",$B1020),2,2)))"),"")</f>
        <v/>
      </c>
      <c r="V1020" s="31">
        <f ca="1">IFERROR(__xludf.DUMMYFUNCTION("IF(OR(ISBLANK($I1020),I1020=TODAY()), GOOGLEFINANCE(""INDEXBVMF:IFIX"") ,INDEX(GOOGLEFINANCE(""INDEXBVMF:IFIX"",""price"",$I1020),2,2))"),3416.25)</f>
        <v>3416.25</v>
      </c>
      <c r="W1020" s="32" t="e">
        <f t="shared" ca="1" si="31"/>
        <v>#VALUE!</v>
      </c>
      <c r="X1020" s="33" t="s">
        <v>66</v>
      </c>
      <c r="Y1020" s="34">
        <v>0</v>
      </c>
    </row>
    <row r="1021" spans="1:25" ht="15.75" customHeight="1" x14ac:dyDescent="0.2">
      <c r="A1021" s="48"/>
      <c r="B1021" s="45"/>
      <c r="C1021" s="46"/>
      <c r="D1021" s="48"/>
      <c r="E1021" s="135"/>
      <c r="F1021" s="49">
        <f t="shared" si="24"/>
        <v>0</v>
      </c>
      <c r="G1021" s="49">
        <f t="shared" si="25"/>
        <v>0</v>
      </c>
      <c r="H1021" s="34" t="s">
        <v>66</v>
      </c>
      <c r="I1021" s="45"/>
      <c r="J1021" s="46"/>
      <c r="K1021" s="25"/>
      <c r="L1021" s="22"/>
      <c r="M1021" s="47" t="str">
        <f t="shared" si="26"/>
        <v/>
      </c>
      <c r="N1021" s="27" t="str">
        <f t="shared" si="27"/>
        <v/>
      </c>
      <c r="O1021" s="27" t="str">
        <f t="shared" si="28"/>
        <v/>
      </c>
      <c r="P1021" s="27" t="str">
        <f t="shared" si="29"/>
        <v/>
      </c>
      <c r="Q1021" s="28" t="s">
        <v>66</v>
      </c>
      <c r="R1021" s="33" t="s">
        <v>66</v>
      </c>
      <c r="S1021" s="30">
        <f ca="1">SUMIFS(Dividendos!E:E,Dividendos!B:B,A1021,Dividendos!A:A,"&gt;="&amp;B1021,Dividendos!A:A,"&lt;="&amp; IF(I1021="",TODAY(),I1021 ))*D1021</f>
        <v>0</v>
      </c>
      <c r="T1021" s="30">
        <f t="shared" ca="1" si="30"/>
        <v>0</v>
      </c>
      <c r="U1021" s="31" t="str">
        <f ca="1">IFERROR(__xludf.DUMMYFUNCTION("IFERROR(IF(B1021=TODAY(),GOOGLEFINANCE(""INDEXBVMF:IFIX""),INDEX(GOOGLEFINANCE(""INDEXBVMF:IFIX"",""price"",$B1021),2,2)))"),"")</f>
        <v/>
      </c>
      <c r="V1021" s="31">
        <f ca="1">IFERROR(__xludf.DUMMYFUNCTION("IF(OR(ISBLANK($I1021),I1021=TODAY()), GOOGLEFINANCE(""INDEXBVMF:IFIX"") ,INDEX(GOOGLEFINANCE(""INDEXBVMF:IFIX"",""price"",$I1021),2,2))"),3416.25)</f>
        <v>3416.25</v>
      </c>
      <c r="W1021" s="32" t="e">
        <f t="shared" ca="1" si="31"/>
        <v>#VALUE!</v>
      </c>
      <c r="X1021" s="33" t="s">
        <v>66</v>
      </c>
      <c r="Y1021" s="34">
        <v>0</v>
      </c>
    </row>
    <row r="1022" spans="1:25" ht="15.75" customHeight="1" x14ac:dyDescent="0.2">
      <c r="A1022" s="48"/>
      <c r="B1022" s="45"/>
      <c r="C1022" s="46"/>
      <c r="D1022" s="48"/>
      <c r="E1022" s="135"/>
      <c r="F1022" s="49">
        <f t="shared" ref="F1022:F1276" si="32">C1022*D1022</f>
        <v>0</v>
      </c>
      <c r="G1022" s="49">
        <f t="shared" ref="G1022:G1276" si="33">F1022+E1022</f>
        <v>0</v>
      </c>
      <c r="H1022" s="34" t="s">
        <v>66</v>
      </c>
      <c r="I1022" s="45"/>
      <c r="J1022" s="46"/>
      <c r="K1022" s="25"/>
      <c r="L1022" s="22"/>
      <c r="M1022" s="47" t="str">
        <f t="shared" ref="M1022:M1276" si="34">IF(ISBLANK(I1022),"",(I1022-B1022)/30)</f>
        <v/>
      </c>
      <c r="N1022" s="27" t="str">
        <f t="shared" ref="N1022:N1276" si="35">IF(NOT(ISBLANK(I1022)),(J1022*K1022)-L1022,"")</f>
        <v/>
      </c>
      <c r="O1022" s="27" t="str">
        <f t="shared" ref="O1022:O1276" si="36">IF(NOT(ISBLANK(I1022)),N1022/K1022,"")</f>
        <v/>
      </c>
      <c r="P1022" s="27" t="str">
        <f t="shared" ref="P1022:P1276" si="37">IF(NOT(ISBLANK(I1022)),(J1022*K1022)-L1022-(C1022*K1022)-E1022,"")</f>
        <v/>
      </c>
      <c r="Q1022" s="28" t="s">
        <v>66</v>
      </c>
      <c r="R1022" s="33" t="s">
        <v>66</v>
      </c>
      <c r="S1022" s="30">
        <f ca="1">SUMIFS(Dividendos!E:E,Dividendos!B:B,A1022,Dividendos!A:A,"&gt;="&amp;B1022,Dividendos!A:A,"&lt;="&amp; IF(I1022="",TODAY(),I1022 ))*D1022</f>
        <v>0</v>
      </c>
      <c r="T1022" s="30">
        <f t="shared" ref="T1022:T1276" ca="1" si="38">S1022/(IF(I1022="",TODAY()-B1022,I1022-B1022 )/30)</f>
        <v>0</v>
      </c>
      <c r="U1022" s="31" t="str">
        <f ca="1">IFERROR(__xludf.DUMMYFUNCTION("IFERROR(IF(B1022=TODAY(),GOOGLEFINANCE(""INDEXBVMF:IFIX""),INDEX(GOOGLEFINANCE(""INDEXBVMF:IFIX"",""price"",$B1022),2,2)))"),"")</f>
        <v/>
      </c>
      <c r="V1022" s="31">
        <f ca="1">IFERROR(__xludf.DUMMYFUNCTION("IF(OR(ISBLANK($I1022),I1022=TODAY()), GOOGLEFINANCE(""INDEXBVMF:IFIX"") ,INDEX(GOOGLEFINANCE(""INDEXBVMF:IFIX"",""price"",$I1022),2,2))"),3416.25)</f>
        <v>3416.25</v>
      </c>
      <c r="W1022" s="32" t="e">
        <f t="shared" ref="W1022:W1276" ca="1" si="39">V1022-U1022</f>
        <v>#VALUE!</v>
      </c>
      <c r="X1022" s="33" t="s">
        <v>66</v>
      </c>
      <c r="Y1022" s="34">
        <v>0</v>
      </c>
    </row>
    <row r="1023" spans="1:25" ht="15.75" customHeight="1" x14ac:dyDescent="0.2">
      <c r="A1023" s="48"/>
      <c r="B1023" s="45"/>
      <c r="C1023" s="46"/>
      <c r="D1023" s="48"/>
      <c r="E1023" s="135"/>
      <c r="F1023" s="49">
        <f t="shared" si="32"/>
        <v>0</v>
      </c>
      <c r="G1023" s="49">
        <f t="shared" si="33"/>
        <v>0</v>
      </c>
      <c r="H1023" s="34" t="s">
        <v>66</v>
      </c>
      <c r="I1023" s="45"/>
      <c r="J1023" s="46"/>
      <c r="K1023" s="25"/>
      <c r="L1023" s="22"/>
      <c r="M1023" s="47" t="str">
        <f t="shared" si="34"/>
        <v/>
      </c>
      <c r="N1023" s="27" t="str">
        <f t="shared" si="35"/>
        <v/>
      </c>
      <c r="O1023" s="27" t="str">
        <f t="shared" si="36"/>
        <v/>
      </c>
      <c r="P1023" s="27" t="str">
        <f t="shared" si="37"/>
        <v/>
      </c>
      <c r="Q1023" s="28" t="s">
        <v>66</v>
      </c>
      <c r="R1023" s="33" t="s">
        <v>66</v>
      </c>
      <c r="S1023" s="30">
        <f ca="1">SUMIFS(Dividendos!E:E,Dividendos!B:B,A1023,Dividendos!A:A,"&gt;="&amp;B1023,Dividendos!A:A,"&lt;="&amp; IF(I1023="",TODAY(),I1023 ))*D1023</f>
        <v>0</v>
      </c>
      <c r="T1023" s="30">
        <f t="shared" ca="1" si="38"/>
        <v>0</v>
      </c>
      <c r="U1023" s="31" t="str">
        <f ca="1">IFERROR(__xludf.DUMMYFUNCTION("IFERROR(IF(B1023=TODAY(),GOOGLEFINANCE(""INDEXBVMF:IFIX""),INDEX(GOOGLEFINANCE(""INDEXBVMF:IFIX"",""price"",$B1023),2,2)))"),"")</f>
        <v/>
      </c>
      <c r="V1023" s="31">
        <f ca="1">IFERROR(__xludf.DUMMYFUNCTION("IF(OR(ISBLANK($I1023),I1023=TODAY()), GOOGLEFINANCE(""INDEXBVMF:IFIX"") ,INDEX(GOOGLEFINANCE(""INDEXBVMF:IFIX"",""price"",$I1023),2,2))"),3416.25)</f>
        <v>3416.25</v>
      </c>
      <c r="W1023" s="32" t="e">
        <f t="shared" ca="1" si="39"/>
        <v>#VALUE!</v>
      </c>
      <c r="X1023" s="33" t="s">
        <v>66</v>
      </c>
      <c r="Y1023" s="34">
        <v>0</v>
      </c>
    </row>
    <row r="1024" spans="1:25" ht="15.75" customHeight="1" x14ac:dyDescent="0.2">
      <c r="A1024" s="48"/>
      <c r="B1024" s="45"/>
      <c r="C1024" s="46"/>
      <c r="D1024" s="48"/>
      <c r="E1024" s="135"/>
      <c r="F1024" s="49">
        <f t="shared" si="32"/>
        <v>0</v>
      </c>
      <c r="G1024" s="49">
        <f t="shared" si="33"/>
        <v>0</v>
      </c>
      <c r="H1024" s="34" t="s">
        <v>66</v>
      </c>
      <c r="I1024" s="45"/>
      <c r="J1024" s="46"/>
      <c r="K1024" s="25"/>
      <c r="L1024" s="22"/>
      <c r="M1024" s="47" t="str">
        <f t="shared" si="34"/>
        <v/>
      </c>
      <c r="N1024" s="27" t="str">
        <f t="shared" si="35"/>
        <v/>
      </c>
      <c r="O1024" s="27" t="str">
        <f t="shared" si="36"/>
        <v/>
      </c>
      <c r="P1024" s="27" t="str">
        <f t="shared" si="37"/>
        <v/>
      </c>
      <c r="Q1024" s="28" t="s">
        <v>66</v>
      </c>
      <c r="R1024" s="33" t="s">
        <v>66</v>
      </c>
      <c r="S1024" s="30">
        <f ca="1">SUMIFS(Dividendos!E:E,Dividendos!B:B,A1024,Dividendos!A:A,"&gt;="&amp;B1024,Dividendos!A:A,"&lt;="&amp; IF(I1024="",TODAY(),I1024 ))*D1024</f>
        <v>0</v>
      </c>
      <c r="T1024" s="30">
        <f t="shared" ca="1" si="38"/>
        <v>0</v>
      </c>
      <c r="U1024" s="31" t="str">
        <f ca="1">IFERROR(__xludf.DUMMYFUNCTION("IFERROR(IF(B1024=TODAY(),GOOGLEFINANCE(""INDEXBVMF:IFIX""),INDEX(GOOGLEFINANCE(""INDEXBVMF:IFIX"",""price"",$B1024),2,2)))"),"")</f>
        <v/>
      </c>
      <c r="V1024" s="31">
        <f ca="1">IFERROR(__xludf.DUMMYFUNCTION("IF(OR(ISBLANK($I1024),I1024=TODAY()), GOOGLEFINANCE(""INDEXBVMF:IFIX"") ,INDEX(GOOGLEFINANCE(""INDEXBVMF:IFIX"",""price"",$I1024),2,2))"),3416.25)</f>
        <v>3416.25</v>
      </c>
      <c r="W1024" s="32" t="e">
        <f t="shared" ca="1" si="39"/>
        <v>#VALUE!</v>
      </c>
      <c r="X1024" s="33" t="s">
        <v>66</v>
      </c>
      <c r="Y1024" s="34">
        <v>0</v>
      </c>
    </row>
    <row r="1025" spans="1:25" ht="15.75" customHeight="1" x14ac:dyDescent="0.2">
      <c r="A1025" s="48"/>
      <c r="B1025" s="45"/>
      <c r="C1025" s="46"/>
      <c r="D1025" s="48"/>
      <c r="E1025" s="135"/>
      <c r="F1025" s="49">
        <f t="shared" si="32"/>
        <v>0</v>
      </c>
      <c r="G1025" s="49">
        <f t="shared" si="33"/>
        <v>0</v>
      </c>
      <c r="H1025" s="34" t="s">
        <v>66</v>
      </c>
      <c r="I1025" s="45"/>
      <c r="J1025" s="46"/>
      <c r="K1025" s="25"/>
      <c r="L1025" s="22"/>
      <c r="M1025" s="47" t="str">
        <f t="shared" si="34"/>
        <v/>
      </c>
      <c r="N1025" s="27" t="str">
        <f t="shared" si="35"/>
        <v/>
      </c>
      <c r="O1025" s="27" t="str">
        <f t="shared" si="36"/>
        <v/>
      </c>
      <c r="P1025" s="27" t="str">
        <f t="shared" si="37"/>
        <v/>
      </c>
      <c r="Q1025" s="28" t="s">
        <v>66</v>
      </c>
      <c r="R1025" s="33" t="s">
        <v>66</v>
      </c>
      <c r="S1025" s="30">
        <f ca="1">SUMIFS(Dividendos!E:E,Dividendos!B:B,A1025,Dividendos!A:A,"&gt;="&amp;B1025,Dividendos!A:A,"&lt;="&amp; IF(I1025="",TODAY(),I1025 ))*D1025</f>
        <v>0</v>
      </c>
      <c r="T1025" s="30">
        <f t="shared" ca="1" si="38"/>
        <v>0</v>
      </c>
      <c r="U1025" s="31" t="str">
        <f ca="1">IFERROR(__xludf.DUMMYFUNCTION("IFERROR(IF(B1025=TODAY(),GOOGLEFINANCE(""INDEXBVMF:IFIX""),INDEX(GOOGLEFINANCE(""INDEXBVMF:IFIX"",""price"",$B1025),2,2)))"),"")</f>
        <v/>
      </c>
      <c r="V1025" s="31">
        <f ca="1">IFERROR(__xludf.DUMMYFUNCTION("IF(OR(ISBLANK($I1025),I1025=TODAY()), GOOGLEFINANCE(""INDEXBVMF:IFIX"") ,INDEX(GOOGLEFINANCE(""INDEXBVMF:IFIX"",""price"",$I1025),2,2))"),3416.25)</f>
        <v>3416.25</v>
      </c>
      <c r="W1025" s="32" t="e">
        <f t="shared" ca="1" si="39"/>
        <v>#VALUE!</v>
      </c>
      <c r="X1025" s="33" t="s">
        <v>66</v>
      </c>
      <c r="Y1025" s="34">
        <v>0</v>
      </c>
    </row>
    <row r="1026" spans="1:25" ht="15.75" customHeight="1" x14ac:dyDescent="0.2">
      <c r="A1026" s="48"/>
      <c r="B1026" s="45"/>
      <c r="C1026" s="46"/>
      <c r="D1026" s="48"/>
      <c r="E1026" s="135"/>
      <c r="F1026" s="49">
        <f t="shared" si="32"/>
        <v>0</v>
      </c>
      <c r="G1026" s="49">
        <f t="shared" si="33"/>
        <v>0</v>
      </c>
      <c r="H1026" s="34" t="s">
        <v>66</v>
      </c>
      <c r="I1026" s="45"/>
      <c r="J1026" s="46"/>
      <c r="K1026" s="25"/>
      <c r="L1026" s="22"/>
      <c r="M1026" s="47" t="str">
        <f t="shared" si="34"/>
        <v/>
      </c>
      <c r="N1026" s="27" t="str">
        <f t="shared" si="35"/>
        <v/>
      </c>
      <c r="O1026" s="27" t="str">
        <f t="shared" si="36"/>
        <v/>
      </c>
      <c r="P1026" s="27" t="str">
        <f t="shared" si="37"/>
        <v/>
      </c>
      <c r="Q1026" s="28" t="s">
        <v>66</v>
      </c>
      <c r="R1026" s="33" t="s">
        <v>66</v>
      </c>
      <c r="S1026" s="30">
        <f ca="1">SUMIFS(Dividendos!E:E,Dividendos!B:B,A1026,Dividendos!A:A,"&gt;="&amp;B1026,Dividendos!A:A,"&lt;="&amp; IF(I1026="",TODAY(),I1026 ))*D1026</f>
        <v>0</v>
      </c>
      <c r="T1026" s="30">
        <f t="shared" ca="1" si="38"/>
        <v>0</v>
      </c>
      <c r="U1026" s="31" t="str">
        <f ca="1">IFERROR(__xludf.DUMMYFUNCTION("IFERROR(IF(B1026=TODAY(),GOOGLEFINANCE(""INDEXBVMF:IFIX""),INDEX(GOOGLEFINANCE(""INDEXBVMF:IFIX"",""price"",$B1026),2,2)))"),"")</f>
        <v/>
      </c>
      <c r="V1026" s="31">
        <f ca="1">IFERROR(__xludf.DUMMYFUNCTION("IF(OR(ISBLANK($I1026),I1026=TODAY()), GOOGLEFINANCE(""INDEXBVMF:IFIX"") ,INDEX(GOOGLEFINANCE(""INDEXBVMF:IFIX"",""price"",$I1026),2,2))"),3416.25)</f>
        <v>3416.25</v>
      </c>
      <c r="W1026" s="32" t="e">
        <f t="shared" ca="1" si="39"/>
        <v>#VALUE!</v>
      </c>
      <c r="X1026" s="33" t="s">
        <v>66</v>
      </c>
      <c r="Y1026" s="34">
        <v>0</v>
      </c>
    </row>
    <row r="1027" spans="1:25" ht="15.75" customHeight="1" x14ac:dyDescent="0.2">
      <c r="A1027" s="48"/>
      <c r="B1027" s="45"/>
      <c r="C1027" s="46"/>
      <c r="D1027" s="48"/>
      <c r="E1027" s="135"/>
      <c r="F1027" s="49">
        <f t="shared" si="32"/>
        <v>0</v>
      </c>
      <c r="G1027" s="49">
        <f t="shared" si="33"/>
        <v>0</v>
      </c>
      <c r="H1027" s="34" t="s">
        <v>66</v>
      </c>
      <c r="I1027" s="45"/>
      <c r="J1027" s="46"/>
      <c r="K1027" s="25"/>
      <c r="L1027" s="22"/>
      <c r="M1027" s="47" t="str">
        <f t="shared" si="34"/>
        <v/>
      </c>
      <c r="N1027" s="27" t="str">
        <f t="shared" si="35"/>
        <v/>
      </c>
      <c r="O1027" s="27" t="str">
        <f t="shared" si="36"/>
        <v/>
      </c>
      <c r="P1027" s="27" t="str">
        <f t="shared" si="37"/>
        <v/>
      </c>
      <c r="Q1027" s="28" t="s">
        <v>66</v>
      </c>
      <c r="R1027" s="33" t="s">
        <v>66</v>
      </c>
      <c r="S1027" s="30">
        <f ca="1">SUMIFS(Dividendos!E:E,Dividendos!B:B,A1027,Dividendos!A:A,"&gt;="&amp;B1027,Dividendos!A:A,"&lt;="&amp; IF(I1027="",TODAY(),I1027 ))*D1027</f>
        <v>0</v>
      </c>
      <c r="T1027" s="30">
        <f t="shared" ca="1" si="38"/>
        <v>0</v>
      </c>
      <c r="U1027" s="31" t="str">
        <f ca="1">IFERROR(__xludf.DUMMYFUNCTION("IFERROR(IF(B1027=TODAY(),GOOGLEFINANCE(""INDEXBVMF:IFIX""),INDEX(GOOGLEFINANCE(""INDEXBVMF:IFIX"",""price"",$B1027),2,2)))"),"")</f>
        <v/>
      </c>
      <c r="V1027" s="31">
        <f ca="1">IFERROR(__xludf.DUMMYFUNCTION("IF(OR(ISBLANK($I1027),I1027=TODAY()), GOOGLEFINANCE(""INDEXBVMF:IFIX"") ,INDEX(GOOGLEFINANCE(""INDEXBVMF:IFIX"",""price"",$I1027),2,2))"),3416.25)</f>
        <v>3416.25</v>
      </c>
      <c r="W1027" s="32" t="e">
        <f t="shared" ca="1" si="39"/>
        <v>#VALUE!</v>
      </c>
      <c r="X1027" s="33" t="s">
        <v>66</v>
      </c>
      <c r="Y1027" s="34">
        <v>0</v>
      </c>
    </row>
    <row r="1028" spans="1:25" ht="15.75" customHeight="1" x14ac:dyDescent="0.2">
      <c r="A1028" s="48"/>
      <c r="B1028" s="45"/>
      <c r="C1028" s="46"/>
      <c r="D1028" s="48"/>
      <c r="E1028" s="135"/>
      <c r="F1028" s="49">
        <f t="shared" si="32"/>
        <v>0</v>
      </c>
      <c r="G1028" s="49">
        <f t="shared" si="33"/>
        <v>0</v>
      </c>
      <c r="H1028" s="34" t="s">
        <v>66</v>
      </c>
      <c r="I1028" s="45"/>
      <c r="J1028" s="46"/>
      <c r="K1028" s="25"/>
      <c r="L1028" s="22"/>
      <c r="M1028" s="47" t="str">
        <f t="shared" si="34"/>
        <v/>
      </c>
      <c r="N1028" s="27" t="str">
        <f t="shared" si="35"/>
        <v/>
      </c>
      <c r="O1028" s="27" t="str">
        <f t="shared" si="36"/>
        <v/>
      </c>
      <c r="P1028" s="27" t="str">
        <f t="shared" si="37"/>
        <v/>
      </c>
      <c r="Q1028" s="28" t="s">
        <v>66</v>
      </c>
      <c r="R1028" s="33" t="s">
        <v>66</v>
      </c>
      <c r="S1028" s="30">
        <f ca="1">SUMIFS(Dividendos!E:E,Dividendos!B:B,A1028,Dividendos!A:A,"&gt;="&amp;B1028,Dividendos!A:A,"&lt;="&amp; IF(I1028="",TODAY(),I1028 ))*D1028</f>
        <v>0</v>
      </c>
      <c r="T1028" s="30">
        <f t="shared" ca="1" si="38"/>
        <v>0</v>
      </c>
      <c r="U1028" s="31" t="str">
        <f ca="1">IFERROR(__xludf.DUMMYFUNCTION("IFERROR(IF(B1028=TODAY(),GOOGLEFINANCE(""INDEXBVMF:IFIX""),INDEX(GOOGLEFINANCE(""INDEXBVMF:IFIX"",""price"",$B1028),2,2)))"),"")</f>
        <v/>
      </c>
      <c r="V1028" s="31">
        <f ca="1">IFERROR(__xludf.DUMMYFUNCTION("IF(OR(ISBLANK($I1028),I1028=TODAY()), GOOGLEFINANCE(""INDEXBVMF:IFIX"") ,INDEX(GOOGLEFINANCE(""INDEXBVMF:IFIX"",""price"",$I1028),2,2))"),3416.25)</f>
        <v>3416.25</v>
      </c>
      <c r="W1028" s="32" t="e">
        <f t="shared" ca="1" si="39"/>
        <v>#VALUE!</v>
      </c>
      <c r="X1028" s="33" t="s">
        <v>66</v>
      </c>
      <c r="Y1028" s="34">
        <v>0</v>
      </c>
    </row>
    <row r="1029" spans="1:25" ht="15.75" customHeight="1" x14ac:dyDescent="0.2">
      <c r="A1029" s="48"/>
      <c r="B1029" s="45"/>
      <c r="C1029" s="46"/>
      <c r="D1029" s="48"/>
      <c r="E1029" s="135"/>
      <c r="F1029" s="49">
        <f t="shared" si="32"/>
        <v>0</v>
      </c>
      <c r="G1029" s="49">
        <f t="shared" si="33"/>
        <v>0</v>
      </c>
      <c r="H1029" s="34" t="s">
        <v>66</v>
      </c>
      <c r="I1029" s="45"/>
      <c r="J1029" s="46"/>
      <c r="K1029" s="25"/>
      <c r="L1029" s="22"/>
      <c r="M1029" s="47" t="str">
        <f t="shared" si="34"/>
        <v/>
      </c>
      <c r="N1029" s="27" t="str">
        <f t="shared" si="35"/>
        <v/>
      </c>
      <c r="O1029" s="27" t="str">
        <f t="shared" si="36"/>
        <v/>
      </c>
      <c r="P1029" s="27" t="str">
        <f t="shared" si="37"/>
        <v/>
      </c>
      <c r="Q1029" s="28" t="s">
        <v>66</v>
      </c>
      <c r="R1029" s="33" t="s">
        <v>66</v>
      </c>
      <c r="S1029" s="30">
        <f ca="1">SUMIFS(Dividendos!E:E,Dividendos!B:B,A1029,Dividendos!A:A,"&gt;="&amp;B1029,Dividendos!A:A,"&lt;="&amp; IF(I1029="",TODAY(),I1029 ))*D1029</f>
        <v>0</v>
      </c>
      <c r="T1029" s="30">
        <f t="shared" ca="1" si="38"/>
        <v>0</v>
      </c>
      <c r="U1029" s="31" t="str">
        <f ca="1">IFERROR(__xludf.DUMMYFUNCTION("IFERROR(IF(B1029=TODAY(),GOOGLEFINANCE(""INDEXBVMF:IFIX""),INDEX(GOOGLEFINANCE(""INDEXBVMF:IFIX"",""price"",$B1029),2,2)))"),"")</f>
        <v/>
      </c>
      <c r="V1029" s="31">
        <f ca="1">IFERROR(__xludf.DUMMYFUNCTION("IF(OR(ISBLANK($I1029),I1029=TODAY()), GOOGLEFINANCE(""INDEXBVMF:IFIX"") ,INDEX(GOOGLEFINANCE(""INDEXBVMF:IFIX"",""price"",$I1029),2,2))"),3416.25)</f>
        <v>3416.25</v>
      </c>
      <c r="W1029" s="32" t="e">
        <f t="shared" ca="1" si="39"/>
        <v>#VALUE!</v>
      </c>
      <c r="X1029" s="33" t="s">
        <v>66</v>
      </c>
      <c r="Y1029" s="34">
        <v>0</v>
      </c>
    </row>
    <row r="1030" spans="1:25" ht="15.75" customHeight="1" x14ac:dyDescent="0.2">
      <c r="A1030" s="48"/>
      <c r="B1030" s="45"/>
      <c r="C1030" s="46"/>
      <c r="D1030" s="48"/>
      <c r="E1030" s="135"/>
      <c r="F1030" s="49">
        <f t="shared" si="32"/>
        <v>0</v>
      </c>
      <c r="G1030" s="49">
        <f t="shared" si="33"/>
        <v>0</v>
      </c>
      <c r="H1030" s="34" t="s">
        <v>66</v>
      </c>
      <c r="I1030" s="45"/>
      <c r="J1030" s="46"/>
      <c r="K1030" s="25"/>
      <c r="L1030" s="22"/>
      <c r="M1030" s="47" t="str">
        <f t="shared" si="34"/>
        <v/>
      </c>
      <c r="N1030" s="27" t="str">
        <f t="shared" si="35"/>
        <v/>
      </c>
      <c r="O1030" s="27" t="str">
        <f t="shared" si="36"/>
        <v/>
      </c>
      <c r="P1030" s="27" t="str">
        <f t="shared" si="37"/>
        <v/>
      </c>
      <c r="Q1030" s="28" t="s">
        <v>66</v>
      </c>
      <c r="R1030" s="33" t="s">
        <v>66</v>
      </c>
      <c r="S1030" s="30">
        <f ca="1">SUMIFS(Dividendos!E:E,Dividendos!B:B,A1030,Dividendos!A:A,"&gt;="&amp;B1030,Dividendos!A:A,"&lt;="&amp; IF(I1030="",TODAY(),I1030 ))*D1030</f>
        <v>0</v>
      </c>
      <c r="T1030" s="30">
        <f t="shared" ca="1" si="38"/>
        <v>0</v>
      </c>
      <c r="U1030" s="31" t="str">
        <f ca="1">IFERROR(__xludf.DUMMYFUNCTION("IFERROR(IF(B1030=TODAY(),GOOGLEFINANCE(""INDEXBVMF:IFIX""),INDEX(GOOGLEFINANCE(""INDEXBVMF:IFIX"",""price"",$B1030),2,2)))"),"")</f>
        <v/>
      </c>
      <c r="V1030" s="31">
        <f ca="1">IFERROR(__xludf.DUMMYFUNCTION("IF(OR(ISBLANK($I1030),I1030=TODAY()), GOOGLEFINANCE(""INDEXBVMF:IFIX"") ,INDEX(GOOGLEFINANCE(""INDEXBVMF:IFIX"",""price"",$I1030),2,2))"),3416.25)</f>
        <v>3416.25</v>
      </c>
      <c r="W1030" s="32" t="e">
        <f t="shared" ca="1" si="39"/>
        <v>#VALUE!</v>
      </c>
      <c r="X1030" s="33" t="s">
        <v>66</v>
      </c>
      <c r="Y1030" s="34">
        <v>0</v>
      </c>
    </row>
    <row r="1031" spans="1:25" ht="15.75" customHeight="1" x14ac:dyDescent="0.2">
      <c r="A1031" s="48"/>
      <c r="B1031" s="45"/>
      <c r="C1031" s="46"/>
      <c r="D1031" s="48"/>
      <c r="E1031" s="135"/>
      <c r="F1031" s="49">
        <f t="shared" si="32"/>
        <v>0</v>
      </c>
      <c r="G1031" s="49">
        <f t="shared" si="33"/>
        <v>0</v>
      </c>
      <c r="H1031" s="34" t="s">
        <v>66</v>
      </c>
      <c r="I1031" s="45"/>
      <c r="J1031" s="46"/>
      <c r="K1031" s="25"/>
      <c r="L1031" s="22"/>
      <c r="M1031" s="47" t="str">
        <f t="shared" si="34"/>
        <v/>
      </c>
      <c r="N1031" s="27" t="str">
        <f t="shared" si="35"/>
        <v/>
      </c>
      <c r="O1031" s="27" t="str">
        <f t="shared" si="36"/>
        <v/>
      </c>
      <c r="P1031" s="27" t="str">
        <f t="shared" si="37"/>
        <v/>
      </c>
      <c r="Q1031" s="28" t="s">
        <v>66</v>
      </c>
      <c r="R1031" s="33" t="s">
        <v>66</v>
      </c>
      <c r="S1031" s="30">
        <f ca="1">SUMIFS(Dividendos!E:E,Dividendos!B:B,A1031,Dividendos!A:A,"&gt;="&amp;B1031,Dividendos!A:A,"&lt;="&amp; IF(I1031="",TODAY(),I1031 ))*D1031</f>
        <v>0</v>
      </c>
      <c r="T1031" s="30">
        <f t="shared" ca="1" si="38"/>
        <v>0</v>
      </c>
      <c r="U1031" s="31" t="str">
        <f ca="1">IFERROR(__xludf.DUMMYFUNCTION("IFERROR(IF(B1031=TODAY(),GOOGLEFINANCE(""INDEXBVMF:IFIX""),INDEX(GOOGLEFINANCE(""INDEXBVMF:IFIX"",""price"",$B1031),2,2)))"),"")</f>
        <v/>
      </c>
      <c r="V1031" s="31">
        <f ca="1">IFERROR(__xludf.DUMMYFUNCTION("IF(OR(ISBLANK($I1031),I1031=TODAY()), GOOGLEFINANCE(""INDEXBVMF:IFIX"") ,INDEX(GOOGLEFINANCE(""INDEXBVMF:IFIX"",""price"",$I1031),2,2))"),3416.25)</f>
        <v>3416.25</v>
      </c>
      <c r="W1031" s="32" t="e">
        <f t="shared" ca="1" si="39"/>
        <v>#VALUE!</v>
      </c>
      <c r="X1031" s="33" t="s">
        <v>66</v>
      </c>
      <c r="Y1031" s="34">
        <v>0</v>
      </c>
    </row>
    <row r="1032" spans="1:25" ht="15.75" customHeight="1" x14ac:dyDescent="0.2">
      <c r="A1032" s="48"/>
      <c r="B1032" s="45"/>
      <c r="C1032" s="46"/>
      <c r="D1032" s="48"/>
      <c r="E1032" s="135"/>
      <c r="F1032" s="49">
        <f t="shared" si="32"/>
        <v>0</v>
      </c>
      <c r="G1032" s="49">
        <f t="shared" si="33"/>
        <v>0</v>
      </c>
      <c r="H1032" s="34" t="s">
        <v>66</v>
      </c>
      <c r="I1032" s="45"/>
      <c r="J1032" s="46"/>
      <c r="K1032" s="25"/>
      <c r="L1032" s="22"/>
      <c r="M1032" s="47" t="str">
        <f t="shared" si="34"/>
        <v/>
      </c>
      <c r="N1032" s="27" t="str">
        <f t="shared" si="35"/>
        <v/>
      </c>
      <c r="O1032" s="27" t="str">
        <f t="shared" si="36"/>
        <v/>
      </c>
      <c r="P1032" s="27" t="str">
        <f t="shared" si="37"/>
        <v/>
      </c>
      <c r="Q1032" s="28" t="s">
        <v>66</v>
      </c>
      <c r="R1032" s="33" t="s">
        <v>66</v>
      </c>
      <c r="S1032" s="30">
        <f ca="1">SUMIFS(Dividendos!E:E,Dividendos!B:B,A1032,Dividendos!A:A,"&gt;="&amp;B1032,Dividendos!A:A,"&lt;="&amp; IF(I1032="",TODAY(),I1032 ))*D1032</f>
        <v>0</v>
      </c>
      <c r="T1032" s="30">
        <f t="shared" ca="1" si="38"/>
        <v>0</v>
      </c>
      <c r="U1032" s="31" t="str">
        <f ca="1">IFERROR(__xludf.DUMMYFUNCTION("IFERROR(IF(B1032=TODAY(),GOOGLEFINANCE(""INDEXBVMF:IFIX""),INDEX(GOOGLEFINANCE(""INDEXBVMF:IFIX"",""price"",$B1032),2,2)))"),"")</f>
        <v/>
      </c>
      <c r="V1032" s="31">
        <f ca="1">IFERROR(__xludf.DUMMYFUNCTION("IF(OR(ISBLANK($I1032),I1032=TODAY()), GOOGLEFINANCE(""INDEXBVMF:IFIX"") ,INDEX(GOOGLEFINANCE(""INDEXBVMF:IFIX"",""price"",$I1032),2,2))"),3416.25)</f>
        <v>3416.25</v>
      </c>
      <c r="W1032" s="32" t="e">
        <f t="shared" ca="1" si="39"/>
        <v>#VALUE!</v>
      </c>
      <c r="X1032" s="33" t="s">
        <v>66</v>
      </c>
      <c r="Y1032" s="34">
        <v>0</v>
      </c>
    </row>
    <row r="1033" spans="1:25" ht="15.75" customHeight="1" x14ac:dyDescent="0.2">
      <c r="A1033" s="48"/>
      <c r="B1033" s="45"/>
      <c r="C1033" s="46"/>
      <c r="D1033" s="48"/>
      <c r="E1033" s="135"/>
      <c r="F1033" s="49">
        <f t="shared" si="32"/>
        <v>0</v>
      </c>
      <c r="G1033" s="49">
        <f t="shared" si="33"/>
        <v>0</v>
      </c>
      <c r="H1033" s="34" t="s">
        <v>66</v>
      </c>
      <c r="I1033" s="45"/>
      <c r="J1033" s="46"/>
      <c r="K1033" s="25"/>
      <c r="L1033" s="22"/>
      <c r="M1033" s="47" t="str">
        <f t="shared" si="34"/>
        <v/>
      </c>
      <c r="N1033" s="27" t="str">
        <f t="shared" si="35"/>
        <v/>
      </c>
      <c r="O1033" s="27" t="str">
        <f t="shared" si="36"/>
        <v/>
      </c>
      <c r="P1033" s="27" t="str">
        <f t="shared" si="37"/>
        <v/>
      </c>
      <c r="Q1033" s="28" t="s">
        <v>66</v>
      </c>
      <c r="R1033" s="33" t="s">
        <v>66</v>
      </c>
      <c r="S1033" s="30">
        <f ca="1">SUMIFS(Dividendos!E:E,Dividendos!B:B,A1033,Dividendos!A:A,"&gt;="&amp;B1033,Dividendos!A:A,"&lt;="&amp; IF(I1033="",TODAY(),I1033 ))*D1033</f>
        <v>0</v>
      </c>
      <c r="T1033" s="30">
        <f t="shared" ca="1" si="38"/>
        <v>0</v>
      </c>
      <c r="U1033" s="31" t="str">
        <f ca="1">IFERROR(__xludf.DUMMYFUNCTION("IFERROR(IF(B1033=TODAY(),GOOGLEFINANCE(""INDEXBVMF:IFIX""),INDEX(GOOGLEFINANCE(""INDEXBVMF:IFIX"",""price"",$B1033),2,2)))"),"")</f>
        <v/>
      </c>
      <c r="V1033" s="31">
        <f ca="1">IFERROR(__xludf.DUMMYFUNCTION("IF(OR(ISBLANK($I1033),I1033=TODAY()), GOOGLEFINANCE(""INDEXBVMF:IFIX"") ,INDEX(GOOGLEFINANCE(""INDEXBVMF:IFIX"",""price"",$I1033),2,2))"),3416.25)</f>
        <v>3416.25</v>
      </c>
      <c r="W1033" s="32" t="e">
        <f t="shared" ca="1" si="39"/>
        <v>#VALUE!</v>
      </c>
      <c r="X1033" s="33" t="s">
        <v>66</v>
      </c>
      <c r="Y1033" s="34">
        <v>0</v>
      </c>
    </row>
    <row r="1034" spans="1:25" ht="15.75" customHeight="1" x14ac:dyDescent="0.2">
      <c r="A1034" s="48"/>
      <c r="B1034" s="45"/>
      <c r="C1034" s="46"/>
      <c r="D1034" s="48"/>
      <c r="E1034" s="135"/>
      <c r="F1034" s="49">
        <f t="shared" si="32"/>
        <v>0</v>
      </c>
      <c r="G1034" s="49">
        <f t="shared" si="33"/>
        <v>0</v>
      </c>
      <c r="H1034" s="34" t="s">
        <v>66</v>
      </c>
      <c r="I1034" s="45"/>
      <c r="J1034" s="46"/>
      <c r="K1034" s="25"/>
      <c r="L1034" s="22"/>
      <c r="M1034" s="47" t="str">
        <f t="shared" si="34"/>
        <v/>
      </c>
      <c r="N1034" s="27" t="str">
        <f t="shared" si="35"/>
        <v/>
      </c>
      <c r="O1034" s="27" t="str">
        <f t="shared" si="36"/>
        <v/>
      </c>
      <c r="P1034" s="27" t="str">
        <f t="shared" si="37"/>
        <v/>
      </c>
      <c r="Q1034" s="28" t="s">
        <v>66</v>
      </c>
      <c r="R1034" s="33" t="s">
        <v>66</v>
      </c>
      <c r="S1034" s="30">
        <f ca="1">SUMIFS(Dividendos!E:E,Dividendos!B:B,A1034,Dividendos!A:A,"&gt;="&amp;B1034,Dividendos!A:A,"&lt;="&amp; IF(I1034="",TODAY(),I1034 ))*D1034</f>
        <v>0</v>
      </c>
      <c r="T1034" s="30">
        <f t="shared" ca="1" si="38"/>
        <v>0</v>
      </c>
      <c r="U1034" s="31" t="str">
        <f ca="1">IFERROR(__xludf.DUMMYFUNCTION("IFERROR(IF(B1034=TODAY(),GOOGLEFINANCE(""INDEXBVMF:IFIX""),INDEX(GOOGLEFINANCE(""INDEXBVMF:IFIX"",""price"",$B1034),2,2)))"),"")</f>
        <v/>
      </c>
      <c r="V1034" s="31">
        <f ca="1">IFERROR(__xludf.DUMMYFUNCTION("IF(OR(ISBLANK($I1034),I1034=TODAY()), GOOGLEFINANCE(""INDEXBVMF:IFIX"") ,INDEX(GOOGLEFINANCE(""INDEXBVMF:IFIX"",""price"",$I1034),2,2))"),3416.25)</f>
        <v>3416.25</v>
      </c>
      <c r="W1034" s="32" t="e">
        <f t="shared" ca="1" si="39"/>
        <v>#VALUE!</v>
      </c>
      <c r="X1034" s="33" t="s">
        <v>66</v>
      </c>
      <c r="Y1034" s="34">
        <v>0</v>
      </c>
    </row>
    <row r="1035" spans="1:25" ht="15.75" customHeight="1" x14ac:dyDescent="0.2">
      <c r="A1035" s="48"/>
      <c r="B1035" s="45"/>
      <c r="C1035" s="46"/>
      <c r="D1035" s="48"/>
      <c r="E1035" s="135"/>
      <c r="F1035" s="49">
        <f t="shared" si="32"/>
        <v>0</v>
      </c>
      <c r="G1035" s="49">
        <f t="shared" si="33"/>
        <v>0</v>
      </c>
      <c r="H1035" s="34" t="s">
        <v>66</v>
      </c>
      <c r="I1035" s="45"/>
      <c r="J1035" s="46"/>
      <c r="K1035" s="25"/>
      <c r="L1035" s="22"/>
      <c r="M1035" s="47" t="str">
        <f t="shared" si="34"/>
        <v/>
      </c>
      <c r="N1035" s="27" t="str">
        <f t="shared" si="35"/>
        <v/>
      </c>
      <c r="O1035" s="27" t="str">
        <f t="shared" si="36"/>
        <v/>
      </c>
      <c r="P1035" s="27" t="str">
        <f t="shared" si="37"/>
        <v/>
      </c>
      <c r="Q1035" s="28" t="s">
        <v>66</v>
      </c>
      <c r="R1035" s="33" t="s">
        <v>66</v>
      </c>
      <c r="S1035" s="30">
        <f ca="1">SUMIFS(Dividendos!E:E,Dividendos!B:B,A1035,Dividendos!A:A,"&gt;="&amp;B1035,Dividendos!A:A,"&lt;="&amp; IF(I1035="",TODAY(),I1035 ))*D1035</f>
        <v>0</v>
      </c>
      <c r="T1035" s="30">
        <f t="shared" ca="1" si="38"/>
        <v>0</v>
      </c>
      <c r="U1035" s="31" t="str">
        <f ca="1">IFERROR(__xludf.DUMMYFUNCTION("IFERROR(IF(B1035=TODAY(),GOOGLEFINANCE(""INDEXBVMF:IFIX""),INDEX(GOOGLEFINANCE(""INDEXBVMF:IFIX"",""price"",$B1035),2,2)))"),"")</f>
        <v/>
      </c>
      <c r="V1035" s="31">
        <f ca="1">IFERROR(__xludf.DUMMYFUNCTION("IF(OR(ISBLANK($I1035),I1035=TODAY()), GOOGLEFINANCE(""INDEXBVMF:IFIX"") ,INDEX(GOOGLEFINANCE(""INDEXBVMF:IFIX"",""price"",$I1035),2,2))"),3416.25)</f>
        <v>3416.25</v>
      </c>
      <c r="W1035" s="32" t="e">
        <f t="shared" ca="1" si="39"/>
        <v>#VALUE!</v>
      </c>
      <c r="X1035" s="33" t="s">
        <v>66</v>
      </c>
      <c r="Y1035" s="34">
        <v>0</v>
      </c>
    </row>
    <row r="1036" spans="1:25" ht="15.75" customHeight="1" x14ac:dyDescent="0.2">
      <c r="A1036" s="48"/>
      <c r="B1036" s="45"/>
      <c r="C1036" s="46"/>
      <c r="D1036" s="48"/>
      <c r="E1036" s="135"/>
      <c r="F1036" s="49">
        <f t="shared" si="32"/>
        <v>0</v>
      </c>
      <c r="G1036" s="49">
        <f t="shared" si="33"/>
        <v>0</v>
      </c>
      <c r="H1036" s="34" t="s">
        <v>66</v>
      </c>
      <c r="I1036" s="45"/>
      <c r="J1036" s="46"/>
      <c r="K1036" s="25"/>
      <c r="L1036" s="22"/>
      <c r="M1036" s="47" t="str">
        <f t="shared" si="34"/>
        <v/>
      </c>
      <c r="N1036" s="27" t="str">
        <f t="shared" si="35"/>
        <v/>
      </c>
      <c r="O1036" s="27" t="str">
        <f t="shared" si="36"/>
        <v/>
      </c>
      <c r="P1036" s="27" t="str">
        <f t="shared" si="37"/>
        <v/>
      </c>
      <c r="Q1036" s="28" t="s">
        <v>66</v>
      </c>
      <c r="R1036" s="33" t="s">
        <v>66</v>
      </c>
      <c r="S1036" s="30">
        <f ca="1">SUMIFS(Dividendos!E:E,Dividendos!B:B,A1036,Dividendos!A:A,"&gt;="&amp;B1036,Dividendos!A:A,"&lt;="&amp; IF(I1036="",TODAY(),I1036 ))*D1036</f>
        <v>0</v>
      </c>
      <c r="T1036" s="30">
        <f t="shared" ca="1" si="38"/>
        <v>0</v>
      </c>
      <c r="U1036" s="31" t="str">
        <f ca="1">IFERROR(__xludf.DUMMYFUNCTION("IFERROR(IF(B1036=TODAY(),GOOGLEFINANCE(""INDEXBVMF:IFIX""),INDEX(GOOGLEFINANCE(""INDEXBVMF:IFIX"",""price"",$B1036),2,2)))"),"")</f>
        <v/>
      </c>
      <c r="V1036" s="31">
        <f ca="1">IFERROR(__xludf.DUMMYFUNCTION("IF(OR(ISBLANK($I1036),I1036=TODAY()), GOOGLEFINANCE(""INDEXBVMF:IFIX"") ,INDEX(GOOGLEFINANCE(""INDEXBVMF:IFIX"",""price"",$I1036),2,2))"),3416.25)</f>
        <v>3416.25</v>
      </c>
      <c r="W1036" s="32" t="e">
        <f t="shared" ca="1" si="39"/>
        <v>#VALUE!</v>
      </c>
      <c r="X1036" s="33" t="s">
        <v>66</v>
      </c>
      <c r="Y1036" s="34">
        <v>0</v>
      </c>
    </row>
    <row r="1037" spans="1:25" ht="15.75" customHeight="1" x14ac:dyDescent="0.2">
      <c r="A1037" s="48"/>
      <c r="B1037" s="45"/>
      <c r="C1037" s="46"/>
      <c r="D1037" s="48"/>
      <c r="E1037" s="135"/>
      <c r="F1037" s="49">
        <f t="shared" si="32"/>
        <v>0</v>
      </c>
      <c r="G1037" s="49">
        <f t="shared" si="33"/>
        <v>0</v>
      </c>
      <c r="H1037" s="34" t="s">
        <v>66</v>
      </c>
      <c r="I1037" s="45"/>
      <c r="J1037" s="46"/>
      <c r="K1037" s="25"/>
      <c r="L1037" s="22"/>
      <c r="M1037" s="47" t="str">
        <f t="shared" si="34"/>
        <v/>
      </c>
      <c r="N1037" s="27" t="str">
        <f t="shared" si="35"/>
        <v/>
      </c>
      <c r="O1037" s="27" t="str">
        <f t="shared" si="36"/>
        <v/>
      </c>
      <c r="P1037" s="27" t="str">
        <f t="shared" si="37"/>
        <v/>
      </c>
      <c r="Q1037" s="28" t="s">
        <v>66</v>
      </c>
      <c r="R1037" s="33" t="s">
        <v>66</v>
      </c>
      <c r="S1037" s="30">
        <f ca="1">SUMIFS(Dividendos!E:E,Dividendos!B:B,A1037,Dividendos!A:A,"&gt;="&amp;B1037,Dividendos!A:A,"&lt;="&amp; IF(I1037="",TODAY(),I1037 ))*D1037</f>
        <v>0</v>
      </c>
      <c r="T1037" s="30">
        <f t="shared" ca="1" si="38"/>
        <v>0</v>
      </c>
      <c r="U1037" s="31" t="str">
        <f ca="1">IFERROR(__xludf.DUMMYFUNCTION("IFERROR(IF(B1037=TODAY(),GOOGLEFINANCE(""INDEXBVMF:IFIX""),INDEX(GOOGLEFINANCE(""INDEXBVMF:IFIX"",""price"",$B1037),2,2)))"),"")</f>
        <v/>
      </c>
      <c r="V1037" s="31">
        <f ca="1">IFERROR(__xludf.DUMMYFUNCTION("IF(OR(ISBLANK($I1037),I1037=TODAY()), GOOGLEFINANCE(""INDEXBVMF:IFIX"") ,INDEX(GOOGLEFINANCE(""INDEXBVMF:IFIX"",""price"",$I1037),2,2))"),3416.25)</f>
        <v>3416.25</v>
      </c>
      <c r="W1037" s="32" t="e">
        <f t="shared" ca="1" si="39"/>
        <v>#VALUE!</v>
      </c>
      <c r="X1037" s="33" t="s">
        <v>66</v>
      </c>
      <c r="Y1037" s="34">
        <v>0</v>
      </c>
    </row>
    <row r="1038" spans="1:25" ht="15.75" customHeight="1" x14ac:dyDescent="0.2">
      <c r="A1038" s="48"/>
      <c r="B1038" s="45"/>
      <c r="C1038" s="46"/>
      <c r="D1038" s="48"/>
      <c r="E1038" s="135"/>
      <c r="F1038" s="49">
        <f t="shared" si="32"/>
        <v>0</v>
      </c>
      <c r="G1038" s="49">
        <f t="shared" si="33"/>
        <v>0</v>
      </c>
      <c r="H1038" s="34" t="s">
        <v>66</v>
      </c>
      <c r="I1038" s="45"/>
      <c r="J1038" s="46"/>
      <c r="K1038" s="25"/>
      <c r="L1038" s="22"/>
      <c r="M1038" s="47" t="str">
        <f t="shared" si="34"/>
        <v/>
      </c>
      <c r="N1038" s="27" t="str">
        <f t="shared" si="35"/>
        <v/>
      </c>
      <c r="O1038" s="27" t="str">
        <f t="shared" si="36"/>
        <v/>
      </c>
      <c r="P1038" s="27" t="str">
        <f t="shared" si="37"/>
        <v/>
      </c>
      <c r="Q1038" s="28" t="s">
        <v>66</v>
      </c>
      <c r="R1038" s="33" t="s">
        <v>66</v>
      </c>
      <c r="S1038" s="30">
        <f ca="1">SUMIFS(Dividendos!E:E,Dividendos!B:B,A1038,Dividendos!A:A,"&gt;="&amp;B1038,Dividendos!A:A,"&lt;="&amp; IF(I1038="",TODAY(),I1038 ))*D1038</f>
        <v>0</v>
      </c>
      <c r="T1038" s="30">
        <f t="shared" ca="1" si="38"/>
        <v>0</v>
      </c>
      <c r="U1038" s="31" t="str">
        <f ca="1">IFERROR(__xludf.DUMMYFUNCTION("IFERROR(IF(B1038=TODAY(),GOOGLEFINANCE(""INDEXBVMF:IFIX""),INDEX(GOOGLEFINANCE(""INDEXBVMF:IFIX"",""price"",$B1038),2,2)))"),"")</f>
        <v/>
      </c>
      <c r="V1038" s="31">
        <f ca="1">IFERROR(__xludf.DUMMYFUNCTION("IF(OR(ISBLANK($I1038),I1038=TODAY()), GOOGLEFINANCE(""INDEXBVMF:IFIX"") ,INDEX(GOOGLEFINANCE(""INDEXBVMF:IFIX"",""price"",$I1038),2,2))"),3416.25)</f>
        <v>3416.25</v>
      </c>
      <c r="W1038" s="32" t="e">
        <f t="shared" ca="1" si="39"/>
        <v>#VALUE!</v>
      </c>
      <c r="X1038" s="33" t="s">
        <v>66</v>
      </c>
      <c r="Y1038" s="34">
        <v>0</v>
      </c>
    </row>
    <row r="1039" spans="1:25" ht="15.75" customHeight="1" x14ac:dyDescent="0.2">
      <c r="A1039" s="48"/>
      <c r="B1039" s="45"/>
      <c r="C1039" s="46"/>
      <c r="D1039" s="48"/>
      <c r="E1039" s="135"/>
      <c r="F1039" s="49">
        <f t="shared" si="32"/>
        <v>0</v>
      </c>
      <c r="G1039" s="49">
        <f t="shared" si="33"/>
        <v>0</v>
      </c>
      <c r="H1039" s="34" t="s">
        <v>66</v>
      </c>
      <c r="I1039" s="45"/>
      <c r="J1039" s="46"/>
      <c r="K1039" s="25"/>
      <c r="L1039" s="22"/>
      <c r="M1039" s="47" t="str">
        <f t="shared" si="34"/>
        <v/>
      </c>
      <c r="N1039" s="27" t="str">
        <f t="shared" si="35"/>
        <v/>
      </c>
      <c r="O1039" s="27" t="str">
        <f t="shared" si="36"/>
        <v/>
      </c>
      <c r="P1039" s="27" t="str">
        <f t="shared" si="37"/>
        <v/>
      </c>
      <c r="Q1039" s="28" t="s">
        <v>66</v>
      </c>
      <c r="R1039" s="33" t="s">
        <v>66</v>
      </c>
      <c r="S1039" s="30">
        <f ca="1">SUMIFS(Dividendos!E:E,Dividendos!B:B,A1039,Dividendos!A:A,"&gt;="&amp;B1039,Dividendos!A:A,"&lt;="&amp; IF(I1039="",TODAY(),I1039 ))*D1039</f>
        <v>0</v>
      </c>
      <c r="T1039" s="30">
        <f t="shared" ca="1" si="38"/>
        <v>0</v>
      </c>
      <c r="U1039" s="31" t="str">
        <f ca="1">IFERROR(__xludf.DUMMYFUNCTION("IFERROR(IF(B1039=TODAY(),GOOGLEFINANCE(""INDEXBVMF:IFIX""),INDEX(GOOGLEFINANCE(""INDEXBVMF:IFIX"",""price"",$B1039),2,2)))"),"")</f>
        <v/>
      </c>
      <c r="V1039" s="31">
        <f ca="1">IFERROR(__xludf.DUMMYFUNCTION("IF(OR(ISBLANK($I1039),I1039=TODAY()), GOOGLEFINANCE(""INDEXBVMF:IFIX"") ,INDEX(GOOGLEFINANCE(""INDEXBVMF:IFIX"",""price"",$I1039),2,2))"),3416.25)</f>
        <v>3416.25</v>
      </c>
      <c r="W1039" s="32" t="e">
        <f t="shared" ca="1" si="39"/>
        <v>#VALUE!</v>
      </c>
      <c r="X1039" s="33" t="s">
        <v>66</v>
      </c>
      <c r="Y1039" s="34">
        <v>0</v>
      </c>
    </row>
    <row r="1040" spans="1:25" ht="15.75" customHeight="1" x14ac:dyDescent="0.2">
      <c r="A1040" s="48"/>
      <c r="B1040" s="45"/>
      <c r="C1040" s="46"/>
      <c r="D1040" s="48"/>
      <c r="E1040" s="135"/>
      <c r="F1040" s="49">
        <f t="shared" si="32"/>
        <v>0</v>
      </c>
      <c r="G1040" s="49">
        <f t="shared" si="33"/>
        <v>0</v>
      </c>
      <c r="H1040" s="34" t="s">
        <v>66</v>
      </c>
      <c r="I1040" s="45"/>
      <c r="J1040" s="46"/>
      <c r="K1040" s="25"/>
      <c r="L1040" s="22"/>
      <c r="M1040" s="47" t="str">
        <f t="shared" si="34"/>
        <v/>
      </c>
      <c r="N1040" s="27" t="str">
        <f t="shared" si="35"/>
        <v/>
      </c>
      <c r="O1040" s="27" t="str">
        <f t="shared" si="36"/>
        <v/>
      </c>
      <c r="P1040" s="27" t="str">
        <f t="shared" si="37"/>
        <v/>
      </c>
      <c r="Q1040" s="28" t="s">
        <v>66</v>
      </c>
      <c r="R1040" s="33" t="s">
        <v>66</v>
      </c>
      <c r="S1040" s="30">
        <f ca="1">SUMIFS(Dividendos!E:E,Dividendos!B:B,A1040,Dividendos!A:A,"&gt;="&amp;B1040,Dividendos!A:A,"&lt;="&amp; IF(I1040="",TODAY(),I1040 ))*D1040</f>
        <v>0</v>
      </c>
      <c r="T1040" s="30">
        <f t="shared" ca="1" si="38"/>
        <v>0</v>
      </c>
      <c r="U1040" s="31" t="str">
        <f ca="1">IFERROR(__xludf.DUMMYFUNCTION("IFERROR(IF(B1040=TODAY(),GOOGLEFINANCE(""INDEXBVMF:IFIX""),INDEX(GOOGLEFINANCE(""INDEXBVMF:IFIX"",""price"",$B1040),2,2)))"),"")</f>
        <v/>
      </c>
      <c r="V1040" s="31">
        <f ca="1">IFERROR(__xludf.DUMMYFUNCTION("IF(OR(ISBLANK($I1040),I1040=TODAY()), GOOGLEFINANCE(""INDEXBVMF:IFIX"") ,INDEX(GOOGLEFINANCE(""INDEXBVMF:IFIX"",""price"",$I1040),2,2))"),3416.25)</f>
        <v>3416.25</v>
      </c>
      <c r="W1040" s="32" t="e">
        <f t="shared" ca="1" si="39"/>
        <v>#VALUE!</v>
      </c>
      <c r="X1040" s="33" t="s">
        <v>66</v>
      </c>
      <c r="Y1040" s="34">
        <v>0</v>
      </c>
    </row>
    <row r="1041" spans="1:25" ht="15.75" customHeight="1" x14ac:dyDescent="0.2">
      <c r="A1041" s="48"/>
      <c r="B1041" s="45"/>
      <c r="C1041" s="46"/>
      <c r="D1041" s="48"/>
      <c r="E1041" s="135"/>
      <c r="F1041" s="49">
        <f t="shared" si="32"/>
        <v>0</v>
      </c>
      <c r="G1041" s="49">
        <f t="shared" si="33"/>
        <v>0</v>
      </c>
      <c r="H1041" s="34" t="s">
        <v>66</v>
      </c>
      <c r="I1041" s="45"/>
      <c r="J1041" s="46"/>
      <c r="K1041" s="25"/>
      <c r="L1041" s="22"/>
      <c r="M1041" s="47" t="str">
        <f t="shared" si="34"/>
        <v/>
      </c>
      <c r="N1041" s="27" t="str">
        <f t="shared" si="35"/>
        <v/>
      </c>
      <c r="O1041" s="27" t="str">
        <f t="shared" si="36"/>
        <v/>
      </c>
      <c r="P1041" s="27" t="str">
        <f t="shared" si="37"/>
        <v/>
      </c>
      <c r="Q1041" s="28" t="s">
        <v>66</v>
      </c>
      <c r="R1041" s="33" t="s">
        <v>66</v>
      </c>
      <c r="S1041" s="30">
        <f ca="1">SUMIFS(Dividendos!E:E,Dividendos!B:B,A1041,Dividendos!A:A,"&gt;="&amp;B1041,Dividendos!A:A,"&lt;="&amp; IF(I1041="",TODAY(),I1041 ))*D1041</f>
        <v>0</v>
      </c>
      <c r="T1041" s="30">
        <f t="shared" ca="1" si="38"/>
        <v>0</v>
      </c>
      <c r="U1041" s="31" t="str">
        <f ca="1">IFERROR(__xludf.DUMMYFUNCTION("IFERROR(IF(B1041=TODAY(),GOOGLEFINANCE(""INDEXBVMF:IFIX""),INDEX(GOOGLEFINANCE(""INDEXBVMF:IFIX"",""price"",$B1041),2,2)))"),"")</f>
        <v/>
      </c>
      <c r="V1041" s="31">
        <f ca="1">IFERROR(__xludf.DUMMYFUNCTION("IF(OR(ISBLANK($I1041),I1041=TODAY()), GOOGLEFINANCE(""INDEXBVMF:IFIX"") ,INDEX(GOOGLEFINANCE(""INDEXBVMF:IFIX"",""price"",$I1041),2,2))"),3416.25)</f>
        <v>3416.25</v>
      </c>
      <c r="W1041" s="32" t="e">
        <f t="shared" ca="1" si="39"/>
        <v>#VALUE!</v>
      </c>
      <c r="X1041" s="33" t="s">
        <v>66</v>
      </c>
      <c r="Y1041" s="34">
        <v>0</v>
      </c>
    </row>
    <row r="1042" spans="1:25" ht="15.75" customHeight="1" x14ac:dyDescent="0.2">
      <c r="A1042" s="48"/>
      <c r="B1042" s="45"/>
      <c r="C1042" s="46"/>
      <c r="D1042" s="48"/>
      <c r="E1042" s="135"/>
      <c r="F1042" s="49">
        <f t="shared" si="32"/>
        <v>0</v>
      </c>
      <c r="G1042" s="49">
        <f t="shared" si="33"/>
        <v>0</v>
      </c>
      <c r="H1042" s="34" t="s">
        <v>66</v>
      </c>
      <c r="I1042" s="45"/>
      <c r="J1042" s="46"/>
      <c r="K1042" s="25"/>
      <c r="L1042" s="22"/>
      <c r="M1042" s="47" t="str">
        <f t="shared" si="34"/>
        <v/>
      </c>
      <c r="N1042" s="27" t="str">
        <f t="shared" si="35"/>
        <v/>
      </c>
      <c r="O1042" s="27" t="str">
        <f t="shared" si="36"/>
        <v/>
      </c>
      <c r="P1042" s="27" t="str">
        <f t="shared" si="37"/>
        <v/>
      </c>
      <c r="Q1042" s="28" t="s">
        <v>66</v>
      </c>
      <c r="R1042" s="33" t="s">
        <v>66</v>
      </c>
      <c r="S1042" s="30">
        <f ca="1">SUMIFS(Dividendos!E:E,Dividendos!B:B,A1042,Dividendos!A:A,"&gt;="&amp;B1042,Dividendos!A:A,"&lt;="&amp; IF(I1042="",TODAY(),I1042 ))*D1042</f>
        <v>0</v>
      </c>
      <c r="T1042" s="30">
        <f t="shared" ca="1" si="38"/>
        <v>0</v>
      </c>
      <c r="U1042" s="31" t="str">
        <f ca="1">IFERROR(__xludf.DUMMYFUNCTION("IFERROR(IF(B1042=TODAY(),GOOGLEFINANCE(""INDEXBVMF:IFIX""),INDEX(GOOGLEFINANCE(""INDEXBVMF:IFIX"",""price"",$B1042),2,2)))"),"")</f>
        <v/>
      </c>
      <c r="V1042" s="31">
        <f ca="1">IFERROR(__xludf.DUMMYFUNCTION("IF(OR(ISBLANK($I1042),I1042=TODAY()), GOOGLEFINANCE(""INDEXBVMF:IFIX"") ,INDEX(GOOGLEFINANCE(""INDEXBVMF:IFIX"",""price"",$I1042),2,2))"),3416.25)</f>
        <v>3416.25</v>
      </c>
      <c r="W1042" s="32" t="e">
        <f t="shared" ca="1" si="39"/>
        <v>#VALUE!</v>
      </c>
      <c r="X1042" s="33" t="s">
        <v>66</v>
      </c>
      <c r="Y1042" s="34">
        <v>0</v>
      </c>
    </row>
    <row r="1043" spans="1:25" ht="15.75" customHeight="1" x14ac:dyDescent="0.2">
      <c r="A1043" s="48"/>
      <c r="B1043" s="45"/>
      <c r="C1043" s="46"/>
      <c r="D1043" s="48"/>
      <c r="E1043" s="135"/>
      <c r="F1043" s="49">
        <f t="shared" si="32"/>
        <v>0</v>
      </c>
      <c r="G1043" s="49">
        <f t="shared" si="33"/>
        <v>0</v>
      </c>
      <c r="H1043" s="34" t="s">
        <v>66</v>
      </c>
      <c r="I1043" s="45"/>
      <c r="J1043" s="46"/>
      <c r="K1043" s="25"/>
      <c r="L1043" s="22"/>
      <c r="M1043" s="47" t="str">
        <f t="shared" si="34"/>
        <v/>
      </c>
      <c r="N1043" s="27" t="str">
        <f t="shared" si="35"/>
        <v/>
      </c>
      <c r="O1043" s="27" t="str">
        <f t="shared" si="36"/>
        <v/>
      </c>
      <c r="P1043" s="27" t="str">
        <f t="shared" si="37"/>
        <v/>
      </c>
      <c r="Q1043" s="28" t="s">
        <v>66</v>
      </c>
      <c r="R1043" s="33" t="s">
        <v>66</v>
      </c>
      <c r="S1043" s="30">
        <f ca="1">SUMIFS(Dividendos!E:E,Dividendos!B:B,A1043,Dividendos!A:A,"&gt;="&amp;B1043,Dividendos!A:A,"&lt;="&amp; IF(I1043="",TODAY(),I1043 ))*D1043</f>
        <v>0</v>
      </c>
      <c r="T1043" s="30">
        <f t="shared" ca="1" si="38"/>
        <v>0</v>
      </c>
      <c r="U1043" s="31" t="str">
        <f ca="1">IFERROR(__xludf.DUMMYFUNCTION("IFERROR(IF(B1043=TODAY(),GOOGLEFINANCE(""INDEXBVMF:IFIX""),INDEX(GOOGLEFINANCE(""INDEXBVMF:IFIX"",""price"",$B1043),2,2)))"),"")</f>
        <v/>
      </c>
      <c r="V1043" s="31">
        <f ca="1">IFERROR(__xludf.DUMMYFUNCTION("IF(OR(ISBLANK($I1043),I1043=TODAY()), GOOGLEFINANCE(""INDEXBVMF:IFIX"") ,INDEX(GOOGLEFINANCE(""INDEXBVMF:IFIX"",""price"",$I1043),2,2))"),3416.25)</f>
        <v>3416.25</v>
      </c>
      <c r="W1043" s="32" t="e">
        <f t="shared" ca="1" si="39"/>
        <v>#VALUE!</v>
      </c>
      <c r="X1043" s="33" t="s">
        <v>66</v>
      </c>
      <c r="Y1043" s="34">
        <v>0</v>
      </c>
    </row>
    <row r="1044" spans="1:25" ht="15.75" customHeight="1" x14ac:dyDescent="0.2">
      <c r="A1044" s="48"/>
      <c r="B1044" s="45"/>
      <c r="C1044" s="46"/>
      <c r="D1044" s="48"/>
      <c r="E1044" s="135"/>
      <c r="F1044" s="49">
        <f t="shared" si="32"/>
        <v>0</v>
      </c>
      <c r="G1044" s="49">
        <f t="shared" si="33"/>
        <v>0</v>
      </c>
      <c r="H1044" s="34" t="s">
        <v>66</v>
      </c>
      <c r="I1044" s="45"/>
      <c r="J1044" s="46"/>
      <c r="K1044" s="25"/>
      <c r="L1044" s="22"/>
      <c r="M1044" s="47" t="str">
        <f t="shared" si="34"/>
        <v/>
      </c>
      <c r="N1044" s="27" t="str">
        <f t="shared" si="35"/>
        <v/>
      </c>
      <c r="O1044" s="27" t="str">
        <f t="shared" si="36"/>
        <v/>
      </c>
      <c r="P1044" s="27" t="str">
        <f t="shared" si="37"/>
        <v/>
      </c>
      <c r="Q1044" s="28" t="s">
        <v>66</v>
      </c>
      <c r="R1044" s="33" t="s">
        <v>66</v>
      </c>
      <c r="S1044" s="30">
        <f ca="1">SUMIFS(Dividendos!E:E,Dividendos!B:B,A1044,Dividendos!A:A,"&gt;="&amp;B1044,Dividendos!A:A,"&lt;="&amp; IF(I1044="",TODAY(),I1044 ))*D1044</f>
        <v>0</v>
      </c>
      <c r="T1044" s="30">
        <f t="shared" ca="1" si="38"/>
        <v>0</v>
      </c>
      <c r="U1044" s="31" t="str">
        <f ca="1">IFERROR(__xludf.DUMMYFUNCTION("IFERROR(IF(B1044=TODAY(),GOOGLEFINANCE(""INDEXBVMF:IFIX""),INDEX(GOOGLEFINANCE(""INDEXBVMF:IFIX"",""price"",$B1044),2,2)))"),"")</f>
        <v/>
      </c>
      <c r="V1044" s="31">
        <f ca="1">IFERROR(__xludf.DUMMYFUNCTION("IF(OR(ISBLANK($I1044),I1044=TODAY()), GOOGLEFINANCE(""INDEXBVMF:IFIX"") ,INDEX(GOOGLEFINANCE(""INDEXBVMF:IFIX"",""price"",$I1044),2,2))"),3416.25)</f>
        <v>3416.25</v>
      </c>
      <c r="W1044" s="32" t="e">
        <f t="shared" ca="1" si="39"/>
        <v>#VALUE!</v>
      </c>
      <c r="X1044" s="33" t="s">
        <v>66</v>
      </c>
      <c r="Y1044" s="34">
        <v>0</v>
      </c>
    </row>
    <row r="1045" spans="1:25" ht="15.75" customHeight="1" x14ac:dyDescent="0.2">
      <c r="A1045" s="48"/>
      <c r="B1045" s="45"/>
      <c r="C1045" s="46"/>
      <c r="D1045" s="48"/>
      <c r="E1045" s="135"/>
      <c r="F1045" s="49">
        <f t="shared" si="32"/>
        <v>0</v>
      </c>
      <c r="G1045" s="49">
        <f t="shared" si="33"/>
        <v>0</v>
      </c>
      <c r="H1045" s="34" t="s">
        <v>66</v>
      </c>
      <c r="I1045" s="45"/>
      <c r="J1045" s="46"/>
      <c r="K1045" s="25"/>
      <c r="L1045" s="22"/>
      <c r="M1045" s="47" t="str">
        <f t="shared" si="34"/>
        <v/>
      </c>
      <c r="N1045" s="27" t="str">
        <f t="shared" si="35"/>
        <v/>
      </c>
      <c r="O1045" s="27" t="str">
        <f t="shared" si="36"/>
        <v/>
      </c>
      <c r="P1045" s="27" t="str">
        <f t="shared" si="37"/>
        <v/>
      </c>
      <c r="Q1045" s="28" t="s">
        <v>66</v>
      </c>
      <c r="R1045" s="33" t="s">
        <v>66</v>
      </c>
      <c r="S1045" s="30">
        <f ca="1">SUMIFS(Dividendos!E:E,Dividendos!B:B,A1045,Dividendos!A:A,"&gt;="&amp;B1045,Dividendos!A:A,"&lt;="&amp; IF(I1045="",TODAY(),I1045 ))*D1045</f>
        <v>0</v>
      </c>
      <c r="T1045" s="30">
        <f t="shared" ca="1" si="38"/>
        <v>0</v>
      </c>
      <c r="U1045" s="31" t="str">
        <f ca="1">IFERROR(__xludf.DUMMYFUNCTION("IFERROR(IF(B1045=TODAY(),GOOGLEFINANCE(""INDEXBVMF:IFIX""),INDEX(GOOGLEFINANCE(""INDEXBVMF:IFIX"",""price"",$B1045),2,2)))"),"")</f>
        <v/>
      </c>
      <c r="V1045" s="31">
        <f ca="1">IFERROR(__xludf.DUMMYFUNCTION("IF(OR(ISBLANK($I1045),I1045=TODAY()), GOOGLEFINANCE(""INDEXBVMF:IFIX"") ,INDEX(GOOGLEFINANCE(""INDEXBVMF:IFIX"",""price"",$I1045),2,2))"),3416.25)</f>
        <v>3416.25</v>
      </c>
      <c r="W1045" s="32" t="e">
        <f t="shared" ca="1" si="39"/>
        <v>#VALUE!</v>
      </c>
      <c r="X1045" s="33" t="s">
        <v>66</v>
      </c>
      <c r="Y1045" s="34">
        <v>0</v>
      </c>
    </row>
    <row r="1046" spans="1:25" ht="15.75" customHeight="1" x14ac:dyDescent="0.2">
      <c r="A1046" s="48"/>
      <c r="B1046" s="45"/>
      <c r="C1046" s="46"/>
      <c r="D1046" s="48"/>
      <c r="E1046" s="135"/>
      <c r="F1046" s="49">
        <f t="shared" si="32"/>
        <v>0</v>
      </c>
      <c r="G1046" s="49">
        <f t="shared" si="33"/>
        <v>0</v>
      </c>
      <c r="H1046" s="34" t="s">
        <v>66</v>
      </c>
      <c r="I1046" s="45"/>
      <c r="J1046" s="46"/>
      <c r="K1046" s="25"/>
      <c r="L1046" s="22"/>
      <c r="M1046" s="47" t="str">
        <f t="shared" si="34"/>
        <v/>
      </c>
      <c r="N1046" s="27" t="str">
        <f t="shared" si="35"/>
        <v/>
      </c>
      <c r="O1046" s="27" t="str">
        <f t="shared" si="36"/>
        <v/>
      </c>
      <c r="P1046" s="27" t="str">
        <f t="shared" si="37"/>
        <v/>
      </c>
      <c r="Q1046" s="28" t="s">
        <v>66</v>
      </c>
      <c r="R1046" s="33" t="s">
        <v>66</v>
      </c>
      <c r="S1046" s="30">
        <f ca="1">SUMIFS(Dividendos!E:E,Dividendos!B:B,A1046,Dividendos!A:A,"&gt;="&amp;B1046,Dividendos!A:A,"&lt;="&amp; IF(I1046="",TODAY(),I1046 ))*D1046</f>
        <v>0</v>
      </c>
      <c r="T1046" s="30">
        <f t="shared" ca="1" si="38"/>
        <v>0</v>
      </c>
      <c r="U1046" s="31" t="str">
        <f ca="1">IFERROR(__xludf.DUMMYFUNCTION("IFERROR(IF(B1046=TODAY(),GOOGLEFINANCE(""INDEXBVMF:IFIX""),INDEX(GOOGLEFINANCE(""INDEXBVMF:IFIX"",""price"",$B1046),2,2)))"),"")</f>
        <v/>
      </c>
      <c r="V1046" s="31">
        <f ca="1">IFERROR(__xludf.DUMMYFUNCTION("IF(OR(ISBLANK($I1046),I1046=TODAY()), GOOGLEFINANCE(""INDEXBVMF:IFIX"") ,INDEX(GOOGLEFINANCE(""INDEXBVMF:IFIX"",""price"",$I1046),2,2))"),3416.25)</f>
        <v>3416.25</v>
      </c>
      <c r="W1046" s="32" t="e">
        <f t="shared" ca="1" si="39"/>
        <v>#VALUE!</v>
      </c>
      <c r="X1046" s="33" t="s">
        <v>66</v>
      </c>
      <c r="Y1046" s="34">
        <v>0</v>
      </c>
    </row>
    <row r="1047" spans="1:25" ht="15.75" customHeight="1" x14ac:dyDescent="0.2">
      <c r="A1047" s="48"/>
      <c r="B1047" s="45"/>
      <c r="C1047" s="46"/>
      <c r="D1047" s="48"/>
      <c r="E1047" s="135"/>
      <c r="F1047" s="49">
        <f t="shared" si="32"/>
        <v>0</v>
      </c>
      <c r="G1047" s="49">
        <f t="shared" si="33"/>
        <v>0</v>
      </c>
      <c r="H1047" s="34" t="s">
        <v>66</v>
      </c>
      <c r="I1047" s="45"/>
      <c r="J1047" s="46"/>
      <c r="K1047" s="25"/>
      <c r="L1047" s="22"/>
      <c r="M1047" s="47" t="str">
        <f t="shared" si="34"/>
        <v/>
      </c>
      <c r="N1047" s="27" t="str">
        <f t="shared" si="35"/>
        <v/>
      </c>
      <c r="O1047" s="27" t="str">
        <f t="shared" si="36"/>
        <v/>
      </c>
      <c r="P1047" s="27" t="str">
        <f t="shared" si="37"/>
        <v/>
      </c>
      <c r="Q1047" s="28" t="s">
        <v>66</v>
      </c>
      <c r="R1047" s="33" t="s">
        <v>66</v>
      </c>
      <c r="S1047" s="30">
        <f ca="1">SUMIFS(Dividendos!E:E,Dividendos!B:B,A1047,Dividendos!A:A,"&gt;="&amp;B1047,Dividendos!A:A,"&lt;="&amp; IF(I1047="",TODAY(),I1047 ))*D1047</f>
        <v>0</v>
      </c>
      <c r="T1047" s="30">
        <f t="shared" ca="1" si="38"/>
        <v>0</v>
      </c>
      <c r="U1047" s="31" t="str">
        <f ca="1">IFERROR(__xludf.DUMMYFUNCTION("IFERROR(IF(B1047=TODAY(),GOOGLEFINANCE(""INDEXBVMF:IFIX""),INDEX(GOOGLEFINANCE(""INDEXBVMF:IFIX"",""price"",$B1047),2,2)))"),"")</f>
        <v/>
      </c>
      <c r="V1047" s="31">
        <f ca="1">IFERROR(__xludf.DUMMYFUNCTION("IF(OR(ISBLANK($I1047),I1047=TODAY()), GOOGLEFINANCE(""INDEXBVMF:IFIX"") ,INDEX(GOOGLEFINANCE(""INDEXBVMF:IFIX"",""price"",$I1047),2,2))"),3416.25)</f>
        <v>3416.25</v>
      </c>
      <c r="W1047" s="32" t="e">
        <f t="shared" ca="1" si="39"/>
        <v>#VALUE!</v>
      </c>
      <c r="X1047" s="33" t="s">
        <v>66</v>
      </c>
      <c r="Y1047" s="34">
        <v>0</v>
      </c>
    </row>
    <row r="1048" spans="1:25" ht="15.75" customHeight="1" x14ac:dyDescent="0.2">
      <c r="A1048" s="48"/>
      <c r="B1048" s="45"/>
      <c r="C1048" s="46"/>
      <c r="D1048" s="48"/>
      <c r="E1048" s="135"/>
      <c r="F1048" s="49">
        <f t="shared" si="32"/>
        <v>0</v>
      </c>
      <c r="G1048" s="49">
        <f t="shared" si="33"/>
        <v>0</v>
      </c>
      <c r="H1048" s="34" t="s">
        <v>66</v>
      </c>
      <c r="I1048" s="45"/>
      <c r="J1048" s="46"/>
      <c r="K1048" s="25"/>
      <c r="L1048" s="22"/>
      <c r="M1048" s="47" t="str">
        <f t="shared" si="34"/>
        <v/>
      </c>
      <c r="N1048" s="27" t="str">
        <f t="shared" si="35"/>
        <v/>
      </c>
      <c r="O1048" s="27" t="str">
        <f t="shared" si="36"/>
        <v/>
      </c>
      <c r="P1048" s="27" t="str">
        <f t="shared" si="37"/>
        <v/>
      </c>
      <c r="Q1048" s="28" t="s">
        <v>66</v>
      </c>
      <c r="R1048" s="33" t="s">
        <v>66</v>
      </c>
      <c r="S1048" s="30">
        <f ca="1">SUMIFS(Dividendos!E:E,Dividendos!B:B,A1048,Dividendos!A:A,"&gt;="&amp;B1048,Dividendos!A:A,"&lt;="&amp; IF(I1048="",TODAY(),I1048 ))*D1048</f>
        <v>0</v>
      </c>
      <c r="T1048" s="30">
        <f t="shared" ca="1" si="38"/>
        <v>0</v>
      </c>
      <c r="U1048" s="31" t="str">
        <f ca="1">IFERROR(__xludf.DUMMYFUNCTION("IFERROR(IF(B1048=TODAY(),GOOGLEFINANCE(""INDEXBVMF:IFIX""),INDEX(GOOGLEFINANCE(""INDEXBVMF:IFIX"",""price"",$B1048),2,2)))"),"")</f>
        <v/>
      </c>
      <c r="V1048" s="31">
        <f ca="1">IFERROR(__xludf.DUMMYFUNCTION("IF(OR(ISBLANK($I1048),I1048=TODAY()), GOOGLEFINANCE(""INDEXBVMF:IFIX"") ,INDEX(GOOGLEFINANCE(""INDEXBVMF:IFIX"",""price"",$I1048),2,2))"),3416.25)</f>
        <v>3416.25</v>
      </c>
      <c r="W1048" s="32" t="e">
        <f t="shared" ca="1" si="39"/>
        <v>#VALUE!</v>
      </c>
      <c r="X1048" s="33" t="s">
        <v>66</v>
      </c>
      <c r="Y1048" s="34">
        <v>0</v>
      </c>
    </row>
    <row r="1049" spans="1:25" ht="15.75" customHeight="1" x14ac:dyDescent="0.2">
      <c r="A1049" s="48"/>
      <c r="B1049" s="45"/>
      <c r="C1049" s="46"/>
      <c r="D1049" s="48"/>
      <c r="E1049" s="135"/>
      <c r="F1049" s="49">
        <f t="shared" si="32"/>
        <v>0</v>
      </c>
      <c r="G1049" s="49">
        <f t="shared" si="33"/>
        <v>0</v>
      </c>
      <c r="H1049" s="34" t="s">
        <v>66</v>
      </c>
      <c r="I1049" s="45"/>
      <c r="J1049" s="46"/>
      <c r="K1049" s="25"/>
      <c r="L1049" s="22"/>
      <c r="M1049" s="47" t="str">
        <f t="shared" si="34"/>
        <v/>
      </c>
      <c r="N1049" s="27" t="str">
        <f t="shared" si="35"/>
        <v/>
      </c>
      <c r="O1049" s="27" t="str">
        <f t="shared" si="36"/>
        <v/>
      </c>
      <c r="P1049" s="27" t="str">
        <f t="shared" si="37"/>
        <v/>
      </c>
      <c r="Q1049" s="28" t="s">
        <v>66</v>
      </c>
      <c r="R1049" s="33" t="s">
        <v>66</v>
      </c>
      <c r="S1049" s="30">
        <f ca="1">SUMIFS(Dividendos!E:E,Dividendos!B:B,A1049,Dividendos!A:A,"&gt;="&amp;B1049,Dividendos!A:A,"&lt;="&amp; IF(I1049="",TODAY(),I1049 ))*D1049</f>
        <v>0</v>
      </c>
      <c r="T1049" s="30">
        <f t="shared" ca="1" si="38"/>
        <v>0</v>
      </c>
      <c r="U1049" s="31" t="str">
        <f ca="1">IFERROR(__xludf.DUMMYFUNCTION("IFERROR(IF(B1049=TODAY(),GOOGLEFINANCE(""INDEXBVMF:IFIX""),INDEX(GOOGLEFINANCE(""INDEXBVMF:IFIX"",""price"",$B1049),2,2)))"),"")</f>
        <v/>
      </c>
      <c r="V1049" s="31">
        <f ca="1">IFERROR(__xludf.DUMMYFUNCTION("IF(OR(ISBLANK($I1049),I1049=TODAY()), GOOGLEFINANCE(""INDEXBVMF:IFIX"") ,INDEX(GOOGLEFINANCE(""INDEXBVMF:IFIX"",""price"",$I1049),2,2))"),3416.25)</f>
        <v>3416.25</v>
      </c>
      <c r="W1049" s="32" t="e">
        <f t="shared" ca="1" si="39"/>
        <v>#VALUE!</v>
      </c>
      <c r="X1049" s="33" t="s">
        <v>66</v>
      </c>
      <c r="Y1049" s="34">
        <v>0</v>
      </c>
    </row>
    <row r="1050" spans="1:25" ht="15.75" customHeight="1" x14ac:dyDescent="0.2">
      <c r="A1050" s="48"/>
      <c r="B1050" s="45"/>
      <c r="C1050" s="46"/>
      <c r="D1050" s="48"/>
      <c r="E1050" s="135"/>
      <c r="F1050" s="49">
        <f t="shared" si="32"/>
        <v>0</v>
      </c>
      <c r="G1050" s="49">
        <f t="shared" si="33"/>
        <v>0</v>
      </c>
      <c r="H1050" s="34" t="s">
        <v>66</v>
      </c>
      <c r="I1050" s="45"/>
      <c r="J1050" s="46"/>
      <c r="K1050" s="25"/>
      <c r="L1050" s="22"/>
      <c r="M1050" s="47" t="str">
        <f t="shared" si="34"/>
        <v/>
      </c>
      <c r="N1050" s="27" t="str">
        <f t="shared" si="35"/>
        <v/>
      </c>
      <c r="O1050" s="27" t="str">
        <f t="shared" si="36"/>
        <v/>
      </c>
      <c r="P1050" s="27" t="str">
        <f t="shared" si="37"/>
        <v/>
      </c>
      <c r="Q1050" s="28" t="s">
        <v>66</v>
      </c>
      <c r="R1050" s="33" t="s">
        <v>66</v>
      </c>
      <c r="S1050" s="30">
        <f ca="1">SUMIFS(Dividendos!E:E,Dividendos!B:B,A1050,Dividendos!A:A,"&gt;="&amp;B1050,Dividendos!A:A,"&lt;="&amp; IF(I1050="",TODAY(),I1050 ))*D1050</f>
        <v>0</v>
      </c>
      <c r="T1050" s="30">
        <f t="shared" ca="1" si="38"/>
        <v>0</v>
      </c>
      <c r="U1050" s="31" t="str">
        <f ca="1">IFERROR(__xludf.DUMMYFUNCTION("IFERROR(IF(B1050=TODAY(),GOOGLEFINANCE(""INDEXBVMF:IFIX""),INDEX(GOOGLEFINANCE(""INDEXBVMF:IFIX"",""price"",$B1050),2,2)))"),"")</f>
        <v/>
      </c>
      <c r="V1050" s="31">
        <f ca="1">IFERROR(__xludf.DUMMYFUNCTION("IF(OR(ISBLANK($I1050),I1050=TODAY()), GOOGLEFINANCE(""INDEXBVMF:IFIX"") ,INDEX(GOOGLEFINANCE(""INDEXBVMF:IFIX"",""price"",$I1050),2,2))"),3416.25)</f>
        <v>3416.25</v>
      </c>
      <c r="W1050" s="32" t="e">
        <f t="shared" ca="1" si="39"/>
        <v>#VALUE!</v>
      </c>
      <c r="X1050" s="33" t="s">
        <v>66</v>
      </c>
      <c r="Y1050" s="34">
        <v>0</v>
      </c>
    </row>
    <row r="1051" spans="1:25" ht="15.75" customHeight="1" x14ac:dyDescent="0.2">
      <c r="A1051" s="48"/>
      <c r="B1051" s="45"/>
      <c r="C1051" s="46"/>
      <c r="D1051" s="48"/>
      <c r="E1051" s="135"/>
      <c r="F1051" s="49">
        <f t="shared" si="32"/>
        <v>0</v>
      </c>
      <c r="G1051" s="49">
        <f t="shared" si="33"/>
        <v>0</v>
      </c>
      <c r="H1051" s="34" t="s">
        <v>66</v>
      </c>
      <c r="I1051" s="45"/>
      <c r="J1051" s="46"/>
      <c r="K1051" s="25"/>
      <c r="L1051" s="22"/>
      <c r="M1051" s="47" t="str">
        <f t="shared" si="34"/>
        <v/>
      </c>
      <c r="N1051" s="27" t="str">
        <f t="shared" si="35"/>
        <v/>
      </c>
      <c r="O1051" s="27" t="str">
        <f t="shared" si="36"/>
        <v/>
      </c>
      <c r="P1051" s="27" t="str">
        <f t="shared" si="37"/>
        <v/>
      </c>
      <c r="Q1051" s="28" t="s">
        <v>66</v>
      </c>
      <c r="R1051" s="33" t="s">
        <v>66</v>
      </c>
      <c r="S1051" s="30">
        <f ca="1">SUMIFS(Dividendos!E:E,Dividendos!B:B,A1051,Dividendos!A:A,"&gt;="&amp;B1051,Dividendos!A:A,"&lt;="&amp; IF(I1051="",TODAY(),I1051 ))*D1051</f>
        <v>0</v>
      </c>
      <c r="T1051" s="30">
        <f t="shared" ca="1" si="38"/>
        <v>0</v>
      </c>
      <c r="U1051" s="31" t="str">
        <f ca="1">IFERROR(__xludf.DUMMYFUNCTION("IFERROR(IF(B1051=TODAY(),GOOGLEFINANCE(""INDEXBVMF:IFIX""),INDEX(GOOGLEFINANCE(""INDEXBVMF:IFIX"",""price"",$B1051),2,2)))"),"")</f>
        <v/>
      </c>
      <c r="V1051" s="31">
        <f ca="1">IFERROR(__xludf.DUMMYFUNCTION("IF(OR(ISBLANK($I1051),I1051=TODAY()), GOOGLEFINANCE(""INDEXBVMF:IFIX"") ,INDEX(GOOGLEFINANCE(""INDEXBVMF:IFIX"",""price"",$I1051),2,2))"),3416.25)</f>
        <v>3416.25</v>
      </c>
      <c r="W1051" s="32" t="e">
        <f t="shared" ca="1" si="39"/>
        <v>#VALUE!</v>
      </c>
      <c r="X1051" s="33" t="s">
        <v>66</v>
      </c>
      <c r="Y1051" s="34">
        <v>0</v>
      </c>
    </row>
    <row r="1052" spans="1:25" ht="15.75" customHeight="1" x14ac:dyDescent="0.2">
      <c r="A1052" s="48"/>
      <c r="B1052" s="45"/>
      <c r="C1052" s="46"/>
      <c r="D1052" s="48"/>
      <c r="E1052" s="135"/>
      <c r="F1052" s="49">
        <f t="shared" si="32"/>
        <v>0</v>
      </c>
      <c r="G1052" s="49">
        <f t="shared" si="33"/>
        <v>0</v>
      </c>
      <c r="H1052" s="34" t="s">
        <v>66</v>
      </c>
      <c r="I1052" s="45"/>
      <c r="J1052" s="46"/>
      <c r="K1052" s="25"/>
      <c r="L1052" s="22"/>
      <c r="M1052" s="47" t="str">
        <f t="shared" si="34"/>
        <v/>
      </c>
      <c r="N1052" s="27" t="str">
        <f t="shared" si="35"/>
        <v/>
      </c>
      <c r="O1052" s="27" t="str">
        <f t="shared" si="36"/>
        <v/>
      </c>
      <c r="P1052" s="27" t="str">
        <f t="shared" si="37"/>
        <v/>
      </c>
      <c r="Q1052" s="28" t="s">
        <v>66</v>
      </c>
      <c r="R1052" s="33" t="s">
        <v>66</v>
      </c>
      <c r="S1052" s="30">
        <f ca="1">SUMIFS(Dividendos!E:E,Dividendos!B:B,A1052,Dividendos!A:A,"&gt;="&amp;B1052,Dividendos!A:A,"&lt;="&amp; IF(I1052="",TODAY(),I1052 ))*D1052</f>
        <v>0</v>
      </c>
      <c r="T1052" s="30">
        <f t="shared" ca="1" si="38"/>
        <v>0</v>
      </c>
      <c r="U1052" s="31" t="str">
        <f ca="1">IFERROR(__xludf.DUMMYFUNCTION("IFERROR(IF(B1052=TODAY(),GOOGLEFINANCE(""INDEXBVMF:IFIX""),INDEX(GOOGLEFINANCE(""INDEXBVMF:IFIX"",""price"",$B1052),2,2)))"),"")</f>
        <v/>
      </c>
      <c r="V1052" s="31">
        <f ca="1">IFERROR(__xludf.DUMMYFUNCTION("IF(OR(ISBLANK($I1052),I1052=TODAY()), GOOGLEFINANCE(""INDEXBVMF:IFIX"") ,INDEX(GOOGLEFINANCE(""INDEXBVMF:IFIX"",""price"",$I1052),2,2))"),3416.25)</f>
        <v>3416.25</v>
      </c>
      <c r="W1052" s="32" t="e">
        <f t="shared" ca="1" si="39"/>
        <v>#VALUE!</v>
      </c>
      <c r="X1052" s="33" t="s">
        <v>66</v>
      </c>
      <c r="Y1052" s="34">
        <v>0</v>
      </c>
    </row>
    <row r="1053" spans="1:25" ht="15.75" customHeight="1" x14ac:dyDescent="0.2">
      <c r="A1053" s="48"/>
      <c r="B1053" s="45"/>
      <c r="C1053" s="46"/>
      <c r="D1053" s="48"/>
      <c r="E1053" s="135"/>
      <c r="F1053" s="49">
        <f t="shared" si="32"/>
        <v>0</v>
      </c>
      <c r="G1053" s="49">
        <f t="shared" si="33"/>
        <v>0</v>
      </c>
      <c r="H1053" s="34" t="s">
        <v>66</v>
      </c>
      <c r="I1053" s="45"/>
      <c r="J1053" s="46"/>
      <c r="K1053" s="25"/>
      <c r="L1053" s="22"/>
      <c r="M1053" s="47" t="str">
        <f t="shared" si="34"/>
        <v/>
      </c>
      <c r="N1053" s="27" t="str">
        <f t="shared" si="35"/>
        <v/>
      </c>
      <c r="O1053" s="27" t="str">
        <f t="shared" si="36"/>
        <v/>
      </c>
      <c r="P1053" s="27" t="str">
        <f t="shared" si="37"/>
        <v/>
      </c>
      <c r="Q1053" s="28" t="s">
        <v>66</v>
      </c>
      <c r="R1053" s="33" t="s">
        <v>66</v>
      </c>
      <c r="S1053" s="30">
        <f ca="1">SUMIFS(Dividendos!E:E,Dividendos!B:B,A1053,Dividendos!A:A,"&gt;="&amp;B1053,Dividendos!A:A,"&lt;="&amp; IF(I1053="",TODAY(),I1053 ))*D1053</f>
        <v>0</v>
      </c>
      <c r="T1053" s="30">
        <f t="shared" ca="1" si="38"/>
        <v>0</v>
      </c>
      <c r="U1053" s="31" t="str">
        <f ca="1">IFERROR(__xludf.DUMMYFUNCTION("IFERROR(IF(B1053=TODAY(),GOOGLEFINANCE(""INDEXBVMF:IFIX""),INDEX(GOOGLEFINANCE(""INDEXBVMF:IFIX"",""price"",$B1053),2,2)))"),"")</f>
        <v/>
      </c>
      <c r="V1053" s="31">
        <f ca="1">IFERROR(__xludf.DUMMYFUNCTION("IF(OR(ISBLANK($I1053),I1053=TODAY()), GOOGLEFINANCE(""INDEXBVMF:IFIX"") ,INDEX(GOOGLEFINANCE(""INDEXBVMF:IFIX"",""price"",$I1053),2,2))"),3416.25)</f>
        <v>3416.25</v>
      </c>
      <c r="W1053" s="32" t="e">
        <f t="shared" ca="1" si="39"/>
        <v>#VALUE!</v>
      </c>
      <c r="X1053" s="33" t="s">
        <v>66</v>
      </c>
      <c r="Y1053" s="34">
        <v>0</v>
      </c>
    </row>
    <row r="1054" spans="1:25" ht="15.75" customHeight="1" x14ac:dyDescent="0.2">
      <c r="A1054" s="48"/>
      <c r="B1054" s="45"/>
      <c r="C1054" s="46"/>
      <c r="D1054" s="48"/>
      <c r="E1054" s="135"/>
      <c r="F1054" s="49">
        <f t="shared" si="32"/>
        <v>0</v>
      </c>
      <c r="G1054" s="49">
        <f t="shared" si="33"/>
        <v>0</v>
      </c>
      <c r="H1054" s="34" t="s">
        <v>66</v>
      </c>
      <c r="I1054" s="45"/>
      <c r="J1054" s="46"/>
      <c r="K1054" s="25"/>
      <c r="L1054" s="22"/>
      <c r="M1054" s="47" t="str">
        <f t="shared" si="34"/>
        <v/>
      </c>
      <c r="N1054" s="27" t="str">
        <f t="shared" si="35"/>
        <v/>
      </c>
      <c r="O1054" s="27" t="str">
        <f t="shared" si="36"/>
        <v/>
      </c>
      <c r="P1054" s="27" t="str">
        <f t="shared" si="37"/>
        <v/>
      </c>
      <c r="Q1054" s="28" t="s">
        <v>66</v>
      </c>
      <c r="R1054" s="33" t="s">
        <v>66</v>
      </c>
      <c r="S1054" s="30">
        <f ca="1">SUMIFS(Dividendos!E:E,Dividendos!B:B,A1054,Dividendos!A:A,"&gt;="&amp;B1054,Dividendos!A:A,"&lt;="&amp; IF(I1054="",TODAY(),I1054 ))*D1054</f>
        <v>0</v>
      </c>
      <c r="T1054" s="30">
        <f t="shared" ca="1" si="38"/>
        <v>0</v>
      </c>
      <c r="U1054" s="31" t="str">
        <f ca="1">IFERROR(__xludf.DUMMYFUNCTION("IFERROR(IF(B1054=TODAY(),GOOGLEFINANCE(""INDEXBVMF:IFIX""),INDEX(GOOGLEFINANCE(""INDEXBVMF:IFIX"",""price"",$B1054),2,2)))"),"")</f>
        <v/>
      </c>
      <c r="V1054" s="31">
        <f ca="1">IFERROR(__xludf.DUMMYFUNCTION("IF(OR(ISBLANK($I1054),I1054=TODAY()), GOOGLEFINANCE(""INDEXBVMF:IFIX"") ,INDEX(GOOGLEFINANCE(""INDEXBVMF:IFIX"",""price"",$I1054),2,2))"),3416.25)</f>
        <v>3416.25</v>
      </c>
      <c r="W1054" s="32" t="e">
        <f t="shared" ca="1" si="39"/>
        <v>#VALUE!</v>
      </c>
      <c r="X1054" s="33" t="s">
        <v>66</v>
      </c>
      <c r="Y1054" s="34">
        <v>0</v>
      </c>
    </row>
    <row r="1055" spans="1:25" ht="15.75" customHeight="1" x14ac:dyDescent="0.2">
      <c r="A1055" s="48"/>
      <c r="B1055" s="45"/>
      <c r="C1055" s="46"/>
      <c r="D1055" s="48"/>
      <c r="E1055" s="135"/>
      <c r="F1055" s="49">
        <f t="shared" si="32"/>
        <v>0</v>
      </c>
      <c r="G1055" s="49">
        <f t="shared" si="33"/>
        <v>0</v>
      </c>
      <c r="H1055" s="34" t="s">
        <v>66</v>
      </c>
      <c r="I1055" s="45"/>
      <c r="J1055" s="46"/>
      <c r="K1055" s="25"/>
      <c r="L1055" s="22"/>
      <c r="M1055" s="47" t="str">
        <f t="shared" si="34"/>
        <v/>
      </c>
      <c r="N1055" s="27" t="str">
        <f t="shared" si="35"/>
        <v/>
      </c>
      <c r="O1055" s="27" t="str">
        <f t="shared" si="36"/>
        <v/>
      </c>
      <c r="P1055" s="27" t="str">
        <f t="shared" si="37"/>
        <v/>
      </c>
      <c r="Q1055" s="28" t="s">
        <v>66</v>
      </c>
      <c r="R1055" s="33" t="s">
        <v>66</v>
      </c>
      <c r="S1055" s="30">
        <f ca="1">SUMIFS(Dividendos!E:E,Dividendos!B:B,A1055,Dividendos!A:A,"&gt;="&amp;B1055,Dividendos!A:A,"&lt;="&amp; IF(I1055="",TODAY(),I1055 ))*D1055</f>
        <v>0</v>
      </c>
      <c r="T1055" s="30">
        <f t="shared" ca="1" si="38"/>
        <v>0</v>
      </c>
      <c r="U1055" s="31" t="str">
        <f ca="1">IFERROR(__xludf.DUMMYFUNCTION("IFERROR(IF(B1055=TODAY(),GOOGLEFINANCE(""INDEXBVMF:IFIX""),INDEX(GOOGLEFINANCE(""INDEXBVMF:IFIX"",""price"",$B1055),2,2)))"),"")</f>
        <v/>
      </c>
      <c r="V1055" s="31">
        <f ca="1">IFERROR(__xludf.DUMMYFUNCTION("IF(OR(ISBLANK($I1055),I1055=TODAY()), GOOGLEFINANCE(""INDEXBVMF:IFIX"") ,INDEX(GOOGLEFINANCE(""INDEXBVMF:IFIX"",""price"",$I1055),2,2))"),3416.25)</f>
        <v>3416.25</v>
      </c>
      <c r="W1055" s="32" t="e">
        <f t="shared" ca="1" si="39"/>
        <v>#VALUE!</v>
      </c>
      <c r="X1055" s="33" t="s">
        <v>66</v>
      </c>
      <c r="Y1055" s="34">
        <v>0</v>
      </c>
    </row>
    <row r="1056" spans="1:25" ht="15.75" customHeight="1" x14ac:dyDescent="0.2">
      <c r="A1056" s="48"/>
      <c r="B1056" s="45"/>
      <c r="C1056" s="46"/>
      <c r="D1056" s="48"/>
      <c r="E1056" s="135"/>
      <c r="F1056" s="49">
        <f t="shared" si="32"/>
        <v>0</v>
      </c>
      <c r="G1056" s="49">
        <f t="shared" si="33"/>
        <v>0</v>
      </c>
      <c r="H1056" s="34" t="s">
        <v>66</v>
      </c>
      <c r="I1056" s="45"/>
      <c r="J1056" s="46"/>
      <c r="K1056" s="25"/>
      <c r="L1056" s="22"/>
      <c r="M1056" s="47" t="str">
        <f t="shared" si="34"/>
        <v/>
      </c>
      <c r="N1056" s="27" t="str">
        <f t="shared" si="35"/>
        <v/>
      </c>
      <c r="O1056" s="27" t="str">
        <f t="shared" si="36"/>
        <v/>
      </c>
      <c r="P1056" s="27" t="str">
        <f t="shared" si="37"/>
        <v/>
      </c>
      <c r="Q1056" s="28" t="s">
        <v>66</v>
      </c>
      <c r="R1056" s="33" t="s">
        <v>66</v>
      </c>
      <c r="S1056" s="30">
        <f ca="1">SUMIFS(Dividendos!E:E,Dividendos!B:B,A1056,Dividendos!A:A,"&gt;="&amp;B1056,Dividendos!A:A,"&lt;="&amp; IF(I1056="",TODAY(),I1056 ))*D1056</f>
        <v>0</v>
      </c>
      <c r="T1056" s="30">
        <f t="shared" ca="1" si="38"/>
        <v>0</v>
      </c>
      <c r="U1056" s="31" t="str">
        <f ca="1">IFERROR(__xludf.DUMMYFUNCTION("IFERROR(IF(B1056=TODAY(),GOOGLEFINANCE(""INDEXBVMF:IFIX""),INDEX(GOOGLEFINANCE(""INDEXBVMF:IFIX"",""price"",$B1056),2,2)))"),"")</f>
        <v/>
      </c>
      <c r="V1056" s="31">
        <f ca="1">IFERROR(__xludf.DUMMYFUNCTION("IF(OR(ISBLANK($I1056),I1056=TODAY()), GOOGLEFINANCE(""INDEXBVMF:IFIX"") ,INDEX(GOOGLEFINANCE(""INDEXBVMF:IFIX"",""price"",$I1056),2,2))"),3416.25)</f>
        <v>3416.25</v>
      </c>
      <c r="W1056" s="32" t="e">
        <f t="shared" ca="1" si="39"/>
        <v>#VALUE!</v>
      </c>
      <c r="X1056" s="33" t="s">
        <v>66</v>
      </c>
      <c r="Y1056" s="34">
        <v>0</v>
      </c>
    </row>
    <row r="1057" spans="1:25" ht="15.75" customHeight="1" x14ac:dyDescent="0.2">
      <c r="A1057" s="48"/>
      <c r="B1057" s="45"/>
      <c r="C1057" s="46"/>
      <c r="D1057" s="48"/>
      <c r="E1057" s="135"/>
      <c r="F1057" s="49">
        <f t="shared" si="32"/>
        <v>0</v>
      </c>
      <c r="G1057" s="49">
        <f t="shared" si="33"/>
        <v>0</v>
      </c>
      <c r="H1057" s="34" t="s">
        <v>66</v>
      </c>
      <c r="I1057" s="45"/>
      <c r="J1057" s="46"/>
      <c r="K1057" s="25"/>
      <c r="L1057" s="22"/>
      <c r="M1057" s="47" t="str">
        <f t="shared" si="34"/>
        <v/>
      </c>
      <c r="N1057" s="27" t="str">
        <f t="shared" si="35"/>
        <v/>
      </c>
      <c r="O1057" s="27" t="str">
        <f t="shared" si="36"/>
        <v/>
      </c>
      <c r="P1057" s="27" t="str">
        <f t="shared" si="37"/>
        <v/>
      </c>
      <c r="Q1057" s="28" t="s">
        <v>66</v>
      </c>
      <c r="R1057" s="33" t="s">
        <v>66</v>
      </c>
      <c r="S1057" s="30">
        <f ca="1">SUMIFS(Dividendos!E:E,Dividendos!B:B,A1057,Dividendos!A:A,"&gt;="&amp;B1057,Dividendos!A:A,"&lt;="&amp; IF(I1057="",TODAY(),I1057 ))*D1057</f>
        <v>0</v>
      </c>
      <c r="T1057" s="30">
        <f t="shared" ca="1" si="38"/>
        <v>0</v>
      </c>
      <c r="U1057" s="31" t="str">
        <f ca="1">IFERROR(__xludf.DUMMYFUNCTION("IFERROR(IF(B1057=TODAY(),GOOGLEFINANCE(""INDEXBVMF:IFIX""),INDEX(GOOGLEFINANCE(""INDEXBVMF:IFIX"",""price"",$B1057),2,2)))"),"")</f>
        <v/>
      </c>
      <c r="V1057" s="31">
        <f ca="1">IFERROR(__xludf.DUMMYFUNCTION("IF(OR(ISBLANK($I1057),I1057=TODAY()), GOOGLEFINANCE(""INDEXBVMF:IFIX"") ,INDEX(GOOGLEFINANCE(""INDEXBVMF:IFIX"",""price"",$I1057),2,2))"),3416.25)</f>
        <v>3416.25</v>
      </c>
      <c r="W1057" s="32" t="e">
        <f t="shared" ca="1" si="39"/>
        <v>#VALUE!</v>
      </c>
      <c r="X1057" s="33" t="s">
        <v>66</v>
      </c>
      <c r="Y1057" s="34">
        <v>0</v>
      </c>
    </row>
    <row r="1058" spans="1:25" ht="15.75" customHeight="1" x14ac:dyDescent="0.2">
      <c r="A1058" s="48"/>
      <c r="B1058" s="45"/>
      <c r="C1058" s="46"/>
      <c r="D1058" s="48"/>
      <c r="E1058" s="135"/>
      <c r="F1058" s="49">
        <f t="shared" si="32"/>
        <v>0</v>
      </c>
      <c r="G1058" s="49">
        <f t="shared" si="33"/>
        <v>0</v>
      </c>
      <c r="H1058" s="34" t="s">
        <v>66</v>
      </c>
      <c r="I1058" s="45"/>
      <c r="J1058" s="46"/>
      <c r="K1058" s="25"/>
      <c r="L1058" s="22"/>
      <c r="M1058" s="47" t="str">
        <f t="shared" si="34"/>
        <v/>
      </c>
      <c r="N1058" s="27" t="str">
        <f t="shared" si="35"/>
        <v/>
      </c>
      <c r="O1058" s="27" t="str">
        <f t="shared" si="36"/>
        <v/>
      </c>
      <c r="P1058" s="27" t="str">
        <f t="shared" si="37"/>
        <v/>
      </c>
      <c r="Q1058" s="28" t="s">
        <v>66</v>
      </c>
      <c r="R1058" s="33" t="s">
        <v>66</v>
      </c>
      <c r="S1058" s="30">
        <f ca="1">SUMIFS(Dividendos!E:E,Dividendos!B:B,A1058,Dividendos!A:A,"&gt;="&amp;B1058,Dividendos!A:A,"&lt;="&amp; IF(I1058="",TODAY(),I1058 ))*D1058</f>
        <v>0</v>
      </c>
      <c r="T1058" s="30">
        <f t="shared" ca="1" si="38"/>
        <v>0</v>
      </c>
      <c r="U1058" s="31" t="str">
        <f ca="1">IFERROR(__xludf.DUMMYFUNCTION("IFERROR(IF(B1058=TODAY(),GOOGLEFINANCE(""INDEXBVMF:IFIX""),INDEX(GOOGLEFINANCE(""INDEXBVMF:IFIX"",""price"",$B1058),2,2)))"),"")</f>
        <v/>
      </c>
      <c r="V1058" s="31">
        <f ca="1">IFERROR(__xludf.DUMMYFUNCTION("IF(OR(ISBLANK($I1058),I1058=TODAY()), GOOGLEFINANCE(""INDEXBVMF:IFIX"") ,INDEX(GOOGLEFINANCE(""INDEXBVMF:IFIX"",""price"",$I1058),2,2))"),3416.25)</f>
        <v>3416.25</v>
      </c>
      <c r="W1058" s="32" t="e">
        <f t="shared" ca="1" si="39"/>
        <v>#VALUE!</v>
      </c>
      <c r="X1058" s="33" t="s">
        <v>66</v>
      </c>
      <c r="Y1058" s="34">
        <v>0</v>
      </c>
    </row>
    <row r="1059" spans="1:25" ht="15.75" customHeight="1" x14ac:dyDescent="0.2">
      <c r="A1059" s="48"/>
      <c r="B1059" s="45"/>
      <c r="C1059" s="46"/>
      <c r="D1059" s="48"/>
      <c r="E1059" s="135"/>
      <c r="F1059" s="49">
        <f t="shared" si="32"/>
        <v>0</v>
      </c>
      <c r="G1059" s="49">
        <f t="shared" si="33"/>
        <v>0</v>
      </c>
      <c r="H1059" s="34" t="s">
        <v>66</v>
      </c>
      <c r="I1059" s="45"/>
      <c r="J1059" s="46"/>
      <c r="K1059" s="25"/>
      <c r="L1059" s="22"/>
      <c r="M1059" s="47" t="str">
        <f t="shared" si="34"/>
        <v/>
      </c>
      <c r="N1059" s="27" t="str">
        <f t="shared" si="35"/>
        <v/>
      </c>
      <c r="O1059" s="27" t="str">
        <f t="shared" si="36"/>
        <v/>
      </c>
      <c r="P1059" s="27" t="str">
        <f t="shared" si="37"/>
        <v/>
      </c>
      <c r="Q1059" s="28" t="s">
        <v>66</v>
      </c>
      <c r="R1059" s="33" t="s">
        <v>66</v>
      </c>
      <c r="S1059" s="30">
        <f ca="1">SUMIFS(Dividendos!E:E,Dividendos!B:B,A1059,Dividendos!A:A,"&gt;="&amp;B1059,Dividendos!A:A,"&lt;="&amp; IF(I1059="",TODAY(),I1059 ))*D1059</f>
        <v>0</v>
      </c>
      <c r="T1059" s="30">
        <f t="shared" ca="1" si="38"/>
        <v>0</v>
      </c>
      <c r="U1059" s="31" t="str">
        <f ca="1">IFERROR(__xludf.DUMMYFUNCTION("IFERROR(IF(B1059=TODAY(),GOOGLEFINANCE(""INDEXBVMF:IFIX""),INDEX(GOOGLEFINANCE(""INDEXBVMF:IFIX"",""price"",$B1059),2,2)))"),"")</f>
        <v/>
      </c>
      <c r="V1059" s="31">
        <f ca="1">IFERROR(__xludf.DUMMYFUNCTION("IF(OR(ISBLANK($I1059),I1059=TODAY()), GOOGLEFINANCE(""INDEXBVMF:IFIX"") ,INDEX(GOOGLEFINANCE(""INDEXBVMF:IFIX"",""price"",$I1059),2,2))"),3416.25)</f>
        <v>3416.25</v>
      </c>
      <c r="W1059" s="32" t="e">
        <f t="shared" ca="1" si="39"/>
        <v>#VALUE!</v>
      </c>
      <c r="X1059" s="33" t="s">
        <v>66</v>
      </c>
      <c r="Y1059" s="34">
        <v>0</v>
      </c>
    </row>
    <row r="1060" spans="1:25" ht="15.75" customHeight="1" x14ac:dyDescent="0.2">
      <c r="A1060" s="48"/>
      <c r="B1060" s="45"/>
      <c r="C1060" s="46"/>
      <c r="D1060" s="48"/>
      <c r="E1060" s="135"/>
      <c r="F1060" s="49">
        <f t="shared" si="32"/>
        <v>0</v>
      </c>
      <c r="G1060" s="49">
        <f t="shared" si="33"/>
        <v>0</v>
      </c>
      <c r="H1060" s="34" t="s">
        <v>66</v>
      </c>
      <c r="I1060" s="45"/>
      <c r="J1060" s="46"/>
      <c r="K1060" s="25"/>
      <c r="L1060" s="22"/>
      <c r="M1060" s="47" t="str">
        <f t="shared" si="34"/>
        <v/>
      </c>
      <c r="N1060" s="27" t="str">
        <f t="shared" si="35"/>
        <v/>
      </c>
      <c r="O1060" s="27" t="str">
        <f t="shared" si="36"/>
        <v/>
      </c>
      <c r="P1060" s="27" t="str">
        <f t="shared" si="37"/>
        <v/>
      </c>
      <c r="Q1060" s="28" t="s">
        <v>66</v>
      </c>
      <c r="R1060" s="33" t="s">
        <v>66</v>
      </c>
      <c r="S1060" s="30">
        <f ca="1">SUMIFS(Dividendos!E:E,Dividendos!B:B,A1060,Dividendos!A:A,"&gt;="&amp;B1060,Dividendos!A:A,"&lt;="&amp; IF(I1060="",TODAY(),I1060 ))*D1060</f>
        <v>0</v>
      </c>
      <c r="T1060" s="30">
        <f t="shared" ca="1" si="38"/>
        <v>0</v>
      </c>
      <c r="U1060" s="31" t="str">
        <f ca="1">IFERROR(__xludf.DUMMYFUNCTION("IFERROR(IF(B1060=TODAY(),GOOGLEFINANCE(""INDEXBVMF:IFIX""),INDEX(GOOGLEFINANCE(""INDEXBVMF:IFIX"",""price"",$B1060),2,2)))"),"")</f>
        <v/>
      </c>
      <c r="V1060" s="31">
        <f ca="1">IFERROR(__xludf.DUMMYFUNCTION("IF(OR(ISBLANK($I1060),I1060=TODAY()), GOOGLEFINANCE(""INDEXBVMF:IFIX"") ,INDEX(GOOGLEFINANCE(""INDEXBVMF:IFIX"",""price"",$I1060),2,2))"),3416.25)</f>
        <v>3416.25</v>
      </c>
      <c r="W1060" s="32" t="e">
        <f t="shared" ca="1" si="39"/>
        <v>#VALUE!</v>
      </c>
      <c r="X1060" s="33" t="s">
        <v>66</v>
      </c>
      <c r="Y1060" s="34">
        <v>0</v>
      </c>
    </row>
    <row r="1061" spans="1:25" ht="15.75" customHeight="1" x14ac:dyDescent="0.2">
      <c r="A1061" s="48"/>
      <c r="B1061" s="45"/>
      <c r="C1061" s="46"/>
      <c r="D1061" s="48"/>
      <c r="E1061" s="135"/>
      <c r="F1061" s="49">
        <f t="shared" si="32"/>
        <v>0</v>
      </c>
      <c r="G1061" s="49">
        <f t="shared" si="33"/>
        <v>0</v>
      </c>
      <c r="H1061" s="34" t="s">
        <v>66</v>
      </c>
      <c r="I1061" s="45"/>
      <c r="J1061" s="46"/>
      <c r="K1061" s="25"/>
      <c r="L1061" s="22"/>
      <c r="M1061" s="47" t="str">
        <f t="shared" si="34"/>
        <v/>
      </c>
      <c r="N1061" s="27" t="str">
        <f t="shared" si="35"/>
        <v/>
      </c>
      <c r="O1061" s="27" t="str">
        <f t="shared" si="36"/>
        <v/>
      </c>
      <c r="P1061" s="27" t="str">
        <f t="shared" si="37"/>
        <v/>
      </c>
      <c r="Q1061" s="28" t="s">
        <v>66</v>
      </c>
      <c r="R1061" s="33" t="s">
        <v>66</v>
      </c>
      <c r="S1061" s="30">
        <f ca="1">SUMIFS(Dividendos!E:E,Dividendos!B:B,A1061,Dividendos!A:A,"&gt;="&amp;B1061,Dividendos!A:A,"&lt;="&amp; IF(I1061="",TODAY(),I1061 ))*D1061</f>
        <v>0</v>
      </c>
      <c r="T1061" s="30">
        <f t="shared" ca="1" si="38"/>
        <v>0</v>
      </c>
      <c r="U1061" s="31" t="str">
        <f ca="1">IFERROR(__xludf.DUMMYFUNCTION("IFERROR(IF(B1061=TODAY(),GOOGLEFINANCE(""INDEXBVMF:IFIX""),INDEX(GOOGLEFINANCE(""INDEXBVMF:IFIX"",""price"",$B1061),2,2)))"),"")</f>
        <v/>
      </c>
      <c r="V1061" s="31">
        <f ca="1">IFERROR(__xludf.DUMMYFUNCTION("IF(OR(ISBLANK($I1061),I1061=TODAY()), GOOGLEFINANCE(""INDEXBVMF:IFIX"") ,INDEX(GOOGLEFINANCE(""INDEXBVMF:IFIX"",""price"",$I1061),2,2))"),3416.25)</f>
        <v>3416.25</v>
      </c>
      <c r="W1061" s="32" t="e">
        <f t="shared" ca="1" si="39"/>
        <v>#VALUE!</v>
      </c>
      <c r="X1061" s="33" t="s">
        <v>66</v>
      </c>
      <c r="Y1061" s="34">
        <v>0</v>
      </c>
    </row>
    <row r="1062" spans="1:25" ht="15.75" customHeight="1" x14ac:dyDescent="0.2">
      <c r="A1062" s="48"/>
      <c r="B1062" s="45"/>
      <c r="C1062" s="46"/>
      <c r="D1062" s="48"/>
      <c r="E1062" s="135"/>
      <c r="F1062" s="49">
        <f t="shared" si="32"/>
        <v>0</v>
      </c>
      <c r="G1062" s="49">
        <f t="shared" si="33"/>
        <v>0</v>
      </c>
      <c r="H1062" s="34" t="s">
        <v>66</v>
      </c>
      <c r="I1062" s="45"/>
      <c r="J1062" s="46"/>
      <c r="K1062" s="25"/>
      <c r="L1062" s="22"/>
      <c r="M1062" s="47" t="str">
        <f t="shared" si="34"/>
        <v/>
      </c>
      <c r="N1062" s="27" t="str">
        <f t="shared" si="35"/>
        <v/>
      </c>
      <c r="O1062" s="27" t="str">
        <f t="shared" si="36"/>
        <v/>
      </c>
      <c r="P1062" s="27" t="str">
        <f t="shared" si="37"/>
        <v/>
      </c>
      <c r="Q1062" s="28" t="s">
        <v>66</v>
      </c>
      <c r="R1062" s="33" t="s">
        <v>66</v>
      </c>
      <c r="S1062" s="30">
        <f ca="1">SUMIFS(Dividendos!E:E,Dividendos!B:B,A1062,Dividendos!A:A,"&gt;="&amp;B1062,Dividendos!A:A,"&lt;="&amp; IF(I1062="",TODAY(),I1062 ))*D1062</f>
        <v>0</v>
      </c>
      <c r="T1062" s="30">
        <f t="shared" ca="1" si="38"/>
        <v>0</v>
      </c>
      <c r="U1062" s="31" t="str">
        <f ca="1">IFERROR(__xludf.DUMMYFUNCTION("IFERROR(IF(B1062=TODAY(),GOOGLEFINANCE(""INDEXBVMF:IFIX""),INDEX(GOOGLEFINANCE(""INDEXBVMF:IFIX"",""price"",$B1062),2,2)))"),"")</f>
        <v/>
      </c>
      <c r="V1062" s="31">
        <f ca="1">IFERROR(__xludf.DUMMYFUNCTION("IF(OR(ISBLANK($I1062),I1062=TODAY()), GOOGLEFINANCE(""INDEXBVMF:IFIX"") ,INDEX(GOOGLEFINANCE(""INDEXBVMF:IFIX"",""price"",$I1062),2,2))"),3416.25)</f>
        <v>3416.25</v>
      </c>
      <c r="W1062" s="32" t="e">
        <f t="shared" ca="1" si="39"/>
        <v>#VALUE!</v>
      </c>
      <c r="X1062" s="33" t="s">
        <v>66</v>
      </c>
      <c r="Y1062" s="34">
        <v>0</v>
      </c>
    </row>
    <row r="1063" spans="1:25" ht="15.75" customHeight="1" x14ac:dyDescent="0.2">
      <c r="A1063" s="48"/>
      <c r="B1063" s="45"/>
      <c r="C1063" s="46"/>
      <c r="D1063" s="48"/>
      <c r="E1063" s="135"/>
      <c r="F1063" s="49">
        <f t="shared" si="32"/>
        <v>0</v>
      </c>
      <c r="G1063" s="49">
        <f t="shared" si="33"/>
        <v>0</v>
      </c>
      <c r="H1063" s="34" t="s">
        <v>66</v>
      </c>
      <c r="I1063" s="45"/>
      <c r="J1063" s="46"/>
      <c r="K1063" s="25"/>
      <c r="L1063" s="22"/>
      <c r="M1063" s="47" t="str">
        <f t="shared" si="34"/>
        <v/>
      </c>
      <c r="N1063" s="27" t="str">
        <f t="shared" si="35"/>
        <v/>
      </c>
      <c r="O1063" s="27" t="str">
        <f t="shared" si="36"/>
        <v/>
      </c>
      <c r="P1063" s="27" t="str">
        <f t="shared" si="37"/>
        <v/>
      </c>
      <c r="Q1063" s="28" t="s">
        <v>66</v>
      </c>
      <c r="R1063" s="33" t="s">
        <v>66</v>
      </c>
      <c r="S1063" s="30">
        <f ca="1">SUMIFS(Dividendos!E:E,Dividendos!B:B,A1063,Dividendos!A:A,"&gt;="&amp;B1063,Dividendos!A:A,"&lt;="&amp; IF(I1063="",TODAY(),I1063 ))*D1063</f>
        <v>0</v>
      </c>
      <c r="T1063" s="30">
        <f t="shared" ca="1" si="38"/>
        <v>0</v>
      </c>
      <c r="U1063" s="31" t="str">
        <f ca="1">IFERROR(__xludf.DUMMYFUNCTION("IFERROR(IF(B1063=TODAY(),GOOGLEFINANCE(""INDEXBVMF:IFIX""),INDEX(GOOGLEFINANCE(""INDEXBVMF:IFIX"",""price"",$B1063),2,2)))"),"")</f>
        <v/>
      </c>
      <c r="V1063" s="31">
        <f ca="1">IFERROR(__xludf.DUMMYFUNCTION("IF(OR(ISBLANK($I1063),I1063=TODAY()), GOOGLEFINANCE(""INDEXBVMF:IFIX"") ,INDEX(GOOGLEFINANCE(""INDEXBVMF:IFIX"",""price"",$I1063),2,2))"),3416.25)</f>
        <v>3416.25</v>
      </c>
      <c r="W1063" s="32" t="e">
        <f t="shared" ca="1" si="39"/>
        <v>#VALUE!</v>
      </c>
      <c r="X1063" s="33" t="s">
        <v>66</v>
      </c>
      <c r="Y1063" s="34">
        <v>0</v>
      </c>
    </row>
    <row r="1064" spans="1:25" ht="15.75" customHeight="1" x14ac:dyDescent="0.2">
      <c r="A1064" s="48"/>
      <c r="B1064" s="45"/>
      <c r="C1064" s="46"/>
      <c r="D1064" s="48"/>
      <c r="E1064" s="135"/>
      <c r="F1064" s="49">
        <f t="shared" si="32"/>
        <v>0</v>
      </c>
      <c r="G1064" s="49">
        <f t="shared" si="33"/>
        <v>0</v>
      </c>
      <c r="H1064" s="34" t="s">
        <v>66</v>
      </c>
      <c r="I1064" s="45"/>
      <c r="J1064" s="46"/>
      <c r="K1064" s="25"/>
      <c r="L1064" s="22"/>
      <c r="M1064" s="47" t="str">
        <f t="shared" si="34"/>
        <v/>
      </c>
      <c r="N1064" s="27" t="str">
        <f t="shared" si="35"/>
        <v/>
      </c>
      <c r="O1064" s="27" t="str">
        <f t="shared" si="36"/>
        <v/>
      </c>
      <c r="P1064" s="27" t="str">
        <f t="shared" si="37"/>
        <v/>
      </c>
      <c r="Q1064" s="28" t="s">
        <v>66</v>
      </c>
      <c r="R1064" s="33" t="s">
        <v>66</v>
      </c>
      <c r="S1064" s="30">
        <f ca="1">SUMIFS(Dividendos!E:E,Dividendos!B:B,A1064,Dividendos!A:A,"&gt;="&amp;B1064,Dividendos!A:A,"&lt;="&amp; IF(I1064="",TODAY(),I1064 ))*D1064</f>
        <v>0</v>
      </c>
      <c r="T1064" s="30">
        <f t="shared" ca="1" si="38"/>
        <v>0</v>
      </c>
      <c r="U1064" s="31" t="str">
        <f ca="1">IFERROR(__xludf.DUMMYFUNCTION("IFERROR(IF(B1064=TODAY(),GOOGLEFINANCE(""INDEXBVMF:IFIX""),INDEX(GOOGLEFINANCE(""INDEXBVMF:IFIX"",""price"",$B1064),2,2)))"),"")</f>
        <v/>
      </c>
      <c r="V1064" s="31">
        <f ca="1">IFERROR(__xludf.DUMMYFUNCTION("IF(OR(ISBLANK($I1064),I1064=TODAY()), GOOGLEFINANCE(""INDEXBVMF:IFIX"") ,INDEX(GOOGLEFINANCE(""INDEXBVMF:IFIX"",""price"",$I1064),2,2))"),3416.25)</f>
        <v>3416.25</v>
      </c>
      <c r="W1064" s="32" t="e">
        <f t="shared" ca="1" si="39"/>
        <v>#VALUE!</v>
      </c>
      <c r="X1064" s="33" t="s">
        <v>66</v>
      </c>
      <c r="Y1064" s="34">
        <v>0</v>
      </c>
    </row>
    <row r="1065" spans="1:25" ht="15.75" customHeight="1" x14ac:dyDescent="0.2">
      <c r="A1065" s="48"/>
      <c r="B1065" s="45"/>
      <c r="C1065" s="46"/>
      <c r="D1065" s="48"/>
      <c r="E1065" s="135"/>
      <c r="F1065" s="49">
        <f t="shared" si="32"/>
        <v>0</v>
      </c>
      <c r="G1065" s="49">
        <f t="shared" si="33"/>
        <v>0</v>
      </c>
      <c r="H1065" s="34" t="s">
        <v>66</v>
      </c>
      <c r="I1065" s="45"/>
      <c r="J1065" s="46"/>
      <c r="K1065" s="25"/>
      <c r="L1065" s="22"/>
      <c r="M1065" s="47" t="str">
        <f t="shared" si="34"/>
        <v/>
      </c>
      <c r="N1065" s="27" t="str">
        <f t="shared" si="35"/>
        <v/>
      </c>
      <c r="O1065" s="27" t="str">
        <f t="shared" si="36"/>
        <v/>
      </c>
      <c r="P1065" s="27" t="str">
        <f t="shared" si="37"/>
        <v/>
      </c>
      <c r="Q1065" s="28" t="s">
        <v>66</v>
      </c>
      <c r="R1065" s="33" t="s">
        <v>66</v>
      </c>
      <c r="S1065" s="30">
        <f ca="1">SUMIFS(Dividendos!E:E,Dividendos!B:B,A1065,Dividendos!A:A,"&gt;="&amp;B1065,Dividendos!A:A,"&lt;="&amp; IF(I1065="",TODAY(),I1065 ))*D1065</f>
        <v>0</v>
      </c>
      <c r="T1065" s="30">
        <f t="shared" ca="1" si="38"/>
        <v>0</v>
      </c>
      <c r="U1065" s="31" t="str">
        <f ca="1">IFERROR(__xludf.DUMMYFUNCTION("IFERROR(IF(B1065=TODAY(),GOOGLEFINANCE(""INDEXBVMF:IFIX""),INDEX(GOOGLEFINANCE(""INDEXBVMF:IFIX"",""price"",$B1065),2,2)))"),"")</f>
        <v/>
      </c>
      <c r="V1065" s="31">
        <f ca="1">IFERROR(__xludf.DUMMYFUNCTION("IF(OR(ISBLANK($I1065),I1065=TODAY()), GOOGLEFINANCE(""INDEXBVMF:IFIX"") ,INDEX(GOOGLEFINANCE(""INDEXBVMF:IFIX"",""price"",$I1065),2,2))"),3416.25)</f>
        <v>3416.25</v>
      </c>
      <c r="W1065" s="32" t="e">
        <f t="shared" ca="1" si="39"/>
        <v>#VALUE!</v>
      </c>
      <c r="X1065" s="33" t="s">
        <v>66</v>
      </c>
      <c r="Y1065" s="34">
        <v>0</v>
      </c>
    </row>
    <row r="1066" spans="1:25" ht="15.75" customHeight="1" x14ac:dyDescent="0.2">
      <c r="A1066" s="48"/>
      <c r="B1066" s="45"/>
      <c r="C1066" s="46"/>
      <c r="D1066" s="48"/>
      <c r="E1066" s="135"/>
      <c r="F1066" s="49">
        <f t="shared" si="32"/>
        <v>0</v>
      </c>
      <c r="G1066" s="49">
        <f t="shared" si="33"/>
        <v>0</v>
      </c>
      <c r="H1066" s="34" t="s">
        <v>66</v>
      </c>
      <c r="I1066" s="45"/>
      <c r="J1066" s="46"/>
      <c r="K1066" s="25"/>
      <c r="L1066" s="22"/>
      <c r="M1066" s="47" t="str">
        <f t="shared" si="34"/>
        <v/>
      </c>
      <c r="N1066" s="27" t="str">
        <f t="shared" si="35"/>
        <v/>
      </c>
      <c r="O1066" s="27" t="str">
        <f t="shared" si="36"/>
        <v/>
      </c>
      <c r="P1066" s="27" t="str">
        <f t="shared" si="37"/>
        <v/>
      </c>
      <c r="Q1066" s="28" t="s">
        <v>66</v>
      </c>
      <c r="R1066" s="33" t="s">
        <v>66</v>
      </c>
      <c r="S1066" s="30">
        <f ca="1">SUMIFS(Dividendos!E:E,Dividendos!B:B,A1066,Dividendos!A:A,"&gt;="&amp;B1066,Dividendos!A:A,"&lt;="&amp; IF(I1066="",TODAY(),I1066 ))*D1066</f>
        <v>0</v>
      </c>
      <c r="T1066" s="30">
        <f t="shared" ca="1" si="38"/>
        <v>0</v>
      </c>
      <c r="U1066" s="31" t="str">
        <f ca="1">IFERROR(__xludf.DUMMYFUNCTION("IFERROR(IF(B1066=TODAY(),GOOGLEFINANCE(""INDEXBVMF:IFIX""),INDEX(GOOGLEFINANCE(""INDEXBVMF:IFIX"",""price"",$B1066),2,2)))"),"")</f>
        <v/>
      </c>
      <c r="V1066" s="31">
        <f ca="1">IFERROR(__xludf.DUMMYFUNCTION("IF(OR(ISBLANK($I1066),I1066=TODAY()), GOOGLEFINANCE(""INDEXBVMF:IFIX"") ,INDEX(GOOGLEFINANCE(""INDEXBVMF:IFIX"",""price"",$I1066),2,2))"),3416.25)</f>
        <v>3416.25</v>
      </c>
      <c r="W1066" s="32" t="e">
        <f t="shared" ca="1" si="39"/>
        <v>#VALUE!</v>
      </c>
      <c r="X1066" s="33" t="s">
        <v>66</v>
      </c>
      <c r="Y1066" s="34">
        <v>0</v>
      </c>
    </row>
    <row r="1067" spans="1:25" ht="15.75" customHeight="1" x14ac:dyDescent="0.2">
      <c r="A1067" s="48"/>
      <c r="B1067" s="45"/>
      <c r="C1067" s="46"/>
      <c r="D1067" s="48"/>
      <c r="E1067" s="135"/>
      <c r="F1067" s="49">
        <f t="shared" si="32"/>
        <v>0</v>
      </c>
      <c r="G1067" s="49">
        <f t="shared" si="33"/>
        <v>0</v>
      </c>
      <c r="H1067" s="34" t="s">
        <v>66</v>
      </c>
      <c r="I1067" s="45"/>
      <c r="J1067" s="46"/>
      <c r="K1067" s="25"/>
      <c r="L1067" s="22"/>
      <c r="M1067" s="47" t="str">
        <f t="shared" si="34"/>
        <v/>
      </c>
      <c r="N1067" s="27" t="str">
        <f t="shared" si="35"/>
        <v/>
      </c>
      <c r="O1067" s="27" t="str">
        <f t="shared" si="36"/>
        <v/>
      </c>
      <c r="P1067" s="27" t="str">
        <f t="shared" si="37"/>
        <v/>
      </c>
      <c r="Q1067" s="28" t="s">
        <v>66</v>
      </c>
      <c r="R1067" s="33" t="s">
        <v>66</v>
      </c>
      <c r="S1067" s="30">
        <f ca="1">SUMIFS(Dividendos!E:E,Dividendos!B:B,A1067,Dividendos!A:A,"&gt;="&amp;B1067,Dividendos!A:A,"&lt;="&amp; IF(I1067="",TODAY(),I1067 ))*D1067</f>
        <v>0</v>
      </c>
      <c r="T1067" s="30">
        <f t="shared" ca="1" si="38"/>
        <v>0</v>
      </c>
      <c r="U1067" s="31" t="str">
        <f ca="1">IFERROR(__xludf.DUMMYFUNCTION("IFERROR(IF(B1067=TODAY(),GOOGLEFINANCE(""INDEXBVMF:IFIX""),INDEX(GOOGLEFINANCE(""INDEXBVMF:IFIX"",""price"",$B1067),2,2)))"),"")</f>
        <v/>
      </c>
      <c r="V1067" s="31">
        <f ca="1">IFERROR(__xludf.DUMMYFUNCTION("IF(OR(ISBLANK($I1067),I1067=TODAY()), GOOGLEFINANCE(""INDEXBVMF:IFIX"") ,INDEX(GOOGLEFINANCE(""INDEXBVMF:IFIX"",""price"",$I1067),2,2))"),3416.25)</f>
        <v>3416.25</v>
      </c>
      <c r="W1067" s="32" t="e">
        <f t="shared" ca="1" si="39"/>
        <v>#VALUE!</v>
      </c>
      <c r="X1067" s="33" t="s">
        <v>66</v>
      </c>
      <c r="Y1067" s="34">
        <v>0</v>
      </c>
    </row>
    <row r="1068" spans="1:25" ht="15.75" customHeight="1" x14ac:dyDescent="0.2">
      <c r="A1068" s="48"/>
      <c r="B1068" s="45"/>
      <c r="C1068" s="46"/>
      <c r="D1068" s="48"/>
      <c r="E1068" s="135"/>
      <c r="F1068" s="49">
        <f t="shared" si="32"/>
        <v>0</v>
      </c>
      <c r="G1068" s="49">
        <f t="shared" si="33"/>
        <v>0</v>
      </c>
      <c r="H1068" s="34" t="s">
        <v>66</v>
      </c>
      <c r="I1068" s="45"/>
      <c r="J1068" s="46"/>
      <c r="K1068" s="25"/>
      <c r="L1068" s="22"/>
      <c r="M1068" s="47" t="str">
        <f t="shared" si="34"/>
        <v/>
      </c>
      <c r="N1068" s="27" t="str">
        <f t="shared" si="35"/>
        <v/>
      </c>
      <c r="O1068" s="27" t="str">
        <f t="shared" si="36"/>
        <v/>
      </c>
      <c r="P1068" s="27" t="str">
        <f t="shared" si="37"/>
        <v/>
      </c>
      <c r="Q1068" s="28" t="s">
        <v>66</v>
      </c>
      <c r="R1068" s="33" t="s">
        <v>66</v>
      </c>
      <c r="S1068" s="30">
        <f ca="1">SUMIFS(Dividendos!E:E,Dividendos!B:B,A1068,Dividendos!A:A,"&gt;="&amp;B1068,Dividendos!A:A,"&lt;="&amp; IF(I1068="",TODAY(),I1068 ))*D1068</f>
        <v>0</v>
      </c>
      <c r="T1068" s="30">
        <f t="shared" ca="1" si="38"/>
        <v>0</v>
      </c>
      <c r="U1068" s="31" t="str">
        <f ca="1">IFERROR(__xludf.DUMMYFUNCTION("IFERROR(IF(B1068=TODAY(),GOOGLEFINANCE(""INDEXBVMF:IFIX""),INDEX(GOOGLEFINANCE(""INDEXBVMF:IFIX"",""price"",$B1068),2,2)))"),"")</f>
        <v/>
      </c>
      <c r="V1068" s="31">
        <f ca="1">IFERROR(__xludf.DUMMYFUNCTION("IF(OR(ISBLANK($I1068),I1068=TODAY()), GOOGLEFINANCE(""INDEXBVMF:IFIX"") ,INDEX(GOOGLEFINANCE(""INDEXBVMF:IFIX"",""price"",$I1068),2,2))"),3416.25)</f>
        <v>3416.25</v>
      </c>
      <c r="W1068" s="32" t="e">
        <f t="shared" ca="1" si="39"/>
        <v>#VALUE!</v>
      </c>
      <c r="X1068" s="33" t="s">
        <v>66</v>
      </c>
      <c r="Y1068" s="34">
        <v>0</v>
      </c>
    </row>
    <row r="1069" spans="1:25" ht="15.75" customHeight="1" x14ac:dyDescent="0.2">
      <c r="A1069" s="48"/>
      <c r="B1069" s="45"/>
      <c r="C1069" s="46"/>
      <c r="D1069" s="48"/>
      <c r="E1069" s="135"/>
      <c r="F1069" s="49">
        <f t="shared" si="32"/>
        <v>0</v>
      </c>
      <c r="G1069" s="49">
        <f t="shared" si="33"/>
        <v>0</v>
      </c>
      <c r="H1069" s="34" t="s">
        <v>66</v>
      </c>
      <c r="I1069" s="45"/>
      <c r="J1069" s="46"/>
      <c r="K1069" s="25"/>
      <c r="L1069" s="22"/>
      <c r="M1069" s="47" t="str">
        <f t="shared" si="34"/>
        <v/>
      </c>
      <c r="N1069" s="27" t="str">
        <f t="shared" si="35"/>
        <v/>
      </c>
      <c r="O1069" s="27" t="str">
        <f t="shared" si="36"/>
        <v/>
      </c>
      <c r="P1069" s="27" t="str">
        <f t="shared" si="37"/>
        <v/>
      </c>
      <c r="Q1069" s="28" t="s">
        <v>66</v>
      </c>
      <c r="R1069" s="33" t="s">
        <v>66</v>
      </c>
      <c r="S1069" s="30">
        <f ca="1">SUMIFS(Dividendos!E:E,Dividendos!B:B,A1069,Dividendos!A:A,"&gt;="&amp;B1069,Dividendos!A:A,"&lt;="&amp; IF(I1069="",TODAY(),I1069 ))*D1069</f>
        <v>0</v>
      </c>
      <c r="T1069" s="30">
        <f t="shared" ca="1" si="38"/>
        <v>0</v>
      </c>
      <c r="U1069" s="31" t="str">
        <f ca="1">IFERROR(__xludf.DUMMYFUNCTION("IFERROR(IF(B1069=TODAY(),GOOGLEFINANCE(""INDEXBVMF:IFIX""),INDEX(GOOGLEFINANCE(""INDEXBVMF:IFIX"",""price"",$B1069),2,2)))"),"")</f>
        <v/>
      </c>
      <c r="V1069" s="31">
        <f ca="1">IFERROR(__xludf.DUMMYFUNCTION("IF(OR(ISBLANK($I1069),I1069=TODAY()), GOOGLEFINANCE(""INDEXBVMF:IFIX"") ,INDEX(GOOGLEFINANCE(""INDEXBVMF:IFIX"",""price"",$I1069),2,2))"),3416.25)</f>
        <v>3416.25</v>
      </c>
      <c r="W1069" s="32" t="e">
        <f t="shared" ca="1" si="39"/>
        <v>#VALUE!</v>
      </c>
      <c r="X1069" s="33" t="s">
        <v>66</v>
      </c>
      <c r="Y1069" s="34">
        <v>0</v>
      </c>
    </row>
    <row r="1070" spans="1:25" ht="15.75" customHeight="1" x14ac:dyDescent="0.2">
      <c r="A1070" s="48"/>
      <c r="B1070" s="45"/>
      <c r="C1070" s="46"/>
      <c r="D1070" s="48"/>
      <c r="E1070" s="135"/>
      <c r="F1070" s="49">
        <f t="shared" si="32"/>
        <v>0</v>
      </c>
      <c r="G1070" s="49">
        <f t="shared" si="33"/>
        <v>0</v>
      </c>
      <c r="H1070" s="34" t="s">
        <v>66</v>
      </c>
      <c r="I1070" s="45"/>
      <c r="J1070" s="46"/>
      <c r="K1070" s="25"/>
      <c r="L1070" s="22"/>
      <c r="M1070" s="47" t="str">
        <f t="shared" si="34"/>
        <v/>
      </c>
      <c r="N1070" s="27" t="str">
        <f t="shared" si="35"/>
        <v/>
      </c>
      <c r="O1070" s="27" t="str">
        <f t="shared" si="36"/>
        <v/>
      </c>
      <c r="P1070" s="27" t="str">
        <f t="shared" si="37"/>
        <v/>
      </c>
      <c r="Q1070" s="28" t="s">
        <v>66</v>
      </c>
      <c r="R1070" s="33" t="s">
        <v>66</v>
      </c>
      <c r="S1070" s="30">
        <f ca="1">SUMIFS(Dividendos!E:E,Dividendos!B:B,A1070,Dividendos!A:A,"&gt;="&amp;B1070,Dividendos!A:A,"&lt;="&amp; IF(I1070="",TODAY(),I1070 ))*D1070</f>
        <v>0</v>
      </c>
      <c r="T1070" s="30">
        <f t="shared" ca="1" si="38"/>
        <v>0</v>
      </c>
      <c r="U1070" s="31" t="str">
        <f ca="1">IFERROR(__xludf.DUMMYFUNCTION("IFERROR(IF(B1070=TODAY(),GOOGLEFINANCE(""INDEXBVMF:IFIX""),INDEX(GOOGLEFINANCE(""INDEXBVMF:IFIX"",""price"",$B1070),2,2)))"),"")</f>
        <v/>
      </c>
      <c r="V1070" s="31">
        <f ca="1">IFERROR(__xludf.DUMMYFUNCTION("IF(OR(ISBLANK($I1070),I1070=TODAY()), GOOGLEFINANCE(""INDEXBVMF:IFIX"") ,INDEX(GOOGLEFINANCE(""INDEXBVMF:IFIX"",""price"",$I1070),2,2))"),3416.25)</f>
        <v>3416.25</v>
      </c>
      <c r="W1070" s="32" t="e">
        <f t="shared" ca="1" si="39"/>
        <v>#VALUE!</v>
      </c>
      <c r="X1070" s="33" t="s">
        <v>66</v>
      </c>
      <c r="Y1070" s="34">
        <v>0</v>
      </c>
    </row>
    <row r="1071" spans="1:25" ht="15.75" customHeight="1" x14ac:dyDescent="0.2">
      <c r="A1071" s="48"/>
      <c r="B1071" s="45"/>
      <c r="C1071" s="46"/>
      <c r="D1071" s="48"/>
      <c r="E1071" s="135"/>
      <c r="F1071" s="49">
        <f t="shared" si="32"/>
        <v>0</v>
      </c>
      <c r="G1071" s="49">
        <f t="shared" si="33"/>
        <v>0</v>
      </c>
      <c r="H1071" s="34" t="s">
        <v>66</v>
      </c>
      <c r="I1071" s="45"/>
      <c r="J1071" s="46"/>
      <c r="K1071" s="25"/>
      <c r="L1071" s="22"/>
      <c r="M1071" s="47" t="str">
        <f t="shared" si="34"/>
        <v/>
      </c>
      <c r="N1071" s="27" t="str">
        <f t="shared" si="35"/>
        <v/>
      </c>
      <c r="O1071" s="27" t="str">
        <f t="shared" si="36"/>
        <v/>
      </c>
      <c r="P1071" s="27" t="str">
        <f t="shared" si="37"/>
        <v/>
      </c>
      <c r="Q1071" s="28" t="s">
        <v>66</v>
      </c>
      <c r="R1071" s="33" t="s">
        <v>66</v>
      </c>
      <c r="S1071" s="30">
        <f ca="1">SUMIFS(Dividendos!E:E,Dividendos!B:B,A1071,Dividendos!A:A,"&gt;="&amp;B1071,Dividendos!A:A,"&lt;="&amp; IF(I1071="",TODAY(),I1071 ))*D1071</f>
        <v>0</v>
      </c>
      <c r="T1071" s="30">
        <f t="shared" ca="1" si="38"/>
        <v>0</v>
      </c>
      <c r="U1071" s="31" t="str">
        <f ca="1">IFERROR(__xludf.DUMMYFUNCTION("IFERROR(IF(B1071=TODAY(),GOOGLEFINANCE(""INDEXBVMF:IFIX""),INDEX(GOOGLEFINANCE(""INDEXBVMF:IFIX"",""price"",$B1071),2,2)))"),"")</f>
        <v/>
      </c>
      <c r="V1071" s="31">
        <f ca="1">IFERROR(__xludf.DUMMYFUNCTION("IF(OR(ISBLANK($I1071),I1071=TODAY()), GOOGLEFINANCE(""INDEXBVMF:IFIX"") ,INDEX(GOOGLEFINANCE(""INDEXBVMF:IFIX"",""price"",$I1071),2,2))"),3416.25)</f>
        <v>3416.25</v>
      </c>
      <c r="W1071" s="32" t="e">
        <f t="shared" ca="1" si="39"/>
        <v>#VALUE!</v>
      </c>
      <c r="X1071" s="33" t="s">
        <v>66</v>
      </c>
      <c r="Y1071" s="34">
        <v>0</v>
      </c>
    </row>
    <row r="1072" spans="1:25" ht="15.75" customHeight="1" x14ac:dyDescent="0.2">
      <c r="A1072" s="48"/>
      <c r="B1072" s="45"/>
      <c r="C1072" s="46"/>
      <c r="D1072" s="48"/>
      <c r="E1072" s="135"/>
      <c r="F1072" s="49">
        <f t="shared" si="32"/>
        <v>0</v>
      </c>
      <c r="G1072" s="49">
        <f t="shared" si="33"/>
        <v>0</v>
      </c>
      <c r="H1072" s="34" t="s">
        <v>66</v>
      </c>
      <c r="I1072" s="45"/>
      <c r="J1072" s="46"/>
      <c r="K1072" s="25"/>
      <c r="L1072" s="22"/>
      <c r="M1072" s="47" t="str">
        <f t="shared" si="34"/>
        <v/>
      </c>
      <c r="N1072" s="27" t="str">
        <f t="shared" si="35"/>
        <v/>
      </c>
      <c r="O1072" s="27" t="str">
        <f t="shared" si="36"/>
        <v/>
      </c>
      <c r="P1072" s="27" t="str">
        <f t="shared" si="37"/>
        <v/>
      </c>
      <c r="Q1072" s="28" t="s">
        <v>66</v>
      </c>
      <c r="R1072" s="33" t="s">
        <v>66</v>
      </c>
      <c r="S1072" s="30">
        <f ca="1">SUMIFS(Dividendos!E:E,Dividendos!B:B,A1072,Dividendos!A:A,"&gt;="&amp;B1072,Dividendos!A:A,"&lt;="&amp; IF(I1072="",TODAY(),I1072 ))*D1072</f>
        <v>0</v>
      </c>
      <c r="T1072" s="30">
        <f t="shared" ca="1" si="38"/>
        <v>0</v>
      </c>
      <c r="U1072" s="31" t="str">
        <f ca="1">IFERROR(__xludf.DUMMYFUNCTION("IFERROR(IF(B1072=TODAY(),GOOGLEFINANCE(""INDEXBVMF:IFIX""),INDEX(GOOGLEFINANCE(""INDEXBVMF:IFIX"",""price"",$B1072),2,2)))"),"")</f>
        <v/>
      </c>
      <c r="V1072" s="31">
        <f ca="1">IFERROR(__xludf.DUMMYFUNCTION("IF(OR(ISBLANK($I1072),I1072=TODAY()), GOOGLEFINANCE(""INDEXBVMF:IFIX"") ,INDEX(GOOGLEFINANCE(""INDEXBVMF:IFIX"",""price"",$I1072),2,2))"),3416.25)</f>
        <v>3416.25</v>
      </c>
      <c r="W1072" s="32" t="e">
        <f t="shared" ca="1" si="39"/>
        <v>#VALUE!</v>
      </c>
      <c r="X1072" s="33" t="s">
        <v>66</v>
      </c>
      <c r="Y1072" s="34">
        <v>0</v>
      </c>
    </row>
    <row r="1073" spans="1:25" ht="15.75" customHeight="1" x14ac:dyDescent="0.2">
      <c r="A1073" s="48"/>
      <c r="B1073" s="45"/>
      <c r="C1073" s="46"/>
      <c r="D1073" s="48"/>
      <c r="E1073" s="135"/>
      <c r="F1073" s="49">
        <f t="shared" si="32"/>
        <v>0</v>
      </c>
      <c r="G1073" s="49">
        <f t="shared" si="33"/>
        <v>0</v>
      </c>
      <c r="H1073" s="34" t="s">
        <v>66</v>
      </c>
      <c r="I1073" s="45"/>
      <c r="J1073" s="46"/>
      <c r="K1073" s="25"/>
      <c r="L1073" s="22"/>
      <c r="M1073" s="47" t="str">
        <f t="shared" si="34"/>
        <v/>
      </c>
      <c r="N1073" s="27" t="str">
        <f t="shared" si="35"/>
        <v/>
      </c>
      <c r="O1073" s="27" t="str">
        <f t="shared" si="36"/>
        <v/>
      </c>
      <c r="P1073" s="27" t="str">
        <f t="shared" si="37"/>
        <v/>
      </c>
      <c r="Q1073" s="28" t="s">
        <v>66</v>
      </c>
      <c r="R1073" s="33" t="s">
        <v>66</v>
      </c>
      <c r="S1073" s="30">
        <f ca="1">SUMIFS(Dividendos!E:E,Dividendos!B:B,A1073,Dividendos!A:A,"&gt;="&amp;B1073,Dividendos!A:A,"&lt;="&amp; IF(I1073="",TODAY(),I1073 ))*D1073</f>
        <v>0</v>
      </c>
      <c r="T1073" s="30">
        <f t="shared" ca="1" si="38"/>
        <v>0</v>
      </c>
      <c r="U1073" s="31" t="str">
        <f ca="1">IFERROR(__xludf.DUMMYFUNCTION("IFERROR(IF(B1073=TODAY(),GOOGLEFINANCE(""INDEXBVMF:IFIX""),INDEX(GOOGLEFINANCE(""INDEXBVMF:IFIX"",""price"",$B1073),2,2)))"),"")</f>
        <v/>
      </c>
      <c r="V1073" s="31">
        <f ca="1">IFERROR(__xludf.DUMMYFUNCTION("IF(OR(ISBLANK($I1073),I1073=TODAY()), GOOGLEFINANCE(""INDEXBVMF:IFIX"") ,INDEX(GOOGLEFINANCE(""INDEXBVMF:IFIX"",""price"",$I1073),2,2))"),3416.25)</f>
        <v>3416.25</v>
      </c>
      <c r="W1073" s="32" t="e">
        <f t="shared" ca="1" si="39"/>
        <v>#VALUE!</v>
      </c>
      <c r="X1073" s="33" t="s">
        <v>66</v>
      </c>
      <c r="Y1073" s="34">
        <v>0</v>
      </c>
    </row>
    <row r="1074" spans="1:25" ht="15.75" customHeight="1" x14ac:dyDescent="0.2">
      <c r="A1074" s="48"/>
      <c r="B1074" s="45"/>
      <c r="C1074" s="46"/>
      <c r="D1074" s="48"/>
      <c r="E1074" s="135"/>
      <c r="F1074" s="49">
        <f t="shared" si="32"/>
        <v>0</v>
      </c>
      <c r="G1074" s="49">
        <f t="shared" si="33"/>
        <v>0</v>
      </c>
      <c r="H1074" s="34" t="s">
        <v>66</v>
      </c>
      <c r="I1074" s="45"/>
      <c r="J1074" s="46"/>
      <c r="K1074" s="25"/>
      <c r="L1074" s="22"/>
      <c r="M1074" s="47" t="str">
        <f t="shared" si="34"/>
        <v/>
      </c>
      <c r="N1074" s="27" t="str">
        <f t="shared" si="35"/>
        <v/>
      </c>
      <c r="O1074" s="27" t="str">
        <f t="shared" si="36"/>
        <v/>
      </c>
      <c r="P1074" s="27" t="str">
        <f t="shared" si="37"/>
        <v/>
      </c>
      <c r="Q1074" s="28" t="s">
        <v>66</v>
      </c>
      <c r="R1074" s="33" t="s">
        <v>66</v>
      </c>
      <c r="S1074" s="30">
        <f ca="1">SUMIFS(Dividendos!E:E,Dividendos!B:B,A1074,Dividendos!A:A,"&gt;="&amp;B1074,Dividendos!A:A,"&lt;="&amp; IF(I1074="",TODAY(),I1074 ))*D1074</f>
        <v>0</v>
      </c>
      <c r="T1074" s="30">
        <f t="shared" ca="1" si="38"/>
        <v>0</v>
      </c>
      <c r="U1074" s="31" t="str">
        <f ca="1">IFERROR(__xludf.DUMMYFUNCTION("IFERROR(IF(B1074=TODAY(),GOOGLEFINANCE(""INDEXBVMF:IFIX""),INDEX(GOOGLEFINANCE(""INDEXBVMF:IFIX"",""price"",$B1074),2,2)))"),"")</f>
        <v/>
      </c>
      <c r="V1074" s="31">
        <f ca="1">IFERROR(__xludf.DUMMYFUNCTION("IF(OR(ISBLANK($I1074),I1074=TODAY()), GOOGLEFINANCE(""INDEXBVMF:IFIX"") ,INDEX(GOOGLEFINANCE(""INDEXBVMF:IFIX"",""price"",$I1074),2,2))"),3416.25)</f>
        <v>3416.25</v>
      </c>
      <c r="W1074" s="32" t="e">
        <f t="shared" ca="1" si="39"/>
        <v>#VALUE!</v>
      </c>
      <c r="X1074" s="33" t="s">
        <v>66</v>
      </c>
      <c r="Y1074" s="34">
        <v>0</v>
      </c>
    </row>
    <row r="1075" spans="1:25" ht="15.75" customHeight="1" x14ac:dyDescent="0.2">
      <c r="A1075" s="48"/>
      <c r="B1075" s="45"/>
      <c r="C1075" s="46"/>
      <c r="D1075" s="48"/>
      <c r="E1075" s="135"/>
      <c r="F1075" s="49">
        <f t="shared" si="32"/>
        <v>0</v>
      </c>
      <c r="G1075" s="49">
        <f t="shared" si="33"/>
        <v>0</v>
      </c>
      <c r="H1075" s="34" t="s">
        <v>66</v>
      </c>
      <c r="I1075" s="45"/>
      <c r="J1075" s="46"/>
      <c r="K1075" s="25"/>
      <c r="L1075" s="22"/>
      <c r="M1075" s="47" t="str">
        <f t="shared" si="34"/>
        <v/>
      </c>
      <c r="N1075" s="27" t="str">
        <f t="shared" si="35"/>
        <v/>
      </c>
      <c r="O1075" s="27" t="str">
        <f t="shared" si="36"/>
        <v/>
      </c>
      <c r="P1075" s="27" t="str">
        <f t="shared" si="37"/>
        <v/>
      </c>
      <c r="Q1075" s="28" t="s">
        <v>66</v>
      </c>
      <c r="R1075" s="33" t="s">
        <v>66</v>
      </c>
      <c r="S1075" s="30">
        <f ca="1">SUMIFS(Dividendos!E:E,Dividendos!B:B,A1075,Dividendos!A:A,"&gt;="&amp;B1075,Dividendos!A:A,"&lt;="&amp; IF(I1075="",TODAY(),I1075 ))*D1075</f>
        <v>0</v>
      </c>
      <c r="T1075" s="30">
        <f t="shared" ca="1" si="38"/>
        <v>0</v>
      </c>
      <c r="U1075" s="31" t="str">
        <f ca="1">IFERROR(__xludf.DUMMYFUNCTION("IFERROR(IF(B1075=TODAY(),GOOGLEFINANCE(""INDEXBVMF:IFIX""),INDEX(GOOGLEFINANCE(""INDEXBVMF:IFIX"",""price"",$B1075),2,2)))"),"")</f>
        <v/>
      </c>
      <c r="V1075" s="31">
        <f ca="1">IFERROR(__xludf.DUMMYFUNCTION("IF(OR(ISBLANK($I1075),I1075=TODAY()), GOOGLEFINANCE(""INDEXBVMF:IFIX"") ,INDEX(GOOGLEFINANCE(""INDEXBVMF:IFIX"",""price"",$I1075),2,2))"),3416.25)</f>
        <v>3416.25</v>
      </c>
      <c r="W1075" s="32" t="e">
        <f t="shared" ca="1" si="39"/>
        <v>#VALUE!</v>
      </c>
      <c r="X1075" s="33" t="s">
        <v>66</v>
      </c>
      <c r="Y1075" s="34">
        <v>0</v>
      </c>
    </row>
    <row r="1076" spans="1:25" ht="15.75" customHeight="1" x14ac:dyDescent="0.2">
      <c r="A1076" s="48"/>
      <c r="B1076" s="45"/>
      <c r="C1076" s="46"/>
      <c r="D1076" s="48"/>
      <c r="E1076" s="135"/>
      <c r="F1076" s="49">
        <f t="shared" si="32"/>
        <v>0</v>
      </c>
      <c r="G1076" s="49">
        <f t="shared" si="33"/>
        <v>0</v>
      </c>
      <c r="H1076" s="34" t="s">
        <v>66</v>
      </c>
      <c r="I1076" s="45"/>
      <c r="J1076" s="46"/>
      <c r="K1076" s="25"/>
      <c r="L1076" s="22"/>
      <c r="M1076" s="47" t="str">
        <f t="shared" si="34"/>
        <v/>
      </c>
      <c r="N1076" s="27" t="str">
        <f t="shared" si="35"/>
        <v/>
      </c>
      <c r="O1076" s="27" t="str">
        <f t="shared" si="36"/>
        <v/>
      </c>
      <c r="P1076" s="27" t="str">
        <f t="shared" si="37"/>
        <v/>
      </c>
      <c r="Q1076" s="28" t="s">
        <v>66</v>
      </c>
      <c r="R1076" s="33" t="s">
        <v>66</v>
      </c>
      <c r="S1076" s="30">
        <f ca="1">SUMIFS(Dividendos!E:E,Dividendos!B:B,A1076,Dividendos!A:A,"&gt;="&amp;B1076,Dividendos!A:A,"&lt;="&amp; IF(I1076="",TODAY(),I1076 ))*D1076</f>
        <v>0</v>
      </c>
      <c r="T1076" s="30">
        <f t="shared" ca="1" si="38"/>
        <v>0</v>
      </c>
      <c r="U1076" s="31" t="str">
        <f ca="1">IFERROR(__xludf.DUMMYFUNCTION("IFERROR(IF(B1076=TODAY(),GOOGLEFINANCE(""INDEXBVMF:IFIX""),INDEX(GOOGLEFINANCE(""INDEXBVMF:IFIX"",""price"",$B1076),2,2)))"),"")</f>
        <v/>
      </c>
      <c r="V1076" s="31">
        <f ca="1">IFERROR(__xludf.DUMMYFUNCTION("IF(OR(ISBLANK($I1076),I1076=TODAY()), GOOGLEFINANCE(""INDEXBVMF:IFIX"") ,INDEX(GOOGLEFINANCE(""INDEXBVMF:IFIX"",""price"",$I1076),2,2))"),3416.25)</f>
        <v>3416.25</v>
      </c>
      <c r="W1076" s="32" t="e">
        <f t="shared" ca="1" si="39"/>
        <v>#VALUE!</v>
      </c>
      <c r="X1076" s="33" t="s">
        <v>66</v>
      </c>
      <c r="Y1076" s="34">
        <v>0</v>
      </c>
    </row>
    <row r="1077" spans="1:25" ht="15.75" customHeight="1" x14ac:dyDescent="0.2">
      <c r="A1077" s="48"/>
      <c r="B1077" s="45"/>
      <c r="C1077" s="46"/>
      <c r="D1077" s="48"/>
      <c r="E1077" s="135"/>
      <c r="F1077" s="49">
        <f t="shared" si="32"/>
        <v>0</v>
      </c>
      <c r="G1077" s="49">
        <f t="shared" si="33"/>
        <v>0</v>
      </c>
      <c r="H1077" s="34" t="s">
        <v>66</v>
      </c>
      <c r="I1077" s="45"/>
      <c r="J1077" s="46"/>
      <c r="K1077" s="25"/>
      <c r="L1077" s="22"/>
      <c r="M1077" s="47" t="str">
        <f t="shared" si="34"/>
        <v/>
      </c>
      <c r="N1077" s="27" t="str">
        <f t="shared" si="35"/>
        <v/>
      </c>
      <c r="O1077" s="27" t="str">
        <f t="shared" si="36"/>
        <v/>
      </c>
      <c r="P1077" s="27" t="str">
        <f t="shared" si="37"/>
        <v/>
      </c>
      <c r="Q1077" s="28" t="s">
        <v>66</v>
      </c>
      <c r="R1077" s="33" t="s">
        <v>66</v>
      </c>
      <c r="S1077" s="30">
        <f ca="1">SUMIFS(Dividendos!E:E,Dividendos!B:B,A1077,Dividendos!A:A,"&gt;="&amp;B1077,Dividendos!A:A,"&lt;="&amp; IF(I1077="",TODAY(),I1077 ))*D1077</f>
        <v>0</v>
      </c>
      <c r="T1077" s="30">
        <f t="shared" ca="1" si="38"/>
        <v>0</v>
      </c>
      <c r="U1077" s="31" t="str">
        <f ca="1">IFERROR(__xludf.DUMMYFUNCTION("IFERROR(IF(B1077=TODAY(),GOOGLEFINANCE(""INDEXBVMF:IFIX""),INDEX(GOOGLEFINANCE(""INDEXBVMF:IFIX"",""price"",$B1077),2,2)))"),"")</f>
        <v/>
      </c>
      <c r="V1077" s="31">
        <f ca="1">IFERROR(__xludf.DUMMYFUNCTION("IF(OR(ISBLANK($I1077),I1077=TODAY()), GOOGLEFINANCE(""INDEXBVMF:IFIX"") ,INDEX(GOOGLEFINANCE(""INDEXBVMF:IFIX"",""price"",$I1077),2,2))"),3416.25)</f>
        <v>3416.25</v>
      </c>
      <c r="W1077" s="32" t="e">
        <f t="shared" ca="1" si="39"/>
        <v>#VALUE!</v>
      </c>
      <c r="X1077" s="33" t="s">
        <v>66</v>
      </c>
      <c r="Y1077" s="34">
        <v>0</v>
      </c>
    </row>
    <row r="1078" spans="1:25" ht="15.75" customHeight="1" x14ac:dyDescent="0.2">
      <c r="A1078" s="48"/>
      <c r="B1078" s="45"/>
      <c r="C1078" s="46"/>
      <c r="D1078" s="48"/>
      <c r="E1078" s="135"/>
      <c r="F1078" s="49">
        <f t="shared" si="32"/>
        <v>0</v>
      </c>
      <c r="G1078" s="49">
        <f t="shared" si="33"/>
        <v>0</v>
      </c>
      <c r="H1078" s="34" t="s">
        <v>66</v>
      </c>
      <c r="I1078" s="45"/>
      <c r="J1078" s="46"/>
      <c r="K1078" s="25"/>
      <c r="L1078" s="22"/>
      <c r="M1078" s="47" t="str">
        <f t="shared" si="34"/>
        <v/>
      </c>
      <c r="N1078" s="27" t="str">
        <f t="shared" si="35"/>
        <v/>
      </c>
      <c r="O1078" s="27" t="str">
        <f t="shared" si="36"/>
        <v/>
      </c>
      <c r="P1078" s="27" t="str">
        <f t="shared" si="37"/>
        <v/>
      </c>
      <c r="Q1078" s="28" t="s">
        <v>66</v>
      </c>
      <c r="R1078" s="33" t="s">
        <v>66</v>
      </c>
      <c r="S1078" s="30">
        <f ca="1">SUMIFS(Dividendos!E:E,Dividendos!B:B,A1078,Dividendos!A:A,"&gt;="&amp;B1078,Dividendos!A:A,"&lt;="&amp; IF(I1078="",TODAY(),I1078 ))*D1078</f>
        <v>0</v>
      </c>
      <c r="T1078" s="30">
        <f t="shared" ca="1" si="38"/>
        <v>0</v>
      </c>
      <c r="U1078" s="31" t="str">
        <f ca="1">IFERROR(__xludf.DUMMYFUNCTION("IFERROR(IF(B1078=TODAY(),GOOGLEFINANCE(""INDEXBVMF:IFIX""),INDEX(GOOGLEFINANCE(""INDEXBVMF:IFIX"",""price"",$B1078),2,2)))"),"")</f>
        <v/>
      </c>
      <c r="V1078" s="31">
        <f ca="1">IFERROR(__xludf.DUMMYFUNCTION("IF(OR(ISBLANK($I1078),I1078=TODAY()), GOOGLEFINANCE(""INDEXBVMF:IFIX"") ,INDEX(GOOGLEFINANCE(""INDEXBVMF:IFIX"",""price"",$I1078),2,2))"),3416.25)</f>
        <v>3416.25</v>
      </c>
      <c r="W1078" s="32" t="e">
        <f t="shared" ca="1" si="39"/>
        <v>#VALUE!</v>
      </c>
      <c r="X1078" s="33" t="s">
        <v>66</v>
      </c>
      <c r="Y1078" s="34">
        <v>0</v>
      </c>
    </row>
    <row r="1079" spans="1:25" ht="15.75" customHeight="1" x14ac:dyDescent="0.2">
      <c r="A1079" s="48"/>
      <c r="B1079" s="45"/>
      <c r="C1079" s="46"/>
      <c r="D1079" s="48"/>
      <c r="E1079" s="135"/>
      <c r="F1079" s="49">
        <f t="shared" si="32"/>
        <v>0</v>
      </c>
      <c r="G1079" s="49">
        <f t="shared" si="33"/>
        <v>0</v>
      </c>
      <c r="H1079" s="34" t="s">
        <v>66</v>
      </c>
      <c r="I1079" s="45"/>
      <c r="J1079" s="46"/>
      <c r="K1079" s="25"/>
      <c r="L1079" s="22"/>
      <c r="M1079" s="47" t="str">
        <f t="shared" si="34"/>
        <v/>
      </c>
      <c r="N1079" s="27" t="str">
        <f t="shared" si="35"/>
        <v/>
      </c>
      <c r="O1079" s="27" t="str">
        <f t="shared" si="36"/>
        <v/>
      </c>
      <c r="P1079" s="27" t="str">
        <f t="shared" si="37"/>
        <v/>
      </c>
      <c r="Q1079" s="28" t="s">
        <v>66</v>
      </c>
      <c r="R1079" s="33" t="s">
        <v>66</v>
      </c>
      <c r="S1079" s="30">
        <f ca="1">SUMIFS(Dividendos!E:E,Dividendos!B:B,A1079,Dividendos!A:A,"&gt;="&amp;B1079,Dividendos!A:A,"&lt;="&amp; IF(I1079="",TODAY(),I1079 ))*D1079</f>
        <v>0</v>
      </c>
      <c r="T1079" s="30">
        <f t="shared" ca="1" si="38"/>
        <v>0</v>
      </c>
      <c r="U1079" s="31" t="str">
        <f ca="1">IFERROR(__xludf.DUMMYFUNCTION("IFERROR(IF(B1079=TODAY(),GOOGLEFINANCE(""INDEXBVMF:IFIX""),INDEX(GOOGLEFINANCE(""INDEXBVMF:IFIX"",""price"",$B1079),2,2)))"),"")</f>
        <v/>
      </c>
      <c r="V1079" s="31">
        <f ca="1">IFERROR(__xludf.DUMMYFUNCTION("IF(OR(ISBLANK($I1079),I1079=TODAY()), GOOGLEFINANCE(""INDEXBVMF:IFIX"") ,INDEX(GOOGLEFINANCE(""INDEXBVMF:IFIX"",""price"",$I1079),2,2))"),3416.25)</f>
        <v>3416.25</v>
      </c>
      <c r="W1079" s="32" t="e">
        <f t="shared" ca="1" si="39"/>
        <v>#VALUE!</v>
      </c>
      <c r="X1079" s="33" t="s">
        <v>66</v>
      </c>
      <c r="Y1079" s="34">
        <v>0</v>
      </c>
    </row>
    <row r="1080" spans="1:25" ht="15.75" customHeight="1" x14ac:dyDescent="0.2">
      <c r="A1080" s="48"/>
      <c r="B1080" s="45"/>
      <c r="C1080" s="46"/>
      <c r="D1080" s="48"/>
      <c r="E1080" s="135"/>
      <c r="F1080" s="49">
        <f t="shared" si="32"/>
        <v>0</v>
      </c>
      <c r="G1080" s="49">
        <f t="shared" si="33"/>
        <v>0</v>
      </c>
      <c r="H1080" s="34" t="s">
        <v>66</v>
      </c>
      <c r="I1080" s="45"/>
      <c r="J1080" s="46"/>
      <c r="K1080" s="25"/>
      <c r="L1080" s="22"/>
      <c r="M1080" s="47" t="str">
        <f t="shared" si="34"/>
        <v/>
      </c>
      <c r="N1080" s="27" t="str">
        <f t="shared" si="35"/>
        <v/>
      </c>
      <c r="O1080" s="27" t="str">
        <f t="shared" si="36"/>
        <v/>
      </c>
      <c r="P1080" s="27" t="str">
        <f t="shared" si="37"/>
        <v/>
      </c>
      <c r="Q1080" s="28" t="s">
        <v>66</v>
      </c>
      <c r="R1080" s="33" t="s">
        <v>66</v>
      </c>
      <c r="S1080" s="30">
        <f ca="1">SUMIFS(Dividendos!E:E,Dividendos!B:B,A1080,Dividendos!A:A,"&gt;="&amp;B1080,Dividendos!A:A,"&lt;="&amp; IF(I1080="",TODAY(),I1080 ))*D1080</f>
        <v>0</v>
      </c>
      <c r="T1080" s="30">
        <f t="shared" ca="1" si="38"/>
        <v>0</v>
      </c>
      <c r="U1080" s="31" t="str">
        <f ca="1">IFERROR(__xludf.DUMMYFUNCTION("IFERROR(IF(B1080=TODAY(),GOOGLEFINANCE(""INDEXBVMF:IFIX""),INDEX(GOOGLEFINANCE(""INDEXBVMF:IFIX"",""price"",$B1080),2,2)))"),"")</f>
        <v/>
      </c>
      <c r="V1080" s="31">
        <f ca="1">IFERROR(__xludf.DUMMYFUNCTION("IF(OR(ISBLANK($I1080),I1080=TODAY()), GOOGLEFINANCE(""INDEXBVMF:IFIX"") ,INDEX(GOOGLEFINANCE(""INDEXBVMF:IFIX"",""price"",$I1080),2,2))"),3416.25)</f>
        <v>3416.25</v>
      </c>
      <c r="W1080" s="32" t="e">
        <f t="shared" ca="1" si="39"/>
        <v>#VALUE!</v>
      </c>
      <c r="X1080" s="33" t="s">
        <v>66</v>
      </c>
      <c r="Y1080" s="34">
        <v>0</v>
      </c>
    </row>
    <row r="1081" spans="1:25" ht="15.75" customHeight="1" x14ac:dyDescent="0.2">
      <c r="A1081" s="48"/>
      <c r="B1081" s="45"/>
      <c r="C1081" s="46"/>
      <c r="D1081" s="48"/>
      <c r="E1081" s="135"/>
      <c r="F1081" s="49">
        <f t="shared" si="32"/>
        <v>0</v>
      </c>
      <c r="G1081" s="49">
        <f t="shared" si="33"/>
        <v>0</v>
      </c>
      <c r="H1081" s="34" t="s">
        <v>66</v>
      </c>
      <c r="I1081" s="45"/>
      <c r="J1081" s="46"/>
      <c r="K1081" s="25"/>
      <c r="L1081" s="22"/>
      <c r="M1081" s="47" t="str">
        <f t="shared" si="34"/>
        <v/>
      </c>
      <c r="N1081" s="27" t="str">
        <f t="shared" si="35"/>
        <v/>
      </c>
      <c r="O1081" s="27" t="str">
        <f t="shared" si="36"/>
        <v/>
      </c>
      <c r="P1081" s="27" t="str">
        <f t="shared" si="37"/>
        <v/>
      </c>
      <c r="Q1081" s="28" t="s">
        <v>66</v>
      </c>
      <c r="R1081" s="33" t="s">
        <v>66</v>
      </c>
      <c r="S1081" s="30">
        <f ca="1">SUMIFS(Dividendos!E:E,Dividendos!B:B,A1081,Dividendos!A:A,"&gt;="&amp;B1081,Dividendos!A:A,"&lt;="&amp; IF(I1081="",TODAY(),I1081 ))*D1081</f>
        <v>0</v>
      </c>
      <c r="T1081" s="30">
        <f t="shared" ca="1" si="38"/>
        <v>0</v>
      </c>
      <c r="U1081" s="31" t="str">
        <f ca="1">IFERROR(__xludf.DUMMYFUNCTION("IFERROR(IF(B1081=TODAY(),GOOGLEFINANCE(""INDEXBVMF:IFIX""),INDEX(GOOGLEFINANCE(""INDEXBVMF:IFIX"",""price"",$B1081),2,2)))"),"")</f>
        <v/>
      </c>
      <c r="V1081" s="31">
        <f ca="1">IFERROR(__xludf.DUMMYFUNCTION("IF(OR(ISBLANK($I1081),I1081=TODAY()), GOOGLEFINANCE(""INDEXBVMF:IFIX"") ,INDEX(GOOGLEFINANCE(""INDEXBVMF:IFIX"",""price"",$I1081),2,2))"),3416.25)</f>
        <v>3416.25</v>
      </c>
      <c r="W1081" s="32" t="e">
        <f t="shared" ca="1" si="39"/>
        <v>#VALUE!</v>
      </c>
      <c r="X1081" s="33" t="s">
        <v>66</v>
      </c>
      <c r="Y1081" s="34">
        <v>0</v>
      </c>
    </row>
    <row r="1082" spans="1:25" ht="15.75" customHeight="1" x14ac:dyDescent="0.2">
      <c r="A1082" s="48"/>
      <c r="B1082" s="45"/>
      <c r="C1082" s="46"/>
      <c r="D1082" s="48"/>
      <c r="E1082" s="135"/>
      <c r="F1082" s="49">
        <f t="shared" si="32"/>
        <v>0</v>
      </c>
      <c r="G1082" s="49">
        <f t="shared" si="33"/>
        <v>0</v>
      </c>
      <c r="H1082" s="34" t="s">
        <v>66</v>
      </c>
      <c r="I1082" s="45"/>
      <c r="J1082" s="46"/>
      <c r="K1082" s="25"/>
      <c r="L1082" s="22"/>
      <c r="M1082" s="47" t="str">
        <f t="shared" si="34"/>
        <v/>
      </c>
      <c r="N1082" s="27" t="str">
        <f t="shared" si="35"/>
        <v/>
      </c>
      <c r="O1082" s="27" t="str">
        <f t="shared" si="36"/>
        <v/>
      </c>
      <c r="P1082" s="27" t="str">
        <f t="shared" si="37"/>
        <v/>
      </c>
      <c r="Q1082" s="28" t="s">
        <v>66</v>
      </c>
      <c r="R1082" s="33" t="s">
        <v>66</v>
      </c>
      <c r="S1082" s="30">
        <f ca="1">SUMIFS(Dividendos!E:E,Dividendos!B:B,A1082,Dividendos!A:A,"&gt;="&amp;B1082,Dividendos!A:A,"&lt;="&amp; IF(I1082="",TODAY(),I1082 ))*D1082</f>
        <v>0</v>
      </c>
      <c r="T1082" s="30">
        <f t="shared" ca="1" si="38"/>
        <v>0</v>
      </c>
      <c r="U1082" s="31" t="str">
        <f ca="1">IFERROR(__xludf.DUMMYFUNCTION("IFERROR(IF(B1082=TODAY(),GOOGLEFINANCE(""INDEXBVMF:IFIX""),INDEX(GOOGLEFINANCE(""INDEXBVMF:IFIX"",""price"",$B1082),2,2)))"),"")</f>
        <v/>
      </c>
      <c r="V1082" s="31">
        <f ca="1">IFERROR(__xludf.DUMMYFUNCTION("IF(OR(ISBLANK($I1082),I1082=TODAY()), GOOGLEFINANCE(""INDEXBVMF:IFIX"") ,INDEX(GOOGLEFINANCE(""INDEXBVMF:IFIX"",""price"",$I1082),2,2))"),3416.25)</f>
        <v>3416.25</v>
      </c>
      <c r="W1082" s="32" t="e">
        <f t="shared" ca="1" si="39"/>
        <v>#VALUE!</v>
      </c>
      <c r="X1082" s="33" t="s">
        <v>66</v>
      </c>
      <c r="Y1082" s="34">
        <v>0</v>
      </c>
    </row>
    <row r="1083" spans="1:25" ht="15.75" customHeight="1" x14ac:dyDescent="0.2">
      <c r="A1083" s="48"/>
      <c r="B1083" s="45"/>
      <c r="C1083" s="46"/>
      <c r="D1083" s="48"/>
      <c r="E1083" s="135"/>
      <c r="F1083" s="49">
        <f t="shared" si="32"/>
        <v>0</v>
      </c>
      <c r="G1083" s="49">
        <f t="shared" si="33"/>
        <v>0</v>
      </c>
      <c r="H1083" s="34" t="s">
        <v>66</v>
      </c>
      <c r="I1083" s="45"/>
      <c r="J1083" s="46"/>
      <c r="K1083" s="25"/>
      <c r="L1083" s="22"/>
      <c r="M1083" s="47" t="str">
        <f t="shared" si="34"/>
        <v/>
      </c>
      <c r="N1083" s="27" t="str">
        <f t="shared" si="35"/>
        <v/>
      </c>
      <c r="O1083" s="27" t="str">
        <f t="shared" si="36"/>
        <v/>
      </c>
      <c r="P1083" s="27" t="str">
        <f t="shared" si="37"/>
        <v/>
      </c>
      <c r="Q1083" s="28" t="s">
        <v>66</v>
      </c>
      <c r="R1083" s="33" t="s">
        <v>66</v>
      </c>
      <c r="S1083" s="30">
        <f ca="1">SUMIFS(Dividendos!E:E,Dividendos!B:B,A1083,Dividendos!A:A,"&gt;="&amp;B1083,Dividendos!A:A,"&lt;="&amp; IF(I1083="",TODAY(),I1083 ))*D1083</f>
        <v>0</v>
      </c>
      <c r="T1083" s="30">
        <f t="shared" ca="1" si="38"/>
        <v>0</v>
      </c>
      <c r="U1083" s="31" t="str">
        <f ca="1">IFERROR(__xludf.DUMMYFUNCTION("IFERROR(IF(B1083=TODAY(),GOOGLEFINANCE(""INDEXBVMF:IFIX""),INDEX(GOOGLEFINANCE(""INDEXBVMF:IFIX"",""price"",$B1083),2,2)))"),"")</f>
        <v/>
      </c>
      <c r="V1083" s="31">
        <f ca="1">IFERROR(__xludf.DUMMYFUNCTION("IF(OR(ISBLANK($I1083),I1083=TODAY()), GOOGLEFINANCE(""INDEXBVMF:IFIX"") ,INDEX(GOOGLEFINANCE(""INDEXBVMF:IFIX"",""price"",$I1083),2,2))"),3416.25)</f>
        <v>3416.25</v>
      </c>
      <c r="W1083" s="32" t="e">
        <f t="shared" ca="1" si="39"/>
        <v>#VALUE!</v>
      </c>
      <c r="X1083" s="33" t="s">
        <v>66</v>
      </c>
      <c r="Y1083" s="34">
        <v>0</v>
      </c>
    </row>
    <row r="1084" spans="1:25" ht="15.75" customHeight="1" x14ac:dyDescent="0.2">
      <c r="A1084" s="48"/>
      <c r="B1084" s="45"/>
      <c r="C1084" s="46"/>
      <c r="D1084" s="48"/>
      <c r="E1084" s="135"/>
      <c r="F1084" s="49">
        <f t="shared" si="32"/>
        <v>0</v>
      </c>
      <c r="G1084" s="49">
        <f t="shared" si="33"/>
        <v>0</v>
      </c>
      <c r="H1084" s="34" t="s">
        <v>66</v>
      </c>
      <c r="I1084" s="45"/>
      <c r="J1084" s="46"/>
      <c r="K1084" s="25"/>
      <c r="L1084" s="22"/>
      <c r="M1084" s="47" t="str">
        <f t="shared" si="34"/>
        <v/>
      </c>
      <c r="N1084" s="27" t="str">
        <f t="shared" si="35"/>
        <v/>
      </c>
      <c r="O1084" s="27" t="str">
        <f t="shared" si="36"/>
        <v/>
      </c>
      <c r="P1084" s="27" t="str">
        <f t="shared" si="37"/>
        <v/>
      </c>
      <c r="Q1084" s="28" t="s">
        <v>66</v>
      </c>
      <c r="R1084" s="33" t="s">
        <v>66</v>
      </c>
      <c r="S1084" s="30">
        <f ca="1">SUMIFS(Dividendos!E:E,Dividendos!B:B,A1084,Dividendos!A:A,"&gt;="&amp;B1084,Dividendos!A:A,"&lt;="&amp; IF(I1084="",TODAY(),I1084 ))*D1084</f>
        <v>0</v>
      </c>
      <c r="T1084" s="30">
        <f t="shared" ca="1" si="38"/>
        <v>0</v>
      </c>
      <c r="U1084" s="31" t="str">
        <f ca="1">IFERROR(__xludf.DUMMYFUNCTION("IFERROR(IF(B1084=TODAY(),GOOGLEFINANCE(""INDEXBVMF:IFIX""),INDEX(GOOGLEFINANCE(""INDEXBVMF:IFIX"",""price"",$B1084),2,2)))"),"")</f>
        <v/>
      </c>
      <c r="V1084" s="31">
        <f ca="1">IFERROR(__xludf.DUMMYFUNCTION("IF(OR(ISBLANK($I1084),I1084=TODAY()), GOOGLEFINANCE(""INDEXBVMF:IFIX"") ,INDEX(GOOGLEFINANCE(""INDEXBVMF:IFIX"",""price"",$I1084),2,2))"),3416.25)</f>
        <v>3416.25</v>
      </c>
      <c r="W1084" s="32" t="e">
        <f t="shared" ca="1" si="39"/>
        <v>#VALUE!</v>
      </c>
      <c r="X1084" s="33" t="s">
        <v>66</v>
      </c>
      <c r="Y1084" s="34">
        <v>0</v>
      </c>
    </row>
    <row r="1085" spans="1:25" ht="15.75" customHeight="1" x14ac:dyDescent="0.2">
      <c r="A1085" s="48"/>
      <c r="B1085" s="45"/>
      <c r="C1085" s="46"/>
      <c r="D1085" s="48"/>
      <c r="E1085" s="135"/>
      <c r="F1085" s="49">
        <f t="shared" si="32"/>
        <v>0</v>
      </c>
      <c r="G1085" s="49">
        <f t="shared" si="33"/>
        <v>0</v>
      </c>
      <c r="H1085" s="34" t="s">
        <v>66</v>
      </c>
      <c r="I1085" s="45"/>
      <c r="J1085" s="46"/>
      <c r="K1085" s="25"/>
      <c r="L1085" s="22"/>
      <c r="M1085" s="47" t="str">
        <f t="shared" si="34"/>
        <v/>
      </c>
      <c r="N1085" s="27" t="str">
        <f t="shared" si="35"/>
        <v/>
      </c>
      <c r="O1085" s="27" t="str">
        <f t="shared" si="36"/>
        <v/>
      </c>
      <c r="P1085" s="27" t="str">
        <f t="shared" si="37"/>
        <v/>
      </c>
      <c r="Q1085" s="28" t="s">
        <v>66</v>
      </c>
      <c r="R1085" s="33" t="s">
        <v>66</v>
      </c>
      <c r="S1085" s="30">
        <f ca="1">SUMIFS(Dividendos!E:E,Dividendos!B:B,A1085,Dividendos!A:A,"&gt;="&amp;B1085,Dividendos!A:A,"&lt;="&amp; IF(I1085="",TODAY(),I1085 ))*D1085</f>
        <v>0</v>
      </c>
      <c r="T1085" s="30">
        <f t="shared" ca="1" si="38"/>
        <v>0</v>
      </c>
      <c r="U1085" s="31" t="str">
        <f ca="1">IFERROR(__xludf.DUMMYFUNCTION("IFERROR(IF(B1085=TODAY(),GOOGLEFINANCE(""INDEXBVMF:IFIX""),INDEX(GOOGLEFINANCE(""INDEXBVMF:IFIX"",""price"",$B1085),2,2)))"),"")</f>
        <v/>
      </c>
      <c r="V1085" s="31">
        <f ca="1">IFERROR(__xludf.DUMMYFUNCTION("IF(OR(ISBLANK($I1085),I1085=TODAY()), GOOGLEFINANCE(""INDEXBVMF:IFIX"") ,INDEX(GOOGLEFINANCE(""INDEXBVMF:IFIX"",""price"",$I1085),2,2))"),3416.25)</f>
        <v>3416.25</v>
      </c>
      <c r="W1085" s="32" t="e">
        <f t="shared" ca="1" si="39"/>
        <v>#VALUE!</v>
      </c>
      <c r="X1085" s="33" t="s">
        <v>66</v>
      </c>
      <c r="Y1085" s="34">
        <v>0</v>
      </c>
    </row>
    <row r="1086" spans="1:25" ht="15.75" customHeight="1" x14ac:dyDescent="0.2">
      <c r="A1086" s="48"/>
      <c r="B1086" s="45"/>
      <c r="C1086" s="46"/>
      <c r="D1086" s="48"/>
      <c r="E1086" s="135"/>
      <c r="F1086" s="49">
        <f t="shared" si="32"/>
        <v>0</v>
      </c>
      <c r="G1086" s="49">
        <f t="shared" si="33"/>
        <v>0</v>
      </c>
      <c r="H1086" s="34" t="s">
        <v>66</v>
      </c>
      <c r="I1086" s="45"/>
      <c r="J1086" s="46"/>
      <c r="K1086" s="25"/>
      <c r="L1086" s="22"/>
      <c r="M1086" s="47" t="str">
        <f t="shared" si="34"/>
        <v/>
      </c>
      <c r="N1086" s="27" t="str">
        <f t="shared" si="35"/>
        <v/>
      </c>
      <c r="O1086" s="27" t="str">
        <f t="shared" si="36"/>
        <v/>
      </c>
      <c r="P1086" s="27" t="str">
        <f t="shared" si="37"/>
        <v/>
      </c>
      <c r="Q1086" s="28" t="s">
        <v>66</v>
      </c>
      <c r="R1086" s="33" t="s">
        <v>66</v>
      </c>
      <c r="S1086" s="30">
        <f ca="1">SUMIFS(Dividendos!E:E,Dividendos!B:B,A1086,Dividendos!A:A,"&gt;="&amp;B1086,Dividendos!A:A,"&lt;="&amp; IF(I1086="",TODAY(),I1086 ))*D1086</f>
        <v>0</v>
      </c>
      <c r="T1086" s="30">
        <f t="shared" ca="1" si="38"/>
        <v>0</v>
      </c>
      <c r="U1086" s="31" t="str">
        <f ca="1">IFERROR(__xludf.DUMMYFUNCTION("IFERROR(IF(B1086=TODAY(),GOOGLEFINANCE(""INDEXBVMF:IFIX""),INDEX(GOOGLEFINANCE(""INDEXBVMF:IFIX"",""price"",$B1086),2,2)))"),"")</f>
        <v/>
      </c>
      <c r="V1086" s="31">
        <f ca="1">IFERROR(__xludf.DUMMYFUNCTION("IF(OR(ISBLANK($I1086),I1086=TODAY()), GOOGLEFINANCE(""INDEXBVMF:IFIX"") ,INDEX(GOOGLEFINANCE(""INDEXBVMF:IFIX"",""price"",$I1086),2,2))"),3416.25)</f>
        <v>3416.25</v>
      </c>
      <c r="W1086" s="32" t="e">
        <f t="shared" ca="1" si="39"/>
        <v>#VALUE!</v>
      </c>
      <c r="X1086" s="33" t="s">
        <v>66</v>
      </c>
      <c r="Y1086" s="34">
        <v>0</v>
      </c>
    </row>
    <row r="1087" spans="1:25" ht="15.75" customHeight="1" x14ac:dyDescent="0.2">
      <c r="A1087" s="48"/>
      <c r="B1087" s="45"/>
      <c r="C1087" s="46"/>
      <c r="D1087" s="48"/>
      <c r="E1087" s="135"/>
      <c r="F1087" s="49">
        <f t="shared" si="32"/>
        <v>0</v>
      </c>
      <c r="G1087" s="49">
        <f t="shared" si="33"/>
        <v>0</v>
      </c>
      <c r="H1087" s="34" t="s">
        <v>66</v>
      </c>
      <c r="I1087" s="45"/>
      <c r="J1087" s="46"/>
      <c r="K1087" s="25"/>
      <c r="L1087" s="22"/>
      <c r="M1087" s="47" t="str">
        <f t="shared" si="34"/>
        <v/>
      </c>
      <c r="N1087" s="27" t="str">
        <f t="shared" si="35"/>
        <v/>
      </c>
      <c r="O1087" s="27" t="str">
        <f t="shared" si="36"/>
        <v/>
      </c>
      <c r="P1087" s="27" t="str">
        <f t="shared" si="37"/>
        <v/>
      </c>
      <c r="Q1087" s="28" t="s">
        <v>66</v>
      </c>
      <c r="R1087" s="33" t="s">
        <v>66</v>
      </c>
      <c r="S1087" s="30">
        <f ca="1">SUMIFS(Dividendos!E:E,Dividendos!B:B,A1087,Dividendos!A:A,"&gt;="&amp;B1087,Dividendos!A:A,"&lt;="&amp; IF(I1087="",TODAY(),I1087 ))*D1087</f>
        <v>0</v>
      </c>
      <c r="T1087" s="30">
        <f t="shared" ca="1" si="38"/>
        <v>0</v>
      </c>
      <c r="U1087" s="31" t="str">
        <f ca="1">IFERROR(__xludf.DUMMYFUNCTION("IFERROR(IF(B1087=TODAY(),GOOGLEFINANCE(""INDEXBVMF:IFIX""),INDEX(GOOGLEFINANCE(""INDEXBVMF:IFIX"",""price"",$B1087),2,2)))"),"")</f>
        <v/>
      </c>
      <c r="V1087" s="31">
        <f ca="1">IFERROR(__xludf.DUMMYFUNCTION("IF(OR(ISBLANK($I1087),I1087=TODAY()), GOOGLEFINANCE(""INDEXBVMF:IFIX"") ,INDEX(GOOGLEFINANCE(""INDEXBVMF:IFIX"",""price"",$I1087),2,2))"),3416.25)</f>
        <v>3416.25</v>
      </c>
      <c r="W1087" s="32" t="e">
        <f t="shared" ca="1" si="39"/>
        <v>#VALUE!</v>
      </c>
      <c r="X1087" s="33" t="s">
        <v>66</v>
      </c>
      <c r="Y1087" s="34">
        <v>0</v>
      </c>
    </row>
    <row r="1088" spans="1:25" ht="15.75" customHeight="1" x14ac:dyDescent="0.2">
      <c r="A1088" s="48"/>
      <c r="B1088" s="45"/>
      <c r="C1088" s="46"/>
      <c r="D1088" s="48"/>
      <c r="E1088" s="135"/>
      <c r="F1088" s="49">
        <f t="shared" si="32"/>
        <v>0</v>
      </c>
      <c r="G1088" s="49">
        <f t="shared" si="33"/>
        <v>0</v>
      </c>
      <c r="H1088" s="34" t="s">
        <v>66</v>
      </c>
      <c r="I1088" s="45"/>
      <c r="J1088" s="46"/>
      <c r="K1088" s="25"/>
      <c r="L1088" s="22"/>
      <c r="M1088" s="47" t="str">
        <f t="shared" si="34"/>
        <v/>
      </c>
      <c r="N1088" s="27" t="str">
        <f t="shared" si="35"/>
        <v/>
      </c>
      <c r="O1088" s="27" t="str">
        <f t="shared" si="36"/>
        <v/>
      </c>
      <c r="P1088" s="27" t="str">
        <f t="shared" si="37"/>
        <v/>
      </c>
      <c r="Q1088" s="28" t="s">
        <v>66</v>
      </c>
      <c r="R1088" s="33" t="s">
        <v>66</v>
      </c>
      <c r="S1088" s="30">
        <f ca="1">SUMIFS(Dividendos!E:E,Dividendos!B:B,A1088,Dividendos!A:A,"&gt;="&amp;B1088,Dividendos!A:A,"&lt;="&amp; IF(I1088="",TODAY(),I1088 ))*D1088</f>
        <v>0</v>
      </c>
      <c r="T1088" s="30">
        <f t="shared" ca="1" si="38"/>
        <v>0</v>
      </c>
      <c r="U1088" s="31" t="str">
        <f ca="1">IFERROR(__xludf.DUMMYFUNCTION("IFERROR(IF(B1088=TODAY(),GOOGLEFINANCE(""INDEXBVMF:IFIX""),INDEX(GOOGLEFINANCE(""INDEXBVMF:IFIX"",""price"",$B1088),2,2)))"),"")</f>
        <v/>
      </c>
      <c r="V1088" s="31">
        <f ca="1">IFERROR(__xludf.DUMMYFUNCTION("IF(OR(ISBLANK($I1088),I1088=TODAY()), GOOGLEFINANCE(""INDEXBVMF:IFIX"") ,INDEX(GOOGLEFINANCE(""INDEXBVMF:IFIX"",""price"",$I1088),2,2))"),3416.25)</f>
        <v>3416.25</v>
      </c>
      <c r="W1088" s="32" t="e">
        <f t="shared" ca="1" si="39"/>
        <v>#VALUE!</v>
      </c>
      <c r="X1088" s="33" t="s">
        <v>66</v>
      </c>
      <c r="Y1088" s="34">
        <v>0</v>
      </c>
    </row>
    <row r="1089" spans="1:25" ht="15.75" customHeight="1" x14ac:dyDescent="0.2">
      <c r="A1089" s="48"/>
      <c r="B1089" s="45"/>
      <c r="C1089" s="46"/>
      <c r="D1089" s="48"/>
      <c r="E1089" s="135"/>
      <c r="F1089" s="49">
        <f t="shared" si="32"/>
        <v>0</v>
      </c>
      <c r="G1089" s="49">
        <f t="shared" si="33"/>
        <v>0</v>
      </c>
      <c r="H1089" s="34" t="s">
        <v>66</v>
      </c>
      <c r="I1089" s="45"/>
      <c r="J1089" s="46"/>
      <c r="K1089" s="25"/>
      <c r="L1089" s="22"/>
      <c r="M1089" s="47" t="str">
        <f t="shared" si="34"/>
        <v/>
      </c>
      <c r="N1089" s="27" t="str">
        <f t="shared" si="35"/>
        <v/>
      </c>
      <c r="O1089" s="27" t="str">
        <f t="shared" si="36"/>
        <v/>
      </c>
      <c r="P1089" s="27" t="str">
        <f t="shared" si="37"/>
        <v/>
      </c>
      <c r="Q1089" s="28" t="s">
        <v>66</v>
      </c>
      <c r="R1089" s="33" t="s">
        <v>66</v>
      </c>
      <c r="S1089" s="30">
        <f ca="1">SUMIFS(Dividendos!E:E,Dividendos!B:B,A1089,Dividendos!A:A,"&gt;="&amp;B1089,Dividendos!A:A,"&lt;="&amp; IF(I1089="",TODAY(),I1089 ))*D1089</f>
        <v>0</v>
      </c>
      <c r="T1089" s="30">
        <f t="shared" ca="1" si="38"/>
        <v>0</v>
      </c>
      <c r="U1089" s="31" t="str">
        <f ca="1">IFERROR(__xludf.DUMMYFUNCTION("IFERROR(IF(B1089=TODAY(),GOOGLEFINANCE(""INDEXBVMF:IFIX""),INDEX(GOOGLEFINANCE(""INDEXBVMF:IFIX"",""price"",$B1089),2,2)))"),"")</f>
        <v/>
      </c>
      <c r="V1089" s="31">
        <f ca="1">IFERROR(__xludf.DUMMYFUNCTION("IF(OR(ISBLANK($I1089),I1089=TODAY()), GOOGLEFINANCE(""INDEXBVMF:IFIX"") ,INDEX(GOOGLEFINANCE(""INDEXBVMF:IFIX"",""price"",$I1089),2,2))"),3416.25)</f>
        <v>3416.25</v>
      </c>
      <c r="W1089" s="32" t="e">
        <f t="shared" ca="1" si="39"/>
        <v>#VALUE!</v>
      </c>
      <c r="X1089" s="33" t="s">
        <v>66</v>
      </c>
      <c r="Y1089" s="34">
        <v>0</v>
      </c>
    </row>
    <row r="1090" spans="1:25" ht="15.75" customHeight="1" x14ac:dyDescent="0.2">
      <c r="A1090" s="48"/>
      <c r="B1090" s="45"/>
      <c r="C1090" s="46"/>
      <c r="D1090" s="48"/>
      <c r="E1090" s="135"/>
      <c r="F1090" s="49">
        <f t="shared" si="32"/>
        <v>0</v>
      </c>
      <c r="G1090" s="49">
        <f t="shared" si="33"/>
        <v>0</v>
      </c>
      <c r="H1090" s="34" t="s">
        <v>66</v>
      </c>
      <c r="I1090" s="45"/>
      <c r="J1090" s="46"/>
      <c r="K1090" s="25"/>
      <c r="L1090" s="22"/>
      <c r="M1090" s="47" t="str">
        <f t="shared" si="34"/>
        <v/>
      </c>
      <c r="N1090" s="27" t="str">
        <f t="shared" si="35"/>
        <v/>
      </c>
      <c r="O1090" s="27" t="str">
        <f t="shared" si="36"/>
        <v/>
      </c>
      <c r="P1090" s="27" t="str">
        <f t="shared" si="37"/>
        <v/>
      </c>
      <c r="Q1090" s="28" t="s">
        <v>66</v>
      </c>
      <c r="R1090" s="33" t="s">
        <v>66</v>
      </c>
      <c r="S1090" s="30">
        <f ca="1">SUMIFS(Dividendos!E:E,Dividendos!B:B,A1090,Dividendos!A:A,"&gt;="&amp;B1090,Dividendos!A:A,"&lt;="&amp; IF(I1090="",TODAY(),I1090 ))*D1090</f>
        <v>0</v>
      </c>
      <c r="T1090" s="30">
        <f t="shared" ca="1" si="38"/>
        <v>0</v>
      </c>
      <c r="U1090" s="31" t="str">
        <f ca="1">IFERROR(__xludf.DUMMYFUNCTION("IFERROR(IF(B1090=TODAY(),GOOGLEFINANCE(""INDEXBVMF:IFIX""),INDEX(GOOGLEFINANCE(""INDEXBVMF:IFIX"",""price"",$B1090),2,2)))"),"")</f>
        <v/>
      </c>
      <c r="V1090" s="31">
        <f ca="1">IFERROR(__xludf.DUMMYFUNCTION("IF(OR(ISBLANK($I1090),I1090=TODAY()), GOOGLEFINANCE(""INDEXBVMF:IFIX"") ,INDEX(GOOGLEFINANCE(""INDEXBVMF:IFIX"",""price"",$I1090),2,2))"),3416.25)</f>
        <v>3416.25</v>
      </c>
      <c r="W1090" s="32" t="e">
        <f t="shared" ca="1" si="39"/>
        <v>#VALUE!</v>
      </c>
      <c r="X1090" s="33" t="s">
        <v>66</v>
      </c>
      <c r="Y1090" s="34">
        <v>0</v>
      </c>
    </row>
    <row r="1091" spans="1:25" ht="15.75" customHeight="1" x14ac:dyDescent="0.2">
      <c r="A1091" s="48"/>
      <c r="B1091" s="45"/>
      <c r="C1091" s="46"/>
      <c r="D1091" s="48"/>
      <c r="E1091" s="135"/>
      <c r="F1091" s="49">
        <f t="shared" si="32"/>
        <v>0</v>
      </c>
      <c r="G1091" s="49">
        <f t="shared" si="33"/>
        <v>0</v>
      </c>
      <c r="H1091" s="34" t="s">
        <v>66</v>
      </c>
      <c r="I1091" s="45"/>
      <c r="J1091" s="46"/>
      <c r="K1091" s="25"/>
      <c r="L1091" s="22"/>
      <c r="M1091" s="47" t="str">
        <f t="shared" si="34"/>
        <v/>
      </c>
      <c r="N1091" s="27" t="str">
        <f t="shared" si="35"/>
        <v/>
      </c>
      <c r="O1091" s="27" t="str">
        <f t="shared" si="36"/>
        <v/>
      </c>
      <c r="P1091" s="27" t="str">
        <f t="shared" si="37"/>
        <v/>
      </c>
      <c r="Q1091" s="28" t="s">
        <v>66</v>
      </c>
      <c r="R1091" s="33" t="s">
        <v>66</v>
      </c>
      <c r="S1091" s="30">
        <f ca="1">SUMIFS(Dividendos!E:E,Dividendos!B:B,A1091,Dividendos!A:A,"&gt;="&amp;B1091,Dividendos!A:A,"&lt;="&amp; IF(I1091="",TODAY(),I1091 ))*D1091</f>
        <v>0</v>
      </c>
      <c r="T1091" s="30">
        <f t="shared" ca="1" si="38"/>
        <v>0</v>
      </c>
      <c r="U1091" s="31" t="str">
        <f ca="1">IFERROR(__xludf.DUMMYFUNCTION("IFERROR(IF(B1091=TODAY(),GOOGLEFINANCE(""INDEXBVMF:IFIX""),INDEX(GOOGLEFINANCE(""INDEXBVMF:IFIX"",""price"",$B1091),2,2)))"),"")</f>
        <v/>
      </c>
      <c r="V1091" s="31">
        <f ca="1">IFERROR(__xludf.DUMMYFUNCTION("IF(OR(ISBLANK($I1091),I1091=TODAY()), GOOGLEFINANCE(""INDEXBVMF:IFIX"") ,INDEX(GOOGLEFINANCE(""INDEXBVMF:IFIX"",""price"",$I1091),2,2))"),3416.25)</f>
        <v>3416.25</v>
      </c>
      <c r="W1091" s="32" t="e">
        <f t="shared" ca="1" si="39"/>
        <v>#VALUE!</v>
      </c>
      <c r="X1091" s="33" t="s">
        <v>66</v>
      </c>
      <c r="Y1091" s="34">
        <v>0</v>
      </c>
    </row>
    <row r="1092" spans="1:25" ht="15.75" customHeight="1" x14ac:dyDescent="0.2">
      <c r="A1092" s="48"/>
      <c r="B1092" s="45"/>
      <c r="C1092" s="46"/>
      <c r="D1092" s="48"/>
      <c r="E1092" s="135"/>
      <c r="F1092" s="49">
        <f t="shared" si="32"/>
        <v>0</v>
      </c>
      <c r="G1092" s="49">
        <f t="shared" si="33"/>
        <v>0</v>
      </c>
      <c r="H1092" s="34" t="s">
        <v>66</v>
      </c>
      <c r="I1092" s="45"/>
      <c r="J1092" s="46"/>
      <c r="K1092" s="25"/>
      <c r="L1092" s="22"/>
      <c r="M1092" s="47" t="str">
        <f t="shared" si="34"/>
        <v/>
      </c>
      <c r="N1092" s="27" t="str">
        <f t="shared" si="35"/>
        <v/>
      </c>
      <c r="O1092" s="27" t="str">
        <f t="shared" si="36"/>
        <v/>
      </c>
      <c r="P1092" s="27" t="str">
        <f t="shared" si="37"/>
        <v/>
      </c>
      <c r="Q1092" s="28" t="s">
        <v>66</v>
      </c>
      <c r="R1092" s="33" t="s">
        <v>66</v>
      </c>
      <c r="S1092" s="30">
        <f ca="1">SUMIFS(Dividendos!E:E,Dividendos!B:B,A1092,Dividendos!A:A,"&gt;="&amp;B1092,Dividendos!A:A,"&lt;="&amp; IF(I1092="",TODAY(),I1092 ))*D1092</f>
        <v>0</v>
      </c>
      <c r="T1092" s="30">
        <f t="shared" ca="1" si="38"/>
        <v>0</v>
      </c>
      <c r="U1092" s="31" t="str">
        <f ca="1">IFERROR(__xludf.DUMMYFUNCTION("IFERROR(IF(B1092=TODAY(),GOOGLEFINANCE(""INDEXBVMF:IFIX""),INDEX(GOOGLEFINANCE(""INDEXBVMF:IFIX"",""price"",$B1092),2,2)))"),"")</f>
        <v/>
      </c>
      <c r="V1092" s="31">
        <f ca="1">IFERROR(__xludf.DUMMYFUNCTION("IF(OR(ISBLANK($I1092),I1092=TODAY()), GOOGLEFINANCE(""INDEXBVMF:IFIX"") ,INDEX(GOOGLEFINANCE(""INDEXBVMF:IFIX"",""price"",$I1092),2,2))"),3416.25)</f>
        <v>3416.25</v>
      </c>
      <c r="W1092" s="32" t="e">
        <f t="shared" ca="1" si="39"/>
        <v>#VALUE!</v>
      </c>
      <c r="X1092" s="33" t="s">
        <v>66</v>
      </c>
      <c r="Y1092" s="34">
        <v>0</v>
      </c>
    </row>
    <row r="1093" spans="1:25" ht="15.75" customHeight="1" x14ac:dyDescent="0.2">
      <c r="A1093" s="48"/>
      <c r="B1093" s="45"/>
      <c r="C1093" s="46"/>
      <c r="D1093" s="48"/>
      <c r="E1093" s="135"/>
      <c r="F1093" s="49">
        <f t="shared" si="32"/>
        <v>0</v>
      </c>
      <c r="G1093" s="49">
        <f t="shared" si="33"/>
        <v>0</v>
      </c>
      <c r="H1093" s="34" t="s">
        <v>66</v>
      </c>
      <c r="I1093" s="45"/>
      <c r="J1093" s="46"/>
      <c r="K1093" s="25"/>
      <c r="L1093" s="22"/>
      <c r="M1093" s="47" t="str">
        <f t="shared" si="34"/>
        <v/>
      </c>
      <c r="N1093" s="27" t="str">
        <f t="shared" si="35"/>
        <v/>
      </c>
      <c r="O1093" s="27" t="str">
        <f t="shared" si="36"/>
        <v/>
      </c>
      <c r="P1093" s="27" t="str">
        <f t="shared" si="37"/>
        <v/>
      </c>
      <c r="Q1093" s="28" t="s">
        <v>66</v>
      </c>
      <c r="R1093" s="33" t="s">
        <v>66</v>
      </c>
      <c r="S1093" s="30">
        <f ca="1">SUMIFS(Dividendos!E:E,Dividendos!B:B,A1093,Dividendos!A:A,"&gt;="&amp;B1093,Dividendos!A:A,"&lt;="&amp; IF(I1093="",TODAY(),I1093 ))*D1093</f>
        <v>0</v>
      </c>
      <c r="T1093" s="30">
        <f t="shared" ca="1" si="38"/>
        <v>0</v>
      </c>
      <c r="U1093" s="31" t="str">
        <f ca="1">IFERROR(__xludf.DUMMYFUNCTION("IFERROR(IF(B1093=TODAY(),GOOGLEFINANCE(""INDEXBVMF:IFIX""),INDEX(GOOGLEFINANCE(""INDEXBVMF:IFIX"",""price"",$B1093),2,2)))"),"")</f>
        <v/>
      </c>
      <c r="V1093" s="31">
        <f ca="1">IFERROR(__xludf.DUMMYFUNCTION("IF(OR(ISBLANK($I1093),I1093=TODAY()), GOOGLEFINANCE(""INDEXBVMF:IFIX"") ,INDEX(GOOGLEFINANCE(""INDEXBVMF:IFIX"",""price"",$I1093),2,2))"),3416.25)</f>
        <v>3416.25</v>
      </c>
      <c r="W1093" s="32" t="e">
        <f t="shared" ca="1" si="39"/>
        <v>#VALUE!</v>
      </c>
      <c r="X1093" s="33" t="s">
        <v>66</v>
      </c>
      <c r="Y1093" s="34">
        <v>0</v>
      </c>
    </row>
    <row r="1094" spans="1:25" ht="15.75" customHeight="1" x14ac:dyDescent="0.2">
      <c r="A1094" s="48"/>
      <c r="B1094" s="45"/>
      <c r="C1094" s="46"/>
      <c r="D1094" s="48"/>
      <c r="E1094" s="135"/>
      <c r="F1094" s="49">
        <f t="shared" si="32"/>
        <v>0</v>
      </c>
      <c r="G1094" s="49">
        <f t="shared" si="33"/>
        <v>0</v>
      </c>
      <c r="H1094" s="34" t="s">
        <v>66</v>
      </c>
      <c r="I1094" s="45"/>
      <c r="J1094" s="46"/>
      <c r="K1094" s="25"/>
      <c r="L1094" s="22"/>
      <c r="M1094" s="47" t="str">
        <f t="shared" si="34"/>
        <v/>
      </c>
      <c r="N1094" s="27" t="str">
        <f t="shared" si="35"/>
        <v/>
      </c>
      <c r="O1094" s="27" t="str">
        <f t="shared" si="36"/>
        <v/>
      </c>
      <c r="P1094" s="27" t="str">
        <f t="shared" si="37"/>
        <v/>
      </c>
      <c r="Q1094" s="28" t="s">
        <v>66</v>
      </c>
      <c r="R1094" s="33" t="s">
        <v>66</v>
      </c>
      <c r="S1094" s="30">
        <f ca="1">SUMIFS(Dividendos!E:E,Dividendos!B:B,A1094,Dividendos!A:A,"&gt;="&amp;B1094,Dividendos!A:A,"&lt;="&amp; IF(I1094="",TODAY(),I1094 ))*D1094</f>
        <v>0</v>
      </c>
      <c r="T1094" s="30">
        <f t="shared" ca="1" si="38"/>
        <v>0</v>
      </c>
      <c r="U1094" s="31" t="str">
        <f ca="1">IFERROR(__xludf.DUMMYFUNCTION("IFERROR(IF(B1094=TODAY(),GOOGLEFINANCE(""INDEXBVMF:IFIX""),INDEX(GOOGLEFINANCE(""INDEXBVMF:IFIX"",""price"",$B1094),2,2)))"),"")</f>
        <v/>
      </c>
      <c r="V1094" s="31">
        <f ca="1">IFERROR(__xludf.DUMMYFUNCTION("IF(OR(ISBLANK($I1094),I1094=TODAY()), GOOGLEFINANCE(""INDEXBVMF:IFIX"") ,INDEX(GOOGLEFINANCE(""INDEXBVMF:IFIX"",""price"",$I1094),2,2))"),3416.25)</f>
        <v>3416.25</v>
      </c>
      <c r="W1094" s="32" t="e">
        <f t="shared" ca="1" si="39"/>
        <v>#VALUE!</v>
      </c>
      <c r="X1094" s="33" t="s">
        <v>66</v>
      </c>
      <c r="Y1094" s="34">
        <v>0</v>
      </c>
    </row>
    <row r="1095" spans="1:25" ht="15.75" customHeight="1" x14ac:dyDescent="0.2">
      <c r="A1095" s="48"/>
      <c r="B1095" s="45"/>
      <c r="C1095" s="46"/>
      <c r="D1095" s="48"/>
      <c r="E1095" s="135"/>
      <c r="F1095" s="49">
        <f t="shared" si="32"/>
        <v>0</v>
      </c>
      <c r="G1095" s="49">
        <f t="shared" si="33"/>
        <v>0</v>
      </c>
      <c r="H1095" s="34" t="s">
        <v>66</v>
      </c>
      <c r="I1095" s="45"/>
      <c r="J1095" s="46"/>
      <c r="K1095" s="25"/>
      <c r="L1095" s="22"/>
      <c r="M1095" s="47" t="str">
        <f t="shared" si="34"/>
        <v/>
      </c>
      <c r="N1095" s="27" t="str">
        <f t="shared" si="35"/>
        <v/>
      </c>
      <c r="O1095" s="27" t="str">
        <f t="shared" si="36"/>
        <v/>
      </c>
      <c r="P1095" s="27" t="str">
        <f t="shared" si="37"/>
        <v/>
      </c>
      <c r="Q1095" s="28" t="s">
        <v>66</v>
      </c>
      <c r="R1095" s="33" t="s">
        <v>66</v>
      </c>
      <c r="S1095" s="30">
        <f ca="1">SUMIFS(Dividendos!E:E,Dividendos!B:B,A1095,Dividendos!A:A,"&gt;="&amp;B1095,Dividendos!A:A,"&lt;="&amp; IF(I1095="",TODAY(),I1095 ))*D1095</f>
        <v>0</v>
      </c>
      <c r="T1095" s="30">
        <f t="shared" ca="1" si="38"/>
        <v>0</v>
      </c>
      <c r="U1095" s="31" t="str">
        <f ca="1">IFERROR(__xludf.DUMMYFUNCTION("IFERROR(IF(B1095=TODAY(),GOOGLEFINANCE(""INDEXBVMF:IFIX""),INDEX(GOOGLEFINANCE(""INDEXBVMF:IFIX"",""price"",$B1095),2,2)))"),"")</f>
        <v/>
      </c>
      <c r="V1095" s="31">
        <f ca="1">IFERROR(__xludf.DUMMYFUNCTION("IF(OR(ISBLANK($I1095),I1095=TODAY()), GOOGLEFINANCE(""INDEXBVMF:IFIX"") ,INDEX(GOOGLEFINANCE(""INDEXBVMF:IFIX"",""price"",$I1095),2,2))"),3416.25)</f>
        <v>3416.25</v>
      </c>
      <c r="W1095" s="32" t="e">
        <f t="shared" ca="1" si="39"/>
        <v>#VALUE!</v>
      </c>
      <c r="X1095" s="33" t="s">
        <v>66</v>
      </c>
      <c r="Y1095" s="34">
        <v>0</v>
      </c>
    </row>
    <row r="1096" spans="1:25" ht="15.75" customHeight="1" x14ac:dyDescent="0.2">
      <c r="A1096" s="48"/>
      <c r="B1096" s="45"/>
      <c r="C1096" s="46"/>
      <c r="D1096" s="48"/>
      <c r="E1096" s="135"/>
      <c r="F1096" s="49">
        <f t="shared" si="32"/>
        <v>0</v>
      </c>
      <c r="G1096" s="49">
        <f t="shared" si="33"/>
        <v>0</v>
      </c>
      <c r="H1096" s="34" t="s">
        <v>66</v>
      </c>
      <c r="I1096" s="45"/>
      <c r="J1096" s="46"/>
      <c r="K1096" s="25"/>
      <c r="L1096" s="22"/>
      <c r="M1096" s="47" t="str">
        <f t="shared" si="34"/>
        <v/>
      </c>
      <c r="N1096" s="27" t="str">
        <f t="shared" si="35"/>
        <v/>
      </c>
      <c r="O1096" s="27" t="str">
        <f t="shared" si="36"/>
        <v/>
      </c>
      <c r="P1096" s="27" t="str">
        <f t="shared" si="37"/>
        <v/>
      </c>
      <c r="Q1096" s="28" t="s">
        <v>66</v>
      </c>
      <c r="R1096" s="33" t="s">
        <v>66</v>
      </c>
      <c r="S1096" s="30">
        <f ca="1">SUMIFS(Dividendos!E:E,Dividendos!B:B,A1096,Dividendos!A:A,"&gt;="&amp;B1096,Dividendos!A:A,"&lt;="&amp; IF(I1096="",TODAY(),I1096 ))*D1096</f>
        <v>0</v>
      </c>
      <c r="T1096" s="30">
        <f t="shared" ca="1" si="38"/>
        <v>0</v>
      </c>
      <c r="U1096" s="31" t="str">
        <f ca="1">IFERROR(__xludf.DUMMYFUNCTION("IFERROR(IF(B1096=TODAY(),GOOGLEFINANCE(""INDEXBVMF:IFIX""),INDEX(GOOGLEFINANCE(""INDEXBVMF:IFIX"",""price"",$B1096),2,2)))"),"")</f>
        <v/>
      </c>
      <c r="V1096" s="31">
        <f ca="1">IFERROR(__xludf.DUMMYFUNCTION("IF(OR(ISBLANK($I1096),I1096=TODAY()), GOOGLEFINANCE(""INDEXBVMF:IFIX"") ,INDEX(GOOGLEFINANCE(""INDEXBVMF:IFIX"",""price"",$I1096),2,2))"),3416.25)</f>
        <v>3416.25</v>
      </c>
      <c r="W1096" s="32" t="e">
        <f t="shared" ca="1" si="39"/>
        <v>#VALUE!</v>
      </c>
      <c r="X1096" s="33" t="s">
        <v>66</v>
      </c>
      <c r="Y1096" s="34">
        <v>0</v>
      </c>
    </row>
    <row r="1097" spans="1:25" ht="15.75" customHeight="1" x14ac:dyDescent="0.2">
      <c r="A1097" s="48"/>
      <c r="B1097" s="45"/>
      <c r="C1097" s="46"/>
      <c r="D1097" s="48"/>
      <c r="E1097" s="135"/>
      <c r="F1097" s="49">
        <f t="shared" si="32"/>
        <v>0</v>
      </c>
      <c r="G1097" s="49">
        <f t="shared" si="33"/>
        <v>0</v>
      </c>
      <c r="H1097" s="34" t="s">
        <v>66</v>
      </c>
      <c r="I1097" s="45"/>
      <c r="J1097" s="46"/>
      <c r="K1097" s="25"/>
      <c r="L1097" s="22"/>
      <c r="M1097" s="47" t="str">
        <f t="shared" si="34"/>
        <v/>
      </c>
      <c r="N1097" s="27" t="str">
        <f t="shared" si="35"/>
        <v/>
      </c>
      <c r="O1097" s="27" t="str">
        <f t="shared" si="36"/>
        <v/>
      </c>
      <c r="P1097" s="27" t="str">
        <f t="shared" si="37"/>
        <v/>
      </c>
      <c r="Q1097" s="28" t="s">
        <v>66</v>
      </c>
      <c r="R1097" s="33" t="s">
        <v>66</v>
      </c>
      <c r="S1097" s="30">
        <f ca="1">SUMIFS(Dividendos!E:E,Dividendos!B:B,A1097,Dividendos!A:A,"&gt;="&amp;B1097,Dividendos!A:A,"&lt;="&amp; IF(I1097="",TODAY(),I1097 ))*D1097</f>
        <v>0</v>
      </c>
      <c r="T1097" s="30">
        <f t="shared" ca="1" si="38"/>
        <v>0</v>
      </c>
      <c r="U1097" s="31" t="str">
        <f ca="1">IFERROR(__xludf.DUMMYFUNCTION("IFERROR(IF(B1097=TODAY(),GOOGLEFINANCE(""INDEXBVMF:IFIX""),INDEX(GOOGLEFINANCE(""INDEXBVMF:IFIX"",""price"",$B1097),2,2)))"),"")</f>
        <v/>
      </c>
      <c r="V1097" s="31">
        <f ca="1">IFERROR(__xludf.DUMMYFUNCTION("IF(OR(ISBLANK($I1097),I1097=TODAY()), GOOGLEFINANCE(""INDEXBVMF:IFIX"") ,INDEX(GOOGLEFINANCE(""INDEXBVMF:IFIX"",""price"",$I1097),2,2))"),3416.25)</f>
        <v>3416.25</v>
      </c>
      <c r="W1097" s="32" t="e">
        <f t="shared" ca="1" si="39"/>
        <v>#VALUE!</v>
      </c>
      <c r="X1097" s="33" t="s">
        <v>66</v>
      </c>
      <c r="Y1097" s="34">
        <v>0</v>
      </c>
    </row>
    <row r="1098" spans="1:25" ht="15.75" customHeight="1" x14ac:dyDescent="0.2">
      <c r="A1098" s="48"/>
      <c r="B1098" s="45"/>
      <c r="C1098" s="46"/>
      <c r="D1098" s="48"/>
      <c r="E1098" s="135"/>
      <c r="F1098" s="49">
        <f t="shared" si="32"/>
        <v>0</v>
      </c>
      <c r="G1098" s="49">
        <f t="shared" si="33"/>
        <v>0</v>
      </c>
      <c r="H1098" s="34" t="s">
        <v>66</v>
      </c>
      <c r="I1098" s="45"/>
      <c r="J1098" s="46"/>
      <c r="K1098" s="25"/>
      <c r="L1098" s="22"/>
      <c r="M1098" s="47" t="str">
        <f t="shared" si="34"/>
        <v/>
      </c>
      <c r="N1098" s="27" t="str">
        <f t="shared" si="35"/>
        <v/>
      </c>
      <c r="O1098" s="27" t="str">
        <f t="shared" si="36"/>
        <v/>
      </c>
      <c r="P1098" s="27" t="str">
        <f t="shared" si="37"/>
        <v/>
      </c>
      <c r="Q1098" s="28" t="s">
        <v>66</v>
      </c>
      <c r="R1098" s="33" t="s">
        <v>66</v>
      </c>
      <c r="S1098" s="30">
        <f ca="1">SUMIFS(Dividendos!E:E,Dividendos!B:B,A1098,Dividendos!A:A,"&gt;="&amp;B1098,Dividendos!A:A,"&lt;="&amp; IF(I1098="",TODAY(),I1098 ))*D1098</f>
        <v>0</v>
      </c>
      <c r="T1098" s="30">
        <f t="shared" ca="1" si="38"/>
        <v>0</v>
      </c>
      <c r="U1098" s="31" t="str">
        <f ca="1">IFERROR(__xludf.DUMMYFUNCTION("IFERROR(IF(B1098=TODAY(),GOOGLEFINANCE(""INDEXBVMF:IFIX""),INDEX(GOOGLEFINANCE(""INDEXBVMF:IFIX"",""price"",$B1098),2,2)))"),"")</f>
        <v/>
      </c>
      <c r="V1098" s="31">
        <f ca="1">IFERROR(__xludf.DUMMYFUNCTION("IF(OR(ISBLANK($I1098),I1098=TODAY()), GOOGLEFINANCE(""INDEXBVMF:IFIX"") ,INDEX(GOOGLEFINANCE(""INDEXBVMF:IFIX"",""price"",$I1098),2,2))"),3416.25)</f>
        <v>3416.25</v>
      </c>
      <c r="W1098" s="32" t="e">
        <f t="shared" ca="1" si="39"/>
        <v>#VALUE!</v>
      </c>
      <c r="X1098" s="33" t="s">
        <v>66</v>
      </c>
      <c r="Y1098" s="34">
        <v>0</v>
      </c>
    </row>
    <row r="1099" spans="1:25" ht="15.75" customHeight="1" x14ac:dyDescent="0.2">
      <c r="A1099" s="48"/>
      <c r="B1099" s="45"/>
      <c r="C1099" s="46"/>
      <c r="D1099" s="48"/>
      <c r="E1099" s="135"/>
      <c r="F1099" s="49">
        <f t="shared" si="32"/>
        <v>0</v>
      </c>
      <c r="G1099" s="49">
        <f t="shared" si="33"/>
        <v>0</v>
      </c>
      <c r="H1099" s="34" t="s">
        <v>66</v>
      </c>
      <c r="I1099" s="45"/>
      <c r="J1099" s="46"/>
      <c r="K1099" s="25"/>
      <c r="L1099" s="22"/>
      <c r="M1099" s="47" t="str">
        <f t="shared" si="34"/>
        <v/>
      </c>
      <c r="N1099" s="27" t="str">
        <f t="shared" si="35"/>
        <v/>
      </c>
      <c r="O1099" s="27" t="str">
        <f t="shared" si="36"/>
        <v/>
      </c>
      <c r="P1099" s="27" t="str">
        <f t="shared" si="37"/>
        <v/>
      </c>
      <c r="Q1099" s="28" t="s">
        <v>66</v>
      </c>
      <c r="R1099" s="33" t="s">
        <v>66</v>
      </c>
      <c r="S1099" s="30">
        <f ca="1">SUMIFS(Dividendos!E:E,Dividendos!B:B,A1099,Dividendos!A:A,"&gt;="&amp;B1099,Dividendos!A:A,"&lt;="&amp; IF(I1099="",TODAY(),I1099 ))*D1099</f>
        <v>0</v>
      </c>
      <c r="T1099" s="30">
        <f t="shared" ca="1" si="38"/>
        <v>0</v>
      </c>
      <c r="U1099" s="31" t="str">
        <f ca="1">IFERROR(__xludf.DUMMYFUNCTION("IFERROR(IF(B1099=TODAY(),GOOGLEFINANCE(""INDEXBVMF:IFIX""),INDEX(GOOGLEFINANCE(""INDEXBVMF:IFIX"",""price"",$B1099),2,2)))"),"")</f>
        <v/>
      </c>
      <c r="V1099" s="31">
        <f ca="1">IFERROR(__xludf.DUMMYFUNCTION("IF(OR(ISBLANK($I1099),I1099=TODAY()), GOOGLEFINANCE(""INDEXBVMF:IFIX"") ,INDEX(GOOGLEFINANCE(""INDEXBVMF:IFIX"",""price"",$I1099),2,2))"),3416.25)</f>
        <v>3416.25</v>
      </c>
      <c r="W1099" s="32" t="e">
        <f t="shared" ca="1" si="39"/>
        <v>#VALUE!</v>
      </c>
      <c r="X1099" s="33" t="s">
        <v>66</v>
      </c>
      <c r="Y1099" s="34">
        <v>0</v>
      </c>
    </row>
    <row r="1100" spans="1:25" ht="15.75" customHeight="1" x14ac:dyDescent="0.2">
      <c r="A1100" s="48"/>
      <c r="B1100" s="45"/>
      <c r="C1100" s="46"/>
      <c r="D1100" s="48"/>
      <c r="E1100" s="135"/>
      <c r="F1100" s="49">
        <f t="shared" si="32"/>
        <v>0</v>
      </c>
      <c r="G1100" s="49">
        <f t="shared" si="33"/>
        <v>0</v>
      </c>
      <c r="H1100" s="34" t="s">
        <v>66</v>
      </c>
      <c r="I1100" s="45"/>
      <c r="J1100" s="46"/>
      <c r="K1100" s="25"/>
      <c r="L1100" s="22"/>
      <c r="M1100" s="47" t="str">
        <f t="shared" si="34"/>
        <v/>
      </c>
      <c r="N1100" s="27" t="str">
        <f t="shared" si="35"/>
        <v/>
      </c>
      <c r="O1100" s="27" t="str">
        <f t="shared" si="36"/>
        <v/>
      </c>
      <c r="P1100" s="27" t="str">
        <f t="shared" si="37"/>
        <v/>
      </c>
      <c r="Q1100" s="28" t="s">
        <v>66</v>
      </c>
      <c r="R1100" s="33" t="s">
        <v>66</v>
      </c>
      <c r="S1100" s="30">
        <f ca="1">SUMIFS(Dividendos!E:E,Dividendos!B:B,A1100,Dividendos!A:A,"&gt;="&amp;B1100,Dividendos!A:A,"&lt;="&amp; IF(I1100="",TODAY(),I1100 ))*D1100</f>
        <v>0</v>
      </c>
      <c r="T1100" s="30">
        <f t="shared" ca="1" si="38"/>
        <v>0</v>
      </c>
      <c r="U1100" s="31" t="str">
        <f ca="1">IFERROR(__xludf.DUMMYFUNCTION("IFERROR(IF(B1100=TODAY(),GOOGLEFINANCE(""INDEXBVMF:IFIX""),INDEX(GOOGLEFINANCE(""INDEXBVMF:IFIX"",""price"",$B1100),2,2)))"),"")</f>
        <v/>
      </c>
      <c r="V1100" s="31">
        <f ca="1">IFERROR(__xludf.DUMMYFUNCTION("IF(OR(ISBLANK($I1100),I1100=TODAY()), GOOGLEFINANCE(""INDEXBVMF:IFIX"") ,INDEX(GOOGLEFINANCE(""INDEXBVMF:IFIX"",""price"",$I1100),2,2))"),3416.25)</f>
        <v>3416.25</v>
      </c>
      <c r="W1100" s="32" t="e">
        <f t="shared" ca="1" si="39"/>
        <v>#VALUE!</v>
      </c>
      <c r="X1100" s="33" t="s">
        <v>66</v>
      </c>
      <c r="Y1100" s="34">
        <v>0</v>
      </c>
    </row>
    <row r="1101" spans="1:25" ht="15.75" customHeight="1" x14ac:dyDescent="0.2">
      <c r="A1101" s="48"/>
      <c r="B1101" s="45"/>
      <c r="C1101" s="46"/>
      <c r="D1101" s="48"/>
      <c r="E1101" s="135"/>
      <c r="F1101" s="49">
        <f t="shared" si="32"/>
        <v>0</v>
      </c>
      <c r="G1101" s="49">
        <f t="shared" si="33"/>
        <v>0</v>
      </c>
      <c r="H1101" s="34" t="s">
        <v>66</v>
      </c>
      <c r="I1101" s="45"/>
      <c r="J1101" s="46"/>
      <c r="K1101" s="25"/>
      <c r="L1101" s="22"/>
      <c r="M1101" s="47" t="str">
        <f t="shared" si="34"/>
        <v/>
      </c>
      <c r="N1101" s="27" t="str">
        <f t="shared" si="35"/>
        <v/>
      </c>
      <c r="O1101" s="27" t="str">
        <f t="shared" si="36"/>
        <v/>
      </c>
      <c r="P1101" s="27" t="str">
        <f t="shared" si="37"/>
        <v/>
      </c>
      <c r="Q1101" s="28" t="s">
        <v>66</v>
      </c>
      <c r="R1101" s="33" t="s">
        <v>66</v>
      </c>
      <c r="S1101" s="30">
        <f ca="1">SUMIFS(Dividendos!E:E,Dividendos!B:B,A1101,Dividendos!A:A,"&gt;="&amp;B1101,Dividendos!A:A,"&lt;="&amp; IF(I1101="",TODAY(),I1101 ))*D1101</f>
        <v>0</v>
      </c>
      <c r="T1101" s="30">
        <f t="shared" ca="1" si="38"/>
        <v>0</v>
      </c>
      <c r="U1101" s="31" t="str">
        <f ca="1">IFERROR(__xludf.DUMMYFUNCTION("IFERROR(IF(B1101=TODAY(),GOOGLEFINANCE(""INDEXBVMF:IFIX""),INDEX(GOOGLEFINANCE(""INDEXBVMF:IFIX"",""price"",$B1101),2,2)))"),"")</f>
        <v/>
      </c>
      <c r="V1101" s="31">
        <f ca="1">IFERROR(__xludf.DUMMYFUNCTION("IF(OR(ISBLANK($I1101),I1101=TODAY()), GOOGLEFINANCE(""INDEXBVMF:IFIX"") ,INDEX(GOOGLEFINANCE(""INDEXBVMF:IFIX"",""price"",$I1101),2,2))"),3416.25)</f>
        <v>3416.25</v>
      </c>
      <c r="W1101" s="32" t="e">
        <f t="shared" ca="1" si="39"/>
        <v>#VALUE!</v>
      </c>
      <c r="X1101" s="33" t="s">
        <v>66</v>
      </c>
      <c r="Y1101" s="34">
        <v>0</v>
      </c>
    </row>
    <row r="1102" spans="1:25" ht="15.75" customHeight="1" x14ac:dyDescent="0.2">
      <c r="A1102" s="48"/>
      <c r="B1102" s="45"/>
      <c r="C1102" s="46"/>
      <c r="D1102" s="48"/>
      <c r="E1102" s="135"/>
      <c r="F1102" s="49">
        <f t="shared" si="32"/>
        <v>0</v>
      </c>
      <c r="G1102" s="49">
        <f t="shared" si="33"/>
        <v>0</v>
      </c>
      <c r="H1102" s="34" t="s">
        <v>66</v>
      </c>
      <c r="I1102" s="45"/>
      <c r="J1102" s="46"/>
      <c r="K1102" s="25"/>
      <c r="L1102" s="22"/>
      <c r="M1102" s="47" t="str">
        <f t="shared" si="34"/>
        <v/>
      </c>
      <c r="N1102" s="27" t="str">
        <f t="shared" si="35"/>
        <v/>
      </c>
      <c r="O1102" s="27" t="str">
        <f t="shared" si="36"/>
        <v/>
      </c>
      <c r="P1102" s="27" t="str">
        <f t="shared" si="37"/>
        <v/>
      </c>
      <c r="Q1102" s="28" t="s">
        <v>66</v>
      </c>
      <c r="R1102" s="33" t="s">
        <v>66</v>
      </c>
      <c r="S1102" s="30">
        <f ca="1">SUMIFS(Dividendos!E:E,Dividendos!B:B,A1102,Dividendos!A:A,"&gt;="&amp;B1102,Dividendos!A:A,"&lt;="&amp; IF(I1102="",TODAY(),I1102 ))*D1102</f>
        <v>0</v>
      </c>
      <c r="T1102" s="30">
        <f t="shared" ca="1" si="38"/>
        <v>0</v>
      </c>
      <c r="U1102" s="31" t="str">
        <f ca="1">IFERROR(__xludf.DUMMYFUNCTION("IFERROR(IF(B1102=TODAY(),GOOGLEFINANCE(""INDEXBVMF:IFIX""),INDEX(GOOGLEFINANCE(""INDEXBVMF:IFIX"",""price"",$B1102),2,2)))"),"")</f>
        <v/>
      </c>
      <c r="V1102" s="31">
        <f ca="1">IFERROR(__xludf.DUMMYFUNCTION("IF(OR(ISBLANK($I1102),I1102=TODAY()), GOOGLEFINANCE(""INDEXBVMF:IFIX"") ,INDEX(GOOGLEFINANCE(""INDEXBVMF:IFIX"",""price"",$I1102),2,2))"),3416.25)</f>
        <v>3416.25</v>
      </c>
      <c r="W1102" s="32" t="e">
        <f t="shared" ca="1" si="39"/>
        <v>#VALUE!</v>
      </c>
      <c r="X1102" s="33" t="s">
        <v>66</v>
      </c>
      <c r="Y1102" s="34">
        <v>0</v>
      </c>
    </row>
    <row r="1103" spans="1:25" ht="15.75" customHeight="1" x14ac:dyDescent="0.2">
      <c r="A1103" s="48"/>
      <c r="B1103" s="45"/>
      <c r="C1103" s="46"/>
      <c r="D1103" s="48"/>
      <c r="E1103" s="135"/>
      <c r="F1103" s="49">
        <f t="shared" si="32"/>
        <v>0</v>
      </c>
      <c r="G1103" s="49">
        <f t="shared" si="33"/>
        <v>0</v>
      </c>
      <c r="H1103" s="34" t="s">
        <v>66</v>
      </c>
      <c r="I1103" s="45"/>
      <c r="J1103" s="46"/>
      <c r="K1103" s="25"/>
      <c r="L1103" s="22"/>
      <c r="M1103" s="47" t="str">
        <f t="shared" si="34"/>
        <v/>
      </c>
      <c r="N1103" s="27" t="str">
        <f t="shared" si="35"/>
        <v/>
      </c>
      <c r="O1103" s="27" t="str">
        <f t="shared" si="36"/>
        <v/>
      </c>
      <c r="P1103" s="27" t="str">
        <f t="shared" si="37"/>
        <v/>
      </c>
      <c r="Q1103" s="28" t="s">
        <v>66</v>
      </c>
      <c r="R1103" s="33" t="s">
        <v>66</v>
      </c>
      <c r="S1103" s="30">
        <f ca="1">SUMIFS(Dividendos!E:E,Dividendos!B:B,A1103,Dividendos!A:A,"&gt;="&amp;B1103,Dividendos!A:A,"&lt;="&amp; IF(I1103="",TODAY(),I1103 ))*D1103</f>
        <v>0</v>
      </c>
      <c r="T1103" s="30">
        <f t="shared" ca="1" si="38"/>
        <v>0</v>
      </c>
      <c r="U1103" s="31" t="str">
        <f ca="1">IFERROR(__xludf.DUMMYFUNCTION("IFERROR(IF(B1103=TODAY(),GOOGLEFINANCE(""INDEXBVMF:IFIX""),INDEX(GOOGLEFINANCE(""INDEXBVMF:IFIX"",""price"",$B1103),2,2)))"),"")</f>
        <v/>
      </c>
      <c r="V1103" s="31">
        <f ca="1">IFERROR(__xludf.DUMMYFUNCTION("IF(OR(ISBLANK($I1103),I1103=TODAY()), GOOGLEFINANCE(""INDEXBVMF:IFIX"") ,INDEX(GOOGLEFINANCE(""INDEXBVMF:IFIX"",""price"",$I1103),2,2))"),3416.25)</f>
        <v>3416.25</v>
      </c>
      <c r="W1103" s="32" t="e">
        <f t="shared" ca="1" si="39"/>
        <v>#VALUE!</v>
      </c>
      <c r="X1103" s="33" t="s">
        <v>66</v>
      </c>
      <c r="Y1103" s="34">
        <v>0</v>
      </c>
    </row>
    <row r="1104" spans="1:25" ht="15.75" customHeight="1" x14ac:dyDescent="0.2">
      <c r="A1104" s="48"/>
      <c r="B1104" s="45"/>
      <c r="C1104" s="46"/>
      <c r="D1104" s="48"/>
      <c r="E1104" s="135"/>
      <c r="F1104" s="49">
        <f t="shared" si="32"/>
        <v>0</v>
      </c>
      <c r="G1104" s="49">
        <f t="shared" si="33"/>
        <v>0</v>
      </c>
      <c r="H1104" s="34" t="s">
        <v>66</v>
      </c>
      <c r="I1104" s="45"/>
      <c r="J1104" s="46"/>
      <c r="K1104" s="25"/>
      <c r="L1104" s="22"/>
      <c r="M1104" s="47" t="str">
        <f t="shared" si="34"/>
        <v/>
      </c>
      <c r="N1104" s="27" t="str">
        <f t="shared" si="35"/>
        <v/>
      </c>
      <c r="O1104" s="27" t="str">
        <f t="shared" si="36"/>
        <v/>
      </c>
      <c r="P1104" s="27" t="str">
        <f t="shared" si="37"/>
        <v/>
      </c>
      <c r="Q1104" s="28" t="s">
        <v>66</v>
      </c>
      <c r="R1104" s="33" t="s">
        <v>66</v>
      </c>
      <c r="S1104" s="30">
        <f ca="1">SUMIFS(Dividendos!E:E,Dividendos!B:B,A1104,Dividendos!A:A,"&gt;="&amp;B1104,Dividendos!A:A,"&lt;="&amp; IF(I1104="",TODAY(),I1104 ))*D1104</f>
        <v>0</v>
      </c>
      <c r="T1104" s="30">
        <f t="shared" ca="1" si="38"/>
        <v>0</v>
      </c>
      <c r="U1104" s="31" t="str">
        <f ca="1">IFERROR(__xludf.DUMMYFUNCTION("IFERROR(IF(B1104=TODAY(),GOOGLEFINANCE(""INDEXBVMF:IFIX""),INDEX(GOOGLEFINANCE(""INDEXBVMF:IFIX"",""price"",$B1104),2,2)))"),"")</f>
        <v/>
      </c>
      <c r="V1104" s="31">
        <f ca="1">IFERROR(__xludf.DUMMYFUNCTION("IF(OR(ISBLANK($I1104),I1104=TODAY()), GOOGLEFINANCE(""INDEXBVMF:IFIX"") ,INDEX(GOOGLEFINANCE(""INDEXBVMF:IFIX"",""price"",$I1104),2,2))"),3416.25)</f>
        <v>3416.25</v>
      </c>
      <c r="W1104" s="32" t="e">
        <f t="shared" ca="1" si="39"/>
        <v>#VALUE!</v>
      </c>
      <c r="X1104" s="33" t="s">
        <v>66</v>
      </c>
      <c r="Y1104" s="34">
        <v>0</v>
      </c>
    </row>
    <row r="1105" spans="1:25" ht="15.75" customHeight="1" x14ac:dyDescent="0.2">
      <c r="A1105" s="48"/>
      <c r="B1105" s="45"/>
      <c r="C1105" s="46"/>
      <c r="D1105" s="48"/>
      <c r="E1105" s="135"/>
      <c r="F1105" s="49">
        <f t="shared" si="32"/>
        <v>0</v>
      </c>
      <c r="G1105" s="49">
        <f t="shared" si="33"/>
        <v>0</v>
      </c>
      <c r="H1105" s="34" t="s">
        <v>66</v>
      </c>
      <c r="I1105" s="45"/>
      <c r="J1105" s="46"/>
      <c r="K1105" s="25"/>
      <c r="L1105" s="22"/>
      <c r="M1105" s="47" t="str">
        <f t="shared" si="34"/>
        <v/>
      </c>
      <c r="N1105" s="27" t="str">
        <f t="shared" si="35"/>
        <v/>
      </c>
      <c r="O1105" s="27" t="str">
        <f t="shared" si="36"/>
        <v/>
      </c>
      <c r="P1105" s="27" t="str">
        <f t="shared" si="37"/>
        <v/>
      </c>
      <c r="Q1105" s="28" t="s">
        <v>66</v>
      </c>
      <c r="R1105" s="33" t="s">
        <v>66</v>
      </c>
      <c r="S1105" s="30">
        <f ca="1">SUMIFS(Dividendos!E:E,Dividendos!B:B,A1105,Dividendos!A:A,"&gt;="&amp;B1105,Dividendos!A:A,"&lt;="&amp; IF(I1105="",TODAY(),I1105 ))*D1105</f>
        <v>0</v>
      </c>
      <c r="T1105" s="30">
        <f t="shared" ca="1" si="38"/>
        <v>0</v>
      </c>
      <c r="U1105" s="31" t="str">
        <f ca="1">IFERROR(__xludf.DUMMYFUNCTION("IFERROR(IF(B1105=TODAY(),GOOGLEFINANCE(""INDEXBVMF:IFIX""),INDEX(GOOGLEFINANCE(""INDEXBVMF:IFIX"",""price"",$B1105),2,2)))"),"")</f>
        <v/>
      </c>
      <c r="V1105" s="31">
        <f ca="1">IFERROR(__xludf.DUMMYFUNCTION("IF(OR(ISBLANK($I1105),I1105=TODAY()), GOOGLEFINANCE(""INDEXBVMF:IFIX"") ,INDEX(GOOGLEFINANCE(""INDEXBVMF:IFIX"",""price"",$I1105),2,2))"),3416.25)</f>
        <v>3416.25</v>
      </c>
      <c r="W1105" s="32" t="e">
        <f t="shared" ca="1" si="39"/>
        <v>#VALUE!</v>
      </c>
      <c r="X1105" s="33" t="s">
        <v>66</v>
      </c>
      <c r="Y1105" s="34">
        <v>0</v>
      </c>
    </row>
    <row r="1106" spans="1:25" ht="15.75" customHeight="1" x14ac:dyDescent="0.2">
      <c r="A1106" s="48"/>
      <c r="B1106" s="45"/>
      <c r="C1106" s="46"/>
      <c r="D1106" s="48"/>
      <c r="E1106" s="135"/>
      <c r="F1106" s="49">
        <f t="shared" si="32"/>
        <v>0</v>
      </c>
      <c r="G1106" s="49">
        <f t="shared" si="33"/>
        <v>0</v>
      </c>
      <c r="H1106" s="34" t="s">
        <v>66</v>
      </c>
      <c r="I1106" s="45"/>
      <c r="J1106" s="46"/>
      <c r="K1106" s="25"/>
      <c r="L1106" s="22"/>
      <c r="M1106" s="47" t="str">
        <f t="shared" si="34"/>
        <v/>
      </c>
      <c r="N1106" s="27" t="str">
        <f t="shared" si="35"/>
        <v/>
      </c>
      <c r="O1106" s="27" t="str">
        <f t="shared" si="36"/>
        <v/>
      </c>
      <c r="P1106" s="27" t="str">
        <f t="shared" si="37"/>
        <v/>
      </c>
      <c r="Q1106" s="28" t="s">
        <v>66</v>
      </c>
      <c r="R1106" s="33" t="s">
        <v>66</v>
      </c>
      <c r="S1106" s="30">
        <f ca="1">SUMIFS(Dividendos!E:E,Dividendos!B:B,A1106,Dividendos!A:A,"&gt;="&amp;B1106,Dividendos!A:A,"&lt;="&amp; IF(I1106="",TODAY(),I1106 ))*D1106</f>
        <v>0</v>
      </c>
      <c r="T1106" s="30">
        <f t="shared" ca="1" si="38"/>
        <v>0</v>
      </c>
      <c r="U1106" s="31" t="str">
        <f ca="1">IFERROR(__xludf.DUMMYFUNCTION("IFERROR(IF(B1106=TODAY(),GOOGLEFINANCE(""INDEXBVMF:IFIX""),INDEX(GOOGLEFINANCE(""INDEXBVMF:IFIX"",""price"",$B1106),2,2)))"),"")</f>
        <v/>
      </c>
      <c r="V1106" s="31">
        <f ca="1">IFERROR(__xludf.DUMMYFUNCTION("IF(OR(ISBLANK($I1106),I1106=TODAY()), GOOGLEFINANCE(""INDEXBVMF:IFIX"") ,INDEX(GOOGLEFINANCE(""INDEXBVMF:IFIX"",""price"",$I1106),2,2))"),3416.25)</f>
        <v>3416.25</v>
      </c>
      <c r="W1106" s="32" t="e">
        <f t="shared" ca="1" si="39"/>
        <v>#VALUE!</v>
      </c>
      <c r="X1106" s="33" t="s">
        <v>66</v>
      </c>
      <c r="Y1106" s="34">
        <v>0</v>
      </c>
    </row>
    <row r="1107" spans="1:25" ht="15.75" customHeight="1" x14ac:dyDescent="0.2">
      <c r="A1107" s="48"/>
      <c r="B1107" s="45"/>
      <c r="C1107" s="46"/>
      <c r="D1107" s="48"/>
      <c r="E1107" s="135"/>
      <c r="F1107" s="49">
        <f t="shared" si="32"/>
        <v>0</v>
      </c>
      <c r="G1107" s="49">
        <f t="shared" si="33"/>
        <v>0</v>
      </c>
      <c r="H1107" s="34" t="s">
        <v>66</v>
      </c>
      <c r="I1107" s="45"/>
      <c r="J1107" s="46"/>
      <c r="K1107" s="25"/>
      <c r="L1107" s="22"/>
      <c r="M1107" s="47" t="str">
        <f t="shared" si="34"/>
        <v/>
      </c>
      <c r="N1107" s="27" t="str">
        <f t="shared" si="35"/>
        <v/>
      </c>
      <c r="O1107" s="27" t="str">
        <f t="shared" si="36"/>
        <v/>
      </c>
      <c r="P1107" s="27" t="str">
        <f t="shared" si="37"/>
        <v/>
      </c>
      <c r="Q1107" s="28" t="s">
        <v>66</v>
      </c>
      <c r="R1107" s="33" t="s">
        <v>66</v>
      </c>
      <c r="S1107" s="30">
        <f ca="1">SUMIFS(Dividendos!E:E,Dividendos!B:B,A1107,Dividendos!A:A,"&gt;="&amp;B1107,Dividendos!A:A,"&lt;="&amp; IF(I1107="",TODAY(),I1107 ))*D1107</f>
        <v>0</v>
      </c>
      <c r="T1107" s="30">
        <f t="shared" ca="1" si="38"/>
        <v>0</v>
      </c>
      <c r="U1107" s="31" t="str">
        <f ca="1">IFERROR(__xludf.DUMMYFUNCTION("IFERROR(IF(B1107=TODAY(),GOOGLEFINANCE(""INDEXBVMF:IFIX""),INDEX(GOOGLEFINANCE(""INDEXBVMF:IFIX"",""price"",$B1107),2,2)))"),"")</f>
        <v/>
      </c>
      <c r="V1107" s="31">
        <f ca="1">IFERROR(__xludf.DUMMYFUNCTION("IF(OR(ISBLANK($I1107),I1107=TODAY()), GOOGLEFINANCE(""INDEXBVMF:IFIX"") ,INDEX(GOOGLEFINANCE(""INDEXBVMF:IFIX"",""price"",$I1107),2,2))"),3416.25)</f>
        <v>3416.25</v>
      </c>
      <c r="W1107" s="32" t="e">
        <f t="shared" ca="1" si="39"/>
        <v>#VALUE!</v>
      </c>
      <c r="X1107" s="33" t="s">
        <v>66</v>
      </c>
      <c r="Y1107" s="34">
        <v>0</v>
      </c>
    </row>
    <row r="1108" spans="1:25" ht="15.75" customHeight="1" x14ac:dyDescent="0.2">
      <c r="A1108" s="48"/>
      <c r="B1108" s="45"/>
      <c r="C1108" s="46"/>
      <c r="D1108" s="48"/>
      <c r="E1108" s="135"/>
      <c r="F1108" s="49">
        <f t="shared" si="32"/>
        <v>0</v>
      </c>
      <c r="G1108" s="49">
        <f t="shared" si="33"/>
        <v>0</v>
      </c>
      <c r="H1108" s="34" t="s">
        <v>66</v>
      </c>
      <c r="I1108" s="45"/>
      <c r="J1108" s="46"/>
      <c r="K1108" s="25"/>
      <c r="L1108" s="22"/>
      <c r="M1108" s="47" t="str">
        <f t="shared" si="34"/>
        <v/>
      </c>
      <c r="N1108" s="27" t="str">
        <f t="shared" si="35"/>
        <v/>
      </c>
      <c r="O1108" s="27" t="str">
        <f t="shared" si="36"/>
        <v/>
      </c>
      <c r="P1108" s="27" t="str">
        <f t="shared" si="37"/>
        <v/>
      </c>
      <c r="Q1108" s="28" t="s">
        <v>66</v>
      </c>
      <c r="R1108" s="33" t="s">
        <v>66</v>
      </c>
      <c r="S1108" s="30">
        <f ca="1">SUMIFS(Dividendos!E:E,Dividendos!B:B,A1108,Dividendos!A:A,"&gt;="&amp;B1108,Dividendos!A:A,"&lt;="&amp; IF(I1108="",TODAY(),I1108 ))*D1108</f>
        <v>0</v>
      </c>
      <c r="T1108" s="30">
        <f t="shared" ca="1" si="38"/>
        <v>0</v>
      </c>
      <c r="U1108" s="31" t="str">
        <f ca="1">IFERROR(__xludf.DUMMYFUNCTION("IFERROR(IF(B1108=TODAY(),GOOGLEFINANCE(""INDEXBVMF:IFIX""),INDEX(GOOGLEFINANCE(""INDEXBVMF:IFIX"",""price"",$B1108),2,2)))"),"")</f>
        <v/>
      </c>
      <c r="V1108" s="31">
        <f ca="1">IFERROR(__xludf.DUMMYFUNCTION("IF(OR(ISBLANK($I1108),I1108=TODAY()), GOOGLEFINANCE(""INDEXBVMF:IFIX"") ,INDEX(GOOGLEFINANCE(""INDEXBVMF:IFIX"",""price"",$I1108),2,2))"),3416.25)</f>
        <v>3416.25</v>
      </c>
      <c r="W1108" s="32" t="e">
        <f t="shared" ca="1" si="39"/>
        <v>#VALUE!</v>
      </c>
      <c r="X1108" s="33" t="s">
        <v>66</v>
      </c>
      <c r="Y1108" s="34">
        <v>0</v>
      </c>
    </row>
    <row r="1109" spans="1:25" ht="15.75" customHeight="1" x14ac:dyDescent="0.2">
      <c r="A1109" s="48"/>
      <c r="B1109" s="45"/>
      <c r="C1109" s="46"/>
      <c r="D1109" s="48"/>
      <c r="E1109" s="135"/>
      <c r="F1109" s="49">
        <f t="shared" si="32"/>
        <v>0</v>
      </c>
      <c r="G1109" s="49">
        <f t="shared" si="33"/>
        <v>0</v>
      </c>
      <c r="H1109" s="34" t="s">
        <v>66</v>
      </c>
      <c r="I1109" s="45"/>
      <c r="J1109" s="46"/>
      <c r="K1109" s="25"/>
      <c r="L1109" s="22"/>
      <c r="M1109" s="47" t="str">
        <f t="shared" si="34"/>
        <v/>
      </c>
      <c r="N1109" s="27" t="str">
        <f t="shared" si="35"/>
        <v/>
      </c>
      <c r="O1109" s="27" t="str">
        <f t="shared" si="36"/>
        <v/>
      </c>
      <c r="P1109" s="27" t="str">
        <f t="shared" si="37"/>
        <v/>
      </c>
      <c r="Q1109" s="28" t="s">
        <v>66</v>
      </c>
      <c r="R1109" s="33" t="s">
        <v>66</v>
      </c>
      <c r="S1109" s="30">
        <f ca="1">SUMIFS(Dividendos!E:E,Dividendos!B:B,A1109,Dividendos!A:A,"&gt;="&amp;B1109,Dividendos!A:A,"&lt;="&amp; IF(I1109="",TODAY(),I1109 ))*D1109</f>
        <v>0</v>
      </c>
      <c r="T1109" s="30">
        <f t="shared" ca="1" si="38"/>
        <v>0</v>
      </c>
      <c r="U1109" s="31" t="str">
        <f ca="1">IFERROR(__xludf.DUMMYFUNCTION("IFERROR(IF(B1109=TODAY(),GOOGLEFINANCE(""INDEXBVMF:IFIX""),INDEX(GOOGLEFINANCE(""INDEXBVMF:IFIX"",""price"",$B1109),2,2)))"),"")</f>
        <v/>
      </c>
      <c r="V1109" s="31">
        <f ca="1">IFERROR(__xludf.DUMMYFUNCTION("IF(OR(ISBLANK($I1109),I1109=TODAY()), GOOGLEFINANCE(""INDEXBVMF:IFIX"") ,INDEX(GOOGLEFINANCE(""INDEXBVMF:IFIX"",""price"",$I1109),2,2))"),3416.25)</f>
        <v>3416.25</v>
      </c>
      <c r="W1109" s="32" t="e">
        <f t="shared" ca="1" si="39"/>
        <v>#VALUE!</v>
      </c>
      <c r="X1109" s="33" t="s">
        <v>66</v>
      </c>
      <c r="Y1109" s="34">
        <v>0</v>
      </c>
    </row>
    <row r="1110" spans="1:25" ht="15.75" customHeight="1" x14ac:dyDescent="0.2">
      <c r="A1110" s="48"/>
      <c r="B1110" s="45"/>
      <c r="C1110" s="46"/>
      <c r="D1110" s="48"/>
      <c r="E1110" s="135"/>
      <c r="F1110" s="49">
        <f t="shared" si="32"/>
        <v>0</v>
      </c>
      <c r="G1110" s="49">
        <f t="shared" si="33"/>
        <v>0</v>
      </c>
      <c r="H1110" s="34" t="s">
        <v>66</v>
      </c>
      <c r="I1110" s="45"/>
      <c r="J1110" s="46"/>
      <c r="K1110" s="25"/>
      <c r="L1110" s="22"/>
      <c r="M1110" s="47" t="str">
        <f t="shared" si="34"/>
        <v/>
      </c>
      <c r="N1110" s="27" t="str">
        <f t="shared" si="35"/>
        <v/>
      </c>
      <c r="O1110" s="27" t="str">
        <f t="shared" si="36"/>
        <v/>
      </c>
      <c r="P1110" s="27" t="str">
        <f t="shared" si="37"/>
        <v/>
      </c>
      <c r="Q1110" s="28" t="s">
        <v>66</v>
      </c>
      <c r="R1110" s="33" t="s">
        <v>66</v>
      </c>
      <c r="S1110" s="30">
        <f ca="1">SUMIFS(Dividendos!E:E,Dividendos!B:B,A1110,Dividendos!A:A,"&gt;="&amp;B1110,Dividendos!A:A,"&lt;="&amp; IF(I1110="",TODAY(),I1110 ))*D1110</f>
        <v>0</v>
      </c>
      <c r="T1110" s="30">
        <f t="shared" ca="1" si="38"/>
        <v>0</v>
      </c>
      <c r="U1110" s="31" t="str">
        <f ca="1">IFERROR(__xludf.DUMMYFUNCTION("IFERROR(IF(B1110=TODAY(),GOOGLEFINANCE(""INDEXBVMF:IFIX""),INDEX(GOOGLEFINANCE(""INDEXBVMF:IFIX"",""price"",$B1110),2,2)))"),"")</f>
        <v/>
      </c>
      <c r="V1110" s="31">
        <f ca="1">IFERROR(__xludf.DUMMYFUNCTION("IF(OR(ISBLANK($I1110),I1110=TODAY()), GOOGLEFINANCE(""INDEXBVMF:IFIX"") ,INDEX(GOOGLEFINANCE(""INDEXBVMF:IFIX"",""price"",$I1110),2,2))"),3416.25)</f>
        <v>3416.25</v>
      </c>
      <c r="W1110" s="32" t="e">
        <f t="shared" ca="1" si="39"/>
        <v>#VALUE!</v>
      </c>
      <c r="X1110" s="33" t="s">
        <v>66</v>
      </c>
      <c r="Y1110" s="34">
        <v>0</v>
      </c>
    </row>
    <row r="1111" spans="1:25" ht="15.75" customHeight="1" x14ac:dyDescent="0.2">
      <c r="A1111" s="48"/>
      <c r="B1111" s="45"/>
      <c r="C1111" s="46"/>
      <c r="D1111" s="48"/>
      <c r="E1111" s="135"/>
      <c r="F1111" s="49">
        <f t="shared" si="32"/>
        <v>0</v>
      </c>
      <c r="G1111" s="49">
        <f t="shared" si="33"/>
        <v>0</v>
      </c>
      <c r="H1111" s="34" t="s">
        <v>66</v>
      </c>
      <c r="I1111" s="45"/>
      <c r="J1111" s="46"/>
      <c r="K1111" s="25"/>
      <c r="L1111" s="22"/>
      <c r="M1111" s="47" t="str">
        <f t="shared" si="34"/>
        <v/>
      </c>
      <c r="N1111" s="27" t="str">
        <f t="shared" si="35"/>
        <v/>
      </c>
      <c r="O1111" s="27" t="str">
        <f t="shared" si="36"/>
        <v/>
      </c>
      <c r="P1111" s="27" t="str">
        <f t="shared" si="37"/>
        <v/>
      </c>
      <c r="Q1111" s="28" t="s">
        <v>66</v>
      </c>
      <c r="R1111" s="33" t="s">
        <v>66</v>
      </c>
      <c r="S1111" s="30">
        <f ca="1">SUMIFS(Dividendos!E:E,Dividendos!B:B,A1111,Dividendos!A:A,"&gt;="&amp;B1111,Dividendos!A:A,"&lt;="&amp; IF(I1111="",TODAY(),I1111 ))*D1111</f>
        <v>0</v>
      </c>
      <c r="T1111" s="30">
        <f t="shared" ca="1" si="38"/>
        <v>0</v>
      </c>
      <c r="U1111" s="31" t="str">
        <f ca="1">IFERROR(__xludf.DUMMYFUNCTION("IFERROR(IF(B1111=TODAY(),GOOGLEFINANCE(""INDEXBVMF:IFIX""),INDEX(GOOGLEFINANCE(""INDEXBVMF:IFIX"",""price"",$B1111),2,2)))"),"")</f>
        <v/>
      </c>
      <c r="V1111" s="31">
        <f ca="1">IFERROR(__xludf.DUMMYFUNCTION("IF(OR(ISBLANK($I1111),I1111=TODAY()), GOOGLEFINANCE(""INDEXBVMF:IFIX"") ,INDEX(GOOGLEFINANCE(""INDEXBVMF:IFIX"",""price"",$I1111),2,2))"),3416.25)</f>
        <v>3416.25</v>
      </c>
      <c r="W1111" s="32" t="e">
        <f t="shared" ca="1" si="39"/>
        <v>#VALUE!</v>
      </c>
      <c r="X1111" s="33" t="s">
        <v>66</v>
      </c>
      <c r="Y1111" s="34">
        <v>0</v>
      </c>
    </row>
    <row r="1112" spans="1:25" ht="15.75" customHeight="1" x14ac:dyDescent="0.2">
      <c r="A1112" s="48"/>
      <c r="B1112" s="45"/>
      <c r="C1112" s="46"/>
      <c r="D1112" s="48"/>
      <c r="E1112" s="135"/>
      <c r="F1112" s="49">
        <f t="shared" si="32"/>
        <v>0</v>
      </c>
      <c r="G1112" s="49">
        <f t="shared" si="33"/>
        <v>0</v>
      </c>
      <c r="H1112" s="34" t="s">
        <v>66</v>
      </c>
      <c r="I1112" s="45"/>
      <c r="J1112" s="46"/>
      <c r="K1112" s="25"/>
      <c r="L1112" s="22"/>
      <c r="M1112" s="47" t="str">
        <f t="shared" si="34"/>
        <v/>
      </c>
      <c r="N1112" s="27" t="str">
        <f t="shared" si="35"/>
        <v/>
      </c>
      <c r="O1112" s="27" t="str">
        <f t="shared" si="36"/>
        <v/>
      </c>
      <c r="P1112" s="27" t="str">
        <f t="shared" si="37"/>
        <v/>
      </c>
      <c r="Q1112" s="28" t="s">
        <v>66</v>
      </c>
      <c r="R1112" s="33" t="s">
        <v>66</v>
      </c>
      <c r="S1112" s="30">
        <f ca="1">SUMIFS(Dividendos!E:E,Dividendos!B:B,A1112,Dividendos!A:A,"&gt;="&amp;B1112,Dividendos!A:A,"&lt;="&amp; IF(I1112="",TODAY(),I1112 ))*D1112</f>
        <v>0</v>
      </c>
      <c r="T1112" s="30">
        <f t="shared" ca="1" si="38"/>
        <v>0</v>
      </c>
      <c r="U1112" s="31" t="str">
        <f ca="1">IFERROR(__xludf.DUMMYFUNCTION("IFERROR(IF(B1112=TODAY(),GOOGLEFINANCE(""INDEXBVMF:IFIX""),INDEX(GOOGLEFINANCE(""INDEXBVMF:IFIX"",""price"",$B1112),2,2)))"),"")</f>
        <v/>
      </c>
      <c r="V1112" s="31">
        <f ca="1">IFERROR(__xludf.DUMMYFUNCTION("IF(OR(ISBLANK($I1112),I1112=TODAY()), GOOGLEFINANCE(""INDEXBVMF:IFIX"") ,INDEX(GOOGLEFINANCE(""INDEXBVMF:IFIX"",""price"",$I1112),2,2))"),3416.25)</f>
        <v>3416.25</v>
      </c>
      <c r="W1112" s="32" t="e">
        <f t="shared" ca="1" si="39"/>
        <v>#VALUE!</v>
      </c>
      <c r="X1112" s="33" t="s">
        <v>66</v>
      </c>
      <c r="Y1112" s="34">
        <v>0</v>
      </c>
    </row>
    <row r="1113" spans="1:25" ht="15.75" customHeight="1" x14ac:dyDescent="0.2">
      <c r="A1113" s="48"/>
      <c r="B1113" s="45"/>
      <c r="C1113" s="46"/>
      <c r="D1113" s="48"/>
      <c r="E1113" s="135"/>
      <c r="F1113" s="49">
        <f t="shared" si="32"/>
        <v>0</v>
      </c>
      <c r="G1113" s="49">
        <f t="shared" si="33"/>
        <v>0</v>
      </c>
      <c r="H1113" s="34" t="s">
        <v>66</v>
      </c>
      <c r="I1113" s="45"/>
      <c r="J1113" s="46"/>
      <c r="K1113" s="25"/>
      <c r="L1113" s="22"/>
      <c r="M1113" s="47" t="str">
        <f t="shared" si="34"/>
        <v/>
      </c>
      <c r="N1113" s="27" t="str">
        <f t="shared" si="35"/>
        <v/>
      </c>
      <c r="O1113" s="27" t="str">
        <f t="shared" si="36"/>
        <v/>
      </c>
      <c r="P1113" s="27" t="str">
        <f t="shared" si="37"/>
        <v/>
      </c>
      <c r="Q1113" s="28" t="s">
        <v>66</v>
      </c>
      <c r="R1113" s="33" t="s">
        <v>66</v>
      </c>
      <c r="S1113" s="30">
        <f ca="1">SUMIFS(Dividendos!E:E,Dividendos!B:B,A1113,Dividendos!A:A,"&gt;="&amp;B1113,Dividendos!A:A,"&lt;="&amp; IF(I1113="",TODAY(),I1113 ))*D1113</f>
        <v>0</v>
      </c>
      <c r="T1113" s="30">
        <f t="shared" ca="1" si="38"/>
        <v>0</v>
      </c>
      <c r="U1113" s="31" t="str">
        <f ca="1">IFERROR(__xludf.DUMMYFUNCTION("IFERROR(IF(B1113=TODAY(),GOOGLEFINANCE(""INDEXBVMF:IFIX""),INDEX(GOOGLEFINANCE(""INDEXBVMF:IFIX"",""price"",$B1113),2,2)))"),"")</f>
        <v/>
      </c>
      <c r="V1113" s="31">
        <f ca="1">IFERROR(__xludf.DUMMYFUNCTION("IF(OR(ISBLANK($I1113),I1113=TODAY()), GOOGLEFINANCE(""INDEXBVMF:IFIX"") ,INDEX(GOOGLEFINANCE(""INDEXBVMF:IFIX"",""price"",$I1113),2,2))"),3416.25)</f>
        <v>3416.25</v>
      </c>
      <c r="W1113" s="32" t="e">
        <f t="shared" ca="1" si="39"/>
        <v>#VALUE!</v>
      </c>
      <c r="X1113" s="33" t="s">
        <v>66</v>
      </c>
      <c r="Y1113" s="34">
        <v>0</v>
      </c>
    </row>
    <row r="1114" spans="1:25" ht="15.75" customHeight="1" x14ac:dyDescent="0.2">
      <c r="A1114" s="48"/>
      <c r="B1114" s="45"/>
      <c r="C1114" s="46"/>
      <c r="D1114" s="48"/>
      <c r="E1114" s="135"/>
      <c r="F1114" s="49">
        <f t="shared" si="32"/>
        <v>0</v>
      </c>
      <c r="G1114" s="49">
        <f t="shared" si="33"/>
        <v>0</v>
      </c>
      <c r="H1114" s="34" t="s">
        <v>66</v>
      </c>
      <c r="I1114" s="45"/>
      <c r="J1114" s="46"/>
      <c r="K1114" s="25"/>
      <c r="L1114" s="22"/>
      <c r="M1114" s="47" t="str">
        <f t="shared" si="34"/>
        <v/>
      </c>
      <c r="N1114" s="27" t="str">
        <f t="shared" si="35"/>
        <v/>
      </c>
      <c r="O1114" s="27" t="str">
        <f t="shared" si="36"/>
        <v/>
      </c>
      <c r="P1114" s="27" t="str">
        <f t="shared" si="37"/>
        <v/>
      </c>
      <c r="Q1114" s="28" t="s">
        <v>66</v>
      </c>
      <c r="R1114" s="33" t="s">
        <v>66</v>
      </c>
      <c r="S1114" s="30">
        <f ca="1">SUMIFS(Dividendos!E:E,Dividendos!B:B,A1114,Dividendos!A:A,"&gt;="&amp;B1114,Dividendos!A:A,"&lt;="&amp; IF(I1114="",TODAY(),I1114 ))*D1114</f>
        <v>0</v>
      </c>
      <c r="T1114" s="30">
        <f t="shared" ca="1" si="38"/>
        <v>0</v>
      </c>
      <c r="U1114" s="31" t="str">
        <f ca="1">IFERROR(__xludf.DUMMYFUNCTION("IFERROR(IF(B1114=TODAY(),GOOGLEFINANCE(""INDEXBVMF:IFIX""),INDEX(GOOGLEFINANCE(""INDEXBVMF:IFIX"",""price"",$B1114),2,2)))"),"")</f>
        <v/>
      </c>
      <c r="V1114" s="31">
        <f ca="1">IFERROR(__xludf.DUMMYFUNCTION("IF(OR(ISBLANK($I1114),I1114=TODAY()), GOOGLEFINANCE(""INDEXBVMF:IFIX"") ,INDEX(GOOGLEFINANCE(""INDEXBVMF:IFIX"",""price"",$I1114),2,2))"),3416.25)</f>
        <v>3416.25</v>
      </c>
      <c r="W1114" s="32" t="e">
        <f t="shared" ca="1" si="39"/>
        <v>#VALUE!</v>
      </c>
      <c r="X1114" s="33" t="s">
        <v>66</v>
      </c>
      <c r="Y1114" s="34">
        <v>0</v>
      </c>
    </row>
    <row r="1115" spans="1:25" ht="15.75" customHeight="1" x14ac:dyDescent="0.2">
      <c r="A1115" s="48"/>
      <c r="B1115" s="45"/>
      <c r="C1115" s="46"/>
      <c r="D1115" s="48"/>
      <c r="E1115" s="135"/>
      <c r="F1115" s="49">
        <f t="shared" si="32"/>
        <v>0</v>
      </c>
      <c r="G1115" s="49">
        <f t="shared" si="33"/>
        <v>0</v>
      </c>
      <c r="H1115" s="34" t="s">
        <v>66</v>
      </c>
      <c r="I1115" s="45"/>
      <c r="J1115" s="46"/>
      <c r="K1115" s="25"/>
      <c r="L1115" s="22"/>
      <c r="M1115" s="47" t="str">
        <f t="shared" si="34"/>
        <v/>
      </c>
      <c r="N1115" s="27" t="str">
        <f t="shared" si="35"/>
        <v/>
      </c>
      <c r="O1115" s="27" t="str">
        <f t="shared" si="36"/>
        <v/>
      </c>
      <c r="P1115" s="27" t="str">
        <f t="shared" si="37"/>
        <v/>
      </c>
      <c r="Q1115" s="28" t="s">
        <v>66</v>
      </c>
      <c r="R1115" s="33" t="s">
        <v>66</v>
      </c>
      <c r="S1115" s="30">
        <f ca="1">SUMIFS(Dividendos!E:E,Dividendos!B:B,A1115,Dividendos!A:A,"&gt;="&amp;B1115,Dividendos!A:A,"&lt;="&amp; IF(I1115="",TODAY(),I1115 ))*D1115</f>
        <v>0</v>
      </c>
      <c r="T1115" s="30">
        <f t="shared" ca="1" si="38"/>
        <v>0</v>
      </c>
      <c r="U1115" s="31" t="str">
        <f ca="1">IFERROR(__xludf.DUMMYFUNCTION("IFERROR(IF(B1115=TODAY(),GOOGLEFINANCE(""INDEXBVMF:IFIX""),INDEX(GOOGLEFINANCE(""INDEXBVMF:IFIX"",""price"",$B1115),2,2)))"),"")</f>
        <v/>
      </c>
      <c r="V1115" s="31">
        <f ca="1">IFERROR(__xludf.DUMMYFUNCTION("IF(OR(ISBLANK($I1115),I1115=TODAY()), GOOGLEFINANCE(""INDEXBVMF:IFIX"") ,INDEX(GOOGLEFINANCE(""INDEXBVMF:IFIX"",""price"",$I1115),2,2))"),3416.25)</f>
        <v>3416.25</v>
      </c>
      <c r="W1115" s="32" t="e">
        <f t="shared" ca="1" si="39"/>
        <v>#VALUE!</v>
      </c>
      <c r="X1115" s="33" t="s">
        <v>66</v>
      </c>
      <c r="Y1115" s="34">
        <v>0</v>
      </c>
    </row>
    <row r="1116" spans="1:25" ht="15.75" customHeight="1" x14ac:dyDescent="0.2">
      <c r="A1116" s="48"/>
      <c r="B1116" s="45"/>
      <c r="C1116" s="46"/>
      <c r="D1116" s="48"/>
      <c r="E1116" s="135"/>
      <c r="F1116" s="49">
        <f t="shared" si="32"/>
        <v>0</v>
      </c>
      <c r="G1116" s="49">
        <f t="shared" si="33"/>
        <v>0</v>
      </c>
      <c r="H1116" s="34" t="s">
        <v>66</v>
      </c>
      <c r="I1116" s="45"/>
      <c r="J1116" s="46"/>
      <c r="K1116" s="25"/>
      <c r="L1116" s="22"/>
      <c r="M1116" s="47" t="str">
        <f t="shared" si="34"/>
        <v/>
      </c>
      <c r="N1116" s="27" t="str">
        <f t="shared" si="35"/>
        <v/>
      </c>
      <c r="O1116" s="27" t="str">
        <f t="shared" si="36"/>
        <v/>
      </c>
      <c r="P1116" s="27" t="str">
        <f t="shared" si="37"/>
        <v/>
      </c>
      <c r="Q1116" s="28" t="s">
        <v>66</v>
      </c>
      <c r="R1116" s="33" t="s">
        <v>66</v>
      </c>
      <c r="S1116" s="30">
        <f ca="1">SUMIFS(Dividendos!E:E,Dividendos!B:B,A1116,Dividendos!A:A,"&gt;="&amp;B1116,Dividendos!A:A,"&lt;="&amp; IF(I1116="",TODAY(),I1116 ))*D1116</f>
        <v>0</v>
      </c>
      <c r="T1116" s="30">
        <f t="shared" ca="1" si="38"/>
        <v>0</v>
      </c>
      <c r="U1116" s="31" t="str">
        <f ca="1">IFERROR(__xludf.DUMMYFUNCTION("IFERROR(IF(B1116=TODAY(),GOOGLEFINANCE(""INDEXBVMF:IFIX""),INDEX(GOOGLEFINANCE(""INDEXBVMF:IFIX"",""price"",$B1116),2,2)))"),"")</f>
        <v/>
      </c>
      <c r="V1116" s="31">
        <f ca="1">IFERROR(__xludf.DUMMYFUNCTION("IF(OR(ISBLANK($I1116),I1116=TODAY()), GOOGLEFINANCE(""INDEXBVMF:IFIX"") ,INDEX(GOOGLEFINANCE(""INDEXBVMF:IFIX"",""price"",$I1116),2,2))"),3416.25)</f>
        <v>3416.25</v>
      </c>
      <c r="W1116" s="32" t="e">
        <f t="shared" ca="1" si="39"/>
        <v>#VALUE!</v>
      </c>
      <c r="X1116" s="33" t="s">
        <v>66</v>
      </c>
      <c r="Y1116" s="34">
        <v>0</v>
      </c>
    </row>
    <row r="1117" spans="1:25" ht="15.75" customHeight="1" x14ac:dyDescent="0.2">
      <c r="A1117" s="48"/>
      <c r="B1117" s="45"/>
      <c r="C1117" s="46"/>
      <c r="D1117" s="48"/>
      <c r="E1117" s="135"/>
      <c r="F1117" s="49">
        <f t="shared" si="32"/>
        <v>0</v>
      </c>
      <c r="G1117" s="49">
        <f t="shared" si="33"/>
        <v>0</v>
      </c>
      <c r="H1117" s="34" t="s">
        <v>66</v>
      </c>
      <c r="I1117" s="45"/>
      <c r="J1117" s="46"/>
      <c r="K1117" s="25"/>
      <c r="L1117" s="22"/>
      <c r="M1117" s="47" t="str">
        <f t="shared" si="34"/>
        <v/>
      </c>
      <c r="N1117" s="27" t="str">
        <f t="shared" si="35"/>
        <v/>
      </c>
      <c r="O1117" s="27" t="str">
        <f t="shared" si="36"/>
        <v/>
      </c>
      <c r="P1117" s="27" t="str">
        <f t="shared" si="37"/>
        <v/>
      </c>
      <c r="Q1117" s="28" t="s">
        <v>66</v>
      </c>
      <c r="R1117" s="33" t="s">
        <v>66</v>
      </c>
      <c r="S1117" s="30">
        <f ca="1">SUMIFS(Dividendos!E:E,Dividendos!B:B,A1117,Dividendos!A:A,"&gt;="&amp;B1117,Dividendos!A:A,"&lt;="&amp; IF(I1117="",TODAY(),I1117 ))*D1117</f>
        <v>0</v>
      </c>
      <c r="T1117" s="30">
        <f t="shared" ca="1" si="38"/>
        <v>0</v>
      </c>
      <c r="U1117" s="31" t="str">
        <f ca="1">IFERROR(__xludf.DUMMYFUNCTION("IFERROR(IF(B1117=TODAY(),GOOGLEFINANCE(""INDEXBVMF:IFIX""),INDEX(GOOGLEFINANCE(""INDEXBVMF:IFIX"",""price"",$B1117),2,2)))"),"")</f>
        <v/>
      </c>
      <c r="V1117" s="31">
        <f ca="1">IFERROR(__xludf.DUMMYFUNCTION("IF(OR(ISBLANK($I1117),I1117=TODAY()), GOOGLEFINANCE(""INDEXBVMF:IFIX"") ,INDEX(GOOGLEFINANCE(""INDEXBVMF:IFIX"",""price"",$I1117),2,2))"),3416.25)</f>
        <v>3416.25</v>
      </c>
      <c r="W1117" s="32" t="e">
        <f t="shared" ca="1" si="39"/>
        <v>#VALUE!</v>
      </c>
      <c r="X1117" s="33" t="s">
        <v>66</v>
      </c>
      <c r="Y1117" s="34">
        <v>0</v>
      </c>
    </row>
    <row r="1118" spans="1:25" ht="15.75" customHeight="1" x14ac:dyDescent="0.2">
      <c r="A1118" s="48"/>
      <c r="B1118" s="45"/>
      <c r="C1118" s="46"/>
      <c r="D1118" s="48"/>
      <c r="E1118" s="135"/>
      <c r="F1118" s="49">
        <f t="shared" si="32"/>
        <v>0</v>
      </c>
      <c r="G1118" s="49">
        <f t="shared" si="33"/>
        <v>0</v>
      </c>
      <c r="H1118" s="34" t="s">
        <v>66</v>
      </c>
      <c r="I1118" s="45"/>
      <c r="J1118" s="46"/>
      <c r="K1118" s="25"/>
      <c r="L1118" s="22"/>
      <c r="M1118" s="47" t="str">
        <f t="shared" si="34"/>
        <v/>
      </c>
      <c r="N1118" s="27" t="str">
        <f t="shared" si="35"/>
        <v/>
      </c>
      <c r="O1118" s="27" t="str">
        <f t="shared" si="36"/>
        <v/>
      </c>
      <c r="P1118" s="27" t="str">
        <f t="shared" si="37"/>
        <v/>
      </c>
      <c r="Q1118" s="28" t="s">
        <v>66</v>
      </c>
      <c r="R1118" s="33" t="s">
        <v>66</v>
      </c>
      <c r="S1118" s="30">
        <f ca="1">SUMIFS(Dividendos!E:E,Dividendos!B:B,A1118,Dividendos!A:A,"&gt;="&amp;B1118,Dividendos!A:A,"&lt;="&amp; IF(I1118="",TODAY(),I1118 ))*D1118</f>
        <v>0</v>
      </c>
      <c r="T1118" s="30">
        <f t="shared" ca="1" si="38"/>
        <v>0</v>
      </c>
      <c r="U1118" s="31" t="str">
        <f ca="1">IFERROR(__xludf.DUMMYFUNCTION("IFERROR(IF(B1118=TODAY(),GOOGLEFINANCE(""INDEXBVMF:IFIX""),INDEX(GOOGLEFINANCE(""INDEXBVMF:IFIX"",""price"",$B1118),2,2)))"),"")</f>
        <v/>
      </c>
      <c r="V1118" s="31">
        <f ca="1">IFERROR(__xludf.DUMMYFUNCTION("IF(OR(ISBLANK($I1118),I1118=TODAY()), GOOGLEFINANCE(""INDEXBVMF:IFIX"") ,INDEX(GOOGLEFINANCE(""INDEXBVMF:IFIX"",""price"",$I1118),2,2))"),3416.25)</f>
        <v>3416.25</v>
      </c>
      <c r="W1118" s="32" t="e">
        <f t="shared" ca="1" si="39"/>
        <v>#VALUE!</v>
      </c>
      <c r="X1118" s="33" t="s">
        <v>66</v>
      </c>
      <c r="Y1118" s="34">
        <v>0</v>
      </c>
    </row>
    <row r="1119" spans="1:25" ht="15.75" customHeight="1" x14ac:dyDescent="0.2">
      <c r="A1119" s="48"/>
      <c r="B1119" s="45"/>
      <c r="C1119" s="46"/>
      <c r="D1119" s="48"/>
      <c r="E1119" s="135"/>
      <c r="F1119" s="49">
        <f t="shared" si="32"/>
        <v>0</v>
      </c>
      <c r="G1119" s="49">
        <f t="shared" si="33"/>
        <v>0</v>
      </c>
      <c r="H1119" s="34" t="s">
        <v>66</v>
      </c>
      <c r="I1119" s="45"/>
      <c r="J1119" s="46"/>
      <c r="K1119" s="25"/>
      <c r="L1119" s="22"/>
      <c r="M1119" s="47" t="str">
        <f t="shared" si="34"/>
        <v/>
      </c>
      <c r="N1119" s="27" t="str">
        <f t="shared" si="35"/>
        <v/>
      </c>
      <c r="O1119" s="27" t="str">
        <f t="shared" si="36"/>
        <v/>
      </c>
      <c r="P1119" s="27" t="str">
        <f t="shared" si="37"/>
        <v/>
      </c>
      <c r="Q1119" s="28" t="s">
        <v>66</v>
      </c>
      <c r="R1119" s="33" t="s">
        <v>66</v>
      </c>
      <c r="S1119" s="30">
        <f ca="1">SUMIFS(Dividendos!E:E,Dividendos!B:B,A1119,Dividendos!A:A,"&gt;="&amp;B1119,Dividendos!A:A,"&lt;="&amp; IF(I1119="",TODAY(),I1119 ))*D1119</f>
        <v>0</v>
      </c>
      <c r="T1119" s="30">
        <f t="shared" ca="1" si="38"/>
        <v>0</v>
      </c>
      <c r="U1119" s="31" t="str">
        <f ca="1">IFERROR(__xludf.DUMMYFUNCTION("IFERROR(IF(B1119=TODAY(),GOOGLEFINANCE(""INDEXBVMF:IFIX""),INDEX(GOOGLEFINANCE(""INDEXBVMF:IFIX"",""price"",$B1119),2,2)))"),"")</f>
        <v/>
      </c>
      <c r="V1119" s="31">
        <f ca="1">IFERROR(__xludf.DUMMYFUNCTION("IF(OR(ISBLANK($I1119),I1119=TODAY()), GOOGLEFINANCE(""INDEXBVMF:IFIX"") ,INDEX(GOOGLEFINANCE(""INDEXBVMF:IFIX"",""price"",$I1119),2,2))"),3416.25)</f>
        <v>3416.25</v>
      </c>
      <c r="W1119" s="32" t="e">
        <f t="shared" ca="1" si="39"/>
        <v>#VALUE!</v>
      </c>
      <c r="X1119" s="33" t="s">
        <v>66</v>
      </c>
      <c r="Y1119" s="34">
        <v>0</v>
      </c>
    </row>
    <row r="1120" spans="1:25" ht="15.75" customHeight="1" x14ac:dyDescent="0.2">
      <c r="A1120" s="48"/>
      <c r="B1120" s="45"/>
      <c r="C1120" s="46"/>
      <c r="D1120" s="48"/>
      <c r="E1120" s="135"/>
      <c r="F1120" s="49">
        <f t="shared" si="32"/>
        <v>0</v>
      </c>
      <c r="G1120" s="49">
        <f t="shared" si="33"/>
        <v>0</v>
      </c>
      <c r="H1120" s="34" t="s">
        <v>66</v>
      </c>
      <c r="I1120" s="45"/>
      <c r="J1120" s="46"/>
      <c r="K1120" s="25"/>
      <c r="L1120" s="22"/>
      <c r="M1120" s="47" t="str">
        <f t="shared" si="34"/>
        <v/>
      </c>
      <c r="N1120" s="27" t="str">
        <f t="shared" si="35"/>
        <v/>
      </c>
      <c r="O1120" s="27" t="str">
        <f t="shared" si="36"/>
        <v/>
      </c>
      <c r="P1120" s="27" t="str">
        <f t="shared" si="37"/>
        <v/>
      </c>
      <c r="Q1120" s="28" t="s">
        <v>66</v>
      </c>
      <c r="R1120" s="33" t="s">
        <v>66</v>
      </c>
      <c r="S1120" s="30">
        <f ca="1">SUMIFS(Dividendos!E:E,Dividendos!B:B,A1120,Dividendos!A:A,"&gt;="&amp;B1120,Dividendos!A:A,"&lt;="&amp; IF(I1120="",TODAY(),I1120 ))*D1120</f>
        <v>0</v>
      </c>
      <c r="T1120" s="30">
        <f t="shared" ca="1" si="38"/>
        <v>0</v>
      </c>
      <c r="U1120" s="31" t="str">
        <f ca="1">IFERROR(__xludf.DUMMYFUNCTION("IFERROR(IF(B1120=TODAY(),GOOGLEFINANCE(""INDEXBVMF:IFIX""),INDEX(GOOGLEFINANCE(""INDEXBVMF:IFIX"",""price"",$B1120),2,2)))"),"")</f>
        <v/>
      </c>
      <c r="V1120" s="31">
        <f ca="1">IFERROR(__xludf.DUMMYFUNCTION("IF(OR(ISBLANK($I1120),I1120=TODAY()), GOOGLEFINANCE(""INDEXBVMF:IFIX"") ,INDEX(GOOGLEFINANCE(""INDEXBVMF:IFIX"",""price"",$I1120),2,2))"),3416.25)</f>
        <v>3416.25</v>
      </c>
      <c r="W1120" s="32" t="e">
        <f t="shared" ca="1" si="39"/>
        <v>#VALUE!</v>
      </c>
      <c r="X1120" s="33" t="s">
        <v>66</v>
      </c>
      <c r="Y1120" s="34">
        <v>0</v>
      </c>
    </row>
    <row r="1121" spans="1:25" ht="15.75" customHeight="1" x14ac:dyDescent="0.2">
      <c r="A1121" s="48"/>
      <c r="B1121" s="45"/>
      <c r="C1121" s="46"/>
      <c r="D1121" s="48"/>
      <c r="E1121" s="135"/>
      <c r="F1121" s="49">
        <f t="shared" si="32"/>
        <v>0</v>
      </c>
      <c r="G1121" s="49">
        <f t="shared" si="33"/>
        <v>0</v>
      </c>
      <c r="H1121" s="34" t="s">
        <v>66</v>
      </c>
      <c r="I1121" s="45"/>
      <c r="J1121" s="46"/>
      <c r="K1121" s="25"/>
      <c r="L1121" s="22"/>
      <c r="M1121" s="47" t="str">
        <f t="shared" si="34"/>
        <v/>
      </c>
      <c r="N1121" s="27" t="str">
        <f t="shared" si="35"/>
        <v/>
      </c>
      <c r="O1121" s="27" t="str">
        <f t="shared" si="36"/>
        <v/>
      </c>
      <c r="P1121" s="27" t="str">
        <f t="shared" si="37"/>
        <v/>
      </c>
      <c r="Q1121" s="28" t="s">
        <v>66</v>
      </c>
      <c r="R1121" s="33" t="s">
        <v>66</v>
      </c>
      <c r="S1121" s="30">
        <f ca="1">SUMIFS(Dividendos!E:E,Dividendos!B:B,A1121,Dividendos!A:A,"&gt;="&amp;B1121,Dividendos!A:A,"&lt;="&amp; IF(I1121="",TODAY(),I1121 ))*D1121</f>
        <v>0</v>
      </c>
      <c r="T1121" s="30">
        <f t="shared" ca="1" si="38"/>
        <v>0</v>
      </c>
      <c r="U1121" s="31" t="str">
        <f ca="1">IFERROR(__xludf.DUMMYFUNCTION("IFERROR(IF(B1121=TODAY(),GOOGLEFINANCE(""INDEXBVMF:IFIX""),INDEX(GOOGLEFINANCE(""INDEXBVMF:IFIX"",""price"",$B1121),2,2)))"),"")</f>
        <v/>
      </c>
      <c r="V1121" s="31">
        <f ca="1">IFERROR(__xludf.DUMMYFUNCTION("IF(OR(ISBLANK($I1121),I1121=TODAY()), GOOGLEFINANCE(""INDEXBVMF:IFIX"") ,INDEX(GOOGLEFINANCE(""INDEXBVMF:IFIX"",""price"",$I1121),2,2))"),3416.25)</f>
        <v>3416.25</v>
      </c>
      <c r="W1121" s="32" t="e">
        <f t="shared" ca="1" si="39"/>
        <v>#VALUE!</v>
      </c>
      <c r="X1121" s="33" t="s">
        <v>66</v>
      </c>
      <c r="Y1121" s="34">
        <v>0</v>
      </c>
    </row>
    <row r="1122" spans="1:25" ht="15.75" customHeight="1" x14ac:dyDescent="0.2">
      <c r="A1122" s="48"/>
      <c r="B1122" s="45"/>
      <c r="C1122" s="46"/>
      <c r="D1122" s="48"/>
      <c r="E1122" s="135"/>
      <c r="F1122" s="49">
        <f t="shared" si="32"/>
        <v>0</v>
      </c>
      <c r="G1122" s="49">
        <f t="shared" si="33"/>
        <v>0</v>
      </c>
      <c r="H1122" s="34" t="s">
        <v>66</v>
      </c>
      <c r="I1122" s="45"/>
      <c r="J1122" s="46"/>
      <c r="K1122" s="25"/>
      <c r="L1122" s="22"/>
      <c r="M1122" s="47" t="str">
        <f t="shared" si="34"/>
        <v/>
      </c>
      <c r="N1122" s="27" t="str">
        <f t="shared" si="35"/>
        <v/>
      </c>
      <c r="O1122" s="27" t="str">
        <f t="shared" si="36"/>
        <v/>
      </c>
      <c r="P1122" s="27" t="str">
        <f t="shared" si="37"/>
        <v/>
      </c>
      <c r="Q1122" s="28" t="s">
        <v>66</v>
      </c>
      <c r="R1122" s="33" t="s">
        <v>66</v>
      </c>
      <c r="S1122" s="30">
        <f ca="1">SUMIFS(Dividendos!E:E,Dividendos!B:B,A1122,Dividendos!A:A,"&gt;="&amp;B1122,Dividendos!A:A,"&lt;="&amp; IF(I1122="",TODAY(),I1122 ))*D1122</f>
        <v>0</v>
      </c>
      <c r="T1122" s="30">
        <f t="shared" ca="1" si="38"/>
        <v>0</v>
      </c>
      <c r="U1122" s="31" t="str">
        <f ca="1">IFERROR(__xludf.DUMMYFUNCTION("IFERROR(IF(B1122=TODAY(),GOOGLEFINANCE(""INDEXBVMF:IFIX""),INDEX(GOOGLEFINANCE(""INDEXBVMF:IFIX"",""price"",$B1122),2,2)))"),"")</f>
        <v/>
      </c>
      <c r="V1122" s="31">
        <f ca="1">IFERROR(__xludf.DUMMYFUNCTION("IF(OR(ISBLANK($I1122),I1122=TODAY()), GOOGLEFINANCE(""INDEXBVMF:IFIX"") ,INDEX(GOOGLEFINANCE(""INDEXBVMF:IFIX"",""price"",$I1122),2,2))"),3416.25)</f>
        <v>3416.25</v>
      </c>
      <c r="W1122" s="32" t="e">
        <f t="shared" ca="1" si="39"/>
        <v>#VALUE!</v>
      </c>
      <c r="X1122" s="33" t="s">
        <v>66</v>
      </c>
      <c r="Y1122" s="34">
        <v>0</v>
      </c>
    </row>
    <row r="1123" spans="1:25" ht="15.75" customHeight="1" x14ac:dyDescent="0.2">
      <c r="A1123" s="48"/>
      <c r="B1123" s="45"/>
      <c r="C1123" s="46"/>
      <c r="D1123" s="48"/>
      <c r="E1123" s="135"/>
      <c r="F1123" s="49">
        <f t="shared" si="32"/>
        <v>0</v>
      </c>
      <c r="G1123" s="49">
        <f t="shared" si="33"/>
        <v>0</v>
      </c>
      <c r="H1123" s="34" t="s">
        <v>66</v>
      </c>
      <c r="I1123" s="45"/>
      <c r="J1123" s="46"/>
      <c r="K1123" s="25"/>
      <c r="L1123" s="22"/>
      <c r="M1123" s="47" t="str">
        <f t="shared" si="34"/>
        <v/>
      </c>
      <c r="N1123" s="27" t="str">
        <f t="shared" si="35"/>
        <v/>
      </c>
      <c r="O1123" s="27" t="str">
        <f t="shared" si="36"/>
        <v/>
      </c>
      <c r="P1123" s="27" t="str">
        <f t="shared" si="37"/>
        <v/>
      </c>
      <c r="Q1123" s="28" t="s">
        <v>66</v>
      </c>
      <c r="R1123" s="33" t="s">
        <v>66</v>
      </c>
      <c r="S1123" s="30">
        <f ca="1">SUMIFS(Dividendos!E:E,Dividendos!B:B,A1123,Dividendos!A:A,"&gt;="&amp;B1123,Dividendos!A:A,"&lt;="&amp; IF(I1123="",TODAY(),I1123 ))*D1123</f>
        <v>0</v>
      </c>
      <c r="T1123" s="30">
        <f t="shared" ca="1" si="38"/>
        <v>0</v>
      </c>
      <c r="U1123" s="31" t="str">
        <f ca="1">IFERROR(__xludf.DUMMYFUNCTION("IFERROR(IF(B1123=TODAY(),GOOGLEFINANCE(""INDEXBVMF:IFIX""),INDEX(GOOGLEFINANCE(""INDEXBVMF:IFIX"",""price"",$B1123),2,2)))"),"")</f>
        <v/>
      </c>
      <c r="V1123" s="31">
        <f ca="1">IFERROR(__xludf.DUMMYFUNCTION("IF(OR(ISBLANK($I1123),I1123=TODAY()), GOOGLEFINANCE(""INDEXBVMF:IFIX"") ,INDEX(GOOGLEFINANCE(""INDEXBVMF:IFIX"",""price"",$I1123),2,2))"),3416.25)</f>
        <v>3416.25</v>
      </c>
      <c r="W1123" s="32" t="e">
        <f t="shared" ca="1" si="39"/>
        <v>#VALUE!</v>
      </c>
      <c r="X1123" s="33" t="s">
        <v>66</v>
      </c>
      <c r="Y1123" s="34">
        <v>0</v>
      </c>
    </row>
    <row r="1124" spans="1:25" ht="15.75" customHeight="1" x14ac:dyDescent="0.2">
      <c r="A1124" s="48"/>
      <c r="B1124" s="45"/>
      <c r="C1124" s="46"/>
      <c r="D1124" s="48"/>
      <c r="E1124" s="135"/>
      <c r="F1124" s="49">
        <f t="shared" si="32"/>
        <v>0</v>
      </c>
      <c r="G1124" s="49">
        <f t="shared" si="33"/>
        <v>0</v>
      </c>
      <c r="H1124" s="34" t="s">
        <v>66</v>
      </c>
      <c r="I1124" s="45"/>
      <c r="J1124" s="46"/>
      <c r="K1124" s="25"/>
      <c r="L1124" s="22"/>
      <c r="M1124" s="47" t="str">
        <f t="shared" si="34"/>
        <v/>
      </c>
      <c r="N1124" s="27" t="str">
        <f t="shared" si="35"/>
        <v/>
      </c>
      <c r="O1124" s="27" t="str">
        <f t="shared" si="36"/>
        <v/>
      </c>
      <c r="P1124" s="27" t="str">
        <f t="shared" si="37"/>
        <v/>
      </c>
      <c r="Q1124" s="28" t="s">
        <v>66</v>
      </c>
      <c r="R1124" s="33" t="s">
        <v>66</v>
      </c>
      <c r="S1124" s="30">
        <f ca="1">SUMIFS(Dividendos!E:E,Dividendos!B:B,A1124,Dividendos!A:A,"&gt;="&amp;B1124,Dividendos!A:A,"&lt;="&amp; IF(I1124="",TODAY(),I1124 ))*D1124</f>
        <v>0</v>
      </c>
      <c r="T1124" s="30">
        <f t="shared" ca="1" si="38"/>
        <v>0</v>
      </c>
      <c r="U1124" s="31" t="str">
        <f ca="1">IFERROR(__xludf.DUMMYFUNCTION("IFERROR(IF(B1124=TODAY(),GOOGLEFINANCE(""INDEXBVMF:IFIX""),INDEX(GOOGLEFINANCE(""INDEXBVMF:IFIX"",""price"",$B1124),2,2)))"),"")</f>
        <v/>
      </c>
      <c r="V1124" s="31">
        <f ca="1">IFERROR(__xludf.DUMMYFUNCTION("IF(OR(ISBLANK($I1124),I1124=TODAY()), GOOGLEFINANCE(""INDEXBVMF:IFIX"") ,INDEX(GOOGLEFINANCE(""INDEXBVMF:IFIX"",""price"",$I1124),2,2))"),3416.25)</f>
        <v>3416.25</v>
      </c>
      <c r="W1124" s="32" t="e">
        <f t="shared" ca="1" si="39"/>
        <v>#VALUE!</v>
      </c>
      <c r="X1124" s="33" t="s">
        <v>66</v>
      </c>
      <c r="Y1124" s="34">
        <v>0</v>
      </c>
    </row>
    <row r="1125" spans="1:25" ht="15.75" customHeight="1" x14ac:dyDescent="0.2">
      <c r="A1125" s="48"/>
      <c r="B1125" s="45"/>
      <c r="C1125" s="46"/>
      <c r="D1125" s="48"/>
      <c r="E1125" s="135"/>
      <c r="F1125" s="49">
        <f t="shared" si="32"/>
        <v>0</v>
      </c>
      <c r="G1125" s="49">
        <f t="shared" si="33"/>
        <v>0</v>
      </c>
      <c r="H1125" s="34" t="s">
        <v>66</v>
      </c>
      <c r="I1125" s="45"/>
      <c r="J1125" s="46"/>
      <c r="K1125" s="25"/>
      <c r="L1125" s="22"/>
      <c r="M1125" s="47" t="str">
        <f t="shared" si="34"/>
        <v/>
      </c>
      <c r="N1125" s="27" t="str">
        <f t="shared" si="35"/>
        <v/>
      </c>
      <c r="O1125" s="27" t="str">
        <f t="shared" si="36"/>
        <v/>
      </c>
      <c r="P1125" s="27" t="str">
        <f t="shared" si="37"/>
        <v/>
      </c>
      <c r="Q1125" s="28" t="s">
        <v>66</v>
      </c>
      <c r="R1125" s="33" t="s">
        <v>66</v>
      </c>
      <c r="S1125" s="30">
        <f ca="1">SUMIFS(Dividendos!E:E,Dividendos!B:B,A1125,Dividendos!A:A,"&gt;="&amp;B1125,Dividendos!A:A,"&lt;="&amp; IF(I1125="",TODAY(),I1125 ))*D1125</f>
        <v>0</v>
      </c>
      <c r="T1125" s="30">
        <f t="shared" ca="1" si="38"/>
        <v>0</v>
      </c>
      <c r="U1125" s="31" t="str">
        <f ca="1">IFERROR(__xludf.DUMMYFUNCTION("IFERROR(IF(B1125=TODAY(),GOOGLEFINANCE(""INDEXBVMF:IFIX""),INDEX(GOOGLEFINANCE(""INDEXBVMF:IFIX"",""price"",$B1125),2,2)))"),"")</f>
        <v/>
      </c>
      <c r="V1125" s="31">
        <f ca="1">IFERROR(__xludf.DUMMYFUNCTION("IF(OR(ISBLANK($I1125),I1125=TODAY()), GOOGLEFINANCE(""INDEXBVMF:IFIX"") ,INDEX(GOOGLEFINANCE(""INDEXBVMF:IFIX"",""price"",$I1125),2,2))"),3416.25)</f>
        <v>3416.25</v>
      </c>
      <c r="W1125" s="32" t="e">
        <f t="shared" ca="1" si="39"/>
        <v>#VALUE!</v>
      </c>
      <c r="X1125" s="33" t="s">
        <v>66</v>
      </c>
      <c r="Y1125" s="34">
        <v>0</v>
      </c>
    </row>
    <row r="1126" spans="1:25" ht="15.75" customHeight="1" x14ac:dyDescent="0.2">
      <c r="A1126" s="48"/>
      <c r="B1126" s="45"/>
      <c r="C1126" s="46"/>
      <c r="D1126" s="48"/>
      <c r="E1126" s="135"/>
      <c r="F1126" s="49">
        <f t="shared" si="32"/>
        <v>0</v>
      </c>
      <c r="G1126" s="49">
        <f t="shared" si="33"/>
        <v>0</v>
      </c>
      <c r="H1126" s="34" t="s">
        <v>66</v>
      </c>
      <c r="I1126" s="45"/>
      <c r="J1126" s="46"/>
      <c r="K1126" s="25"/>
      <c r="L1126" s="22"/>
      <c r="M1126" s="47" t="str">
        <f t="shared" si="34"/>
        <v/>
      </c>
      <c r="N1126" s="27" t="str">
        <f t="shared" si="35"/>
        <v/>
      </c>
      <c r="O1126" s="27" t="str">
        <f t="shared" si="36"/>
        <v/>
      </c>
      <c r="P1126" s="27" t="str">
        <f t="shared" si="37"/>
        <v/>
      </c>
      <c r="Q1126" s="28" t="s">
        <v>66</v>
      </c>
      <c r="R1126" s="33" t="s">
        <v>66</v>
      </c>
      <c r="S1126" s="30">
        <f ca="1">SUMIFS(Dividendos!E:E,Dividendos!B:B,A1126,Dividendos!A:A,"&gt;="&amp;B1126,Dividendos!A:A,"&lt;="&amp; IF(I1126="",TODAY(),I1126 ))*D1126</f>
        <v>0</v>
      </c>
      <c r="T1126" s="30">
        <f t="shared" ca="1" si="38"/>
        <v>0</v>
      </c>
      <c r="U1126" s="31" t="str">
        <f ca="1">IFERROR(__xludf.DUMMYFUNCTION("IFERROR(IF(B1126=TODAY(),GOOGLEFINANCE(""INDEXBVMF:IFIX""),INDEX(GOOGLEFINANCE(""INDEXBVMF:IFIX"",""price"",$B1126),2,2)))"),"")</f>
        <v/>
      </c>
      <c r="V1126" s="31">
        <f ca="1">IFERROR(__xludf.DUMMYFUNCTION("IF(OR(ISBLANK($I1126),I1126=TODAY()), GOOGLEFINANCE(""INDEXBVMF:IFIX"") ,INDEX(GOOGLEFINANCE(""INDEXBVMF:IFIX"",""price"",$I1126),2,2))"),3416.25)</f>
        <v>3416.25</v>
      </c>
      <c r="W1126" s="32" t="e">
        <f t="shared" ca="1" si="39"/>
        <v>#VALUE!</v>
      </c>
      <c r="X1126" s="33" t="s">
        <v>66</v>
      </c>
      <c r="Y1126" s="34">
        <v>0</v>
      </c>
    </row>
    <row r="1127" spans="1:25" ht="15.75" customHeight="1" x14ac:dyDescent="0.2">
      <c r="A1127" s="48"/>
      <c r="B1127" s="45"/>
      <c r="C1127" s="46"/>
      <c r="D1127" s="48"/>
      <c r="E1127" s="135"/>
      <c r="F1127" s="49">
        <f t="shared" si="32"/>
        <v>0</v>
      </c>
      <c r="G1127" s="49">
        <f t="shared" si="33"/>
        <v>0</v>
      </c>
      <c r="H1127" s="34" t="s">
        <v>66</v>
      </c>
      <c r="I1127" s="45"/>
      <c r="J1127" s="46"/>
      <c r="K1127" s="25"/>
      <c r="L1127" s="22"/>
      <c r="M1127" s="47" t="str">
        <f t="shared" si="34"/>
        <v/>
      </c>
      <c r="N1127" s="27" t="str">
        <f t="shared" si="35"/>
        <v/>
      </c>
      <c r="O1127" s="27" t="str">
        <f t="shared" si="36"/>
        <v/>
      </c>
      <c r="P1127" s="27" t="str">
        <f t="shared" si="37"/>
        <v/>
      </c>
      <c r="Q1127" s="28" t="s">
        <v>66</v>
      </c>
      <c r="R1127" s="33" t="s">
        <v>66</v>
      </c>
      <c r="S1127" s="30">
        <f ca="1">SUMIFS(Dividendos!E:E,Dividendos!B:B,A1127,Dividendos!A:A,"&gt;="&amp;B1127,Dividendos!A:A,"&lt;="&amp; IF(I1127="",TODAY(),I1127 ))*D1127</f>
        <v>0</v>
      </c>
      <c r="T1127" s="30">
        <f t="shared" ca="1" si="38"/>
        <v>0</v>
      </c>
      <c r="U1127" s="31" t="str">
        <f ca="1">IFERROR(__xludf.DUMMYFUNCTION("IFERROR(IF(B1127=TODAY(),GOOGLEFINANCE(""INDEXBVMF:IFIX""),INDEX(GOOGLEFINANCE(""INDEXBVMF:IFIX"",""price"",$B1127),2,2)))"),"")</f>
        <v/>
      </c>
      <c r="V1127" s="31">
        <f ca="1">IFERROR(__xludf.DUMMYFUNCTION("IF(OR(ISBLANK($I1127),I1127=TODAY()), GOOGLEFINANCE(""INDEXBVMF:IFIX"") ,INDEX(GOOGLEFINANCE(""INDEXBVMF:IFIX"",""price"",$I1127),2,2))"),3416.25)</f>
        <v>3416.25</v>
      </c>
      <c r="W1127" s="32" t="e">
        <f t="shared" ca="1" si="39"/>
        <v>#VALUE!</v>
      </c>
      <c r="X1127" s="33" t="s">
        <v>66</v>
      </c>
      <c r="Y1127" s="34">
        <v>0</v>
      </c>
    </row>
    <row r="1128" spans="1:25" ht="15.75" customHeight="1" x14ac:dyDescent="0.2">
      <c r="A1128" s="48"/>
      <c r="B1128" s="45"/>
      <c r="C1128" s="46"/>
      <c r="D1128" s="48"/>
      <c r="E1128" s="135"/>
      <c r="F1128" s="49">
        <f t="shared" si="32"/>
        <v>0</v>
      </c>
      <c r="G1128" s="49">
        <f t="shared" si="33"/>
        <v>0</v>
      </c>
      <c r="H1128" s="34" t="s">
        <v>66</v>
      </c>
      <c r="I1128" s="45"/>
      <c r="J1128" s="46"/>
      <c r="K1128" s="25"/>
      <c r="L1128" s="22"/>
      <c r="M1128" s="47" t="str">
        <f t="shared" si="34"/>
        <v/>
      </c>
      <c r="N1128" s="27" t="str">
        <f t="shared" si="35"/>
        <v/>
      </c>
      <c r="O1128" s="27" t="str">
        <f t="shared" si="36"/>
        <v/>
      </c>
      <c r="P1128" s="27" t="str">
        <f t="shared" si="37"/>
        <v/>
      </c>
      <c r="Q1128" s="28" t="s">
        <v>66</v>
      </c>
      <c r="R1128" s="33" t="s">
        <v>66</v>
      </c>
      <c r="S1128" s="30">
        <f ca="1">SUMIFS(Dividendos!E:E,Dividendos!B:B,A1128,Dividendos!A:A,"&gt;="&amp;B1128,Dividendos!A:A,"&lt;="&amp; IF(I1128="",TODAY(),I1128 ))*D1128</f>
        <v>0</v>
      </c>
      <c r="T1128" s="30">
        <f t="shared" ca="1" si="38"/>
        <v>0</v>
      </c>
      <c r="U1128" s="31" t="str">
        <f ca="1">IFERROR(__xludf.DUMMYFUNCTION("IFERROR(IF(B1128=TODAY(),GOOGLEFINANCE(""INDEXBVMF:IFIX""),INDEX(GOOGLEFINANCE(""INDEXBVMF:IFIX"",""price"",$B1128),2,2)))"),"")</f>
        <v/>
      </c>
      <c r="V1128" s="31">
        <f ca="1">IFERROR(__xludf.DUMMYFUNCTION("IF(OR(ISBLANK($I1128),I1128=TODAY()), GOOGLEFINANCE(""INDEXBVMF:IFIX"") ,INDEX(GOOGLEFINANCE(""INDEXBVMF:IFIX"",""price"",$I1128),2,2))"),3416.25)</f>
        <v>3416.25</v>
      </c>
      <c r="W1128" s="32" t="e">
        <f t="shared" ca="1" si="39"/>
        <v>#VALUE!</v>
      </c>
      <c r="X1128" s="33" t="s">
        <v>66</v>
      </c>
      <c r="Y1128" s="34">
        <v>0</v>
      </c>
    </row>
    <row r="1129" spans="1:25" ht="15.75" customHeight="1" x14ac:dyDescent="0.2">
      <c r="A1129" s="48"/>
      <c r="B1129" s="45"/>
      <c r="C1129" s="46"/>
      <c r="D1129" s="48"/>
      <c r="E1129" s="135"/>
      <c r="F1129" s="49">
        <f t="shared" si="32"/>
        <v>0</v>
      </c>
      <c r="G1129" s="49">
        <f t="shared" si="33"/>
        <v>0</v>
      </c>
      <c r="H1129" s="34" t="s">
        <v>66</v>
      </c>
      <c r="I1129" s="45"/>
      <c r="J1129" s="46"/>
      <c r="K1129" s="25"/>
      <c r="L1129" s="22"/>
      <c r="M1129" s="47" t="str">
        <f t="shared" si="34"/>
        <v/>
      </c>
      <c r="N1129" s="27" t="str">
        <f t="shared" si="35"/>
        <v/>
      </c>
      <c r="O1129" s="27" t="str">
        <f t="shared" si="36"/>
        <v/>
      </c>
      <c r="P1129" s="27" t="str">
        <f t="shared" si="37"/>
        <v/>
      </c>
      <c r="Q1129" s="28" t="s">
        <v>66</v>
      </c>
      <c r="R1129" s="33" t="s">
        <v>66</v>
      </c>
      <c r="S1129" s="30">
        <f ca="1">SUMIFS(Dividendos!E:E,Dividendos!B:B,A1129,Dividendos!A:A,"&gt;="&amp;B1129,Dividendos!A:A,"&lt;="&amp; IF(I1129="",TODAY(),I1129 ))*D1129</f>
        <v>0</v>
      </c>
      <c r="T1129" s="30">
        <f t="shared" ca="1" si="38"/>
        <v>0</v>
      </c>
      <c r="U1129" s="31" t="str">
        <f ca="1">IFERROR(__xludf.DUMMYFUNCTION("IFERROR(IF(B1129=TODAY(),GOOGLEFINANCE(""INDEXBVMF:IFIX""),INDEX(GOOGLEFINANCE(""INDEXBVMF:IFIX"",""price"",$B1129),2,2)))"),"")</f>
        <v/>
      </c>
      <c r="V1129" s="31">
        <f ca="1">IFERROR(__xludf.DUMMYFUNCTION("IF(OR(ISBLANK($I1129),I1129=TODAY()), GOOGLEFINANCE(""INDEXBVMF:IFIX"") ,INDEX(GOOGLEFINANCE(""INDEXBVMF:IFIX"",""price"",$I1129),2,2))"),3416.25)</f>
        <v>3416.25</v>
      </c>
      <c r="W1129" s="32" t="e">
        <f t="shared" ca="1" si="39"/>
        <v>#VALUE!</v>
      </c>
      <c r="X1129" s="33" t="s">
        <v>66</v>
      </c>
      <c r="Y1129" s="34">
        <v>0</v>
      </c>
    </row>
    <row r="1130" spans="1:25" ht="15.75" customHeight="1" x14ac:dyDescent="0.2">
      <c r="A1130" s="48"/>
      <c r="B1130" s="45"/>
      <c r="C1130" s="46"/>
      <c r="D1130" s="48"/>
      <c r="E1130" s="135"/>
      <c r="F1130" s="49">
        <f t="shared" si="32"/>
        <v>0</v>
      </c>
      <c r="G1130" s="49">
        <f t="shared" si="33"/>
        <v>0</v>
      </c>
      <c r="H1130" s="34" t="s">
        <v>66</v>
      </c>
      <c r="I1130" s="45"/>
      <c r="J1130" s="46"/>
      <c r="K1130" s="25"/>
      <c r="L1130" s="22"/>
      <c r="M1130" s="47" t="str">
        <f t="shared" si="34"/>
        <v/>
      </c>
      <c r="N1130" s="27" t="str">
        <f t="shared" si="35"/>
        <v/>
      </c>
      <c r="O1130" s="27" t="str">
        <f t="shared" si="36"/>
        <v/>
      </c>
      <c r="P1130" s="27" t="str">
        <f t="shared" si="37"/>
        <v/>
      </c>
      <c r="Q1130" s="28" t="s">
        <v>66</v>
      </c>
      <c r="R1130" s="33" t="s">
        <v>66</v>
      </c>
      <c r="S1130" s="30">
        <f ca="1">SUMIFS(Dividendos!E:E,Dividendos!B:B,A1130,Dividendos!A:A,"&gt;="&amp;B1130,Dividendos!A:A,"&lt;="&amp; IF(I1130="",TODAY(),I1130 ))*D1130</f>
        <v>0</v>
      </c>
      <c r="T1130" s="30">
        <f t="shared" ca="1" si="38"/>
        <v>0</v>
      </c>
      <c r="U1130" s="31" t="str">
        <f ca="1">IFERROR(__xludf.DUMMYFUNCTION("IFERROR(IF(B1130=TODAY(),GOOGLEFINANCE(""INDEXBVMF:IFIX""),INDEX(GOOGLEFINANCE(""INDEXBVMF:IFIX"",""price"",$B1130),2,2)))"),"")</f>
        <v/>
      </c>
      <c r="V1130" s="31">
        <f ca="1">IFERROR(__xludf.DUMMYFUNCTION("IF(OR(ISBLANK($I1130),I1130=TODAY()), GOOGLEFINANCE(""INDEXBVMF:IFIX"") ,INDEX(GOOGLEFINANCE(""INDEXBVMF:IFIX"",""price"",$I1130),2,2))"),3416.25)</f>
        <v>3416.25</v>
      </c>
      <c r="W1130" s="32" t="e">
        <f t="shared" ca="1" si="39"/>
        <v>#VALUE!</v>
      </c>
      <c r="X1130" s="33" t="s">
        <v>66</v>
      </c>
      <c r="Y1130" s="34">
        <v>0</v>
      </c>
    </row>
    <row r="1131" spans="1:25" ht="15.75" customHeight="1" x14ac:dyDescent="0.2">
      <c r="A1131" s="48"/>
      <c r="B1131" s="45"/>
      <c r="C1131" s="46"/>
      <c r="D1131" s="48"/>
      <c r="E1131" s="135"/>
      <c r="F1131" s="49">
        <f t="shared" si="32"/>
        <v>0</v>
      </c>
      <c r="G1131" s="49">
        <f t="shared" si="33"/>
        <v>0</v>
      </c>
      <c r="H1131" s="34" t="s">
        <v>66</v>
      </c>
      <c r="I1131" s="45"/>
      <c r="J1131" s="46"/>
      <c r="K1131" s="25"/>
      <c r="L1131" s="22"/>
      <c r="M1131" s="47" t="str">
        <f t="shared" si="34"/>
        <v/>
      </c>
      <c r="N1131" s="27" t="str">
        <f t="shared" si="35"/>
        <v/>
      </c>
      <c r="O1131" s="27" t="str">
        <f t="shared" si="36"/>
        <v/>
      </c>
      <c r="P1131" s="27" t="str">
        <f t="shared" si="37"/>
        <v/>
      </c>
      <c r="Q1131" s="28" t="s">
        <v>66</v>
      </c>
      <c r="R1131" s="33" t="s">
        <v>66</v>
      </c>
      <c r="S1131" s="30">
        <f ca="1">SUMIFS(Dividendos!E:E,Dividendos!B:B,A1131,Dividendos!A:A,"&gt;="&amp;B1131,Dividendos!A:A,"&lt;="&amp; IF(I1131="",TODAY(),I1131 ))*D1131</f>
        <v>0</v>
      </c>
      <c r="T1131" s="30">
        <f t="shared" ca="1" si="38"/>
        <v>0</v>
      </c>
      <c r="U1131" s="31" t="str">
        <f ca="1">IFERROR(__xludf.DUMMYFUNCTION("IFERROR(IF(B1131=TODAY(),GOOGLEFINANCE(""INDEXBVMF:IFIX""),INDEX(GOOGLEFINANCE(""INDEXBVMF:IFIX"",""price"",$B1131),2,2)))"),"")</f>
        <v/>
      </c>
      <c r="V1131" s="31">
        <f ca="1">IFERROR(__xludf.DUMMYFUNCTION("IF(OR(ISBLANK($I1131),I1131=TODAY()), GOOGLEFINANCE(""INDEXBVMF:IFIX"") ,INDEX(GOOGLEFINANCE(""INDEXBVMF:IFIX"",""price"",$I1131),2,2))"),3416.25)</f>
        <v>3416.25</v>
      </c>
      <c r="W1131" s="32" t="e">
        <f t="shared" ca="1" si="39"/>
        <v>#VALUE!</v>
      </c>
      <c r="X1131" s="33" t="s">
        <v>66</v>
      </c>
      <c r="Y1131" s="34">
        <v>0</v>
      </c>
    </row>
    <row r="1132" spans="1:25" ht="15.75" customHeight="1" x14ac:dyDescent="0.2">
      <c r="A1132" s="48"/>
      <c r="B1132" s="45"/>
      <c r="C1132" s="46"/>
      <c r="D1132" s="48"/>
      <c r="E1132" s="135"/>
      <c r="F1132" s="49">
        <f t="shared" si="32"/>
        <v>0</v>
      </c>
      <c r="G1132" s="49">
        <f t="shared" si="33"/>
        <v>0</v>
      </c>
      <c r="H1132" s="34" t="s">
        <v>66</v>
      </c>
      <c r="I1132" s="45"/>
      <c r="J1132" s="46"/>
      <c r="K1132" s="25"/>
      <c r="L1132" s="22"/>
      <c r="M1132" s="47" t="str">
        <f t="shared" si="34"/>
        <v/>
      </c>
      <c r="N1132" s="27" t="str">
        <f t="shared" si="35"/>
        <v/>
      </c>
      <c r="O1132" s="27" t="str">
        <f t="shared" si="36"/>
        <v/>
      </c>
      <c r="P1132" s="27" t="str">
        <f t="shared" si="37"/>
        <v/>
      </c>
      <c r="Q1132" s="28" t="s">
        <v>66</v>
      </c>
      <c r="R1132" s="33" t="s">
        <v>66</v>
      </c>
      <c r="S1132" s="30">
        <f ca="1">SUMIFS(Dividendos!E:E,Dividendos!B:B,A1132,Dividendos!A:A,"&gt;="&amp;B1132,Dividendos!A:A,"&lt;="&amp; IF(I1132="",TODAY(),I1132 ))*D1132</f>
        <v>0</v>
      </c>
      <c r="T1132" s="30">
        <f t="shared" ca="1" si="38"/>
        <v>0</v>
      </c>
      <c r="U1132" s="31" t="str">
        <f ca="1">IFERROR(__xludf.DUMMYFUNCTION("IFERROR(IF(B1132=TODAY(),GOOGLEFINANCE(""INDEXBVMF:IFIX""),INDEX(GOOGLEFINANCE(""INDEXBVMF:IFIX"",""price"",$B1132),2,2)))"),"")</f>
        <v/>
      </c>
      <c r="V1132" s="31">
        <f ca="1">IFERROR(__xludf.DUMMYFUNCTION("IF(OR(ISBLANK($I1132),I1132=TODAY()), GOOGLEFINANCE(""INDEXBVMF:IFIX"") ,INDEX(GOOGLEFINANCE(""INDEXBVMF:IFIX"",""price"",$I1132),2,2))"),3416.25)</f>
        <v>3416.25</v>
      </c>
      <c r="W1132" s="32" t="e">
        <f t="shared" ca="1" si="39"/>
        <v>#VALUE!</v>
      </c>
      <c r="X1132" s="33" t="s">
        <v>66</v>
      </c>
      <c r="Y1132" s="34">
        <v>0</v>
      </c>
    </row>
    <row r="1133" spans="1:25" ht="15.75" customHeight="1" x14ac:dyDescent="0.2">
      <c r="A1133" s="48"/>
      <c r="B1133" s="45"/>
      <c r="C1133" s="46"/>
      <c r="D1133" s="48"/>
      <c r="E1133" s="135"/>
      <c r="F1133" s="49">
        <f t="shared" si="32"/>
        <v>0</v>
      </c>
      <c r="G1133" s="49">
        <f t="shared" si="33"/>
        <v>0</v>
      </c>
      <c r="H1133" s="34" t="s">
        <v>66</v>
      </c>
      <c r="I1133" s="45"/>
      <c r="J1133" s="46"/>
      <c r="K1133" s="25"/>
      <c r="L1133" s="22"/>
      <c r="M1133" s="47" t="str">
        <f t="shared" si="34"/>
        <v/>
      </c>
      <c r="N1133" s="27" t="str">
        <f t="shared" si="35"/>
        <v/>
      </c>
      <c r="O1133" s="27" t="str">
        <f t="shared" si="36"/>
        <v/>
      </c>
      <c r="P1133" s="27" t="str">
        <f t="shared" si="37"/>
        <v/>
      </c>
      <c r="Q1133" s="28" t="s">
        <v>66</v>
      </c>
      <c r="R1133" s="33" t="s">
        <v>66</v>
      </c>
      <c r="S1133" s="30">
        <f ca="1">SUMIFS(Dividendos!E:E,Dividendos!B:B,A1133,Dividendos!A:A,"&gt;="&amp;B1133,Dividendos!A:A,"&lt;="&amp; IF(I1133="",TODAY(),I1133 ))*D1133</f>
        <v>0</v>
      </c>
      <c r="T1133" s="30">
        <f t="shared" ca="1" si="38"/>
        <v>0</v>
      </c>
      <c r="U1133" s="31" t="str">
        <f ca="1">IFERROR(__xludf.DUMMYFUNCTION("IFERROR(IF(B1133=TODAY(),GOOGLEFINANCE(""INDEXBVMF:IFIX""),INDEX(GOOGLEFINANCE(""INDEXBVMF:IFIX"",""price"",$B1133),2,2)))"),"")</f>
        <v/>
      </c>
      <c r="V1133" s="31">
        <f ca="1">IFERROR(__xludf.DUMMYFUNCTION("IF(OR(ISBLANK($I1133),I1133=TODAY()), GOOGLEFINANCE(""INDEXBVMF:IFIX"") ,INDEX(GOOGLEFINANCE(""INDEXBVMF:IFIX"",""price"",$I1133),2,2))"),3416.25)</f>
        <v>3416.25</v>
      </c>
      <c r="W1133" s="32" t="e">
        <f t="shared" ca="1" si="39"/>
        <v>#VALUE!</v>
      </c>
      <c r="X1133" s="33" t="s">
        <v>66</v>
      </c>
      <c r="Y1133" s="34">
        <v>0</v>
      </c>
    </row>
    <row r="1134" spans="1:25" ht="15.75" customHeight="1" x14ac:dyDescent="0.2">
      <c r="A1134" s="48"/>
      <c r="B1134" s="45"/>
      <c r="C1134" s="46"/>
      <c r="D1134" s="48"/>
      <c r="E1134" s="135"/>
      <c r="F1134" s="49">
        <f t="shared" si="32"/>
        <v>0</v>
      </c>
      <c r="G1134" s="49">
        <f t="shared" si="33"/>
        <v>0</v>
      </c>
      <c r="H1134" s="34" t="s">
        <v>66</v>
      </c>
      <c r="I1134" s="45"/>
      <c r="J1134" s="46"/>
      <c r="K1134" s="25"/>
      <c r="L1134" s="22"/>
      <c r="M1134" s="47" t="str">
        <f t="shared" si="34"/>
        <v/>
      </c>
      <c r="N1134" s="27" t="str">
        <f t="shared" si="35"/>
        <v/>
      </c>
      <c r="O1134" s="27" t="str">
        <f t="shared" si="36"/>
        <v/>
      </c>
      <c r="P1134" s="27" t="str">
        <f t="shared" si="37"/>
        <v/>
      </c>
      <c r="Q1134" s="28" t="s">
        <v>66</v>
      </c>
      <c r="R1134" s="33" t="s">
        <v>66</v>
      </c>
      <c r="S1134" s="30">
        <f ca="1">SUMIFS(Dividendos!E:E,Dividendos!B:B,A1134,Dividendos!A:A,"&gt;="&amp;B1134,Dividendos!A:A,"&lt;="&amp; IF(I1134="",TODAY(),I1134 ))*D1134</f>
        <v>0</v>
      </c>
      <c r="T1134" s="30">
        <f t="shared" ca="1" si="38"/>
        <v>0</v>
      </c>
      <c r="U1134" s="31" t="str">
        <f ca="1">IFERROR(__xludf.DUMMYFUNCTION("IFERROR(IF(B1134=TODAY(),GOOGLEFINANCE(""INDEXBVMF:IFIX""),INDEX(GOOGLEFINANCE(""INDEXBVMF:IFIX"",""price"",$B1134),2,2)))"),"")</f>
        <v/>
      </c>
      <c r="V1134" s="31">
        <f ca="1">IFERROR(__xludf.DUMMYFUNCTION("IF(OR(ISBLANK($I1134),I1134=TODAY()), GOOGLEFINANCE(""INDEXBVMF:IFIX"") ,INDEX(GOOGLEFINANCE(""INDEXBVMF:IFIX"",""price"",$I1134),2,2))"),3416.25)</f>
        <v>3416.25</v>
      </c>
      <c r="W1134" s="32" t="e">
        <f t="shared" ca="1" si="39"/>
        <v>#VALUE!</v>
      </c>
      <c r="X1134" s="33" t="s">
        <v>66</v>
      </c>
      <c r="Y1134" s="34">
        <v>0</v>
      </c>
    </row>
    <row r="1135" spans="1:25" ht="15.75" customHeight="1" x14ac:dyDescent="0.2">
      <c r="A1135" s="48"/>
      <c r="B1135" s="45"/>
      <c r="C1135" s="46"/>
      <c r="D1135" s="48"/>
      <c r="E1135" s="135"/>
      <c r="F1135" s="49">
        <f t="shared" si="32"/>
        <v>0</v>
      </c>
      <c r="G1135" s="49">
        <f t="shared" si="33"/>
        <v>0</v>
      </c>
      <c r="H1135" s="34" t="s">
        <v>66</v>
      </c>
      <c r="I1135" s="45"/>
      <c r="J1135" s="46"/>
      <c r="K1135" s="25"/>
      <c r="L1135" s="22"/>
      <c r="M1135" s="47" t="str">
        <f t="shared" si="34"/>
        <v/>
      </c>
      <c r="N1135" s="27" t="str">
        <f t="shared" si="35"/>
        <v/>
      </c>
      <c r="O1135" s="27" t="str">
        <f t="shared" si="36"/>
        <v/>
      </c>
      <c r="P1135" s="27" t="str">
        <f t="shared" si="37"/>
        <v/>
      </c>
      <c r="Q1135" s="28" t="s">
        <v>66</v>
      </c>
      <c r="R1135" s="33" t="s">
        <v>66</v>
      </c>
      <c r="S1135" s="30">
        <f ca="1">SUMIFS(Dividendos!E:E,Dividendos!B:B,A1135,Dividendos!A:A,"&gt;="&amp;B1135,Dividendos!A:A,"&lt;="&amp; IF(I1135="",TODAY(),I1135 ))*D1135</f>
        <v>0</v>
      </c>
      <c r="T1135" s="30">
        <f t="shared" ca="1" si="38"/>
        <v>0</v>
      </c>
      <c r="U1135" s="31" t="str">
        <f ca="1">IFERROR(__xludf.DUMMYFUNCTION("IFERROR(IF(B1135=TODAY(),GOOGLEFINANCE(""INDEXBVMF:IFIX""),INDEX(GOOGLEFINANCE(""INDEXBVMF:IFIX"",""price"",$B1135),2,2)))"),"")</f>
        <v/>
      </c>
      <c r="V1135" s="31">
        <f ca="1">IFERROR(__xludf.DUMMYFUNCTION("IF(OR(ISBLANK($I1135),I1135=TODAY()), GOOGLEFINANCE(""INDEXBVMF:IFIX"") ,INDEX(GOOGLEFINANCE(""INDEXBVMF:IFIX"",""price"",$I1135),2,2))"),3416.25)</f>
        <v>3416.25</v>
      </c>
      <c r="W1135" s="32" t="e">
        <f t="shared" ca="1" si="39"/>
        <v>#VALUE!</v>
      </c>
      <c r="X1135" s="33" t="s">
        <v>66</v>
      </c>
      <c r="Y1135" s="34">
        <v>0</v>
      </c>
    </row>
    <row r="1136" spans="1:25" ht="15.75" customHeight="1" x14ac:dyDescent="0.2">
      <c r="A1136" s="48"/>
      <c r="B1136" s="45"/>
      <c r="C1136" s="46"/>
      <c r="D1136" s="48"/>
      <c r="E1136" s="135"/>
      <c r="F1136" s="49">
        <f t="shared" si="32"/>
        <v>0</v>
      </c>
      <c r="G1136" s="49">
        <f t="shared" si="33"/>
        <v>0</v>
      </c>
      <c r="H1136" s="34" t="s">
        <v>66</v>
      </c>
      <c r="I1136" s="45"/>
      <c r="J1136" s="46"/>
      <c r="K1136" s="25"/>
      <c r="L1136" s="22"/>
      <c r="M1136" s="47" t="str">
        <f t="shared" si="34"/>
        <v/>
      </c>
      <c r="N1136" s="27" t="str">
        <f t="shared" si="35"/>
        <v/>
      </c>
      <c r="O1136" s="27" t="str">
        <f t="shared" si="36"/>
        <v/>
      </c>
      <c r="P1136" s="27" t="str">
        <f t="shared" si="37"/>
        <v/>
      </c>
      <c r="Q1136" s="28" t="s">
        <v>66</v>
      </c>
      <c r="R1136" s="33" t="s">
        <v>66</v>
      </c>
      <c r="S1136" s="30">
        <f ca="1">SUMIFS(Dividendos!E:E,Dividendos!B:B,A1136,Dividendos!A:A,"&gt;="&amp;B1136,Dividendos!A:A,"&lt;="&amp; IF(I1136="",TODAY(),I1136 ))*D1136</f>
        <v>0</v>
      </c>
      <c r="T1136" s="30">
        <f t="shared" ca="1" si="38"/>
        <v>0</v>
      </c>
      <c r="U1136" s="31" t="str">
        <f ca="1">IFERROR(__xludf.DUMMYFUNCTION("IFERROR(IF(B1136=TODAY(),GOOGLEFINANCE(""INDEXBVMF:IFIX""),INDEX(GOOGLEFINANCE(""INDEXBVMF:IFIX"",""price"",$B1136),2,2)))"),"")</f>
        <v/>
      </c>
      <c r="V1136" s="31">
        <f ca="1">IFERROR(__xludf.DUMMYFUNCTION("IF(OR(ISBLANK($I1136),I1136=TODAY()), GOOGLEFINANCE(""INDEXBVMF:IFIX"") ,INDEX(GOOGLEFINANCE(""INDEXBVMF:IFIX"",""price"",$I1136),2,2))"),3416.25)</f>
        <v>3416.25</v>
      </c>
      <c r="W1136" s="32" t="e">
        <f t="shared" ca="1" si="39"/>
        <v>#VALUE!</v>
      </c>
      <c r="X1136" s="33" t="s">
        <v>66</v>
      </c>
      <c r="Y1136" s="34">
        <v>0</v>
      </c>
    </row>
    <row r="1137" spans="1:25" ht="15.75" customHeight="1" x14ac:dyDescent="0.2">
      <c r="A1137" s="48"/>
      <c r="B1137" s="45"/>
      <c r="C1137" s="46"/>
      <c r="D1137" s="48"/>
      <c r="E1137" s="135"/>
      <c r="F1137" s="49">
        <f t="shared" si="32"/>
        <v>0</v>
      </c>
      <c r="G1137" s="49">
        <f t="shared" si="33"/>
        <v>0</v>
      </c>
      <c r="H1137" s="34" t="s">
        <v>66</v>
      </c>
      <c r="I1137" s="45"/>
      <c r="J1137" s="46"/>
      <c r="K1137" s="25"/>
      <c r="L1137" s="22"/>
      <c r="M1137" s="47" t="str">
        <f t="shared" si="34"/>
        <v/>
      </c>
      <c r="N1137" s="27" t="str">
        <f t="shared" si="35"/>
        <v/>
      </c>
      <c r="O1137" s="27" t="str">
        <f t="shared" si="36"/>
        <v/>
      </c>
      <c r="P1137" s="27" t="str">
        <f t="shared" si="37"/>
        <v/>
      </c>
      <c r="Q1137" s="28" t="s">
        <v>66</v>
      </c>
      <c r="R1137" s="33" t="s">
        <v>66</v>
      </c>
      <c r="S1137" s="30">
        <f ca="1">SUMIFS(Dividendos!E:E,Dividendos!B:B,A1137,Dividendos!A:A,"&gt;="&amp;B1137,Dividendos!A:A,"&lt;="&amp; IF(I1137="",TODAY(),I1137 ))*D1137</f>
        <v>0</v>
      </c>
      <c r="T1137" s="30">
        <f t="shared" ca="1" si="38"/>
        <v>0</v>
      </c>
      <c r="U1137" s="31" t="str">
        <f ca="1">IFERROR(__xludf.DUMMYFUNCTION("IFERROR(IF(B1137=TODAY(),GOOGLEFINANCE(""INDEXBVMF:IFIX""),INDEX(GOOGLEFINANCE(""INDEXBVMF:IFIX"",""price"",$B1137),2,2)))"),"")</f>
        <v/>
      </c>
      <c r="V1137" s="31">
        <f ca="1">IFERROR(__xludf.DUMMYFUNCTION("IF(OR(ISBLANK($I1137),I1137=TODAY()), GOOGLEFINANCE(""INDEXBVMF:IFIX"") ,INDEX(GOOGLEFINANCE(""INDEXBVMF:IFIX"",""price"",$I1137),2,2))"),3416.25)</f>
        <v>3416.25</v>
      </c>
      <c r="W1137" s="32" t="e">
        <f t="shared" ca="1" si="39"/>
        <v>#VALUE!</v>
      </c>
      <c r="X1137" s="33" t="s">
        <v>66</v>
      </c>
      <c r="Y1137" s="34">
        <v>0</v>
      </c>
    </row>
    <row r="1138" spans="1:25" ht="15.75" customHeight="1" x14ac:dyDescent="0.2">
      <c r="A1138" s="48"/>
      <c r="B1138" s="45"/>
      <c r="C1138" s="46"/>
      <c r="D1138" s="48"/>
      <c r="E1138" s="135"/>
      <c r="F1138" s="49">
        <f t="shared" si="32"/>
        <v>0</v>
      </c>
      <c r="G1138" s="49">
        <f t="shared" si="33"/>
        <v>0</v>
      </c>
      <c r="H1138" s="34" t="s">
        <v>66</v>
      </c>
      <c r="I1138" s="45"/>
      <c r="J1138" s="46"/>
      <c r="K1138" s="25"/>
      <c r="L1138" s="22"/>
      <c r="M1138" s="47" t="str">
        <f t="shared" si="34"/>
        <v/>
      </c>
      <c r="N1138" s="27" t="str">
        <f t="shared" si="35"/>
        <v/>
      </c>
      <c r="O1138" s="27" t="str">
        <f t="shared" si="36"/>
        <v/>
      </c>
      <c r="P1138" s="27" t="str">
        <f t="shared" si="37"/>
        <v/>
      </c>
      <c r="Q1138" s="28" t="s">
        <v>66</v>
      </c>
      <c r="R1138" s="33" t="s">
        <v>66</v>
      </c>
      <c r="S1138" s="30">
        <f ca="1">SUMIFS(Dividendos!E:E,Dividendos!B:B,A1138,Dividendos!A:A,"&gt;="&amp;B1138,Dividendos!A:A,"&lt;="&amp; IF(I1138="",TODAY(),I1138 ))*D1138</f>
        <v>0</v>
      </c>
      <c r="T1138" s="30">
        <f t="shared" ca="1" si="38"/>
        <v>0</v>
      </c>
      <c r="U1138" s="31" t="str">
        <f ca="1">IFERROR(__xludf.DUMMYFUNCTION("IFERROR(IF(B1138=TODAY(),GOOGLEFINANCE(""INDEXBVMF:IFIX""),INDEX(GOOGLEFINANCE(""INDEXBVMF:IFIX"",""price"",$B1138),2,2)))"),"")</f>
        <v/>
      </c>
      <c r="V1138" s="31">
        <f ca="1">IFERROR(__xludf.DUMMYFUNCTION("IF(OR(ISBLANK($I1138),I1138=TODAY()), GOOGLEFINANCE(""INDEXBVMF:IFIX"") ,INDEX(GOOGLEFINANCE(""INDEXBVMF:IFIX"",""price"",$I1138),2,2))"),3416.25)</f>
        <v>3416.25</v>
      </c>
      <c r="W1138" s="32" t="e">
        <f t="shared" ca="1" si="39"/>
        <v>#VALUE!</v>
      </c>
      <c r="X1138" s="33" t="s">
        <v>66</v>
      </c>
      <c r="Y1138" s="34">
        <v>0</v>
      </c>
    </row>
    <row r="1139" spans="1:25" ht="15.75" customHeight="1" x14ac:dyDescent="0.2">
      <c r="A1139" s="48"/>
      <c r="B1139" s="45"/>
      <c r="C1139" s="46"/>
      <c r="D1139" s="48"/>
      <c r="E1139" s="135"/>
      <c r="F1139" s="49">
        <f t="shared" si="32"/>
        <v>0</v>
      </c>
      <c r="G1139" s="49">
        <f t="shared" si="33"/>
        <v>0</v>
      </c>
      <c r="H1139" s="34" t="s">
        <v>66</v>
      </c>
      <c r="I1139" s="45"/>
      <c r="J1139" s="46"/>
      <c r="K1139" s="25"/>
      <c r="L1139" s="22"/>
      <c r="M1139" s="47" t="str">
        <f t="shared" si="34"/>
        <v/>
      </c>
      <c r="N1139" s="27" t="str">
        <f t="shared" si="35"/>
        <v/>
      </c>
      <c r="O1139" s="27" t="str">
        <f t="shared" si="36"/>
        <v/>
      </c>
      <c r="P1139" s="27" t="str">
        <f t="shared" si="37"/>
        <v/>
      </c>
      <c r="Q1139" s="28" t="s">
        <v>66</v>
      </c>
      <c r="R1139" s="33" t="s">
        <v>66</v>
      </c>
      <c r="S1139" s="30">
        <f ca="1">SUMIFS(Dividendos!E:E,Dividendos!B:B,A1139,Dividendos!A:A,"&gt;="&amp;B1139,Dividendos!A:A,"&lt;="&amp; IF(I1139="",TODAY(),I1139 ))*D1139</f>
        <v>0</v>
      </c>
      <c r="T1139" s="30">
        <f t="shared" ca="1" si="38"/>
        <v>0</v>
      </c>
      <c r="U1139" s="31" t="str">
        <f ca="1">IFERROR(__xludf.DUMMYFUNCTION("IFERROR(IF(B1139=TODAY(),GOOGLEFINANCE(""INDEXBVMF:IFIX""),INDEX(GOOGLEFINANCE(""INDEXBVMF:IFIX"",""price"",$B1139),2,2)))"),"")</f>
        <v/>
      </c>
      <c r="V1139" s="31">
        <f ca="1">IFERROR(__xludf.DUMMYFUNCTION("IF(OR(ISBLANK($I1139),I1139=TODAY()), GOOGLEFINANCE(""INDEXBVMF:IFIX"") ,INDEX(GOOGLEFINANCE(""INDEXBVMF:IFIX"",""price"",$I1139),2,2))"),3416.25)</f>
        <v>3416.25</v>
      </c>
      <c r="W1139" s="32" t="e">
        <f t="shared" ca="1" si="39"/>
        <v>#VALUE!</v>
      </c>
      <c r="X1139" s="33" t="s">
        <v>66</v>
      </c>
      <c r="Y1139" s="34">
        <v>0</v>
      </c>
    </row>
    <row r="1140" spans="1:25" ht="15.75" customHeight="1" x14ac:dyDescent="0.2">
      <c r="A1140" s="48"/>
      <c r="B1140" s="45"/>
      <c r="C1140" s="46"/>
      <c r="D1140" s="48"/>
      <c r="E1140" s="135"/>
      <c r="F1140" s="49">
        <f t="shared" si="32"/>
        <v>0</v>
      </c>
      <c r="G1140" s="49">
        <f t="shared" si="33"/>
        <v>0</v>
      </c>
      <c r="H1140" s="34" t="s">
        <v>66</v>
      </c>
      <c r="I1140" s="45"/>
      <c r="J1140" s="46"/>
      <c r="K1140" s="25"/>
      <c r="L1140" s="22"/>
      <c r="M1140" s="47" t="str">
        <f t="shared" si="34"/>
        <v/>
      </c>
      <c r="N1140" s="27" t="str">
        <f t="shared" si="35"/>
        <v/>
      </c>
      <c r="O1140" s="27" t="str">
        <f t="shared" si="36"/>
        <v/>
      </c>
      <c r="P1140" s="27" t="str">
        <f t="shared" si="37"/>
        <v/>
      </c>
      <c r="Q1140" s="28" t="s">
        <v>66</v>
      </c>
      <c r="R1140" s="33" t="s">
        <v>66</v>
      </c>
      <c r="S1140" s="30">
        <f ca="1">SUMIFS(Dividendos!E:E,Dividendos!B:B,A1140,Dividendos!A:A,"&gt;="&amp;B1140,Dividendos!A:A,"&lt;="&amp; IF(I1140="",TODAY(),I1140 ))*D1140</f>
        <v>0</v>
      </c>
      <c r="T1140" s="30">
        <f t="shared" ca="1" si="38"/>
        <v>0</v>
      </c>
      <c r="U1140" s="31" t="str">
        <f ca="1">IFERROR(__xludf.DUMMYFUNCTION("IFERROR(IF(B1140=TODAY(),GOOGLEFINANCE(""INDEXBVMF:IFIX""),INDEX(GOOGLEFINANCE(""INDEXBVMF:IFIX"",""price"",$B1140),2,2)))"),"")</f>
        <v/>
      </c>
      <c r="V1140" s="31">
        <f ca="1">IFERROR(__xludf.DUMMYFUNCTION("IF(OR(ISBLANK($I1140),I1140=TODAY()), GOOGLEFINANCE(""INDEXBVMF:IFIX"") ,INDEX(GOOGLEFINANCE(""INDEXBVMF:IFIX"",""price"",$I1140),2,2))"),3416.25)</f>
        <v>3416.25</v>
      </c>
      <c r="W1140" s="32" t="e">
        <f t="shared" ca="1" si="39"/>
        <v>#VALUE!</v>
      </c>
      <c r="X1140" s="33" t="s">
        <v>66</v>
      </c>
      <c r="Y1140" s="34">
        <v>0</v>
      </c>
    </row>
    <row r="1141" spans="1:25" ht="15.75" customHeight="1" x14ac:dyDescent="0.2">
      <c r="A1141" s="48"/>
      <c r="B1141" s="45"/>
      <c r="C1141" s="46"/>
      <c r="D1141" s="48"/>
      <c r="E1141" s="135"/>
      <c r="F1141" s="49">
        <f t="shared" si="32"/>
        <v>0</v>
      </c>
      <c r="G1141" s="49">
        <f t="shared" si="33"/>
        <v>0</v>
      </c>
      <c r="H1141" s="34" t="s">
        <v>66</v>
      </c>
      <c r="I1141" s="45"/>
      <c r="J1141" s="46"/>
      <c r="K1141" s="25"/>
      <c r="L1141" s="22"/>
      <c r="M1141" s="47" t="str">
        <f t="shared" si="34"/>
        <v/>
      </c>
      <c r="N1141" s="27" t="str">
        <f t="shared" si="35"/>
        <v/>
      </c>
      <c r="O1141" s="27" t="str">
        <f t="shared" si="36"/>
        <v/>
      </c>
      <c r="P1141" s="27" t="str">
        <f t="shared" si="37"/>
        <v/>
      </c>
      <c r="Q1141" s="28" t="s">
        <v>66</v>
      </c>
      <c r="R1141" s="33" t="s">
        <v>66</v>
      </c>
      <c r="S1141" s="30">
        <f ca="1">SUMIFS(Dividendos!E:E,Dividendos!B:B,A1141,Dividendos!A:A,"&gt;="&amp;B1141,Dividendos!A:A,"&lt;="&amp; IF(I1141="",TODAY(),I1141 ))*D1141</f>
        <v>0</v>
      </c>
      <c r="T1141" s="30">
        <f t="shared" ca="1" si="38"/>
        <v>0</v>
      </c>
      <c r="U1141" s="31" t="str">
        <f ca="1">IFERROR(__xludf.DUMMYFUNCTION("IFERROR(IF(B1141=TODAY(),GOOGLEFINANCE(""INDEXBVMF:IFIX""),INDEX(GOOGLEFINANCE(""INDEXBVMF:IFIX"",""price"",$B1141),2,2)))"),"")</f>
        <v/>
      </c>
      <c r="V1141" s="31">
        <f ca="1">IFERROR(__xludf.DUMMYFUNCTION("IF(OR(ISBLANK($I1141),I1141=TODAY()), GOOGLEFINANCE(""INDEXBVMF:IFIX"") ,INDEX(GOOGLEFINANCE(""INDEXBVMF:IFIX"",""price"",$I1141),2,2))"),3416.25)</f>
        <v>3416.25</v>
      </c>
      <c r="W1141" s="32" t="e">
        <f t="shared" ca="1" si="39"/>
        <v>#VALUE!</v>
      </c>
      <c r="X1141" s="33" t="s">
        <v>66</v>
      </c>
      <c r="Y1141" s="34">
        <v>0</v>
      </c>
    </row>
    <row r="1142" spans="1:25" ht="15.75" customHeight="1" x14ac:dyDescent="0.2">
      <c r="A1142" s="48"/>
      <c r="B1142" s="45"/>
      <c r="C1142" s="46"/>
      <c r="D1142" s="48"/>
      <c r="E1142" s="135"/>
      <c r="F1142" s="49">
        <f t="shared" si="32"/>
        <v>0</v>
      </c>
      <c r="G1142" s="49">
        <f t="shared" si="33"/>
        <v>0</v>
      </c>
      <c r="H1142" s="34" t="s">
        <v>66</v>
      </c>
      <c r="I1142" s="45"/>
      <c r="J1142" s="46"/>
      <c r="K1142" s="25"/>
      <c r="L1142" s="22"/>
      <c r="M1142" s="47" t="str">
        <f t="shared" si="34"/>
        <v/>
      </c>
      <c r="N1142" s="27" t="str">
        <f t="shared" si="35"/>
        <v/>
      </c>
      <c r="O1142" s="27" t="str">
        <f t="shared" si="36"/>
        <v/>
      </c>
      <c r="P1142" s="27" t="str">
        <f t="shared" si="37"/>
        <v/>
      </c>
      <c r="Q1142" s="28" t="s">
        <v>66</v>
      </c>
      <c r="R1142" s="33" t="s">
        <v>66</v>
      </c>
      <c r="S1142" s="30">
        <f ca="1">SUMIFS(Dividendos!E:E,Dividendos!B:B,A1142,Dividendos!A:A,"&gt;="&amp;B1142,Dividendos!A:A,"&lt;="&amp; IF(I1142="",TODAY(),I1142 ))*D1142</f>
        <v>0</v>
      </c>
      <c r="T1142" s="30">
        <f t="shared" ca="1" si="38"/>
        <v>0</v>
      </c>
      <c r="U1142" s="31" t="str">
        <f ca="1">IFERROR(__xludf.DUMMYFUNCTION("IFERROR(IF(B1142=TODAY(),GOOGLEFINANCE(""INDEXBVMF:IFIX""),INDEX(GOOGLEFINANCE(""INDEXBVMF:IFIX"",""price"",$B1142),2,2)))"),"")</f>
        <v/>
      </c>
      <c r="V1142" s="31">
        <f ca="1">IFERROR(__xludf.DUMMYFUNCTION("IF(OR(ISBLANK($I1142),I1142=TODAY()), GOOGLEFINANCE(""INDEXBVMF:IFIX"") ,INDEX(GOOGLEFINANCE(""INDEXBVMF:IFIX"",""price"",$I1142),2,2))"),3416.25)</f>
        <v>3416.25</v>
      </c>
      <c r="W1142" s="32" t="e">
        <f t="shared" ca="1" si="39"/>
        <v>#VALUE!</v>
      </c>
      <c r="X1142" s="33" t="s">
        <v>66</v>
      </c>
      <c r="Y1142" s="34">
        <v>0</v>
      </c>
    </row>
    <row r="1143" spans="1:25" ht="15.75" customHeight="1" x14ac:dyDescent="0.2">
      <c r="A1143" s="48"/>
      <c r="B1143" s="45"/>
      <c r="C1143" s="46"/>
      <c r="D1143" s="48"/>
      <c r="E1143" s="135"/>
      <c r="F1143" s="49">
        <f t="shared" si="32"/>
        <v>0</v>
      </c>
      <c r="G1143" s="49">
        <f t="shared" si="33"/>
        <v>0</v>
      </c>
      <c r="H1143" s="34" t="s">
        <v>66</v>
      </c>
      <c r="I1143" s="45"/>
      <c r="J1143" s="46"/>
      <c r="K1143" s="25"/>
      <c r="L1143" s="22"/>
      <c r="M1143" s="47" t="str">
        <f t="shared" si="34"/>
        <v/>
      </c>
      <c r="N1143" s="27" t="str">
        <f t="shared" si="35"/>
        <v/>
      </c>
      <c r="O1143" s="27" t="str">
        <f t="shared" si="36"/>
        <v/>
      </c>
      <c r="P1143" s="27" t="str">
        <f t="shared" si="37"/>
        <v/>
      </c>
      <c r="Q1143" s="28" t="s">
        <v>66</v>
      </c>
      <c r="R1143" s="33" t="s">
        <v>66</v>
      </c>
      <c r="S1143" s="30">
        <f ca="1">SUMIFS(Dividendos!E:E,Dividendos!B:B,A1143,Dividendos!A:A,"&gt;="&amp;B1143,Dividendos!A:A,"&lt;="&amp; IF(I1143="",TODAY(),I1143 ))*D1143</f>
        <v>0</v>
      </c>
      <c r="T1143" s="30">
        <f t="shared" ca="1" si="38"/>
        <v>0</v>
      </c>
      <c r="U1143" s="31" t="str">
        <f ca="1">IFERROR(__xludf.DUMMYFUNCTION("IFERROR(IF(B1143=TODAY(),GOOGLEFINANCE(""INDEXBVMF:IFIX""),INDEX(GOOGLEFINANCE(""INDEXBVMF:IFIX"",""price"",$B1143),2,2)))"),"")</f>
        <v/>
      </c>
      <c r="V1143" s="31">
        <f ca="1">IFERROR(__xludf.DUMMYFUNCTION("IF(OR(ISBLANK($I1143),I1143=TODAY()), GOOGLEFINANCE(""INDEXBVMF:IFIX"") ,INDEX(GOOGLEFINANCE(""INDEXBVMF:IFIX"",""price"",$I1143),2,2))"),3416.25)</f>
        <v>3416.25</v>
      </c>
      <c r="W1143" s="32" t="e">
        <f t="shared" ca="1" si="39"/>
        <v>#VALUE!</v>
      </c>
      <c r="X1143" s="33" t="s">
        <v>66</v>
      </c>
      <c r="Y1143" s="34">
        <v>0</v>
      </c>
    </row>
    <row r="1144" spans="1:25" ht="15.75" customHeight="1" x14ac:dyDescent="0.2">
      <c r="A1144" s="48"/>
      <c r="B1144" s="45"/>
      <c r="C1144" s="46"/>
      <c r="D1144" s="48"/>
      <c r="E1144" s="135"/>
      <c r="F1144" s="49">
        <f t="shared" si="32"/>
        <v>0</v>
      </c>
      <c r="G1144" s="49">
        <f t="shared" si="33"/>
        <v>0</v>
      </c>
      <c r="H1144" s="34" t="s">
        <v>66</v>
      </c>
      <c r="I1144" s="45"/>
      <c r="J1144" s="46"/>
      <c r="K1144" s="25"/>
      <c r="L1144" s="22"/>
      <c r="M1144" s="47" t="str">
        <f t="shared" si="34"/>
        <v/>
      </c>
      <c r="N1144" s="27" t="str">
        <f t="shared" si="35"/>
        <v/>
      </c>
      <c r="O1144" s="27" t="str">
        <f t="shared" si="36"/>
        <v/>
      </c>
      <c r="P1144" s="27" t="str">
        <f t="shared" si="37"/>
        <v/>
      </c>
      <c r="Q1144" s="28" t="s">
        <v>66</v>
      </c>
      <c r="R1144" s="33" t="s">
        <v>66</v>
      </c>
      <c r="S1144" s="30">
        <f ca="1">SUMIFS(Dividendos!E:E,Dividendos!B:B,A1144,Dividendos!A:A,"&gt;="&amp;B1144,Dividendos!A:A,"&lt;="&amp; IF(I1144="",TODAY(),I1144 ))*D1144</f>
        <v>0</v>
      </c>
      <c r="T1144" s="30">
        <f t="shared" ca="1" si="38"/>
        <v>0</v>
      </c>
      <c r="U1144" s="31" t="str">
        <f ca="1">IFERROR(__xludf.DUMMYFUNCTION("IFERROR(IF(B1144=TODAY(),GOOGLEFINANCE(""INDEXBVMF:IFIX""),INDEX(GOOGLEFINANCE(""INDEXBVMF:IFIX"",""price"",$B1144),2,2)))"),"")</f>
        <v/>
      </c>
      <c r="V1144" s="31">
        <f ca="1">IFERROR(__xludf.DUMMYFUNCTION("IF(OR(ISBLANK($I1144),I1144=TODAY()), GOOGLEFINANCE(""INDEXBVMF:IFIX"") ,INDEX(GOOGLEFINANCE(""INDEXBVMF:IFIX"",""price"",$I1144),2,2))"),3416.25)</f>
        <v>3416.25</v>
      </c>
      <c r="W1144" s="32" t="e">
        <f t="shared" ca="1" si="39"/>
        <v>#VALUE!</v>
      </c>
      <c r="X1144" s="33" t="s">
        <v>66</v>
      </c>
      <c r="Y1144" s="34">
        <v>0</v>
      </c>
    </row>
    <row r="1145" spans="1:25" ht="15.75" customHeight="1" x14ac:dyDescent="0.2">
      <c r="A1145" s="48"/>
      <c r="B1145" s="45"/>
      <c r="C1145" s="46"/>
      <c r="D1145" s="48"/>
      <c r="E1145" s="135"/>
      <c r="F1145" s="49">
        <f t="shared" si="32"/>
        <v>0</v>
      </c>
      <c r="G1145" s="49">
        <f t="shared" si="33"/>
        <v>0</v>
      </c>
      <c r="H1145" s="34" t="s">
        <v>66</v>
      </c>
      <c r="I1145" s="45"/>
      <c r="J1145" s="46"/>
      <c r="K1145" s="25"/>
      <c r="L1145" s="22"/>
      <c r="M1145" s="47" t="str">
        <f t="shared" si="34"/>
        <v/>
      </c>
      <c r="N1145" s="27" t="str">
        <f t="shared" si="35"/>
        <v/>
      </c>
      <c r="O1145" s="27" t="str">
        <f t="shared" si="36"/>
        <v/>
      </c>
      <c r="P1145" s="27" t="str">
        <f t="shared" si="37"/>
        <v/>
      </c>
      <c r="Q1145" s="28" t="s">
        <v>66</v>
      </c>
      <c r="R1145" s="33" t="s">
        <v>66</v>
      </c>
      <c r="S1145" s="30">
        <f ca="1">SUMIFS(Dividendos!E:E,Dividendos!B:B,A1145,Dividendos!A:A,"&gt;="&amp;B1145,Dividendos!A:A,"&lt;="&amp; IF(I1145="",TODAY(),I1145 ))*D1145</f>
        <v>0</v>
      </c>
      <c r="T1145" s="30">
        <f t="shared" ca="1" si="38"/>
        <v>0</v>
      </c>
      <c r="U1145" s="31" t="str">
        <f ca="1">IFERROR(__xludf.DUMMYFUNCTION("IFERROR(IF(B1145=TODAY(),GOOGLEFINANCE(""INDEXBVMF:IFIX""),INDEX(GOOGLEFINANCE(""INDEXBVMF:IFIX"",""price"",$B1145),2,2)))"),"")</f>
        <v/>
      </c>
      <c r="V1145" s="31">
        <f ca="1">IFERROR(__xludf.DUMMYFUNCTION("IF(OR(ISBLANK($I1145),I1145=TODAY()), GOOGLEFINANCE(""INDEXBVMF:IFIX"") ,INDEX(GOOGLEFINANCE(""INDEXBVMF:IFIX"",""price"",$I1145),2,2))"),3416.25)</f>
        <v>3416.25</v>
      </c>
      <c r="W1145" s="32" t="e">
        <f t="shared" ca="1" si="39"/>
        <v>#VALUE!</v>
      </c>
      <c r="X1145" s="33" t="s">
        <v>66</v>
      </c>
      <c r="Y1145" s="34">
        <v>0</v>
      </c>
    </row>
    <row r="1146" spans="1:25" ht="15.75" customHeight="1" x14ac:dyDescent="0.2">
      <c r="A1146" s="48"/>
      <c r="B1146" s="45"/>
      <c r="C1146" s="46"/>
      <c r="D1146" s="48"/>
      <c r="E1146" s="135"/>
      <c r="F1146" s="49">
        <f t="shared" si="32"/>
        <v>0</v>
      </c>
      <c r="G1146" s="49">
        <f t="shared" si="33"/>
        <v>0</v>
      </c>
      <c r="H1146" s="34" t="s">
        <v>66</v>
      </c>
      <c r="I1146" s="45"/>
      <c r="J1146" s="46"/>
      <c r="K1146" s="25"/>
      <c r="L1146" s="22"/>
      <c r="M1146" s="47" t="str">
        <f t="shared" si="34"/>
        <v/>
      </c>
      <c r="N1146" s="27" t="str">
        <f t="shared" si="35"/>
        <v/>
      </c>
      <c r="O1146" s="27" t="str">
        <f t="shared" si="36"/>
        <v/>
      </c>
      <c r="P1146" s="27" t="str">
        <f t="shared" si="37"/>
        <v/>
      </c>
      <c r="Q1146" s="28" t="s">
        <v>66</v>
      </c>
      <c r="R1146" s="33" t="s">
        <v>66</v>
      </c>
      <c r="S1146" s="30">
        <f ca="1">SUMIFS(Dividendos!E:E,Dividendos!B:B,A1146,Dividendos!A:A,"&gt;="&amp;B1146,Dividendos!A:A,"&lt;="&amp; IF(I1146="",TODAY(),I1146 ))*D1146</f>
        <v>0</v>
      </c>
      <c r="T1146" s="30">
        <f t="shared" ca="1" si="38"/>
        <v>0</v>
      </c>
      <c r="U1146" s="31" t="str">
        <f ca="1">IFERROR(__xludf.DUMMYFUNCTION("IFERROR(IF(B1146=TODAY(),GOOGLEFINANCE(""INDEXBVMF:IFIX""),INDEX(GOOGLEFINANCE(""INDEXBVMF:IFIX"",""price"",$B1146),2,2)))"),"")</f>
        <v/>
      </c>
      <c r="V1146" s="31">
        <f ca="1">IFERROR(__xludf.DUMMYFUNCTION("IF(OR(ISBLANK($I1146),I1146=TODAY()), GOOGLEFINANCE(""INDEXBVMF:IFIX"") ,INDEX(GOOGLEFINANCE(""INDEXBVMF:IFIX"",""price"",$I1146),2,2))"),3416.25)</f>
        <v>3416.25</v>
      </c>
      <c r="W1146" s="32" t="e">
        <f t="shared" ca="1" si="39"/>
        <v>#VALUE!</v>
      </c>
      <c r="X1146" s="33" t="s">
        <v>66</v>
      </c>
      <c r="Y1146" s="34">
        <v>0</v>
      </c>
    </row>
    <row r="1147" spans="1:25" ht="15.75" customHeight="1" x14ac:dyDescent="0.2">
      <c r="A1147" s="48"/>
      <c r="B1147" s="45"/>
      <c r="C1147" s="46"/>
      <c r="D1147" s="48"/>
      <c r="E1147" s="135"/>
      <c r="F1147" s="49">
        <f t="shared" si="32"/>
        <v>0</v>
      </c>
      <c r="G1147" s="49">
        <f t="shared" si="33"/>
        <v>0</v>
      </c>
      <c r="H1147" s="34" t="s">
        <v>66</v>
      </c>
      <c r="I1147" s="45"/>
      <c r="J1147" s="46"/>
      <c r="K1147" s="25"/>
      <c r="L1147" s="22"/>
      <c r="M1147" s="47" t="str">
        <f t="shared" si="34"/>
        <v/>
      </c>
      <c r="N1147" s="27" t="str">
        <f t="shared" si="35"/>
        <v/>
      </c>
      <c r="O1147" s="27" t="str">
        <f t="shared" si="36"/>
        <v/>
      </c>
      <c r="P1147" s="27" t="str">
        <f t="shared" si="37"/>
        <v/>
      </c>
      <c r="Q1147" s="28" t="s">
        <v>66</v>
      </c>
      <c r="R1147" s="33" t="s">
        <v>66</v>
      </c>
      <c r="S1147" s="30">
        <f ca="1">SUMIFS(Dividendos!E:E,Dividendos!B:B,A1147,Dividendos!A:A,"&gt;="&amp;B1147,Dividendos!A:A,"&lt;="&amp; IF(I1147="",TODAY(),I1147 ))*D1147</f>
        <v>0</v>
      </c>
      <c r="T1147" s="30">
        <f t="shared" ca="1" si="38"/>
        <v>0</v>
      </c>
      <c r="U1147" s="31" t="str">
        <f ca="1">IFERROR(__xludf.DUMMYFUNCTION("IFERROR(IF(B1147=TODAY(),GOOGLEFINANCE(""INDEXBVMF:IFIX""),INDEX(GOOGLEFINANCE(""INDEXBVMF:IFIX"",""price"",$B1147),2,2)))"),"")</f>
        <v/>
      </c>
      <c r="V1147" s="31">
        <f ca="1">IFERROR(__xludf.DUMMYFUNCTION("IF(OR(ISBLANK($I1147),I1147=TODAY()), GOOGLEFINANCE(""INDEXBVMF:IFIX"") ,INDEX(GOOGLEFINANCE(""INDEXBVMF:IFIX"",""price"",$I1147),2,2))"),3416.25)</f>
        <v>3416.25</v>
      </c>
      <c r="W1147" s="32" t="e">
        <f t="shared" ca="1" si="39"/>
        <v>#VALUE!</v>
      </c>
      <c r="X1147" s="33" t="s">
        <v>66</v>
      </c>
      <c r="Y1147" s="34">
        <v>0</v>
      </c>
    </row>
    <row r="1148" spans="1:25" ht="15.75" customHeight="1" x14ac:dyDescent="0.2">
      <c r="A1148" s="48"/>
      <c r="B1148" s="45"/>
      <c r="C1148" s="46"/>
      <c r="D1148" s="48"/>
      <c r="E1148" s="135"/>
      <c r="F1148" s="49">
        <f t="shared" si="32"/>
        <v>0</v>
      </c>
      <c r="G1148" s="49">
        <f t="shared" si="33"/>
        <v>0</v>
      </c>
      <c r="H1148" s="34" t="s">
        <v>66</v>
      </c>
      <c r="I1148" s="45"/>
      <c r="J1148" s="46"/>
      <c r="K1148" s="25"/>
      <c r="L1148" s="22"/>
      <c r="M1148" s="47" t="str">
        <f t="shared" si="34"/>
        <v/>
      </c>
      <c r="N1148" s="27" t="str">
        <f t="shared" si="35"/>
        <v/>
      </c>
      <c r="O1148" s="27" t="str">
        <f t="shared" si="36"/>
        <v/>
      </c>
      <c r="P1148" s="27" t="str">
        <f t="shared" si="37"/>
        <v/>
      </c>
      <c r="Q1148" s="28" t="s">
        <v>66</v>
      </c>
      <c r="R1148" s="33" t="s">
        <v>66</v>
      </c>
      <c r="S1148" s="30">
        <f ca="1">SUMIFS(Dividendos!E:E,Dividendos!B:B,A1148,Dividendos!A:A,"&gt;="&amp;B1148,Dividendos!A:A,"&lt;="&amp; IF(I1148="",TODAY(),I1148 ))*D1148</f>
        <v>0</v>
      </c>
      <c r="T1148" s="30">
        <f t="shared" ca="1" si="38"/>
        <v>0</v>
      </c>
      <c r="U1148" s="31" t="str">
        <f ca="1">IFERROR(__xludf.DUMMYFUNCTION("IFERROR(IF(B1148=TODAY(),GOOGLEFINANCE(""INDEXBVMF:IFIX""),INDEX(GOOGLEFINANCE(""INDEXBVMF:IFIX"",""price"",$B1148),2,2)))"),"")</f>
        <v/>
      </c>
      <c r="V1148" s="31">
        <f ca="1">IFERROR(__xludf.DUMMYFUNCTION("IF(OR(ISBLANK($I1148),I1148=TODAY()), GOOGLEFINANCE(""INDEXBVMF:IFIX"") ,INDEX(GOOGLEFINANCE(""INDEXBVMF:IFIX"",""price"",$I1148),2,2))"),3416.25)</f>
        <v>3416.25</v>
      </c>
      <c r="W1148" s="32" t="e">
        <f t="shared" ca="1" si="39"/>
        <v>#VALUE!</v>
      </c>
      <c r="X1148" s="33" t="s">
        <v>66</v>
      </c>
      <c r="Y1148" s="34">
        <v>0</v>
      </c>
    </row>
    <row r="1149" spans="1:25" ht="15.75" customHeight="1" x14ac:dyDescent="0.2">
      <c r="A1149" s="48"/>
      <c r="B1149" s="45"/>
      <c r="C1149" s="46"/>
      <c r="D1149" s="48"/>
      <c r="E1149" s="135"/>
      <c r="F1149" s="49">
        <f t="shared" si="32"/>
        <v>0</v>
      </c>
      <c r="G1149" s="49">
        <f t="shared" si="33"/>
        <v>0</v>
      </c>
      <c r="H1149" s="34" t="s">
        <v>66</v>
      </c>
      <c r="I1149" s="45"/>
      <c r="J1149" s="46"/>
      <c r="K1149" s="25"/>
      <c r="L1149" s="22"/>
      <c r="M1149" s="47" t="str">
        <f t="shared" si="34"/>
        <v/>
      </c>
      <c r="N1149" s="27" t="str">
        <f t="shared" si="35"/>
        <v/>
      </c>
      <c r="O1149" s="27" t="str">
        <f t="shared" si="36"/>
        <v/>
      </c>
      <c r="P1149" s="27" t="str">
        <f t="shared" si="37"/>
        <v/>
      </c>
      <c r="Q1149" s="28" t="s">
        <v>66</v>
      </c>
      <c r="R1149" s="33" t="s">
        <v>66</v>
      </c>
      <c r="S1149" s="30">
        <f ca="1">SUMIFS(Dividendos!E:E,Dividendos!B:B,A1149,Dividendos!A:A,"&gt;="&amp;B1149,Dividendos!A:A,"&lt;="&amp; IF(I1149="",TODAY(),I1149 ))*D1149</f>
        <v>0</v>
      </c>
      <c r="T1149" s="30">
        <f t="shared" ca="1" si="38"/>
        <v>0</v>
      </c>
      <c r="U1149" s="31" t="str">
        <f ca="1">IFERROR(__xludf.DUMMYFUNCTION("IFERROR(IF(B1149=TODAY(),GOOGLEFINANCE(""INDEXBVMF:IFIX""),INDEX(GOOGLEFINANCE(""INDEXBVMF:IFIX"",""price"",$B1149),2,2)))"),"")</f>
        <v/>
      </c>
      <c r="V1149" s="31">
        <f ca="1">IFERROR(__xludf.DUMMYFUNCTION("IF(OR(ISBLANK($I1149),I1149=TODAY()), GOOGLEFINANCE(""INDEXBVMF:IFIX"") ,INDEX(GOOGLEFINANCE(""INDEXBVMF:IFIX"",""price"",$I1149),2,2))"),3416.25)</f>
        <v>3416.25</v>
      </c>
      <c r="W1149" s="32" t="e">
        <f t="shared" ca="1" si="39"/>
        <v>#VALUE!</v>
      </c>
      <c r="X1149" s="33" t="s">
        <v>66</v>
      </c>
      <c r="Y1149" s="34">
        <v>0</v>
      </c>
    </row>
    <row r="1150" spans="1:25" ht="15.75" customHeight="1" x14ac:dyDescent="0.2">
      <c r="A1150" s="48"/>
      <c r="B1150" s="45"/>
      <c r="C1150" s="46"/>
      <c r="D1150" s="48"/>
      <c r="E1150" s="135"/>
      <c r="F1150" s="49">
        <f t="shared" si="32"/>
        <v>0</v>
      </c>
      <c r="G1150" s="49">
        <f t="shared" si="33"/>
        <v>0</v>
      </c>
      <c r="H1150" s="34" t="s">
        <v>66</v>
      </c>
      <c r="I1150" s="45"/>
      <c r="J1150" s="46"/>
      <c r="K1150" s="25"/>
      <c r="L1150" s="22"/>
      <c r="M1150" s="47" t="str">
        <f t="shared" si="34"/>
        <v/>
      </c>
      <c r="N1150" s="27" t="str">
        <f t="shared" si="35"/>
        <v/>
      </c>
      <c r="O1150" s="27" t="str">
        <f t="shared" si="36"/>
        <v/>
      </c>
      <c r="P1150" s="27" t="str">
        <f t="shared" si="37"/>
        <v/>
      </c>
      <c r="Q1150" s="28" t="s">
        <v>66</v>
      </c>
      <c r="R1150" s="33" t="s">
        <v>66</v>
      </c>
      <c r="S1150" s="30">
        <f ca="1">SUMIFS(Dividendos!E:E,Dividendos!B:B,A1150,Dividendos!A:A,"&gt;="&amp;B1150,Dividendos!A:A,"&lt;="&amp; IF(I1150="",TODAY(),I1150 ))*D1150</f>
        <v>0</v>
      </c>
      <c r="T1150" s="30">
        <f t="shared" ca="1" si="38"/>
        <v>0</v>
      </c>
      <c r="U1150" s="31" t="str">
        <f ca="1">IFERROR(__xludf.DUMMYFUNCTION("IFERROR(IF(B1150=TODAY(),GOOGLEFINANCE(""INDEXBVMF:IFIX""),INDEX(GOOGLEFINANCE(""INDEXBVMF:IFIX"",""price"",$B1150),2,2)))"),"")</f>
        <v/>
      </c>
      <c r="V1150" s="31">
        <f ca="1">IFERROR(__xludf.DUMMYFUNCTION("IF(OR(ISBLANK($I1150),I1150=TODAY()), GOOGLEFINANCE(""INDEXBVMF:IFIX"") ,INDEX(GOOGLEFINANCE(""INDEXBVMF:IFIX"",""price"",$I1150),2,2))"),3416.25)</f>
        <v>3416.25</v>
      </c>
      <c r="W1150" s="32" t="e">
        <f t="shared" ca="1" si="39"/>
        <v>#VALUE!</v>
      </c>
      <c r="X1150" s="33" t="s">
        <v>66</v>
      </c>
      <c r="Y1150" s="34">
        <v>0</v>
      </c>
    </row>
    <row r="1151" spans="1:25" ht="15.75" customHeight="1" x14ac:dyDescent="0.2">
      <c r="A1151" s="48"/>
      <c r="B1151" s="45"/>
      <c r="C1151" s="46"/>
      <c r="D1151" s="48"/>
      <c r="E1151" s="135"/>
      <c r="F1151" s="49">
        <f t="shared" si="32"/>
        <v>0</v>
      </c>
      <c r="G1151" s="49">
        <f t="shared" si="33"/>
        <v>0</v>
      </c>
      <c r="H1151" s="34" t="s">
        <v>66</v>
      </c>
      <c r="I1151" s="45"/>
      <c r="J1151" s="46"/>
      <c r="K1151" s="25"/>
      <c r="L1151" s="22"/>
      <c r="M1151" s="47" t="str">
        <f t="shared" si="34"/>
        <v/>
      </c>
      <c r="N1151" s="27" t="str">
        <f t="shared" si="35"/>
        <v/>
      </c>
      <c r="O1151" s="27" t="str">
        <f t="shared" si="36"/>
        <v/>
      </c>
      <c r="P1151" s="27" t="str">
        <f t="shared" si="37"/>
        <v/>
      </c>
      <c r="Q1151" s="28" t="s">
        <v>66</v>
      </c>
      <c r="R1151" s="33" t="s">
        <v>66</v>
      </c>
      <c r="S1151" s="30">
        <f ca="1">SUMIFS(Dividendos!E:E,Dividendos!B:B,A1151,Dividendos!A:A,"&gt;="&amp;B1151,Dividendos!A:A,"&lt;="&amp; IF(I1151="",TODAY(),I1151 ))*D1151</f>
        <v>0</v>
      </c>
      <c r="T1151" s="30">
        <f t="shared" ca="1" si="38"/>
        <v>0</v>
      </c>
      <c r="U1151" s="31" t="str">
        <f ca="1">IFERROR(__xludf.DUMMYFUNCTION("IFERROR(IF(B1151=TODAY(),GOOGLEFINANCE(""INDEXBVMF:IFIX""),INDEX(GOOGLEFINANCE(""INDEXBVMF:IFIX"",""price"",$B1151),2,2)))"),"")</f>
        <v/>
      </c>
      <c r="V1151" s="31">
        <f ca="1">IFERROR(__xludf.DUMMYFUNCTION("IF(OR(ISBLANK($I1151),I1151=TODAY()), GOOGLEFINANCE(""INDEXBVMF:IFIX"") ,INDEX(GOOGLEFINANCE(""INDEXBVMF:IFIX"",""price"",$I1151),2,2))"),3416.25)</f>
        <v>3416.25</v>
      </c>
      <c r="W1151" s="32" t="e">
        <f t="shared" ca="1" si="39"/>
        <v>#VALUE!</v>
      </c>
      <c r="X1151" s="33" t="s">
        <v>66</v>
      </c>
      <c r="Y1151" s="34">
        <v>0</v>
      </c>
    </row>
    <row r="1152" spans="1:25" ht="15.75" customHeight="1" x14ac:dyDescent="0.2">
      <c r="A1152" s="48"/>
      <c r="B1152" s="45"/>
      <c r="C1152" s="46"/>
      <c r="D1152" s="48"/>
      <c r="E1152" s="135"/>
      <c r="F1152" s="49">
        <f t="shared" si="32"/>
        <v>0</v>
      </c>
      <c r="G1152" s="49">
        <f t="shared" si="33"/>
        <v>0</v>
      </c>
      <c r="H1152" s="34" t="s">
        <v>66</v>
      </c>
      <c r="I1152" s="45"/>
      <c r="J1152" s="46"/>
      <c r="K1152" s="25"/>
      <c r="L1152" s="22"/>
      <c r="M1152" s="47" t="str">
        <f t="shared" si="34"/>
        <v/>
      </c>
      <c r="N1152" s="27" t="str">
        <f t="shared" si="35"/>
        <v/>
      </c>
      <c r="O1152" s="27" t="str">
        <f t="shared" si="36"/>
        <v/>
      </c>
      <c r="P1152" s="27" t="str">
        <f t="shared" si="37"/>
        <v/>
      </c>
      <c r="Q1152" s="28" t="s">
        <v>66</v>
      </c>
      <c r="R1152" s="33" t="s">
        <v>66</v>
      </c>
      <c r="S1152" s="30">
        <f ca="1">SUMIFS(Dividendos!E:E,Dividendos!B:B,A1152,Dividendos!A:A,"&gt;="&amp;B1152,Dividendos!A:A,"&lt;="&amp; IF(I1152="",TODAY(),I1152 ))*D1152</f>
        <v>0</v>
      </c>
      <c r="T1152" s="30">
        <f t="shared" ca="1" si="38"/>
        <v>0</v>
      </c>
      <c r="U1152" s="31" t="str">
        <f ca="1">IFERROR(__xludf.DUMMYFUNCTION("IFERROR(IF(B1152=TODAY(),GOOGLEFINANCE(""INDEXBVMF:IFIX""),INDEX(GOOGLEFINANCE(""INDEXBVMF:IFIX"",""price"",$B1152),2,2)))"),"")</f>
        <v/>
      </c>
      <c r="V1152" s="31">
        <f ca="1">IFERROR(__xludf.DUMMYFUNCTION("IF(OR(ISBLANK($I1152),I1152=TODAY()), GOOGLEFINANCE(""INDEXBVMF:IFIX"") ,INDEX(GOOGLEFINANCE(""INDEXBVMF:IFIX"",""price"",$I1152),2,2))"),3416.25)</f>
        <v>3416.25</v>
      </c>
      <c r="W1152" s="32" t="e">
        <f t="shared" ca="1" si="39"/>
        <v>#VALUE!</v>
      </c>
      <c r="X1152" s="33" t="s">
        <v>66</v>
      </c>
      <c r="Y1152" s="34">
        <v>0</v>
      </c>
    </row>
    <row r="1153" spans="1:25" ht="15.75" customHeight="1" x14ac:dyDescent="0.2">
      <c r="A1153" s="48"/>
      <c r="B1153" s="45"/>
      <c r="C1153" s="46"/>
      <c r="D1153" s="48"/>
      <c r="E1153" s="135"/>
      <c r="F1153" s="49">
        <f t="shared" si="32"/>
        <v>0</v>
      </c>
      <c r="G1153" s="49">
        <f t="shared" si="33"/>
        <v>0</v>
      </c>
      <c r="H1153" s="34" t="s">
        <v>66</v>
      </c>
      <c r="I1153" s="45"/>
      <c r="J1153" s="46"/>
      <c r="K1153" s="25"/>
      <c r="L1153" s="22"/>
      <c r="M1153" s="47" t="str">
        <f t="shared" si="34"/>
        <v/>
      </c>
      <c r="N1153" s="27" t="str">
        <f t="shared" si="35"/>
        <v/>
      </c>
      <c r="O1153" s="27" t="str">
        <f t="shared" si="36"/>
        <v/>
      </c>
      <c r="P1153" s="27" t="str">
        <f t="shared" si="37"/>
        <v/>
      </c>
      <c r="Q1153" s="28" t="s">
        <v>66</v>
      </c>
      <c r="R1153" s="33" t="s">
        <v>66</v>
      </c>
      <c r="S1153" s="30">
        <f ca="1">SUMIFS(Dividendos!E:E,Dividendos!B:B,A1153,Dividendos!A:A,"&gt;="&amp;B1153,Dividendos!A:A,"&lt;="&amp; IF(I1153="",TODAY(),I1153 ))*D1153</f>
        <v>0</v>
      </c>
      <c r="T1153" s="30">
        <f t="shared" ca="1" si="38"/>
        <v>0</v>
      </c>
      <c r="U1153" s="31" t="str">
        <f ca="1">IFERROR(__xludf.DUMMYFUNCTION("IFERROR(IF(B1153=TODAY(),GOOGLEFINANCE(""INDEXBVMF:IFIX""),INDEX(GOOGLEFINANCE(""INDEXBVMF:IFIX"",""price"",$B1153),2,2)))"),"")</f>
        <v/>
      </c>
      <c r="V1153" s="31">
        <f ca="1">IFERROR(__xludf.DUMMYFUNCTION("IF(OR(ISBLANK($I1153),I1153=TODAY()), GOOGLEFINANCE(""INDEXBVMF:IFIX"") ,INDEX(GOOGLEFINANCE(""INDEXBVMF:IFIX"",""price"",$I1153),2,2))"),3416.25)</f>
        <v>3416.25</v>
      </c>
      <c r="W1153" s="32" t="e">
        <f t="shared" ca="1" si="39"/>
        <v>#VALUE!</v>
      </c>
      <c r="X1153" s="33" t="s">
        <v>66</v>
      </c>
      <c r="Y1153" s="34">
        <v>0</v>
      </c>
    </row>
    <row r="1154" spans="1:25" ht="15.75" customHeight="1" x14ac:dyDescent="0.2">
      <c r="A1154" s="48"/>
      <c r="B1154" s="45"/>
      <c r="C1154" s="46"/>
      <c r="D1154" s="48"/>
      <c r="E1154" s="135"/>
      <c r="F1154" s="49">
        <f t="shared" si="32"/>
        <v>0</v>
      </c>
      <c r="G1154" s="49">
        <f t="shared" si="33"/>
        <v>0</v>
      </c>
      <c r="H1154" s="34" t="s">
        <v>66</v>
      </c>
      <c r="I1154" s="45"/>
      <c r="J1154" s="46"/>
      <c r="K1154" s="25"/>
      <c r="L1154" s="22"/>
      <c r="M1154" s="47" t="str">
        <f t="shared" si="34"/>
        <v/>
      </c>
      <c r="N1154" s="27" t="str">
        <f t="shared" si="35"/>
        <v/>
      </c>
      <c r="O1154" s="27" t="str">
        <f t="shared" si="36"/>
        <v/>
      </c>
      <c r="P1154" s="27" t="str">
        <f t="shared" si="37"/>
        <v/>
      </c>
      <c r="Q1154" s="28" t="s">
        <v>66</v>
      </c>
      <c r="R1154" s="33" t="s">
        <v>66</v>
      </c>
      <c r="S1154" s="30">
        <f ca="1">SUMIFS(Dividendos!E:E,Dividendos!B:B,A1154,Dividendos!A:A,"&gt;="&amp;B1154,Dividendos!A:A,"&lt;="&amp; IF(I1154="",TODAY(),I1154 ))*D1154</f>
        <v>0</v>
      </c>
      <c r="T1154" s="30">
        <f t="shared" ca="1" si="38"/>
        <v>0</v>
      </c>
      <c r="U1154" s="31" t="str">
        <f ca="1">IFERROR(__xludf.DUMMYFUNCTION("IFERROR(IF(B1154=TODAY(),GOOGLEFINANCE(""INDEXBVMF:IFIX""),INDEX(GOOGLEFINANCE(""INDEXBVMF:IFIX"",""price"",$B1154),2,2)))"),"")</f>
        <v/>
      </c>
      <c r="V1154" s="31">
        <f ca="1">IFERROR(__xludf.DUMMYFUNCTION("IF(OR(ISBLANK($I1154),I1154=TODAY()), GOOGLEFINANCE(""INDEXBVMF:IFIX"") ,INDEX(GOOGLEFINANCE(""INDEXBVMF:IFIX"",""price"",$I1154),2,2))"),3416.25)</f>
        <v>3416.25</v>
      </c>
      <c r="W1154" s="32" t="e">
        <f t="shared" ca="1" si="39"/>
        <v>#VALUE!</v>
      </c>
      <c r="X1154" s="33" t="s">
        <v>66</v>
      </c>
      <c r="Y1154" s="34">
        <v>0</v>
      </c>
    </row>
    <row r="1155" spans="1:25" ht="15.75" customHeight="1" x14ac:dyDescent="0.2">
      <c r="A1155" s="48"/>
      <c r="B1155" s="45"/>
      <c r="C1155" s="46"/>
      <c r="D1155" s="48"/>
      <c r="E1155" s="135"/>
      <c r="F1155" s="49">
        <f t="shared" si="32"/>
        <v>0</v>
      </c>
      <c r="G1155" s="49">
        <f t="shared" si="33"/>
        <v>0</v>
      </c>
      <c r="H1155" s="34" t="s">
        <v>66</v>
      </c>
      <c r="I1155" s="45"/>
      <c r="J1155" s="46"/>
      <c r="K1155" s="25"/>
      <c r="L1155" s="22"/>
      <c r="M1155" s="47" t="str">
        <f t="shared" si="34"/>
        <v/>
      </c>
      <c r="N1155" s="27" t="str">
        <f t="shared" si="35"/>
        <v/>
      </c>
      <c r="O1155" s="27" t="str">
        <f t="shared" si="36"/>
        <v/>
      </c>
      <c r="P1155" s="27" t="str">
        <f t="shared" si="37"/>
        <v/>
      </c>
      <c r="Q1155" s="28" t="s">
        <v>66</v>
      </c>
      <c r="R1155" s="33" t="s">
        <v>66</v>
      </c>
      <c r="S1155" s="30">
        <f ca="1">SUMIFS(Dividendos!E:E,Dividendos!B:B,A1155,Dividendos!A:A,"&gt;="&amp;B1155,Dividendos!A:A,"&lt;="&amp; IF(I1155="",TODAY(),I1155 ))*D1155</f>
        <v>0</v>
      </c>
      <c r="T1155" s="30">
        <f t="shared" ca="1" si="38"/>
        <v>0</v>
      </c>
      <c r="U1155" s="31" t="str">
        <f ca="1">IFERROR(__xludf.DUMMYFUNCTION("IFERROR(IF(B1155=TODAY(),GOOGLEFINANCE(""INDEXBVMF:IFIX""),INDEX(GOOGLEFINANCE(""INDEXBVMF:IFIX"",""price"",$B1155),2,2)))"),"")</f>
        <v/>
      </c>
      <c r="V1155" s="31">
        <f ca="1">IFERROR(__xludf.DUMMYFUNCTION("IF(OR(ISBLANK($I1155),I1155=TODAY()), GOOGLEFINANCE(""INDEXBVMF:IFIX"") ,INDEX(GOOGLEFINANCE(""INDEXBVMF:IFIX"",""price"",$I1155),2,2))"),3416.25)</f>
        <v>3416.25</v>
      </c>
      <c r="W1155" s="32" t="e">
        <f t="shared" ca="1" si="39"/>
        <v>#VALUE!</v>
      </c>
      <c r="X1155" s="33" t="s">
        <v>66</v>
      </c>
      <c r="Y1155" s="34">
        <v>0</v>
      </c>
    </row>
    <row r="1156" spans="1:25" ht="15.75" customHeight="1" x14ac:dyDescent="0.2">
      <c r="A1156" s="48"/>
      <c r="B1156" s="45"/>
      <c r="C1156" s="46"/>
      <c r="D1156" s="48"/>
      <c r="E1156" s="135"/>
      <c r="F1156" s="49">
        <f t="shared" si="32"/>
        <v>0</v>
      </c>
      <c r="G1156" s="49">
        <f t="shared" si="33"/>
        <v>0</v>
      </c>
      <c r="H1156" s="34" t="s">
        <v>66</v>
      </c>
      <c r="I1156" s="45"/>
      <c r="J1156" s="46"/>
      <c r="K1156" s="25"/>
      <c r="L1156" s="22"/>
      <c r="M1156" s="47" t="str">
        <f t="shared" si="34"/>
        <v/>
      </c>
      <c r="N1156" s="27" t="str">
        <f t="shared" si="35"/>
        <v/>
      </c>
      <c r="O1156" s="27" t="str">
        <f t="shared" si="36"/>
        <v/>
      </c>
      <c r="P1156" s="27" t="str">
        <f t="shared" si="37"/>
        <v/>
      </c>
      <c r="Q1156" s="28" t="s">
        <v>66</v>
      </c>
      <c r="R1156" s="33" t="s">
        <v>66</v>
      </c>
      <c r="S1156" s="30">
        <f ca="1">SUMIFS(Dividendos!E:E,Dividendos!B:B,A1156,Dividendos!A:A,"&gt;="&amp;B1156,Dividendos!A:A,"&lt;="&amp; IF(I1156="",TODAY(),I1156 ))*D1156</f>
        <v>0</v>
      </c>
      <c r="T1156" s="30">
        <f t="shared" ca="1" si="38"/>
        <v>0</v>
      </c>
      <c r="U1156" s="31" t="str">
        <f ca="1">IFERROR(__xludf.DUMMYFUNCTION("IFERROR(IF(B1156=TODAY(),GOOGLEFINANCE(""INDEXBVMF:IFIX""),INDEX(GOOGLEFINANCE(""INDEXBVMF:IFIX"",""price"",$B1156),2,2)))"),"")</f>
        <v/>
      </c>
      <c r="V1156" s="31">
        <f ca="1">IFERROR(__xludf.DUMMYFUNCTION("IF(OR(ISBLANK($I1156),I1156=TODAY()), GOOGLEFINANCE(""INDEXBVMF:IFIX"") ,INDEX(GOOGLEFINANCE(""INDEXBVMF:IFIX"",""price"",$I1156),2,2))"),3416.25)</f>
        <v>3416.25</v>
      </c>
      <c r="W1156" s="32" t="e">
        <f t="shared" ca="1" si="39"/>
        <v>#VALUE!</v>
      </c>
      <c r="X1156" s="33" t="s">
        <v>66</v>
      </c>
      <c r="Y1156" s="34">
        <v>0</v>
      </c>
    </row>
    <row r="1157" spans="1:25" ht="15.75" customHeight="1" x14ac:dyDescent="0.2">
      <c r="A1157" s="48"/>
      <c r="B1157" s="45"/>
      <c r="C1157" s="46"/>
      <c r="D1157" s="48"/>
      <c r="E1157" s="135"/>
      <c r="F1157" s="49">
        <f t="shared" si="32"/>
        <v>0</v>
      </c>
      <c r="G1157" s="49">
        <f t="shared" si="33"/>
        <v>0</v>
      </c>
      <c r="H1157" s="34" t="s">
        <v>66</v>
      </c>
      <c r="I1157" s="45"/>
      <c r="J1157" s="46"/>
      <c r="K1157" s="25"/>
      <c r="L1157" s="22"/>
      <c r="M1157" s="47" t="str">
        <f t="shared" si="34"/>
        <v/>
      </c>
      <c r="N1157" s="27" t="str">
        <f t="shared" si="35"/>
        <v/>
      </c>
      <c r="O1157" s="27" t="str">
        <f t="shared" si="36"/>
        <v/>
      </c>
      <c r="P1157" s="27" t="str">
        <f t="shared" si="37"/>
        <v/>
      </c>
      <c r="Q1157" s="28" t="s">
        <v>66</v>
      </c>
      <c r="R1157" s="33" t="s">
        <v>66</v>
      </c>
      <c r="S1157" s="30">
        <f ca="1">SUMIFS(Dividendos!E:E,Dividendos!B:B,A1157,Dividendos!A:A,"&gt;="&amp;B1157,Dividendos!A:A,"&lt;="&amp; IF(I1157="",TODAY(),I1157 ))*D1157</f>
        <v>0</v>
      </c>
      <c r="T1157" s="30">
        <f t="shared" ca="1" si="38"/>
        <v>0</v>
      </c>
      <c r="U1157" s="31" t="str">
        <f ca="1">IFERROR(__xludf.DUMMYFUNCTION("IFERROR(IF(B1157=TODAY(),GOOGLEFINANCE(""INDEXBVMF:IFIX""),INDEX(GOOGLEFINANCE(""INDEXBVMF:IFIX"",""price"",$B1157),2,2)))"),"")</f>
        <v/>
      </c>
      <c r="V1157" s="31">
        <f ca="1">IFERROR(__xludf.DUMMYFUNCTION("IF(OR(ISBLANK($I1157),I1157=TODAY()), GOOGLEFINANCE(""INDEXBVMF:IFIX"") ,INDEX(GOOGLEFINANCE(""INDEXBVMF:IFIX"",""price"",$I1157),2,2))"),3416.25)</f>
        <v>3416.25</v>
      </c>
      <c r="W1157" s="32" t="e">
        <f t="shared" ca="1" si="39"/>
        <v>#VALUE!</v>
      </c>
      <c r="X1157" s="33" t="s">
        <v>66</v>
      </c>
      <c r="Y1157" s="34">
        <v>0</v>
      </c>
    </row>
    <row r="1158" spans="1:25" ht="15.75" customHeight="1" x14ac:dyDescent="0.2">
      <c r="A1158" s="48"/>
      <c r="B1158" s="45"/>
      <c r="C1158" s="46"/>
      <c r="D1158" s="48"/>
      <c r="E1158" s="135"/>
      <c r="F1158" s="49">
        <f t="shared" si="32"/>
        <v>0</v>
      </c>
      <c r="G1158" s="49">
        <f t="shared" si="33"/>
        <v>0</v>
      </c>
      <c r="H1158" s="34" t="s">
        <v>66</v>
      </c>
      <c r="I1158" s="45"/>
      <c r="J1158" s="46"/>
      <c r="K1158" s="25"/>
      <c r="L1158" s="22"/>
      <c r="M1158" s="47" t="str">
        <f t="shared" si="34"/>
        <v/>
      </c>
      <c r="N1158" s="27" t="str">
        <f t="shared" si="35"/>
        <v/>
      </c>
      <c r="O1158" s="27" t="str">
        <f t="shared" si="36"/>
        <v/>
      </c>
      <c r="P1158" s="27" t="str">
        <f t="shared" si="37"/>
        <v/>
      </c>
      <c r="Q1158" s="28" t="s">
        <v>66</v>
      </c>
      <c r="R1158" s="33" t="s">
        <v>66</v>
      </c>
      <c r="S1158" s="30">
        <f ca="1">SUMIFS(Dividendos!E:E,Dividendos!B:B,A1158,Dividendos!A:A,"&gt;="&amp;B1158,Dividendos!A:A,"&lt;="&amp; IF(I1158="",TODAY(),I1158 ))*D1158</f>
        <v>0</v>
      </c>
      <c r="T1158" s="30">
        <f t="shared" ca="1" si="38"/>
        <v>0</v>
      </c>
      <c r="U1158" s="31" t="str">
        <f ca="1">IFERROR(__xludf.DUMMYFUNCTION("IFERROR(IF(B1158=TODAY(),GOOGLEFINANCE(""INDEXBVMF:IFIX""),INDEX(GOOGLEFINANCE(""INDEXBVMF:IFIX"",""price"",$B1158),2,2)))"),"")</f>
        <v/>
      </c>
      <c r="V1158" s="31">
        <f ca="1">IFERROR(__xludf.DUMMYFUNCTION("IF(OR(ISBLANK($I1158),I1158=TODAY()), GOOGLEFINANCE(""INDEXBVMF:IFIX"") ,INDEX(GOOGLEFINANCE(""INDEXBVMF:IFIX"",""price"",$I1158),2,2))"),3416.25)</f>
        <v>3416.25</v>
      </c>
      <c r="W1158" s="32" t="e">
        <f t="shared" ca="1" si="39"/>
        <v>#VALUE!</v>
      </c>
      <c r="X1158" s="33" t="s">
        <v>66</v>
      </c>
      <c r="Y1158" s="34">
        <v>0</v>
      </c>
    </row>
    <row r="1159" spans="1:25" ht="15.75" customHeight="1" x14ac:dyDescent="0.2">
      <c r="A1159" s="48"/>
      <c r="B1159" s="45"/>
      <c r="C1159" s="46"/>
      <c r="D1159" s="48"/>
      <c r="E1159" s="135"/>
      <c r="F1159" s="49">
        <f t="shared" si="32"/>
        <v>0</v>
      </c>
      <c r="G1159" s="49">
        <f t="shared" si="33"/>
        <v>0</v>
      </c>
      <c r="H1159" s="34" t="s">
        <v>66</v>
      </c>
      <c r="I1159" s="45"/>
      <c r="J1159" s="46"/>
      <c r="K1159" s="25"/>
      <c r="L1159" s="22"/>
      <c r="M1159" s="47" t="str">
        <f t="shared" si="34"/>
        <v/>
      </c>
      <c r="N1159" s="27" t="str">
        <f t="shared" si="35"/>
        <v/>
      </c>
      <c r="O1159" s="27" t="str">
        <f t="shared" si="36"/>
        <v/>
      </c>
      <c r="P1159" s="27" t="str">
        <f t="shared" si="37"/>
        <v/>
      </c>
      <c r="Q1159" s="28" t="s">
        <v>66</v>
      </c>
      <c r="R1159" s="33" t="s">
        <v>66</v>
      </c>
      <c r="S1159" s="30">
        <f ca="1">SUMIFS(Dividendos!E:E,Dividendos!B:B,A1159,Dividendos!A:A,"&gt;="&amp;B1159,Dividendos!A:A,"&lt;="&amp; IF(I1159="",TODAY(),I1159 ))*D1159</f>
        <v>0</v>
      </c>
      <c r="T1159" s="30">
        <f t="shared" ca="1" si="38"/>
        <v>0</v>
      </c>
      <c r="U1159" s="31" t="str">
        <f ca="1">IFERROR(__xludf.DUMMYFUNCTION("IFERROR(IF(B1159=TODAY(),GOOGLEFINANCE(""INDEXBVMF:IFIX""),INDEX(GOOGLEFINANCE(""INDEXBVMF:IFIX"",""price"",$B1159),2,2)))"),"")</f>
        <v/>
      </c>
      <c r="V1159" s="31">
        <f ca="1">IFERROR(__xludf.DUMMYFUNCTION("IF(OR(ISBLANK($I1159),I1159=TODAY()), GOOGLEFINANCE(""INDEXBVMF:IFIX"") ,INDEX(GOOGLEFINANCE(""INDEXBVMF:IFIX"",""price"",$I1159),2,2))"),3416.25)</f>
        <v>3416.25</v>
      </c>
      <c r="W1159" s="32" t="e">
        <f t="shared" ca="1" si="39"/>
        <v>#VALUE!</v>
      </c>
      <c r="X1159" s="33" t="s">
        <v>66</v>
      </c>
      <c r="Y1159" s="34">
        <v>0</v>
      </c>
    </row>
    <row r="1160" spans="1:25" ht="15.75" customHeight="1" x14ac:dyDescent="0.2">
      <c r="A1160" s="48"/>
      <c r="B1160" s="45"/>
      <c r="C1160" s="46"/>
      <c r="D1160" s="48"/>
      <c r="E1160" s="135"/>
      <c r="F1160" s="49">
        <f t="shared" si="32"/>
        <v>0</v>
      </c>
      <c r="G1160" s="49">
        <f t="shared" si="33"/>
        <v>0</v>
      </c>
      <c r="H1160" s="34" t="s">
        <v>66</v>
      </c>
      <c r="I1160" s="45"/>
      <c r="J1160" s="46"/>
      <c r="K1160" s="25"/>
      <c r="L1160" s="22"/>
      <c r="M1160" s="47" t="str">
        <f t="shared" si="34"/>
        <v/>
      </c>
      <c r="N1160" s="27" t="str">
        <f t="shared" si="35"/>
        <v/>
      </c>
      <c r="O1160" s="27" t="str">
        <f t="shared" si="36"/>
        <v/>
      </c>
      <c r="P1160" s="27" t="str">
        <f t="shared" si="37"/>
        <v/>
      </c>
      <c r="Q1160" s="28" t="s">
        <v>66</v>
      </c>
      <c r="R1160" s="33" t="s">
        <v>66</v>
      </c>
      <c r="S1160" s="30">
        <f ca="1">SUMIFS(Dividendos!E:E,Dividendos!B:B,A1160,Dividendos!A:A,"&gt;="&amp;B1160,Dividendos!A:A,"&lt;="&amp; IF(I1160="",TODAY(),I1160 ))*D1160</f>
        <v>0</v>
      </c>
      <c r="T1160" s="30">
        <f t="shared" ca="1" si="38"/>
        <v>0</v>
      </c>
      <c r="U1160" s="31" t="str">
        <f ca="1">IFERROR(__xludf.DUMMYFUNCTION("IFERROR(IF(B1160=TODAY(),GOOGLEFINANCE(""INDEXBVMF:IFIX""),INDEX(GOOGLEFINANCE(""INDEXBVMF:IFIX"",""price"",$B1160),2,2)))"),"")</f>
        <v/>
      </c>
      <c r="V1160" s="31">
        <f ca="1">IFERROR(__xludf.DUMMYFUNCTION("IF(OR(ISBLANK($I1160),I1160=TODAY()), GOOGLEFINANCE(""INDEXBVMF:IFIX"") ,INDEX(GOOGLEFINANCE(""INDEXBVMF:IFIX"",""price"",$I1160),2,2))"),3416.25)</f>
        <v>3416.25</v>
      </c>
      <c r="W1160" s="32" t="e">
        <f t="shared" ca="1" si="39"/>
        <v>#VALUE!</v>
      </c>
      <c r="X1160" s="33" t="s">
        <v>66</v>
      </c>
      <c r="Y1160" s="34">
        <v>0</v>
      </c>
    </row>
    <row r="1161" spans="1:25" ht="15.75" customHeight="1" x14ac:dyDescent="0.2">
      <c r="A1161" s="48"/>
      <c r="B1161" s="45"/>
      <c r="C1161" s="46"/>
      <c r="D1161" s="48"/>
      <c r="E1161" s="135"/>
      <c r="F1161" s="49">
        <f t="shared" si="32"/>
        <v>0</v>
      </c>
      <c r="G1161" s="49">
        <f t="shared" si="33"/>
        <v>0</v>
      </c>
      <c r="H1161" s="34" t="s">
        <v>66</v>
      </c>
      <c r="I1161" s="45"/>
      <c r="J1161" s="46"/>
      <c r="K1161" s="25"/>
      <c r="L1161" s="22"/>
      <c r="M1161" s="47" t="str">
        <f t="shared" si="34"/>
        <v/>
      </c>
      <c r="N1161" s="27" t="str">
        <f t="shared" si="35"/>
        <v/>
      </c>
      <c r="O1161" s="27" t="str">
        <f t="shared" si="36"/>
        <v/>
      </c>
      <c r="P1161" s="27" t="str">
        <f t="shared" si="37"/>
        <v/>
      </c>
      <c r="Q1161" s="28" t="s">
        <v>66</v>
      </c>
      <c r="R1161" s="33" t="s">
        <v>66</v>
      </c>
      <c r="S1161" s="30">
        <f ca="1">SUMIFS(Dividendos!E:E,Dividendos!B:B,A1161,Dividendos!A:A,"&gt;="&amp;B1161,Dividendos!A:A,"&lt;="&amp; IF(I1161="",TODAY(),I1161 ))*D1161</f>
        <v>0</v>
      </c>
      <c r="T1161" s="30">
        <f t="shared" ca="1" si="38"/>
        <v>0</v>
      </c>
      <c r="U1161" s="31" t="str">
        <f ca="1">IFERROR(__xludf.DUMMYFUNCTION("IFERROR(IF(B1161=TODAY(),GOOGLEFINANCE(""INDEXBVMF:IFIX""),INDEX(GOOGLEFINANCE(""INDEXBVMF:IFIX"",""price"",$B1161),2,2)))"),"")</f>
        <v/>
      </c>
      <c r="V1161" s="31">
        <f ca="1">IFERROR(__xludf.DUMMYFUNCTION("IF(OR(ISBLANK($I1161),I1161=TODAY()), GOOGLEFINANCE(""INDEXBVMF:IFIX"") ,INDEX(GOOGLEFINANCE(""INDEXBVMF:IFIX"",""price"",$I1161),2,2))"),3416.25)</f>
        <v>3416.25</v>
      </c>
      <c r="W1161" s="32" t="e">
        <f t="shared" ca="1" si="39"/>
        <v>#VALUE!</v>
      </c>
      <c r="X1161" s="33" t="s">
        <v>66</v>
      </c>
      <c r="Y1161" s="34">
        <v>0</v>
      </c>
    </row>
    <row r="1162" spans="1:25" ht="15.75" customHeight="1" x14ac:dyDescent="0.2">
      <c r="A1162" s="48"/>
      <c r="B1162" s="45"/>
      <c r="C1162" s="46"/>
      <c r="D1162" s="48"/>
      <c r="E1162" s="135"/>
      <c r="F1162" s="49">
        <f t="shared" si="32"/>
        <v>0</v>
      </c>
      <c r="G1162" s="49">
        <f t="shared" si="33"/>
        <v>0</v>
      </c>
      <c r="H1162" s="34" t="s">
        <v>66</v>
      </c>
      <c r="I1162" s="45"/>
      <c r="J1162" s="46"/>
      <c r="K1162" s="25"/>
      <c r="L1162" s="22"/>
      <c r="M1162" s="47" t="str">
        <f t="shared" si="34"/>
        <v/>
      </c>
      <c r="N1162" s="27" t="str">
        <f t="shared" si="35"/>
        <v/>
      </c>
      <c r="O1162" s="27" t="str">
        <f t="shared" si="36"/>
        <v/>
      </c>
      <c r="P1162" s="27" t="str">
        <f t="shared" si="37"/>
        <v/>
      </c>
      <c r="Q1162" s="28" t="s">
        <v>66</v>
      </c>
      <c r="R1162" s="33" t="s">
        <v>66</v>
      </c>
      <c r="S1162" s="30">
        <f ca="1">SUMIFS(Dividendos!E:E,Dividendos!B:B,A1162,Dividendos!A:A,"&gt;="&amp;B1162,Dividendos!A:A,"&lt;="&amp; IF(I1162="",TODAY(),I1162 ))*D1162</f>
        <v>0</v>
      </c>
      <c r="T1162" s="30">
        <f t="shared" ca="1" si="38"/>
        <v>0</v>
      </c>
      <c r="U1162" s="31" t="str">
        <f ca="1">IFERROR(__xludf.DUMMYFUNCTION("IFERROR(IF(B1162=TODAY(),GOOGLEFINANCE(""INDEXBVMF:IFIX""),INDEX(GOOGLEFINANCE(""INDEXBVMF:IFIX"",""price"",$B1162),2,2)))"),"")</f>
        <v/>
      </c>
      <c r="V1162" s="31">
        <f ca="1">IFERROR(__xludf.DUMMYFUNCTION("IF(OR(ISBLANK($I1162),I1162=TODAY()), GOOGLEFINANCE(""INDEXBVMF:IFIX"") ,INDEX(GOOGLEFINANCE(""INDEXBVMF:IFIX"",""price"",$I1162),2,2))"),3416.25)</f>
        <v>3416.25</v>
      </c>
      <c r="W1162" s="32" t="e">
        <f t="shared" ca="1" si="39"/>
        <v>#VALUE!</v>
      </c>
      <c r="X1162" s="33" t="s">
        <v>66</v>
      </c>
      <c r="Y1162" s="34">
        <v>0</v>
      </c>
    </row>
    <row r="1163" spans="1:25" ht="15.75" customHeight="1" x14ac:dyDescent="0.2">
      <c r="A1163" s="48"/>
      <c r="B1163" s="45"/>
      <c r="C1163" s="46"/>
      <c r="D1163" s="48"/>
      <c r="E1163" s="135"/>
      <c r="F1163" s="49">
        <f t="shared" si="32"/>
        <v>0</v>
      </c>
      <c r="G1163" s="49">
        <f t="shared" si="33"/>
        <v>0</v>
      </c>
      <c r="H1163" s="34" t="s">
        <v>66</v>
      </c>
      <c r="I1163" s="45"/>
      <c r="J1163" s="46"/>
      <c r="K1163" s="25"/>
      <c r="L1163" s="22"/>
      <c r="M1163" s="47" t="str">
        <f t="shared" si="34"/>
        <v/>
      </c>
      <c r="N1163" s="27" t="str">
        <f t="shared" si="35"/>
        <v/>
      </c>
      <c r="O1163" s="27" t="str">
        <f t="shared" si="36"/>
        <v/>
      </c>
      <c r="P1163" s="27" t="str">
        <f t="shared" si="37"/>
        <v/>
      </c>
      <c r="Q1163" s="28" t="s">
        <v>66</v>
      </c>
      <c r="R1163" s="33" t="s">
        <v>66</v>
      </c>
      <c r="S1163" s="30">
        <f ca="1">SUMIFS(Dividendos!E:E,Dividendos!B:B,A1163,Dividendos!A:A,"&gt;="&amp;B1163,Dividendos!A:A,"&lt;="&amp; IF(I1163="",TODAY(),I1163 ))*D1163</f>
        <v>0</v>
      </c>
      <c r="T1163" s="30">
        <f t="shared" ca="1" si="38"/>
        <v>0</v>
      </c>
      <c r="U1163" s="31" t="str">
        <f ca="1">IFERROR(__xludf.DUMMYFUNCTION("IFERROR(IF(B1163=TODAY(),GOOGLEFINANCE(""INDEXBVMF:IFIX""),INDEX(GOOGLEFINANCE(""INDEXBVMF:IFIX"",""price"",$B1163),2,2)))"),"")</f>
        <v/>
      </c>
      <c r="V1163" s="31">
        <f ca="1">IFERROR(__xludf.DUMMYFUNCTION("IF(OR(ISBLANK($I1163),I1163=TODAY()), GOOGLEFINANCE(""INDEXBVMF:IFIX"") ,INDEX(GOOGLEFINANCE(""INDEXBVMF:IFIX"",""price"",$I1163),2,2))"),3416.25)</f>
        <v>3416.25</v>
      </c>
      <c r="W1163" s="32" t="e">
        <f t="shared" ca="1" si="39"/>
        <v>#VALUE!</v>
      </c>
      <c r="X1163" s="33" t="s">
        <v>66</v>
      </c>
      <c r="Y1163" s="34">
        <v>0</v>
      </c>
    </row>
    <row r="1164" spans="1:25" ht="15.75" customHeight="1" x14ac:dyDescent="0.2">
      <c r="A1164" s="48"/>
      <c r="B1164" s="45"/>
      <c r="C1164" s="46"/>
      <c r="D1164" s="48"/>
      <c r="E1164" s="135"/>
      <c r="F1164" s="49">
        <f t="shared" si="32"/>
        <v>0</v>
      </c>
      <c r="G1164" s="49">
        <f t="shared" si="33"/>
        <v>0</v>
      </c>
      <c r="H1164" s="34" t="s">
        <v>66</v>
      </c>
      <c r="I1164" s="45"/>
      <c r="J1164" s="46"/>
      <c r="K1164" s="25"/>
      <c r="L1164" s="22"/>
      <c r="M1164" s="47" t="str">
        <f t="shared" si="34"/>
        <v/>
      </c>
      <c r="N1164" s="27" t="str">
        <f t="shared" si="35"/>
        <v/>
      </c>
      <c r="O1164" s="27" t="str">
        <f t="shared" si="36"/>
        <v/>
      </c>
      <c r="P1164" s="27" t="str">
        <f t="shared" si="37"/>
        <v/>
      </c>
      <c r="Q1164" s="28" t="s">
        <v>66</v>
      </c>
      <c r="R1164" s="33" t="s">
        <v>66</v>
      </c>
      <c r="S1164" s="30">
        <f ca="1">SUMIFS(Dividendos!E:E,Dividendos!B:B,A1164,Dividendos!A:A,"&gt;="&amp;B1164,Dividendos!A:A,"&lt;="&amp; IF(I1164="",TODAY(),I1164 ))*D1164</f>
        <v>0</v>
      </c>
      <c r="T1164" s="30">
        <f t="shared" ca="1" si="38"/>
        <v>0</v>
      </c>
      <c r="U1164" s="31" t="str">
        <f ca="1">IFERROR(__xludf.DUMMYFUNCTION("IFERROR(IF(B1164=TODAY(),GOOGLEFINANCE(""INDEXBVMF:IFIX""),INDEX(GOOGLEFINANCE(""INDEXBVMF:IFIX"",""price"",$B1164),2,2)))"),"")</f>
        <v/>
      </c>
      <c r="V1164" s="31">
        <f ca="1">IFERROR(__xludf.DUMMYFUNCTION("IF(OR(ISBLANK($I1164),I1164=TODAY()), GOOGLEFINANCE(""INDEXBVMF:IFIX"") ,INDEX(GOOGLEFINANCE(""INDEXBVMF:IFIX"",""price"",$I1164),2,2))"),3416.25)</f>
        <v>3416.25</v>
      </c>
      <c r="W1164" s="32" t="e">
        <f t="shared" ca="1" si="39"/>
        <v>#VALUE!</v>
      </c>
      <c r="X1164" s="33" t="s">
        <v>66</v>
      </c>
      <c r="Y1164" s="34">
        <v>0</v>
      </c>
    </row>
    <row r="1165" spans="1:25" ht="15.75" customHeight="1" x14ac:dyDescent="0.2">
      <c r="A1165" s="48"/>
      <c r="B1165" s="45"/>
      <c r="C1165" s="46"/>
      <c r="D1165" s="48"/>
      <c r="E1165" s="135"/>
      <c r="F1165" s="49">
        <f t="shared" si="32"/>
        <v>0</v>
      </c>
      <c r="G1165" s="49">
        <f t="shared" si="33"/>
        <v>0</v>
      </c>
      <c r="H1165" s="34" t="s">
        <v>66</v>
      </c>
      <c r="I1165" s="45"/>
      <c r="J1165" s="46"/>
      <c r="K1165" s="25"/>
      <c r="L1165" s="22"/>
      <c r="M1165" s="47" t="str">
        <f t="shared" si="34"/>
        <v/>
      </c>
      <c r="N1165" s="27" t="str">
        <f t="shared" si="35"/>
        <v/>
      </c>
      <c r="O1165" s="27" t="str">
        <f t="shared" si="36"/>
        <v/>
      </c>
      <c r="P1165" s="27" t="str">
        <f t="shared" si="37"/>
        <v/>
      </c>
      <c r="Q1165" s="28" t="s">
        <v>66</v>
      </c>
      <c r="R1165" s="33" t="s">
        <v>66</v>
      </c>
      <c r="S1165" s="30">
        <f ca="1">SUMIFS(Dividendos!E:E,Dividendos!B:B,A1165,Dividendos!A:A,"&gt;="&amp;B1165,Dividendos!A:A,"&lt;="&amp; IF(I1165="",TODAY(),I1165 ))*D1165</f>
        <v>0</v>
      </c>
      <c r="T1165" s="30">
        <f t="shared" ca="1" si="38"/>
        <v>0</v>
      </c>
      <c r="U1165" s="31" t="str">
        <f ca="1">IFERROR(__xludf.DUMMYFUNCTION("IFERROR(IF(B1165=TODAY(),GOOGLEFINANCE(""INDEXBVMF:IFIX""),INDEX(GOOGLEFINANCE(""INDEXBVMF:IFIX"",""price"",$B1165),2,2)))"),"")</f>
        <v/>
      </c>
      <c r="V1165" s="31">
        <f ca="1">IFERROR(__xludf.DUMMYFUNCTION("IF(OR(ISBLANK($I1165),I1165=TODAY()), GOOGLEFINANCE(""INDEXBVMF:IFIX"") ,INDEX(GOOGLEFINANCE(""INDEXBVMF:IFIX"",""price"",$I1165),2,2))"),3416.25)</f>
        <v>3416.25</v>
      </c>
      <c r="W1165" s="32" t="e">
        <f t="shared" ca="1" si="39"/>
        <v>#VALUE!</v>
      </c>
      <c r="X1165" s="33" t="s">
        <v>66</v>
      </c>
      <c r="Y1165" s="34">
        <v>0</v>
      </c>
    </row>
    <row r="1166" spans="1:25" ht="15.75" customHeight="1" x14ac:dyDescent="0.2">
      <c r="A1166" s="48"/>
      <c r="B1166" s="45"/>
      <c r="C1166" s="46"/>
      <c r="D1166" s="48"/>
      <c r="E1166" s="135"/>
      <c r="F1166" s="49">
        <f t="shared" si="32"/>
        <v>0</v>
      </c>
      <c r="G1166" s="49">
        <f t="shared" si="33"/>
        <v>0</v>
      </c>
      <c r="H1166" s="34" t="s">
        <v>66</v>
      </c>
      <c r="I1166" s="45"/>
      <c r="J1166" s="46"/>
      <c r="K1166" s="25"/>
      <c r="L1166" s="22"/>
      <c r="M1166" s="47" t="str">
        <f t="shared" si="34"/>
        <v/>
      </c>
      <c r="N1166" s="27" t="str">
        <f t="shared" si="35"/>
        <v/>
      </c>
      <c r="O1166" s="27" t="str">
        <f t="shared" si="36"/>
        <v/>
      </c>
      <c r="P1166" s="27" t="str">
        <f t="shared" si="37"/>
        <v/>
      </c>
      <c r="Q1166" s="28" t="s">
        <v>66</v>
      </c>
      <c r="R1166" s="33" t="s">
        <v>66</v>
      </c>
      <c r="S1166" s="30">
        <f ca="1">SUMIFS(Dividendos!E:E,Dividendos!B:B,A1166,Dividendos!A:A,"&gt;="&amp;B1166,Dividendos!A:A,"&lt;="&amp; IF(I1166="",TODAY(),I1166 ))*D1166</f>
        <v>0</v>
      </c>
      <c r="T1166" s="30">
        <f t="shared" ca="1" si="38"/>
        <v>0</v>
      </c>
      <c r="U1166" s="31" t="str">
        <f ca="1">IFERROR(__xludf.DUMMYFUNCTION("IFERROR(IF(B1166=TODAY(),GOOGLEFINANCE(""INDEXBVMF:IFIX""),INDEX(GOOGLEFINANCE(""INDEXBVMF:IFIX"",""price"",$B1166),2,2)))"),"")</f>
        <v/>
      </c>
      <c r="V1166" s="31">
        <f ca="1">IFERROR(__xludf.DUMMYFUNCTION("IF(OR(ISBLANK($I1166),I1166=TODAY()), GOOGLEFINANCE(""INDEXBVMF:IFIX"") ,INDEX(GOOGLEFINANCE(""INDEXBVMF:IFIX"",""price"",$I1166),2,2))"),3416.25)</f>
        <v>3416.25</v>
      </c>
      <c r="W1166" s="32" t="e">
        <f t="shared" ca="1" si="39"/>
        <v>#VALUE!</v>
      </c>
      <c r="X1166" s="33" t="s">
        <v>66</v>
      </c>
      <c r="Y1166" s="34">
        <v>0</v>
      </c>
    </row>
    <row r="1167" spans="1:25" ht="15.75" customHeight="1" x14ac:dyDescent="0.2">
      <c r="A1167" s="48"/>
      <c r="B1167" s="45"/>
      <c r="C1167" s="46"/>
      <c r="D1167" s="48"/>
      <c r="E1167" s="135"/>
      <c r="F1167" s="49">
        <f t="shared" si="32"/>
        <v>0</v>
      </c>
      <c r="G1167" s="49">
        <f t="shared" si="33"/>
        <v>0</v>
      </c>
      <c r="H1167" s="34" t="s">
        <v>66</v>
      </c>
      <c r="I1167" s="45"/>
      <c r="J1167" s="46"/>
      <c r="K1167" s="25"/>
      <c r="L1167" s="22"/>
      <c r="M1167" s="47" t="str">
        <f t="shared" si="34"/>
        <v/>
      </c>
      <c r="N1167" s="27" t="str">
        <f t="shared" si="35"/>
        <v/>
      </c>
      <c r="O1167" s="27" t="str">
        <f t="shared" si="36"/>
        <v/>
      </c>
      <c r="P1167" s="27" t="str">
        <f t="shared" si="37"/>
        <v/>
      </c>
      <c r="Q1167" s="28" t="s">
        <v>66</v>
      </c>
      <c r="R1167" s="33" t="s">
        <v>66</v>
      </c>
      <c r="S1167" s="30">
        <f ca="1">SUMIFS(Dividendos!E:E,Dividendos!B:B,A1167,Dividendos!A:A,"&gt;="&amp;B1167,Dividendos!A:A,"&lt;="&amp; IF(I1167="",TODAY(),I1167 ))*D1167</f>
        <v>0</v>
      </c>
      <c r="T1167" s="30">
        <f t="shared" ca="1" si="38"/>
        <v>0</v>
      </c>
      <c r="U1167" s="31" t="str">
        <f ca="1">IFERROR(__xludf.DUMMYFUNCTION("IFERROR(IF(B1167=TODAY(),GOOGLEFINANCE(""INDEXBVMF:IFIX""),INDEX(GOOGLEFINANCE(""INDEXBVMF:IFIX"",""price"",$B1167),2,2)))"),"")</f>
        <v/>
      </c>
      <c r="V1167" s="31">
        <f ca="1">IFERROR(__xludf.DUMMYFUNCTION("IF(OR(ISBLANK($I1167),I1167=TODAY()), GOOGLEFINANCE(""INDEXBVMF:IFIX"") ,INDEX(GOOGLEFINANCE(""INDEXBVMF:IFIX"",""price"",$I1167),2,2))"),3416.25)</f>
        <v>3416.25</v>
      </c>
      <c r="W1167" s="32" t="e">
        <f t="shared" ca="1" si="39"/>
        <v>#VALUE!</v>
      </c>
      <c r="X1167" s="33" t="s">
        <v>66</v>
      </c>
      <c r="Y1167" s="34">
        <v>0</v>
      </c>
    </row>
    <row r="1168" spans="1:25" ht="15.75" customHeight="1" x14ac:dyDescent="0.2">
      <c r="A1168" s="48"/>
      <c r="B1168" s="45"/>
      <c r="C1168" s="46"/>
      <c r="D1168" s="48"/>
      <c r="E1168" s="135"/>
      <c r="F1168" s="49">
        <f t="shared" si="32"/>
        <v>0</v>
      </c>
      <c r="G1168" s="49">
        <f t="shared" si="33"/>
        <v>0</v>
      </c>
      <c r="H1168" s="34" t="s">
        <v>66</v>
      </c>
      <c r="I1168" s="45"/>
      <c r="J1168" s="46"/>
      <c r="K1168" s="25"/>
      <c r="L1168" s="22"/>
      <c r="M1168" s="47" t="str">
        <f t="shared" si="34"/>
        <v/>
      </c>
      <c r="N1168" s="27" t="str">
        <f t="shared" si="35"/>
        <v/>
      </c>
      <c r="O1168" s="27" t="str">
        <f t="shared" si="36"/>
        <v/>
      </c>
      <c r="P1168" s="27" t="str">
        <f t="shared" si="37"/>
        <v/>
      </c>
      <c r="Q1168" s="28" t="s">
        <v>66</v>
      </c>
      <c r="R1168" s="33" t="s">
        <v>66</v>
      </c>
      <c r="S1168" s="30">
        <f ca="1">SUMIFS(Dividendos!E:E,Dividendos!B:B,A1168,Dividendos!A:A,"&gt;="&amp;B1168,Dividendos!A:A,"&lt;="&amp; IF(I1168="",TODAY(),I1168 ))*D1168</f>
        <v>0</v>
      </c>
      <c r="T1168" s="30">
        <f t="shared" ca="1" si="38"/>
        <v>0</v>
      </c>
      <c r="U1168" s="31" t="str">
        <f ca="1">IFERROR(__xludf.DUMMYFUNCTION("IFERROR(IF(B1168=TODAY(),GOOGLEFINANCE(""INDEXBVMF:IFIX""),INDEX(GOOGLEFINANCE(""INDEXBVMF:IFIX"",""price"",$B1168),2,2)))"),"")</f>
        <v/>
      </c>
      <c r="V1168" s="31">
        <f ca="1">IFERROR(__xludf.DUMMYFUNCTION("IF(OR(ISBLANK($I1168),I1168=TODAY()), GOOGLEFINANCE(""INDEXBVMF:IFIX"") ,INDEX(GOOGLEFINANCE(""INDEXBVMF:IFIX"",""price"",$I1168),2,2))"),3416.25)</f>
        <v>3416.25</v>
      </c>
      <c r="W1168" s="32" t="e">
        <f t="shared" ca="1" si="39"/>
        <v>#VALUE!</v>
      </c>
      <c r="X1168" s="33" t="s">
        <v>66</v>
      </c>
      <c r="Y1168" s="34">
        <v>0</v>
      </c>
    </row>
    <row r="1169" spans="1:25" ht="15.75" customHeight="1" x14ac:dyDescent="0.2">
      <c r="A1169" s="48"/>
      <c r="B1169" s="45"/>
      <c r="C1169" s="46"/>
      <c r="D1169" s="48"/>
      <c r="E1169" s="135"/>
      <c r="F1169" s="49">
        <f t="shared" si="32"/>
        <v>0</v>
      </c>
      <c r="G1169" s="49">
        <f t="shared" si="33"/>
        <v>0</v>
      </c>
      <c r="H1169" s="34" t="s">
        <v>66</v>
      </c>
      <c r="I1169" s="45"/>
      <c r="J1169" s="46"/>
      <c r="K1169" s="25"/>
      <c r="L1169" s="22"/>
      <c r="M1169" s="47" t="str">
        <f t="shared" si="34"/>
        <v/>
      </c>
      <c r="N1169" s="27" t="str">
        <f t="shared" si="35"/>
        <v/>
      </c>
      <c r="O1169" s="27" t="str">
        <f t="shared" si="36"/>
        <v/>
      </c>
      <c r="P1169" s="27" t="str">
        <f t="shared" si="37"/>
        <v/>
      </c>
      <c r="Q1169" s="28" t="s">
        <v>66</v>
      </c>
      <c r="R1169" s="33" t="s">
        <v>66</v>
      </c>
      <c r="S1169" s="30">
        <f ca="1">SUMIFS(Dividendos!E:E,Dividendos!B:B,A1169,Dividendos!A:A,"&gt;="&amp;B1169,Dividendos!A:A,"&lt;="&amp; IF(I1169="",TODAY(),I1169 ))*D1169</f>
        <v>0</v>
      </c>
      <c r="T1169" s="30">
        <f t="shared" ca="1" si="38"/>
        <v>0</v>
      </c>
      <c r="U1169" s="31" t="str">
        <f ca="1">IFERROR(__xludf.DUMMYFUNCTION("IFERROR(IF(B1169=TODAY(),GOOGLEFINANCE(""INDEXBVMF:IFIX""),INDEX(GOOGLEFINANCE(""INDEXBVMF:IFIX"",""price"",$B1169),2,2)))"),"")</f>
        <v/>
      </c>
      <c r="V1169" s="31">
        <f ca="1">IFERROR(__xludf.DUMMYFUNCTION("IF(OR(ISBLANK($I1169),I1169=TODAY()), GOOGLEFINANCE(""INDEXBVMF:IFIX"") ,INDEX(GOOGLEFINANCE(""INDEXBVMF:IFIX"",""price"",$I1169),2,2))"),3416.25)</f>
        <v>3416.25</v>
      </c>
      <c r="W1169" s="32" t="e">
        <f t="shared" ca="1" si="39"/>
        <v>#VALUE!</v>
      </c>
      <c r="X1169" s="33" t="s">
        <v>66</v>
      </c>
      <c r="Y1169" s="34">
        <v>0</v>
      </c>
    </row>
    <row r="1170" spans="1:25" ht="15.75" customHeight="1" x14ac:dyDescent="0.2">
      <c r="A1170" s="48"/>
      <c r="B1170" s="45"/>
      <c r="C1170" s="46"/>
      <c r="D1170" s="48"/>
      <c r="E1170" s="135"/>
      <c r="F1170" s="49">
        <f t="shared" si="32"/>
        <v>0</v>
      </c>
      <c r="G1170" s="49">
        <f t="shared" si="33"/>
        <v>0</v>
      </c>
      <c r="H1170" s="34" t="s">
        <v>66</v>
      </c>
      <c r="I1170" s="45"/>
      <c r="J1170" s="46"/>
      <c r="K1170" s="25"/>
      <c r="L1170" s="22"/>
      <c r="M1170" s="47" t="str">
        <f t="shared" si="34"/>
        <v/>
      </c>
      <c r="N1170" s="27" t="str">
        <f t="shared" si="35"/>
        <v/>
      </c>
      <c r="O1170" s="27" t="str">
        <f t="shared" si="36"/>
        <v/>
      </c>
      <c r="P1170" s="27" t="str">
        <f t="shared" si="37"/>
        <v/>
      </c>
      <c r="Q1170" s="28" t="s">
        <v>66</v>
      </c>
      <c r="R1170" s="33" t="s">
        <v>66</v>
      </c>
      <c r="S1170" s="30">
        <f ca="1">SUMIFS(Dividendos!E:E,Dividendos!B:B,A1170,Dividendos!A:A,"&gt;="&amp;B1170,Dividendos!A:A,"&lt;="&amp; IF(I1170="",TODAY(),I1170 ))*D1170</f>
        <v>0</v>
      </c>
      <c r="T1170" s="30">
        <f t="shared" ca="1" si="38"/>
        <v>0</v>
      </c>
      <c r="U1170" s="31" t="str">
        <f ca="1">IFERROR(__xludf.DUMMYFUNCTION("IFERROR(IF(B1170=TODAY(),GOOGLEFINANCE(""INDEXBVMF:IFIX""),INDEX(GOOGLEFINANCE(""INDEXBVMF:IFIX"",""price"",$B1170),2,2)))"),"")</f>
        <v/>
      </c>
      <c r="V1170" s="31">
        <f ca="1">IFERROR(__xludf.DUMMYFUNCTION("IF(OR(ISBLANK($I1170),I1170=TODAY()), GOOGLEFINANCE(""INDEXBVMF:IFIX"") ,INDEX(GOOGLEFINANCE(""INDEXBVMF:IFIX"",""price"",$I1170),2,2))"),3416.25)</f>
        <v>3416.25</v>
      </c>
      <c r="W1170" s="32" t="e">
        <f t="shared" ca="1" si="39"/>
        <v>#VALUE!</v>
      </c>
      <c r="X1170" s="33" t="s">
        <v>66</v>
      </c>
      <c r="Y1170" s="34">
        <v>0</v>
      </c>
    </row>
    <row r="1171" spans="1:25" ht="15.75" customHeight="1" x14ac:dyDescent="0.2">
      <c r="A1171" s="48"/>
      <c r="B1171" s="45"/>
      <c r="C1171" s="46"/>
      <c r="D1171" s="48"/>
      <c r="E1171" s="135"/>
      <c r="F1171" s="49">
        <f t="shared" si="32"/>
        <v>0</v>
      </c>
      <c r="G1171" s="49">
        <f t="shared" si="33"/>
        <v>0</v>
      </c>
      <c r="H1171" s="34" t="s">
        <v>66</v>
      </c>
      <c r="I1171" s="45"/>
      <c r="J1171" s="46"/>
      <c r="K1171" s="25"/>
      <c r="L1171" s="22"/>
      <c r="M1171" s="47" t="str">
        <f t="shared" si="34"/>
        <v/>
      </c>
      <c r="N1171" s="27" t="str">
        <f t="shared" si="35"/>
        <v/>
      </c>
      <c r="O1171" s="27" t="str">
        <f t="shared" si="36"/>
        <v/>
      </c>
      <c r="P1171" s="27" t="str">
        <f t="shared" si="37"/>
        <v/>
      </c>
      <c r="Q1171" s="28" t="s">
        <v>66</v>
      </c>
      <c r="R1171" s="33" t="s">
        <v>66</v>
      </c>
      <c r="S1171" s="30">
        <f ca="1">SUMIFS(Dividendos!E:E,Dividendos!B:B,A1171,Dividendos!A:A,"&gt;="&amp;B1171,Dividendos!A:A,"&lt;="&amp; IF(I1171="",TODAY(),I1171 ))*D1171</f>
        <v>0</v>
      </c>
      <c r="T1171" s="30">
        <f t="shared" ca="1" si="38"/>
        <v>0</v>
      </c>
      <c r="U1171" s="31" t="str">
        <f ca="1">IFERROR(__xludf.DUMMYFUNCTION("IFERROR(IF(B1171=TODAY(),GOOGLEFINANCE(""INDEXBVMF:IFIX""),INDEX(GOOGLEFINANCE(""INDEXBVMF:IFIX"",""price"",$B1171),2,2)))"),"")</f>
        <v/>
      </c>
      <c r="V1171" s="31">
        <f ca="1">IFERROR(__xludf.DUMMYFUNCTION("IF(OR(ISBLANK($I1171),I1171=TODAY()), GOOGLEFINANCE(""INDEXBVMF:IFIX"") ,INDEX(GOOGLEFINANCE(""INDEXBVMF:IFIX"",""price"",$I1171),2,2))"),3416.25)</f>
        <v>3416.25</v>
      </c>
      <c r="W1171" s="32" t="e">
        <f t="shared" ca="1" si="39"/>
        <v>#VALUE!</v>
      </c>
      <c r="X1171" s="33" t="s">
        <v>66</v>
      </c>
      <c r="Y1171" s="34">
        <v>0</v>
      </c>
    </row>
    <row r="1172" spans="1:25" ht="15.75" customHeight="1" x14ac:dyDescent="0.2">
      <c r="A1172" s="48"/>
      <c r="B1172" s="45"/>
      <c r="C1172" s="46"/>
      <c r="D1172" s="48"/>
      <c r="E1172" s="135"/>
      <c r="F1172" s="49">
        <f t="shared" si="32"/>
        <v>0</v>
      </c>
      <c r="G1172" s="49">
        <f t="shared" si="33"/>
        <v>0</v>
      </c>
      <c r="H1172" s="34" t="s">
        <v>66</v>
      </c>
      <c r="I1172" s="45"/>
      <c r="J1172" s="46"/>
      <c r="K1172" s="25"/>
      <c r="L1172" s="22"/>
      <c r="M1172" s="47" t="str">
        <f t="shared" si="34"/>
        <v/>
      </c>
      <c r="N1172" s="27" t="str">
        <f t="shared" si="35"/>
        <v/>
      </c>
      <c r="O1172" s="27" t="str">
        <f t="shared" si="36"/>
        <v/>
      </c>
      <c r="P1172" s="27" t="str">
        <f t="shared" si="37"/>
        <v/>
      </c>
      <c r="Q1172" s="28" t="s">
        <v>66</v>
      </c>
      <c r="R1172" s="33" t="s">
        <v>66</v>
      </c>
      <c r="S1172" s="30">
        <f ca="1">SUMIFS(Dividendos!E:E,Dividendos!B:B,A1172,Dividendos!A:A,"&gt;="&amp;B1172,Dividendos!A:A,"&lt;="&amp; IF(I1172="",TODAY(),I1172 ))*D1172</f>
        <v>0</v>
      </c>
      <c r="T1172" s="30">
        <f t="shared" ca="1" si="38"/>
        <v>0</v>
      </c>
      <c r="U1172" s="31" t="str">
        <f ca="1">IFERROR(__xludf.DUMMYFUNCTION("IFERROR(IF(B1172=TODAY(),GOOGLEFINANCE(""INDEXBVMF:IFIX""),INDEX(GOOGLEFINANCE(""INDEXBVMF:IFIX"",""price"",$B1172),2,2)))"),"")</f>
        <v/>
      </c>
      <c r="V1172" s="31">
        <f ca="1">IFERROR(__xludf.DUMMYFUNCTION("IF(OR(ISBLANK($I1172),I1172=TODAY()), GOOGLEFINANCE(""INDEXBVMF:IFIX"") ,INDEX(GOOGLEFINANCE(""INDEXBVMF:IFIX"",""price"",$I1172),2,2))"),3416.25)</f>
        <v>3416.25</v>
      </c>
      <c r="W1172" s="32" t="e">
        <f t="shared" ca="1" si="39"/>
        <v>#VALUE!</v>
      </c>
      <c r="X1172" s="33" t="s">
        <v>66</v>
      </c>
      <c r="Y1172" s="34">
        <v>0</v>
      </c>
    </row>
    <row r="1173" spans="1:25" ht="15.75" customHeight="1" x14ac:dyDescent="0.2">
      <c r="A1173" s="48"/>
      <c r="B1173" s="45"/>
      <c r="C1173" s="46"/>
      <c r="D1173" s="48"/>
      <c r="E1173" s="135"/>
      <c r="F1173" s="49">
        <f t="shared" si="32"/>
        <v>0</v>
      </c>
      <c r="G1173" s="49">
        <f t="shared" si="33"/>
        <v>0</v>
      </c>
      <c r="H1173" s="34" t="s">
        <v>66</v>
      </c>
      <c r="I1173" s="45"/>
      <c r="J1173" s="46"/>
      <c r="K1173" s="25"/>
      <c r="L1173" s="22"/>
      <c r="M1173" s="47" t="str">
        <f t="shared" si="34"/>
        <v/>
      </c>
      <c r="N1173" s="27" t="str">
        <f t="shared" si="35"/>
        <v/>
      </c>
      <c r="O1173" s="27" t="str">
        <f t="shared" si="36"/>
        <v/>
      </c>
      <c r="P1173" s="27" t="str">
        <f t="shared" si="37"/>
        <v/>
      </c>
      <c r="Q1173" s="28" t="s">
        <v>66</v>
      </c>
      <c r="R1173" s="33" t="s">
        <v>66</v>
      </c>
      <c r="S1173" s="30">
        <f ca="1">SUMIFS(Dividendos!E:E,Dividendos!B:B,A1173,Dividendos!A:A,"&gt;="&amp;B1173,Dividendos!A:A,"&lt;="&amp; IF(I1173="",TODAY(),I1173 ))*D1173</f>
        <v>0</v>
      </c>
      <c r="T1173" s="30">
        <f t="shared" ca="1" si="38"/>
        <v>0</v>
      </c>
      <c r="U1173" s="31" t="str">
        <f ca="1">IFERROR(__xludf.DUMMYFUNCTION("IFERROR(IF(B1173=TODAY(),GOOGLEFINANCE(""INDEXBVMF:IFIX""),INDEX(GOOGLEFINANCE(""INDEXBVMF:IFIX"",""price"",$B1173),2,2)))"),"")</f>
        <v/>
      </c>
      <c r="V1173" s="31">
        <f ca="1">IFERROR(__xludf.DUMMYFUNCTION("IF(OR(ISBLANK($I1173),I1173=TODAY()), GOOGLEFINANCE(""INDEXBVMF:IFIX"") ,INDEX(GOOGLEFINANCE(""INDEXBVMF:IFIX"",""price"",$I1173),2,2))"),3416.25)</f>
        <v>3416.25</v>
      </c>
      <c r="W1173" s="32" t="e">
        <f t="shared" ca="1" si="39"/>
        <v>#VALUE!</v>
      </c>
      <c r="X1173" s="33" t="s">
        <v>66</v>
      </c>
      <c r="Y1173" s="34">
        <v>0</v>
      </c>
    </row>
    <row r="1174" spans="1:25" ht="15.75" customHeight="1" x14ac:dyDescent="0.2">
      <c r="A1174" s="48"/>
      <c r="B1174" s="45"/>
      <c r="C1174" s="46"/>
      <c r="D1174" s="48"/>
      <c r="E1174" s="135"/>
      <c r="F1174" s="49">
        <f t="shared" si="32"/>
        <v>0</v>
      </c>
      <c r="G1174" s="49">
        <f t="shared" si="33"/>
        <v>0</v>
      </c>
      <c r="H1174" s="34" t="s">
        <v>66</v>
      </c>
      <c r="I1174" s="45"/>
      <c r="J1174" s="46"/>
      <c r="K1174" s="25"/>
      <c r="L1174" s="22"/>
      <c r="M1174" s="47" t="str">
        <f t="shared" si="34"/>
        <v/>
      </c>
      <c r="N1174" s="27" t="str">
        <f t="shared" si="35"/>
        <v/>
      </c>
      <c r="O1174" s="27" t="str">
        <f t="shared" si="36"/>
        <v/>
      </c>
      <c r="P1174" s="27" t="str">
        <f t="shared" si="37"/>
        <v/>
      </c>
      <c r="Q1174" s="28" t="s">
        <v>66</v>
      </c>
      <c r="R1174" s="33" t="s">
        <v>66</v>
      </c>
      <c r="S1174" s="30">
        <f ca="1">SUMIFS(Dividendos!E:E,Dividendos!B:B,A1174,Dividendos!A:A,"&gt;="&amp;B1174,Dividendos!A:A,"&lt;="&amp; IF(I1174="",TODAY(),I1174 ))*D1174</f>
        <v>0</v>
      </c>
      <c r="T1174" s="30">
        <f t="shared" ca="1" si="38"/>
        <v>0</v>
      </c>
      <c r="U1174" s="31" t="str">
        <f ca="1">IFERROR(__xludf.DUMMYFUNCTION("IFERROR(IF(B1174=TODAY(),GOOGLEFINANCE(""INDEXBVMF:IFIX""),INDEX(GOOGLEFINANCE(""INDEXBVMF:IFIX"",""price"",$B1174),2,2)))"),"")</f>
        <v/>
      </c>
      <c r="V1174" s="31">
        <f ca="1">IFERROR(__xludf.DUMMYFUNCTION("IF(OR(ISBLANK($I1174),I1174=TODAY()), GOOGLEFINANCE(""INDEXBVMF:IFIX"") ,INDEX(GOOGLEFINANCE(""INDEXBVMF:IFIX"",""price"",$I1174),2,2))"),3416.25)</f>
        <v>3416.25</v>
      </c>
      <c r="W1174" s="32" t="e">
        <f t="shared" ca="1" si="39"/>
        <v>#VALUE!</v>
      </c>
      <c r="X1174" s="33" t="s">
        <v>66</v>
      </c>
      <c r="Y1174" s="34">
        <v>0</v>
      </c>
    </row>
    <row r="1175" spans="1:25" ht="15.75" customHeight="1" x14ac:dyDescent="0.2">
      <c r="A1175" s="48"/>
      <c r="B1175" s="45"/>
      <c r="C1175" s="46"/>
      <c r="D1175" s="48"/>
      <c r="E1175" s="135"/>
      <c r="F1175" s="49">
        <f t="shared" si="32"/>
        <v>0</v>
      </c>
      <c r="G1175" s="49">
        <f t="shared" si="33"/>
        <v>0</v>
      </c>
      <c r="H1175" s="34" t="s">
        <v>66</v>
      </c>
      <c r="I1175" s="45"/>
      <c r="J1175" s="46"/>
      <c r="K1175" s="25"/>
      <c r="L1175" s="22"/>
      <c r="M1175" s="47" t="str">
        <f t="shared" si="34"/>
        <v/>
      </c>
      <c r="N1175" s="27" t="str">
        <f t="shared" si="35"/>
        <v/>
      </c>
      <c r="O1175" s="27" t="str">
        <f t="shared" si="36"/>
        <v/>
      </c>
      <c r="P1175" s="27" t="str">
        <f t="shared" si="37"/>
        <v/>
      </c>
      <c r="Q1175" s="28" t="s">
        <v>66</v>
      </c>
      <c r="R1175" s="33" t="s">
        <v>66</v>
      </c>
      <c r="S1175" s="30">
        <f ca="1">SUMIFS(Dividendos!E:E,Dividendos!B:B,A1175,Dividendos!A:A,"&gt;="&amp;B1175,Dividendos!A:A,"&lt;="&amp; IF(I1175="",TODAY(),I1175 ))*D1175</f>
        <v>0</v>
      </c>
      <c r="T1175" s="30">
        <f t="shared" ca="1" si="38"/>
        <v>0</v>
      </c>
      <c r="U1175" s="31" t="str">
        <f ca="1">IFERROR(__xludf.DUMMYFUNCTION("IFERROR(IF(B1175=TODAY(),GOOGLEFINANCE(""INDEXBVMF:IFIX""),INDEX(GOOGLEFINANCE(""INDEXBVMF:IFIX"",""price"",$B1175),2,2)))"),"")</f>
        <v/>
      </c>
      <c r="V1175" s="31">
        <f ca="1">IFERROR(__xludf.DUMMYFUNCTION("IF(OR(ISBLANK($I1175),I1175=TODAY()), GOOGLEFINANCE(""INDEXBVMF:IFIX"") ,INDEX(GOOGLEFINANCE(""INDEXBVMF:IFIX"",""price"",$I1175),2,2))"),3416.25)</f>
        <v>3416.25</v>
      </c>
      <c r="W1175" s="32" t="e">
        <f t="shared" ca="1" si="39"/>
        <v>#VALUE!</v>
      </c>
      <c r="X1175" s="33" t="s">
        <v>66</v>
      </c>
      <c r="Y1175" s="34">
        <v>0</v>
      </c>
    </row>
    <row r="1176" spans="1:25" ht="15.75" customHeight="1" x14ac:dyDescent="0.2">
      <c r="A1176" s="48"/>
      <c r="B1176" s="45"/>
      <c r="C1176" s="46"/>
      <c r="D1176" s="48"/>
      <c r="E1176" s="135"/>
      <c r="F1176" s="49">
        <f t="shared" si="32"/>
        <v>0</v>
      </c>
      <c r="G1176" s="49">
        <f t="shared" si="33"/>
        <v>0</v>
      </c>
      <c r="H1176" s="34" t="s">
        <v>66</v>
      </c>
      <c r="I1176" s="45"/>
      <c r="J1176" s="46"/>
      <c r="K1176" s="25"/>
      <c r="L1176" s="22"/>
      <c r="M1176" s="47" t="str">
        <f t="shared" si="34"/>
        <v/>
      </c>
      <c r="N1176" s="27" t="str">
        <f t="shared" si="35"/>
        <v/>
      </c>
      <c r="O1176" s="27" t="str">
        <f t="shared" si="36"/>
        <v/>
      </c>
      <c r="P1176" s="27" t="str">
        <f t="shared" si="37"/>
        <v/>
      </c>
      <c r="Q1176" s="28" t="s">
        <v>66</v>
      </c>
      <c r="R1176" s="33" t="s">
        <v>66</v>
      </c>
      <c r="S1176" s="30">
        <f ca="1">SUMIFS(Dividendos!E:E,Dividendos!B:B,A1176,Dividendos!A:A,"&gt;="&amp;B1176,Dividendos!A:A,"&lt;="&amp; IF(I1176="",TODAY(),I1176 ))*D1176</f>
        <v>0</v>
      </c>
      <c r="T1176" s="30">
        <f t="shared" ca="1" si="38"/>
        <v>0</v>
      </c>
      <c r="U1176" s="31" t="str">
        <f ca="1">IFERROR(__xludf.DUMMYFUNCTION("IFERROR(IF(B1176=TODAY(),GOOGLEFINANCE(""INDEXBVMF:IFIX""),INDEX(GOOGLEFINANCE(""INDEXBVMF:IFIX"",""price"",$B1176),2,2)))"),"")</f>
        <v/>
      </c>
      <c r="V1176" s="31">
        <f ca="1">IFERROR(__xludf.DUMMYFUNCTION("IF(OR(ISBLANK($I1176),I1176=TODAY()), GOOGLEFINANCE(""INDEXBVMF:IFIX"") ,INDEX(GOOGLEFINANCE(""INDEXBVMF:IFIX"",""price"",$I1176),2,2))"),3416.25)</f>
        <v>3416.25</v>
      </c>
      <c r="W1176" s="32" t="e">
        <f t="shared" ca="1" si="39"/>
        <v>#VALUE!</v>
      </c>
      <c r="X1176" s="33" t="s">
        <v>66</v>
      </c>
      <c r="Y1176" s="34">
        <v>0</v>
      </c>
    </row>
    <row r="1177" spans="1:25" ht="15.75" customHeight="1" x14ac:dyDescent="0.2">
      <c r="A1177" s="48"/>
      <c r="B1177" s="45"/>
      <c r="C1177" s="46"/>
      <c r="D1177" s="48"/>
      <c r="E1177" s="135"/>
      <c r="F1177" s="49">
        <f t="shared" si="32"/>
        <v>0</v>
      </c>
      <c r="G1177" s="49">
        <f t="shared" si="33"/>
        <v>0</v>
      </c>
      <c r="H1177" s="34" t="s">
        <v>66</v>
      </c>
      <c r="I1177" s="45"/>
      <c r="J1177" s="46"/>
      <c r="K1177" s="25"/>
      <c r="L1177" s="22"/>
      <c r="M1177" s="47" t="str">
        <f t="shared" si="34"/>
        <v/>
      </c>
      <c r="N1177" s="27" t="str">
        <f t="shared" si="35"/>
        <v/>
      </c>
      <c r="O1177" s="27" t="str">
        <f t="shared" si="36"/>
        <v/>
      </c>
      <c r="P1177" s="27" t="str">
        <f t="shared" si="37"/>
        <v/>
      </c>
      <c r="Q1177" s="28" t="s">
        <v>66</v>
      </c>
      <c r="R1177" s="33" t="s">
        <v>66</v>
      </c>
      <c r="S1177" s="30">
        <f ca="1">SUMIFS(Dividendos!E:E,Dividendos!B:B,A1177,Dividendos!A:A,"&gt;="&amp;B1177,Dividendos!A:A,"&lt;="&amp; IF(I1177="",TODAY(),I1177 ))*D1177</f>
        <v>0</v>
      </c>
      <c r="T1177" s="30">
        <f t="shared" ca="1" si="38"/>
        <v>0</v>
      </c>
      <c r="U1177" s="31" t="str">
        <f ca="1">IFERROR(__xludf.DUMMYFUNCTION("IFERROR(IF(B1177=TODAY(),GOOGLEFINANCE(""INDEXBVMF:IFIX""),INDEX(GOOGLEFINANCE(""INDEXBVMF:IFIX"",""price"",$B1177),2,2)))"),"")</f>
        <v/>
      </c>
      <c r="V1177" s="31">
        <f ca="1">IFERROR(__xludf.DUMMYFUNCTION("IF(OR(ISBLANK($I1177),I1177=TODAY()), GOOGLEFINANCE(""INDEXBVMF:IFIX"") ,INDEX(GOOGLEFINANCE(""INDEXBVMF:IFIX"",""price"",$I1177),2,2))"),3416.25)</f>
        <v>3416.25</v>
      </c>
      <c r="W1177" s="32" t="e">
        <f t="shared" ca="1" si="39"/>
        <v>#VALUE!</v>
      </c>
      <c r="X1177" s="33" t="s">
        <v>66</v>
      </c>
      <c r="Y1177" s="34">
        <v>0</v>
      </c>
    </row>
    <row r="1178" spans="1:25" ht="15.75" customHeight="1" x14ac:dyDescent="0.2">
      <c r="A1178" s="48"/>
      <c r="B1178" s="45"/>
      <c r="C1178" s="46"/>
      <c r="D1178" s="48"/>
      <c r="E1178" s="135"/>
      <c r="F1178" s="49">
        <f t="shared" si="32"/>
        <v>0</v>
      </c>
      <c r="G1178" s="49">
        <f t="shared" si="33"/>
        <v>0</v>
      </c>
      <c r="H1178" s="34" t="s">
        <v>66</v>
      </c>
      <c r="I1178" s="45"/>
      <c r="J1178" s="46"/>
      <c r="K1178" s="25"/>
      <c r="L1178" s="22"/>
      <c r="M1178" s="47" t="str">
        <f t="shared" si="34"/>
        <v/>
      </c>
      <c r="N1178" s="27" t="str">
        <f t="shared" si="35"/>
        <v/>
      </c>
      <c r="O1178" s="27" t="str">
        <f t="shared" si="36"/>
        <v/>
      </c>
      <c r="P1178" s="27" t="str">
        <f t="shared" si="37"/>
        <v/>
      </c>
      <c r="Q1178" s="28" t="s">
        <v>66</v>
      </c>
      <c r="R1178" s="33" t="s">
        <v>66</v>
      </c>
      <c r="S1178" s="30">
        <f ca="1">SUMIFS(Dividendos!E:E,Dividendos!B:B,A1178,Dividendos!A:A,"&gt;="&amp;B1178,Dividendos!A:A,"&lt;="&amp; IF(I1178="",TODAY(),I1178 ))*D1178</f>
        <v>0</v>
      </c>
      <c r="T1178" s="30">
        <f t="shared" ca="1" si="38"/>
        <v>0</v>
      </c>
      <c r="U1178" s="31" t="str">
        <f ca="1">IFERROR(__xludf.DUMMYFUNCTION("IFERROR(IF(B1178=TODAY(),GOOGLEFINANCE(""INDEXBVMF:IFIX""),INDEX(GOOGLEFINANCE(""INDEXBVMF:IFIX"",""price"",$B1178),2,2)))"),"")</f>
        <v/>
      </c>
      <c r="V1178" s="31">
        <f ca="1">IFERROR(__xludf.DUMMYFUNCTION("IF(OR(ISBLANK($I1178),I1178=TODAY()), GOOGLEFINANCE(""INDEXBVMF:IFIX"") ,INDEX(GOOGLEFINANCE(""INDEXBVMF:IFIX"",""price"",$I1178),2,2))"),3416.25)</f>
        <v>3416.25</v>
      </c>
      <c r="W1178" s="32" t="e">
        <f t="shared" ca="1" si="39"/>
        <v>#VALUE!</v>
      </c>
      <c r="X1178" s="33" t="s">
        <v>66</v>
      </c>
      <c r="Y1178" s="34">
        <v>0</v>
      </c>
    </row>
    <row r="1179" spans="1:25" ht="15.75" customHeight="1" x14ac:dyDescent="0.2">
      <c r="A1179" s="48"/>
      <c r="B1179" s="45"/>
      <c r="C1179" s="46"/>
      <c r="D1179" s="48"/>
      <c r="E1179" s="135"/>
      <c r="F1179" s="49">
        <f t="shared" si="32"/>
        <v>0</v>
      </c>
      <c r="G1179" s="49">
        <f t="shared" si="33"/>
        <v>0</v>
      </c>
      <c r="H1179" s="34" t="s">
        <v>66</v>
      </c>
      <c r="I1179" s="45"/>
      <c r="J1179" s="46"/>
      <c r="K1179" s="25"/>
      <c r="L1179" s="22"/>
      <c r="M1179" s="47" t="str">
        <f t="shared" si="34"/>
        <v/>
      </c>
      <c r="N1179" s="27" t="str">
        <f t="shared" si="35"/>
        <v/>
      </c>
      <c r="O1179" s="27" t="str">
        <f t="shared" si="36"/>
        <v/>
      </c>
      <c r="P1179" s="27" t="str">
        <f t="shared" si="37"/>
        <v/>
      </c>
      <c r="Q1179" s="28" t="s">
        <v>66</v>
      </c>
      <c r="R1179" s="33" t="s">
        <v>66</v>
      </c>
      <c r="S1179" s="30">
        <f ca="1">SUMIFS(Dividendos!E:E,Dividendos!B:B,A1179,Dividendos!A:A,"&gt;="&amp;B1179,Dividendos!A:A,"&lt;="&amp; IF(I1179="",TODAY(),I1179 ))*D1179</f>
        <v>0</v>
      </c>
      <c r="T1179" s="30">
        <f t="shared" ca="1" si="38"/>
        <v>0</v>
      </c>
      <c r="U1179" s="31" t="str">
        <f ca="1">IFERROR(__xludf.DUMMYFUNCTION("IFERROR(IF(B1179=TODAY(),GOOGLEFINANCE(""INDEXBVMF:IFIX""),INDEX(GOOGLEFINANCE(""INDEXBVMF:IFIX"",""price"",$B1179),2,2)))"),"")</f>
        <v/>
      </c>
      <c r="V1179" s="31">
        <f ca="1">IFERROR(__xludf.DUMMYFUNCTION("IF(OR(ISBLANK($I1179),I1179=TODAY()), GOOGLEFINANCE(""INDEXBVMF:IFIX"") ,INDEX(GOOGLEFINANCE(""INDEXBVMF:IFIX"",""price"",$I1179),2,2))"),3416.25)</f>
        <v>3416.25</v>
      </c>
      <c r="W1179" s="32" t="e">
        <f t="shared" ca="1" si="39"/>
        <v>#VALUE!</v>
      </c>
      <c r="X1179" s="33" t="s">
        <v>66</v>
      </c>
      <c r="Y1179" s="34">
        <v>0</v>
      </c>
    </row>
    <row r="1180" spans="1:25" ht="15.75" customHeight="1" x14ac:dyDescent="0.2">
      <c r="A1180" s="48"/>
      <c r="B1180" s="45"/>
      <c r="C1180" s="46"/>
      <c r="D1180" s="48"/>
      <c r="E1180" s="135"/>
      <c r="F1180" s="49">
        <f t="shared" si="32"/>
        <v>0</v>
      </c>
      <c r="G1180" s="49">
        <f t="shared" si="33"/>
        <v>0</v>
      </c>
      <c r="H1180" s="34" t="s">
        <v>66</v>
      </c>
      <c r="I1180" s="45"/>
      <c r="J1180" s="46"/>
      <c r="K1180" s="25"/>
      <c r="L1180" s="22"/>
      <c r="M1180" s="47" t="str">
        <f t="shared" si="34"/>
        <v/>
      </c>
      <c r="N1180" s="27" t="str">
        <f t="shared" si="35"/>
        <v/>
      </c>
      <c r="O1180" s="27" t="str">
        <f t="shared" si="36"/>
        <v/>
      </c>
      <c r="P1180" s="27" t="str">
        <f t="shared" si="37"/>
        <v/>
      </c>
      <c r="Q1180" s="28" t="s">
        <v>66</v>
      </c>
      <c r="R1180" s="33" t="s">
        <v>66</v>
      </c>
      <c r="S1180" s="30">
        <f ca="1">SUMIFS(Dividendos!E:E,Dividendos!B:B,A1180,Dividendos!A:A,"&gt;="&amp;B1180,Dividendos!A:A,"&lt;="&amp; IF(I1180="",TODAY(),I1180 ))*D1180</f>
        <v>0</v>
      </c>
      <c r="T1180" s="30">
        <f t="shared" ca="1" si="38"/>
        <v>0</v>
      </c>
      <c r="U1180" s="31" t="str">
        <f ca="1">IFERROR(__xludf.DUMMYFUNCTION("IFERROR(IF(B1180=TODAY(),GOOGLEFINANCE(""INDEXBVMF:IFIX""),INDEX(GOOGLEFINANCE(""INDEXBVMF:IFIX"",""price"",$B1180),2,2)))"),"")</f>
        <v/>
      </c>
      <c r="V1180" s="31">
        <f ca="1">IFERROR(__xludf.DUMMYFUNCTION("IF(OR(ISBLANK($I1180),I1180=TODAY()), GOOGLEFINANCE(""INDEXBVMF:IFIX"") ,INDEX(GOOGLEFINANCE(""INDEXBVMF:IFIX"",""price"",$I1180),2,2))"),3416.25)</f>
        <v>3416.25</v>
      </c>
      <c r="W1180" s="32" t="e">
        <f t="shared" ca="1" si="39"/>
        <v>#VALUE!</v>
      </c>
      <c r="X1180" s="33" t="s">
        <v>66</v>
      </c>
      <c r="Y1180" s="34">
        <v>0</v>
      </c>
    </row>
    <row r="1181" spans="1:25" ht="15.75" customHeight="1" x14ac:dyDescent="0.2">
      <c r="A1181" s="48"/>
      <c r="B1181" s="45"/>
      <c r="C1181" s="46"/>
      <c r="D1181" s="48"/>
      <c r="E1181" s="135"/>
      <c r="F1181" s="49">
        <f t="shared" si="32"/>
        <v>0</v>
      </c>
      <c r="G1181" s="49">
        <f t="shared" si="33"/>
        <v>0</v>
      </c>
      <c r="H1181" s="34" t="s">
        <v>66</v>
      </c>
      <c r="I1181" s="45"/>
      <c r="J1181" s="46"/>
      <c r="K1181" s="25"/>
      <c r="L1181" s="22"/>
      <c r="M1181" s="47" t="str">
        <f t="shared" si="34"/>
        <v/>
      </c>
      <c r="N1181" s="27" t="str">
        <f t="shared" si="35"/>
        <v/>
      </c>
      <c r="O1181" s="27" t="str">
        <f t="shared" si="36"/>
        <v/>
      </c>
      <c r="P1181" s="27" t="str">
        <f t="shared" si="37"/>
        <v/>
      </c>
      <c r="Q1181" s="28" t="s">
        <v>66</v>
      </c>
      <c r="R1181" s="33" t="s">
        <v>66</v>
      </c>
      <c r="S1181" s="30">
        <f ca="1">SUMIFS(Dividendos!E:E,Dividendos!B:B,A1181,Dividendos!A:A,"&gt;="&amp;B1181,Dividendos!A:A,"&lt;="&amp; IF(I1181="",TODAY(),I1181 ))*D1181</f>
        <v>0</v>
      </c>
      <c r="T1181" s="30">
        <f t="shared" ca="1" si="38"/>
        <v>0</v>
      </c>
      <c r="U1181" s="31" t="str">
        <f ca="1">IFERROR(__xludf.DUMMYFUNCTION("IFERROR(IF(B1181=TODAY(),GOOGLEFINANCE(""INDEXBVMF:IFIX""),INDEX(GOOGLEFINANCE(""INDEXBVMF:IFIX"",""price"",$B1181),2,2)))"),"")</f>
        <v/>
      </c>
      <c r="V1181" s="31">
        <f ca="1">IFERROR(__xludf.DUMMYFUNCTION("IF(OR(ISBLANK($I1181),I1181=TODAY()), GOOGLEFINANCE(""INDEXBVMF:IFIX"") ,INDEX(GOOGLEFINANCE(""INDEXBVMF:IFIX"",""price"",$I1181),2,2))"),3416.25)</f>
        <v>3416.25</v>
      </c>
      <c r="W1181" s="32" t="e">
        <f t="shared" ca="1" si="39"/>
        <v>#VALUE!</v>
      </c>
      <c r="X1181" s="33" t="s">
        <v>66</v>
      </c>
      <c r="Y1181" s="34">
        <v>0</v>
      </c>
    </row>
    <row r="1182" spans="1:25" ht="15.75" customHeight="1" x14ac:dyDescent="0.2">
      <c r="A1182" s="48"/>
      <c r="B1182" s="45"/>
      <c r="C1182" s="46"/>
      <c r="D1182" s="48"/>
      <c r="E1182" s="135"/>
      <c r="F1182" s="49">
        <f t="shared" si="32"/>
        <v>0</v>
      </c>
      <c r="G1182" s="49">
        <f t="shared" si="33"/>
        <v>0</v>
      </c>
      <c r="H1182" s="34" t="s">
        <v>66</v>
      </c>
      <c r="I1182" s="45"/>
      <c r="J1182" s="46"/>
      <c r="K1182" s="25"/>
      <c r="L1182" s="22"/>
      <c r="M1182" s="47" t="str">
        <f t="shared" si="34"/>
        <v/>
      </c>
      <c r="N1182" s="27" t="str">
        <f t="shared" si="35"/>
        <v/>
      </c>
      <c r="O1182" s="27" t="str">
        <f t="shared" si="36"/>
        <v/>
      </c>
      <c r="P1182" s="27" t="str">
        <f t="shared" si="37"/>
        <v/>
      </c>
      <c r="Q1182" s="28" t="s">
        <v>66</v>
      </c>
      <c r="R1182" s="33" t="s">
        <v>66</v>
      </c>
      <c r="S1182" s="30">
        <f ca="1">SUMIFS(Dividendos!E:E,Dividendos!B:B,A1182,Dividendos!A:A,"&gt;="&amp;B1182,Dividendos!A:A,"&lt;="&amp; IF(I1182="",TODAY(),I1182 ))*D1182</f>
        <v>0</v>
      </c>
      <c r="T1182" s="30">
        <f t="shared" ca="1" si="38"/>
        <v>0</v>
      </c>
      <c r="U1182" s="31" t="str">
        <f ca="1">IFERROR(__xludf.DUMMYFUNCTION("IFERROR(IF(B1182=TODAY(),GOOGLEFINANCE(""INDEXBVMF:IFIX""),INDEX(GOOGLEFINANCE(""INDEXBVMF:IFIX"",""price"",$B1182),2,2)))"),"")</f>
        <v/>
      </c>
      <c r="V1182" s="31">
        <f ca="1">IFERROR(__xludf.DUMMYFUNCTION("IF(OR(ISBLANK($I1182),I1182=TODAY()), GOOGLEFINANCE(""INDEXBVMF:IFIX"") ,INDEX(GOOGLEFINANCE(""INDEXBVMF:IFIX"",""price"",$I1182),2,2))"),3416.25)</f>
        <v>3416.25</v>
      </c>
      <c r="W1182" s="32" t="e">
        <f t="shared" ca="1" si="39"/>
        <v>#VALUE!</v>
      </c>
      <c r="X1182" s="33" t="s">
        <v>66</v>
      </c>
      <c r="Y1182" s="34">
        <v>0</v>
      </c>
    </row>
    <row r="1183" spans="1:25" ht="15.75" customHeight="1" x14ac:dyDescent="0.2">
      <c r="A1183" s="48"/>
      <c r="B1183" s="45"/>
      <c r="C1183" s="46"/>
      <c r="D1183" s="48"/>
      <c r="E1183" s="135"/>
      <c r="F1183" s="49">
        <f t="shared" si="32"/>
        <v>0</v>
      </c>
      <c r="G1183" s="49">
        <f t="shared" si="33"/>
        <v>0</v>
      </c>
      <c r="H1183" s="34" t="s">
        <v>66</v>
      </c>
      <c r="I1183" s="45"/>
      <c r="J1183" s="46"/>
      <c r="K1183" s="25"/>
      <c r="L1183" s="22"/>
      <c r="M1183" s="47" t="str">
        <f t="shared" si="34"/>
        <v/>
      </c>
      <c r="N1183" s="27" t="str">
        <f t="shared" si="35"/>
        <v/>
      </c>
      <c r="O1183" s="27" t="str">
        <f t="shared" si="36"/>
        <v/>
      </c>
      <c r="P1183" s="27" t="str">
        <f t="shared" si="37"/>
        <v/>
      </c>
      <c r="Q1183" s="28" t="s">
        <v>66</v>
      </c>
      <c r="R1183" s="33" t="s">
        <v>66</v>
      </c>
      <c r="S1183" s="30">
        <f ca="1">SUMIFS(Dividendos!E:E,Dividendos!B:B,A1183,Dividendos!A:A,"&gt;="&amp;B1183,Dividendos!A:A,"&lt;="&amp; IF(I1183="",TODAY(),I1183 ))*D1183</f>
        <v>0</v>
      </c>
      <c r="T1183" s="30">
        <f t="shared" ca="1" si="38"/>
        <v>0</v>
      </c>
      <c r="U1183" s="31" t="str">
        <f ca="1">IFERROR(__xludf.DUMMYFUNCTION("IFERROR(IF(B1183=TODAY(),GOOGLEFINANCE(""INDEXBVMF:IFIX""),INDEX(GOOGLEFINANCE(""INDEXBVMF:IFIX"",""price"",$B1183),2,2)))"),"")</f>
        <v/>
      </c>
      <c r="V1183" s="31">
        <f ca="1">IFERROR(__xludf.DUMMYFUNCTION("IF(OR(ISBLANK($I1183),I1183=TODAY()), GOOGLEFINANCE(""INDEXBVMF:IFIX"") ,INDEX(GOOGLEFINANCE(""INDEXBVMF:IFIX"",""price"",$I1183),2,2))"),3416.25)</f>
        <v>3416.25</v>
      </c>
      <c r="W1183" s="32" t="e">
        <f t="shared" ca="1" si="39"/>
        <v>#VALUE!</v>
      </c>
      <c r="X1183" s="33" t="s">
        <v>66</v>
      </c>
      <c r="Y1183" s="34">
        <v>0</v>
      </c>
    </row>
    <row r="1184" spans="1:25" ht="15.75" customHeight="1" x14ac:dyDescent="0.2">
      <c r="A1184" s="48"/>
      <c r="B1184" s="45"/>
      <c r="C1184" s="46"/>
      <c r="D1184" s="48"/>
      <c r="E1184" s="135"/>
      <c r="F1184" s="49">
        <f t="shared" si="32"/>
        <v>0</v>
      </c>
      <c r="G1184" s="49">
        <f t="shared" si="33"/>
        <v>0</v>
      </c>
      <c r="H1184" s="34" t="s">
        <v>66</v>
      </c>
      <c r="I1184" s="45"/>
      <c r="J1184" s="46"/>
      <c r="K1184" s="25"/>
      <c r="L1184" s="22"/>
      <c r="M1184" s="47" t="str">
        <f t="shared" si="34"/>
        <v/>
      </c>
      <c r="N1184" s="27" t="str">
        <f t="shared" si="35"/>
        <v/>
      </c>
      <c r="O1184" s="27" t="str">
        <f t="shared" si="36"/>
        <v/>
      </c>
      <c r="P1184" s="27" t="str">
        <f t="shared" si="37"/>
        <v/>
      </c>
      <c r="Q1184" s="28" t="s">
        <v>66</v>
      </c>
      <c r="R1184" s="33" t="s">
        <v>66</v>
      </c>
      <c r="S1184" s="30">
        <f ca="1">SUMIFS(Dividendos!E:E,Dividendos!B:B,A1184,Dividendos!A:A,"&gt;="&amp;B1184,Dividendos!A:A,"&lt;="&amp; IF(I1184="",TODAY(),I1184 ))*D1184</f>
        <v>0</v>
      </c>
      <c r="T1184" s="30">
        <f t="shared" ca="1" si="38"/>
        <v>0</v>
      </c>
      <c r="U1184" s="31" t="str">
        <f ca="1">IFERROR(__xludf.DUMMYFUNCTION("IFERROR(IF(B1184=TODAY(),GOOGLEFINANCE(""INDEXBVMF:IFIX""),INDEX(GOOGLEFINANCE(""INDEXBVMF:IFIX"",""price"",$B1184),2,2)))"),"")</f>
        <v/>
      </c>
      <c r="V1184" s="31">
        <f ca="1">IFERROR(__xludf.DUMMYFUNCTION("IF(OR(ISBLANK($I1184),I1184=TODAY()), GOOGLEFINANCE(""INDEXBVMF:IFIX"") ,INDEX(GOOGLEFINANCE(""INDEXBVMF:IFIX"",""price"",$I1184),2,2))"),3416.25)</f>
        <v>3416.25</v>
      </c>
      <c r="W1184" s="32" t="e">
        <f t="shared" ca="1" si="39"/>
        <v>#VALUE!</v>
      </c>
      <c r="X1184" s="33" t="s">
        <v>66</v>
      </c>
      <c r="Y1184" s="34">
        <v>0</v>
      </c>
    </row>
    <row r="1185" spans="1:25" ht="15.75" customHeight="1" x14ac:dyDescent="0.2">
      <c r="A1185" s="48"/>
      <c r="B1185" s="45"/>
      <c r="C1185" s="46"/>
      <c r="D1185" s="48"/>
      <c r="E1185" s="135"/>
      <c r="F1185" s="49">
        <f t="shared" si="32"/>
        <v>0</v>
      </c>
      <c r="G1185" s="49">
        <f t="shared" si="33"/>
        <v>0</v>
      </c>
      <c r="H1185" s="34" t="s">
        <v>66</v>
      </c>
      <c r="I1185" s="45"/>
      <c r="J1185" s="46"/>
      <c r="K1185" s="25"/>
      <c r="L1185" s="22"/>
      <c r="M1185" s="47" t="str">
        <f t="shared" si="34"/>
        <v/>
      </c>
      <c r="N1185" s="27" t="str">
        <f t="shared" si="35"/>
        <v/>
      </c>
      <c r="O1185" s="27" t="str">
        <f t="shared" si="36"/>
        <v/>
      </c>
      <c r="P1185" s="27" t="str">
        <f t="shared" si="37"/>
        <v/>
      </c>
      <c r="Q1185" s="28" t="s">
        <v>66</v>
      </c>
      <c r="R1185" s="33" t="s">
        <v>66</v>
      </c>
      <c r="S1185" s="30">
        <f ca="1">SUMIFS(Dividendos!E:E,Dividendos!B:B,A1185,Dividendos!A:A,"&gt;="&amp;B1185,Dividendos!A:A,"&lt;="&amp; IF(I1185="",TODAY(),I1185 ))*D1185</f>
        <v>0</v>
      </c>
      <c r="T1185" s="30">
        <f t="shared" ca="1" si="38"/>
        <v>0</v>
      </c>
      <c r="U1185" s="31" t="str">
        <f ca="1">IFERROR(__xludf.DUMMYFUNCTION("IFERROR(IF(B1185=TODAY(),GOOGLEFINANCE(""INDEXBVMF:IFIX""),INDEX(GOOGLEFINANCE(""INDEXBVMF:IFIX"",""price"",$B1185),2,2)))"),"")</f>
        <v/>
      </c>
      <c r="V1185" s="31">
        <f ca="1">IFERROR(__xludf.DUMMYFUNCTION("IF(OR(ISBLANK($I1185),I1185=TODAY()), GOOGLEFINANCE(""INDEXBVMF:IFIX"") ,INDEX(GOOGLEFINANCE(""INDEXBVMF:IFIX"",""price"",$I1185),2,2))"),3416.25)</f>
        <v>3416.25</v>
      </c>
      <c r="W1185" s="32" t="e">
        <f t="shared" ca="1" si="39"/>
        <v>#VALUE!</v>
      </c>
      <c r="X1185" s="33" t="s">
        <v>66</v>
      </c>
      <c r="Y1185" s="34">
        <v>0</v>
      </c>
    </row>
    <row r="1186" spans="1:25" ht="15.75" customHeight="1" x14ac:dyDescent="0.2">
      <c r="A1186" s="48"/>
      <c r="B1186" s="45"/>
      <c r="C1186" s="46"/>
      <c r="D1186" s="48"/>
      <c r="E1186" s="135"/>
      <c r="F1186" s="49">
        <f t="shared" si="32"/>
        <v>0</v>
      </c>
      <c r="G1186" s="49">
        <f t="shared" si="33"/>
        <v>0</v>
      </c>
      <c r="H1186" s="34" t="s">
        <v>66</v>
      </c>
      <c r="I1186" s="45"/>
      <c r="J1186" s="46"/>
      <c r="K1186" s="25"/>
      <c r="L1186" s="22"/>
      <c r="M1186" s="47" t="str">
        <f t="shared" si="34"/>
        <v/>
      </c>
      <c r="N1186" s="27" t="str">
        <f t="shared" si="35"/>
        <v/>
      </c>
      <c r="O1186" s="27" t="str">
        <f t="shared" si="36"/>
        <v/>
      </c>
      <c r="P1186" s="27" t="str">
        <f t="shared" si="37"/>
        <v/>
      </c>
      <c r="Q1186" s="28" t="s">
        <v>66</v>
      </c>
      <c r="R1186" s="33" t="s">
        <v>66</v>
      </c>
      <c r="S1186" s="30">
        <f ca="1">SUMIFS(Dividendos!E:E,Dividendos!B:B,A1186,Dividendos!A:A,"&gt;="&amp;B1186,Dividendos!A:A,"&lt;="&amp; IF(I1186="",TODAY(),I1186 ))*D1186</f>
        <v>0</v>
      </c>
      <c r="T1186" s="30">
        <f t="shared" ca="1" si="38"/>
        <v>0</v>
      </c>
      <c r="U1186" s="31" t="str">
        <f ca="1">IFERROR(__xludf.DUMMYFUNCTION("IFERROR(IF(B1186=TODAY(),GOOGLEFINANCE(""INDEXBVMF:IFIX""),INDEX(GOOGLEFINANCE(""INDEXBVMF:IFIX"",""price"",$B1186),2,2)))"),"")</f>
        <v/>
      </c>
      <c r="V1186" s="31">
        <f ca="1">IFERROR(__xludf.DUMMYFUNCTION("IF(OR(ISBLANK($I1186),I1186=TODAY()), GOOGLEFINANCE(""INDEXBVMF:IFIX"") ,INDEX(GOOGLEFINANCE(""INDEXBVMF:IFIX"",""price"",$I1186),2,2))"),3416.25)</f>
        <v>3416.25</v>
      </c>
      <c r="W1186" s="32" t="e">
        <f t="shared" ca="1" si="39"/>
        <v>#VALUE!</v>
      </c>
      <c r="X1186" s="33" t="s">
        <v>66</v>
      </c>
      <c r="Y1186" s="34">
        <v>0</v>
      </c>
    </row>
    <row r="1187" spans="1:25" ht="15.75" customHeight="1" x14ac:dyDescent="0.2">
      <c r="A1187" s="48"/>
      <c r="B1187" s="45"/>
      <c r="C1187" s="46"/>
      <c r="D1187" s="48"/>
      <c r="E1187" s="135"/>
      <c r="F1187" s="49">
        <f t="shared" si="32"/>
        <v>0</v>
      </c>
      <c r="G1187" s="49">
        <f t="shared" si="33"/>
        <v>0</v>
      </c>
      <c r="H1187" s="34" t="s">
        <v>66</v>
      </c>
      <c r="I1187" s="45"/>
      <c r="J1187" s="46"/>
      <c r="K1187" s="25"/>
      <c r="L1187" s="22"/>
      <c r="M1187" s="47" t="str">
        <f t="shared" si="34"/>
        <v/>
      </c>
      <c r="N1187" s="27" t="str">
        <f t="shared" si="35"/>
        <v/>
      </c>
      <c r="O1187" s="27" t="str">
        <f t="shared" si="36"/>
        <v/>
      </c>
      <c r="P1187" s="27" t="str">
        <f t="shared" si="37"/>
        <v/>
      </c>
      <c r="Q1187" s="28" t="s">
        <v>66</v>
      </c>
      <c r="R1187" s="33" t="s">
        <v>66</v>
      </c>
      <c r="S1187" s="30">
        <f ca="1">SUMIFS(Dividendos!E:E,Dividendos!B:B,A1187,Dividendos!A:A,"&gt;="&amp;B1187,Dividendos!A:A,"&lt;="&amp; IF(I1187="",TODAY(),I1187 ))*D1187</f>
        <v>0</v>
      </c>
      <c r="T1187" s="30">
        <f t="shared" ca="1" si="38"/>
        <v>0</v>
      </c>
      <c r="U1187" s="31" t="str">
        <f ca="1">IFERROR(__xludf.DUMMYFUNCTION("IFERROR(IF(B1187=TODAY(),GOOGLEFINANCE(""INDEXBVMF:IFIX""),INDEX(GOOGLEFINANCE(""INDEXBVMF:IFIX"",""price"",$B1187),2,2)))"),"")</f>
        <v/>
      </c>
      <c r="V1187" s="31">
        <f ca="1">IFERROR(__xludf.DUMMYFUNCTION("IF(OR(ISBLANK($I1187),I1187=TODAY()), GOOGLEFINANCE(""INDEXBVMF:IFIX"") ,INDEX(GOOGLEFINANCE(""INDEXBVMF:IFIX"",""price"",$I1187),2,2))"),3416.25)</f>
        <v>3416.25</v>
      </c>
      <c r="W1187" s="32" t="e">
        <f t="shared" ca="1" si="39"/>
        <v>#VALUE!</v>
      </c>
      <c r="X1187" s="33" t="s">
        <v>66</v>
      </c>
      <c r="Y1187" s="34">
        <v>0</v>
      </c>
    </row>
    <row r="1188" spans="1:25" ht="15.75" customHeight="1" x14ac:dyDescent="0.2">
      <c r="A1188" s="48"/>
      <c r="B1188" s="45"/>
      <c r="C1188" s="46"/>
      <c r="D1188" s="48"/>
      <c r="E1188" s="135"/>
      <c r="F1188" s="49">
        <f t="shared" si="32"/>
        <v>0</v>
      </c>
      <c r="G1188" s="49">
        <f t="shared" si="33"/>
        <v>0</v>
      </c>
      <c r="H1188" s="34" t="s">
        <v>66</v>
      </c>
      <c r="I1188" s="45"/>
      <c r="J1188" s="46"/>
      <c r="K1188" s="25"/>
      <c r="L1188" s="22"/>
      <c r="M1188" s="47" t="str">
        <f t="shared" si="34"/>
        <v/>
      </c>
      <c r="N1188" s="27" t="str">
        <f t="shared" si="35"/>
        <v/>
      </c>
      <c r="O1188" s="27" t="str">
        <f t="shared" si="36"/>
        <v/>
      </c>
      <c r="P1188" s="27" t="str">
        <f t="shared" si="37"/>
        <v/>
      </c>
      <c r="Q1188" s="28" t="s">
        <v>66</v>
      </c>
      <c r="R1188" s="33" t="s">
        <v>66</v>
      </c>
      <c r="S1188" s="30">
        <f ca="1">SUMIFS(Dividendos!E:E,Dividendos!B:B,A1188,Dividendos!A:A,"&gt;="&amp;B1188,Dividendos!A:A,"&lt;="&amp; IF(I1188="",TODAY(),I1188 ))*D1188</f>
        <v>0</v>
      </c>
      <c r="T1188" s="30">
        <f t="shared" ca="1" si="38"/>
        <v>0</v>
      </c>
      <c r="U1188" s="31" t="str">
        <f ca="1">IFERROR(__xludf.DUMMYFUNCTION("IFERROR(IF(B1188=TODAY(),GOOGLEFINANCE(""INDEXBVMF:IFIX""),INDEX(GOOGLEFINANCE(""INDEXBVMF:IFIX"",""price"",$B1188),2,2)))"),"")</f>
        <v/>
      </c>
      <c r="V1188" s="31">
        <f ca="1">IFERROR(__xludf.DUMMYFUNCTION("IF(OR(ISBLANK($I1188),I1188=TODAY()), GOOGLEFINANCE(""INDEXBVMF:IFIX"") ,INDEX(GOOGLEFINANCE(""INDEXBVMF:IFIX"",""price"",$I1188),2,2))"),3416.25)</f>
        <v>3416.25</v>
      </c>
      <c r="W1188" s="32" t="e">
        <f t="shared" ca="1" si="39"/>
        <v>#VALUE!</v>
      </c>
      <c r="X1188" s="33" t="s">
        <v>66</v>
      </c>
      <c r="Y1188" s="34">
        <v>0</v>
      </c>
    </row>
    <row r="1189" spans="1:25" ht="15.75" customHeight="1" x14ac:dyDescent="0.2">
      <c r="A1189" s="48"/>
      <c r="B1189" s="45"/>
      <c r="C1189" s="46"/>
      <c r="D1189" s="48"/>
      <c r="E1189" s="135"/>
      <c r="F1189" s="49">
        <f t="shared" si="32"/>
        <v>0</v>
      </c>
      <c r="G1189" s="49">
        <f t="shared" si="33"/>
        <v>0</v>
      </c>
      <c r="H1189" s="34" t="s">
        <v>66</v>
      </c>
      <c r="I1189" s="45"/>
      <c r="J1189" s="46"/>
      <c r="K1189" s="25"/>
      <c r="L1189" s="22"/>
      <c r="M1189" s="47" t="str">
        <f t="shared" si="34"/>
        <v/>
      </c>
      <c r="N1189" s="27" t="str">
        <f t="shared" si="35"/>
        <v/>
      </c>
      <c r="O1189" s="27" t="str">
        <f t="shared" si="36"/>
        <v/>
      </c>
      <c r="P1189" s="27" t="str">
        <f t="shared" si="37"/>
        <v/>
      </c>
      <c r="Q1189" s="28" t="s">
        <v>66</v>
      </c>
      <c r="R1189" s="33" t="s">
        <v>66</v>
      </c>
      <c r="S1189" s="30">
        <f ca="1">SUMIFS(Dividendos!E:E,Dividendos!B:B,A1189,Dividendos!A:A,"&gt;="&amp;B1189,Dividendos!A:A,"&lt;="&amp; IF(I1189="",TODAY(),I1189 ))*D1189</f>
        <v>0</v>
      </c>
      <c r="T1189" s="30">
        <f t="shared" ca="1" si="38"/>
        <v>0</v>
      </c>
      <c r="U1189" s="31" t="str">
        <f ca="1">IFERROR(__xludf.DUMMYFUNCTION("IFERROR(IF(B1189=TODAY(),GOOGLEFINANCE(""INDEXBVMF:IFIX""),INDEX(GOOGLEFINANCE(""INDEXBVMF:IFIX"",""price"",$B1189),2,2)))"),"")</f>
        <v/>
      </c>
      <c r="V1189" s="31">
        <f ca="1">IFERROR(__xludf.DUMMYFUNCTION("IF(OR(ISBLANK($I1189),I1189=TODAY()), GOOGLEFINANCE(""INDEXBVMF:IFIX"") ,INDEX(GOOGLEFINANCE(""INDEXBVMF:IFIX"",""price"",$I1189),2,2))"),3416.25)</f>
        <v>3416.25</v>
      </c>
      <c r="W1189" s="32" t="e">
        <f t="shared" ca="1" si="39"/>
        <v>#VALUE!</v>
      </c>
      <c r="X1189" s="33" t="s">
        <v>66</v>
      </c>
      <c r="Y1189" s="34">
        <v>0</v>
      </c>
    </row>
    <row r="1190" spans="1:25" ht="15.75" customHeight="1" x14ac:dyDescent="0.2">
      <c r="A1190" s="48"/>
      <c r="B1190" s="45"/>
      <c r="C1190" s="46"/>
      <c r="D1190" s="48"/>
      <c r="E1190" s="135"/>
      <c r="F1190" s="49">
        <f t="shared" si="32"/>
        <v>0</v>
      </c>
      <c r="G1190" s="49">
        <f t="shared" si="33"/>
        <v>0</v>
      </c>
      <c r="H1190" s="34" t="s">
        <v>66</v>
      </c>
      <c r="I1190" s="45"/>
      <c r="J1190" s="46"/>
      <c r="K1190" s="25"/>
      <c r="L1190" s="22"/>
      <c r="M1190" s="47" t="str">
        <f t="shared" si="34"/>
        <v/>
      </c>
      <c r="N1190" s="27" t="str">
        <f t="shared" si="35"/>
        <v/>
      </c>
      <c r="O1190" s="27" t="str">
        <f t="shared" si="36"/>
        <v/>
      </c>
      <c r="P1190" s="27" t="str">
        <f t="shared" si="37"/>
        <v/>
      </c>
      <c r="Q1190" s="28" t="s">
        <v>66</v>
      </c>
      <c r="R1190" s="33" t="s">
        <v>66</v>
      </c>
      <c r="S1190" s="30">
        <f ca="1">SUMIFS(Dividendos!E:E,Dividendos!B:B,A1190,Dividendos!A:A,"&gt;="&amp;B1190,Dividendos!A:A,"&lt;="&amp; IF(I1190="",TODAY(),I1190 ))*D1190</f>
        <v>0</v>
      </c>
      <c r="T1190" s="30">
        <f t="shared" ca="1" si="38"/>
        <v>0</v>
      </c>
      <c r="U1190" s="31" t="str">
        <f ca="1">IFERROR(__xludf.DUMMYFUNCTION("IFERROR(IF(B1190=TODAY(),GOOGLEFINANCE(""INDEXBVMF:IFIX""),INDEX(GOOGLEFINANCE(""INDEXBVMF:IFIX"",""price"",$B1190),2,2)))"),"")</f>
        <v/>
      </c>
      <c r="V1190" s="31">
        <f ca="1">IFERROR(__xludf.DUMMYFUNCTION("IF(OR(ISBLANK($I1190),I1190=TODAY()), GOOGLEFINANCE(""INDEXBVMF:IFIX"") ,INDEX(GOOGLEFINANCE(""INDEXBVMF:IFIX"",""price"",$I1190),2,2))"),3416.25)</f>
        <v>3416.25</v>
      </c>
      <c r="W1190" s="32" t="e">
        <f t="shared" ca="1" si="39"/>
        <v>#VALUE!</v>
      </c>
      <c r="X1190" s="33" t="s">
        <v>66</v>
      </c>
      <c r="Y1190" s="34">
        <v>0</v>
      </c>
    </row>
    <row r="1191" spans="1:25" ht="15.75" customHeight="1" x14ac:dyDescent="0.2">
      <c r="A1191" s="48"/>
      <c r="B1191" s="45"/>
      <c r="C1191" s="46"/>
      <c r="D1191" s="48"/>
      <c r="E1191" s="135"/>
      <c r="F1191" s="49">
        <f t="shared" si="32"/>
        <v>0</v>
      </c>
      <c r="G1191" s="49">
        <f t="shared" si="33"/>
        <v>0</v>
      </c>
      <c r="H1191" s="34" t="s">
        <v>66</v>
      </c>
      <c r="I1191" s="45"/>
      <c r="J1191" s="46"/>
      <c r="K1191" s="25"/>
      <c r="L1191" s="22"/>
      <c r="M1191" s="47" t="str">
        <f t="shared" si="34"/>
        <v/>
      </c>
      <c r="N1191" s="27" t="str">
        <f t="shared" si="35"/>
        <v/>
      </c>
      <c r="O1191" s="27" t="str">
        <f t="shared" si="36"/>
        <v/>
      </c>
      <c r="P1191" s="27" t="str">
        <f t="shared" si="37"/>
        <v/>
      </c>
      <c r="Q1191" s="28" t="s">
        <v>66</v>
      </c>
      <c r="R1191" s="33" t="s">
        <v>66</v>
      </c>
      <c r="S1191" s="30">
        <f ca="1">SUMIFS(Dividendos!E:E,Dividendos!B:B,A1191,Dividendos!A:A,"&gt;="&amp;B1191,Dividendos!A:A,"&lt;="&amp; IF(I1191="",TODAY(),I1191 ))*D1191</f>
        <v>0</v>
      </c>
      <c r="T1191" s="30">
        <f t="shared" ca="1" si="38"/>
        <v>0</v>
      </c>
      <c r="U1191" s="31" t="str">
        <f ca="1">IFERROR(__xludf.DUMMYFUNCTION("IFERROR(IF(B1191=TODAY(),GOOGLEFINANCE(""INDEXBVMF:IFIX""),INDEX(GOOGLEFINANCE(""INDEXBVMF:IFIX"",""price"",$B1191),2,2)))"),"")</f>
        <v/>
      </c>
      <c r="V1191" s="31">
        <f ca="1">IFERROR(__xludf.DUMMYFUNCTION("IF(OR(ISBLANK($I1191),I1191=TODAY()), GOOGLEFINANCE(""INDEXBVMF:IFIX"") ,INDEX(GOOGLEFINANCE(""INDEXBVMF:IFIX"",""price"",$I1191),2,2))"),3416.25)</f>
        <v>3416.25</v>
      </c>
      <c r="W1191" s="32" t="e">
        <f t="shared" ca="1" si="39"/>
        <v>#VALUE!</v>
      </c>
      <c r="X1191" s="33" t="s">
        <v>66</v>
      </c>
      <c r="Y1191" s="34">
        <v>0</v>
      </c>
    </row>
    <row r="1192" spans="1:25" ht="15.75" customHeight="1" x14ac:dyDescent="0.2">
      <c r="A1192" s="48"/>
      <c r="B1192" s="45"/>
      <c r="C1192" s="46"/>
      <c r="D1192" s="48"/>
      <c r="E1192" s="135"/>
      <c r="F1192" s="49">
        <f t="shared" si="32"/>
        <v>0</v>
      </c>
      <c r="G1192" s="49">
        <f t="shared" si="33"/>
        <v>0</v>
      </c>
      <c r="H1192" s="34" t="s">
        <v>66</v>
      </c>
      <c r="I1192" s="45"/>
      <c r="J1192" s="46"/>
      <c r="K1192" s="25"/>
      <c r="L1192" s="22"/>
      <c r="M1192" s="47" t="str">
        <f t="shared" si="34"/>
        <v/>
      </c>
      <c r="N1192" s="27" t="str">
        <f t="shared" si="35"/>
        <v/>
      </c>
      <c r="O1192" s="27" t="str">
        <f t="shared" si="36"/>
        <v/>
      </c>
      <c r="P1192" s="27" t="str">
        <f t="shared" si="37"/>
        <v/>
      </c>
      <c r="Q1192" s="28" t="s">
        <v>66</v>
      </c>
      <c r="R1192" s="33" t="s">
        <v>66</v>
      </c>
      <c r="S1192" s="30">
        <f ca="1">SUMIFS(Dividendos!E:E,Dividendos!B:B,A1192,Dividendos!A:A,"&gt;="&amp;B1192,Dividendos!A:A,"&lt;="&amp; IF(I1192="",TODAY(),I1192 ))*D1192</f>
        <v>0</v>
      </c>
      <c r="T1192" s="30">
        <f t="shared" ca="1" si="38"/>
        <v>0</v>
      </c>
      <c r="U1192" s="31" t="str">
        <f ca="1">IFERROR(__xludf.DUMMYFUNCTION("IFERROR(IF(B1192=TODAY(),GOOGLEFINANCE(""INDEXBVMF:IFIX""),INDEX(GOOGLEFINANCE(""INDEXBVMF:IFIX"",""price"",$B1192),2,2)))"),"")</f>
        <v/>
      </c>
      <c r="V1192" s="31">
        <f ca="1">IFERROR(__xludf.DUMMYFUNCTION("IF(OR(ISBLANK($I1192),I1192=TODAY()), GOOGLEFINANCE(""INDEXBVMF:IFIX"") ,INDEX(GOOGLEFINANCE(""INDEXBVMF:IFIX"",""price"",$I1192),2,2))"),3416.25)</f>
        <v>3416.25</v>
      </c>
      <c r="W1192" s="32" t="e">
        <f t="shared" ca="1" si="39"/>
        <v>#VALUE!</v>
      </c>
      <c r="X1192" s="33" t="s">
        <v>66</v>
      </c>
      <c r="Y1192" s="34">
        <v>0</v>
      </c>
    </row>
    <row r="1193" spans="1:25" ht="15.75" customHeight="1" x14ac:dyDescent="0.2">
      <c r="A1193" s="48"/>
      <c r="B1193" s="45"/>
      <c r="C1193" s="46"/>
      <c r="D1193" s="48"/>
      <c r="E1193" s="135"/>
      <c r="F1193" s="49">
        <f t="shared" si="32"/>
        <v>0</v>
      </c>
      <c r="G1193" s="49">
        <f t="shared" si="33"/>
        <v>0</v>
      </c>
      <c r="H1193" s="34" t="s">
        <v>66</v>
      </c>
      <c r="I1193" s="45"/>
      <c r="J1193" s="46"/>
      <c r="K1193" s="25"/>
      <c r="L1193" s="22"/>
      <c r="M1193" s="47" t="str">
        <f t="shared" si="34"/>
        <v/>
      </c>
      <c r="N1193" s="27" t="str">
        <f t="shared" si="35"/>
        <v/>
      </c>
      <c r="O1193" s="27" t="str">
        <f t="shared" si="36"/>
        <v/>
      </c>
      <c r="P1193" s="27" t="str">
        <f t="shared" si="37"/>
        <v/>
      </c>
      <c r="Q1193" s="28" t="s">
        <v>66</v>
      </c>
      <c r="R1193" s="33" t="s">
        <v>66</v>
      </c>
      <c r="S1193" s="30">
        <f ca="1">SUMIFS(Dividendos!E:E,Dividendos!B:B,A1193,Dividendos!A:A,"&gt;="&amp;B1193,Dividendos!A:A,"&lt;="&amp; IF(I1193="",TODAY(),I1193 ))*D1193</f>
        <v>0</v>
      </c>
      <c r="T1193" s="30">
        <f t="shared" ca="1" si="38"/>
        <v>0</v>
      </c>
      <c r="U1193" s="31" t="str">
        <f ca="1">IFERROR(__xludf.DUMMYFUNCTION("IFERROR(IF(B1193=TODAY(),GOOGLEFINANCE(""INDEXBVMF:IFIX""),INDEX(GOOGLEFINANCE(""INDEXBVMF:IFIX"",""price"",$B1193),2,2)))"),"")</f>
        <v/>
      </c>
      <c r="V1193" s="31">
        <f ca="1">IFERROR(__xludf.DUMMYFUNCTION("IF(OR(ISBLANK($I1193),I1193=TODAY()), GOOGLEFINANCE(""INDEXBVMF:IFIX"") ,INDEX(GOOGLEFINANCE(""INDEXBVMF:IFIX"",""price"",$I1193),2,2))"),3416.25)</f>
        <v>3416.25</v>
      </c>
      <c r="W1193" s="32" t="e">
        <f t="shared" ca="1" si="39"/>
        <v>#VALUE!</v>
      </c>
      <c r="X1193" s="33" t="s">
        <v>66</v>
      </c>
      <c r="Y1193" s="34">
        <v>0</v>
      </c>
    </row>
    <row r="1194" spans="1:25" ht="15.75" customHeight="1" x14ac:dyDescent="0.2">
      <c r="A1194" s="48"/>
      <c r="B1194" s="45"/>
      <c r="C1194" s="46"/>
      <c r="D1194" s="48"/>
      <c r="E1194" s="135"/>
      <c r="F1194" s="49">
        <f t="shared" si="32"/>
        <v>0</v>
      </c>
      <c r="G1194" s="49">
        <f t="shared" si="33"/>
        <v>0</v>
      </c>
      <c r="H1194" s="34" t="s">
        <v>66</v>
      </c>
      <c r="I1194" s="45"/>
      <c r="J1194" s="46"/>
      <c r="K1194" s="25"/>
      <c r="L1194" s="22"/>
      <c r="M1194" s="47" t="str">
        <f t="shared" si="34"/>
        <v/>
      </c>
      <c r="N1194" s="27" t="str">
        <f t="shared" si="35"/>
        <v/>
      </c>
      <c r="O1194" s="27" t="str">
        <f t="shared" si="36"/>
        <v/>
      </c>
      <c r="P1194" s="27" t="str">
        <f t="shared" si="37"/>
        <v/>
      </c>
      <c r="Q1194" s="28" t="s">
        <v>66</v>
      </c>
      <c r="R1194" s="33" t="s">
        <v>66</v>
      </c>
      <c r="S1194" s="30">
        <f ca="1">SUMIFS(Dividendos!E:E,Dividendos!B:B,A1194,Dividendos!A:A,"&gt;="&amp;B1194,Dividendos!A:A,"&lt;="&amp; IF(I1194="",TODAY(),I1194 ))*D1194</f>
        <v>0</v>
      </c>
      <c r="T1194" s="30">
        <f t="shared" ca="1" si="38"/>
        <v>0</v>
      </c>
      <c r="U1194" s="31" t="str">
        <f ca="1">IFERROR(__xludf.DUMMYFUNCTION("IFERROR(IF(B1194=TODAY(),GOOGLEFINANCE(""INDEXBVMF:IFIX""),INDEX(GOOGLEFINANCE(""INDEXBVMF:IFIX"",""price"",$B1194),2,2)))"),"")</f>
        <v/>
      </c>
      <c r="V1194" s="31">
        <f ca="1">IFERROR(__xludf.DUMMYFUNCTION("IF(OR(ISBLANK($I1194),I1194=TODAY()), GOOGLEFINANCE(""INDEXBVMF:IFIX"") ,INDEX(GOOGLEFINANCE(""INDEXBVMF:IFIX"",""price"",$I1194),2,2))"),3416.25)</f>
        <v>3416.25</v>
      </c>
      <c r="W1194" s="32" t="e">
        <f t="shared" ca="1" si="39"/>
        <v>#VALUE!</v>
      </c>
      <c r="X1194" s="33" t="s">
        <v>66</v>
      </c>
      <c r="Y1194" s="34">
        <v>0</v>
      </c>
    </row>
    <row r="1195" spans="1:25" ht="15.75" customHeight="1" x14ac:dyDescent="0.2">
      <c r="A1195" s="48"/>
      <c r="B1195" s="45"/>
      <c r="C1195" s="46"/>
      <c r="D1195" s="48"/>
      <c r="E1195" s="135"/>
      <c r="F1195" s="49">
        <f t="shared" si="32"/>
        <v>0</v>
      </c>
      <c r="G1195" s="49">
        <f t="shared" si="33"/>
        <v>0</v>
      </c>
      <c r="H1195" s="34" t="s">
        <v>66</v>
      </c>
      <c r="I1195" s="45"/>
      <c r="J1195" s="46"/>
      <c r="K1195" s="25"/>
      <c r="L1195" s="22"/>
      <c r="M1195" s="47" t="str">
        <f t="shared" si="34"/>
        <v/>
      </c>
      <c r="N1195" s="27" t="str">
        <f t="shared" si="35"/>
        <v/>
      </c>
      <c r="O1195" s="27" t="str">
        <f t="shared" si="36"/>
        <v/>
      </c>
      <c r="P1195" s="27" t="str">
        <f t="shared" si="37"/>
        <v/>
      </c>
      <c r="Q1195" s="28" t="s">
        <v>66</v>
      </c>
      <c r="R1195" s="33" t="s">
        <v>66</v>
      </c>
      <c r="S1195" s="30">
        <f ca="1">SUMIFS(Dividendos!E:E,Dividendos!B:B,A1195,Dividendos!A:A,"&gt;="&amp;B1195,Dividendos!A:A,"&lt;="&amp; IF(I1195="",TODAY(),I1195 ))*D1195</f>
        <v>0</v>
      </c>
      <c r="T1195" s="30">
        <f t="shared" ca="1" si="38"/>
        <v>0</v>
      </c>
      <c r="U1195" s="31" t="str">
        <f ca="1">IFERROR(__xludf.DUMMYFUNCTION("IFERROR(IF(B1195=TODAY(),GOOGLEFINANCE(""INDEXBVMF:IFIX""),INDEX(GOOGLEFINANCE(""INDEXBVMF:IFIX"",""price"",$B1195),2,2)))"),"")</f>
        <v/>
      </c>
      <c r="V1195" s="31">
        <f ca="1">IFERROR(__xludf.DUMMYFUNCTION("IF(OR(ISBLANK($I1195),I1195=TODAY()), GOOGLEFINANCE(""INDEXBVMF:IFIX"") ,INDEX(GOOGLEFINANCE(""INDEXBVMF:IFIX"",""price"",$I1195),2,2))"),3416.25)</f>
        <v>3416.25</v>
      </c>
      <c r="W1195" s="32" t="e">
        <f t="shared" ca="1" si="39"/>
        <v>#VALUE!</v>
      </c>
      <c r="X1195" s="33" t="s">
        <v>66</v>
      </c>
      <c r="Y1195" s="34">
        <v>0</v>
      </c>
    </row>
    <row r="1196" spans="1:25" ht="15.75" customHeight="1" x14ac:dyDescent="0.2">
      <c r="A1196" s="48"/>
      <c r="B1196" s="45"/>
      <c r="C1196" s="46"/>
      <c r="D1196" s="48"/>
      <c r="E1196" s="135"/>
      <c r="F1196" s="49">
        <f t="shared" si="32"/>
        <v>0</v>
      </c>
      <c r="G1196" s="49">
        <f t="shared" si="33"/>
        <v>0</v>
      </c>
      <c r="H1196" s="34" t="s">
        <v>66</v>
      </c>
      <c r="I1196" s="45"/>
      <c r="J1196" s="46"/>
      <c r="K1196" s="25"/>
      <c r="L1196" s="22"/>
      <c r="M1196" s="47" t="str">
        <f t="shared" si="34"/>
        <v/>
      </c>
      <c r="N1196" s="27" t="str">
        <f t="shared" si="35"/>
        <v/>
      </c>
      <c r="O1196" s="27" t="str">
        <f t="shared" si="36"/>
        <v/>
      </c>
      <c r="P1196" s="27" t="str">
        <f t="shared" si="37"/>
        <v/>
      </c>
      <c r="Q1196" s="28" t="s">
        <v>66</v>
      </c>
      <c r="R1196" s="33" t="s">
        <v>66</v>
      </c>
      <c r="S1196" s="30">
        <f ca="1">SUMIFS(Dividendos!E:E,Dividendos!B:B,A1196,Dividendos!A:A,"&gt;="&amp;B1196,Dividendos!A:A,"&lt;="&amp; IF(I1196="",TODAY(),I1196 ))*D1196</f>
        <v>0</v>
      </c>
      <c r="T1196" s="30">
        <f t="shared" ca="1" si="38"/>
        <v>0</v>
      </c>
      <c r="U1196" s="31" t="str">
        <f ca="1">IFERROR(__xludf.DUMMYFUNCTION("IFERROR(IF(B1196=TODAY(),GOOGLEFINANCE(""INDEXBVMF:IFIX""),INDEX(GOOGLEFINANCE(""INDEXBVMF:IFIX"",""price"",$B1196),2,2)))"),"")</f>
        <v/>
      </c>
      <c r="V1196" s="31">
        <f ca="1">IFERROR(__xludf.DUMMYFUNCTION("IF(OR(ISBLANK($I1196),I1196=TODAY()), GOOGLEFINANCE(""INDEXBVMF:IFIX"") ,INDEX(GOOGLEFINANCE(""INDEXBVMF:IFIX"",""price"",$I1196),2,2))"),3416.25)</f>
        <v>3416.25</v>
      </c>
      <c r="W1196" s="32" t="e">
        <f t="shared" ca="1" si="39"/>
        <v>#VALUE!</v>
      </c>
      <c r="X1196" s="33" t="s">
        <v>66</v>
      </c>
      <c r="Y1196" s="34">
        <v>0</v>
      </c>
    </row>
    <row r="1197" spans="1:25" ht="15.75" customHeight="1" x14ac:dyDescent="0.2">
      <c r="A1197" s="48"/>
      <c r="B1197" s="45"/>
      <c r="C1197" s="46"/>
      <c r="D1197" s="48"/>
      <c r="E1197" s="135"/>
      <c r="F1197" s="49">
        <f t="shared" si="32"/>
        <v>0</v>
      </c>
      <c r="G1197" s="49">
        <f t="shared" si="33"/>
        <v>0</v>
      </c>
      <c r="H1197" s="34" t="s">
        <v>66</v>
      </c>
      <c r="I1197" s="45"/>
      <c r="J1197" s="46"/>
      <c r="K1197" s="25"/>
      <c r="L1197" s="22"/>
      <c r="M1197" s="47" t="str">
        <f t="shared" si="34"/>
        <v/>
      </c>
      <c r="N1197" s="27" t="str">
        <f t="shared" si="35"/>
        <v/>
      </c>
      <c r="O1197" s="27" t="str">
        <f t="shared" si="36"/>
        <v/>
      </c>
      <c r="P1197" s="27" t="str">
        <f t="shared" si="37"/>
        <v/>
      </c>
      <c r="Q1197" s="28" t="s">
        <v>66</v>
      </c>
      <c r="R1197" s="33" t="s">
        <v>66</v>
      </c>
      <c r="S1197" s="30">
        <f ca="1">SUMIFS(Dividendos!E:E,Dividendos!B:B,A1197,Dividendos!A:A,"&gt;="&amp;B1197,Dividendos!A:A,"&lt;="&amp; IF(I1197="",TODAY(),I1197 ))*D1197</f>
        <v>0</v>
      </c>
      <c r="T1197" s="30">
        <f t="shared" ca="1" si="38"/>
        <v>0</v>
      </c>
      <c r="U1197" s="31" t="str">
        <f ca="1">IFERROR(__xludf.DUMMYFUNCTION("IFERROR(IF(B1197=TODAY(),GOOGLEFINANCE(""INDEXBVMF:IFIX""),INDEX(GOOGLEFINANCE(""INDEXBVMF:IFIX"",""price"",$B1197),2,2)))"),"")</f>
        <v/>
      </c>
      <c r="V1197" s="31">
        <f ca="1">IFERROR(__xludf.DUMMYFUNCTION("IF(OR(ISBLANK($I1197),I1197=TODAY()), GOOGLEFINANCE(""INDEXBVMF:IFIX"") ,INDEX(GOOGLEFINANCE(""INDEXBVMF:IFIX"",""price"",$I1197),2,2))"),3416.25)</f>
        <v>3416.25</v>
      </c>
      <c r="W1197" s="32" t="e">
        <f t="shared" ca="1" si="39"/>
        <v>#VALUE!</v>
      </c>
      <c r="X1197" s="33" t="s">
        <v>66</v>
      </c>
      <c r="Y1197" s="34">
        <v>0</v>
      </c>
    </row>
    <row r="1198" spans="1:25" ht="15.75" customHeight="1" x14ac:dyDescent="0.2">
      <c r="A1198" s="48"/>
      <c r="B1198" s="45"/>
      <c r="C1198" s="46"/>
      <c r="D1198" s="48"/>
      <c r="E1198" s="135"/>
      <c r="F1198" s="49">
        <f t="shared" si="32"/>
        <v>0</v>
      </c>
      <c r="G1198" s="49">
        <f t="shared" si="33"/>
        <v>0</v>
      </c>
      <c r="H1198" s="34" t="s">
        <v>66</v>
      </c>
      <c r="I1198" s="45"/>
      <c r="J1198" s="46"/>
      <c r="K1198" s="25"/>
      <c r="L1198" s="22"/>
      <c r="M1198" s="47" t="str">
        <f t="shared" si="34"/>
        <v/>
      </c>
      <c r="N1198" s="27" t="str">
        <f t="shared" si="35"/>
        <v/>
      </c>
      <c r="O1198" s="27" t="str">
        <f t="shared" si="36"/>
        <v/>
      </c>
      <c r="P1198" s="27" t="str">
        <f t="shared" si="37"/>
        <v/>
      </c>
      <c r="Q1198" s="28" t="s">
        <v>66</v>
      </c>
      <c r="R1198" s="33" t="s">
        <v>66</v>
      </c>
      <c r="S1198" s="30">
        <f ca="1">SUMIFS(Dividendos!E:E,Dividendos!B:B,A1198,Dividendos!A:A,"&gt;="&amp;B1198,Dividendos!A:A,"&lt;="&amp; IF(I1198="",TODAY(),I1198 ))*D1198</f>
        <v>0</v>
      </c>
      <c r="T1198" s="30">
        <f t="shared" ca="1" si="38"/>
        <v>0</v>
      </c>
      <c r="U1198" s="31" t="str">
        <f ca="1">IFERROR(__xludf.DUMMYFUNCTION("IFERROR(IF(B1198=TODAY(),GOOGLEFINANCE(""INDEXBVMF:IFIX""),INDEX(GOOGLEFINANCE(""INDEXBVMF:IFIX"",""price"",$B1198),2,2)))"),"")</f>
        <v/>
      </c>
      <c r="V1198" s="31">
        <f ca="1">IFERROR(__xludf.DUMMYFUNCTION("IF(OR(ISBLANK($I1198),I1198=TODAY()), GOOGLEFINANCE(""INDEXBVMF:IFIX"") ,INDEX(GOOGLEFINANCE(""INDEXBVMF:IFIX"",""price"",$I1198),2,2))"),3416.25)</f>
        <v>3416.25</v>
      </c>
      <c r="W1198" s="32" t="e">
        <f t="shared" ca="1" si="39"/>
        <v>#VALUE!</v>
      </c>
      <c r="X1198" s="33" t="s">
        <v>66</v>
      </c>
      <c r="Y1198" s="34">
        <v>0</v>
      </c>
    </row>
    <row r="1199" spans="1:25" ht="15.75" customHeight="1" x14ac:dyDescent="0.2">
      <c r="A1199" s="48"/>
      <c r="B1199" s="45"/>
      <c r="C1199" s="46"/>
      <c r="D1199" s="48"/>
      <c r="E1199" s="135"/>
      <c r="F1199" s="49">
        <f t="shared" si="32"/>
        <v>0</v>
      </c>
      <c r="G1199" s="49">
        <f t="shared" si="33"/>
        <v>0</v>
      </c>
      <c r="H1199" s="34" t="s">
        <v>66</v>
      </c>
      <c r="I1199" s="45"/>
      <c r="J1199" s="46"/>
      <c r="K1199" s="25"/>
      <c r="L1199" s="22"/>
      <c r="M1199" s="47" t="str">
        <f t="shared" si="34"/>
        <v/>
      </c>
      <c r="N1199" s="27" t="str">
        <f t="shared" si="35"/>
        <v/>
      </c>
      <c r="O1199" s="27" t="str">
        <f t="shared" si="36"/>
        <v/>
      </c>
      <c r="P1199" s="27" t="str">
        <f t="shared" si="37"/>
        <v/>
      </c>
      <c r="Q1199" s="28" t="s">
        <v>66</v>
      </c>
      <c r="R1199" s="33" t="s">
        <v>66</v>
      </c>
      <c r="S1199" s="30">
        <f ca="1">SUMIFS(Dividendos!E:E,Dividendos!B:B,A1199,Dividendos!A:A,"&gt;="&amp;B1199,Dividendos!A:A,"&lt;="&amp; IF(I1199="",TODAY(),I1199 ))*D1199</f>
        <v>0</v>
      </c>
      <c r="T1199" s="30">
        <f t="shared" ca="1" si="38"/>
        <v>0</v>
      </c>
      <c r="U1199" s="31" t="str">
        <f ca="1">IFERROR(__xludf.DUMMYFUNCTION("IFERROR(IF(B1199=TODAY(),GOOGLEFINANCE(""INDEXBVMF:IFIX""),INDEX(GOOGLEFINANCE(""INDEXBVMF:IFIX"",""price"",$B1199),2,2)))"),"")</f>
        <v/>
      </c>
      <c r="V1199" s="31">
        <f ca="1">IFERROR(__xludf.DUMMYFUNCTION("IF(OR(ISBLANK($I1199),I1199=TODAY()), GOOGLEFINANCE(""INDEXBVMF:IFIX"") ,INDEX(GOOGLEFINANCE(""INDEXBVMF:IFIX"",""price"",$I1199),2,2))"),3416.25)</f>
        <v>3416.25</v>
      </c>
      <c r="W1199" s="32" t="e">
        <f t="shared" ca="1" si="39"/>
        <v>#VALUE!</v>
      </c>
      <c r="X1199" s="33" t="s">
        <v>66</v>
      </c>
      <c r="Y1199" s="34">
        <v>0</v>
      </c>
    </row>
    <row r="1200" spans="1:25" ht="15.75" customHeight="1" x14ac:dyDescent="0.2">
      <c r="A1200" s="48"/>
      <c r="B1200" s="45"/>
      <c r="C1200" s="46"/>
      <c r="D1200" s="48"/>
      <c r="E1200" s="135"/>
      <c r="F1200" s="49">
        <f t="shared" si="32"/>
        <v>0</v>
      </c>
      <c r="G1200" s="49">
        <f t="shared" si="33"/>
        <v>0</v>
      </c>
      <c r="H1200" s="34" t="s">
        <v>66</v>
      </c>
      <c r="I1200" s="45"/>
      <c r="J1200" s="46"/>
      <c r="K1200" s="25"/>
      <c r="L1200" s="22"/>
      <c r="M1200" s="47" t="str">
        <f t="shared" si="34"/>
        <v/>
      </c>
      <c r="N1200" s="27" t="str">
        <f t="shared" si="35"/>
        <v/>
      </c>
      <c r="O1200" s="27" t="str">
        <f t="shared" si="36"/>
        <v/>
      </c>
      <c r="P1200" s="27" t="str">
        <f t="shared" si="37"/>
        <v/>
      </c>
      <c r="Q1200" s="28" t="s">
        <v>66</v>
      </c>
      <c r="R1200" s="33" t="s">
        <v>66</v>
      </c>
      <c r="S1200" s="30">
        <f ca="1">SUMIFS(Dividendos!E:E,Dividendos!B:B,A1200,Dividendos!A:A,"&gt;="&amp;B1200,Dividendos!A:A,"&lt;="&amp; IF(I1200="",TODAY(),I1200 ))*D1200</f>
        <v>0</v>
      </c>
      <c r="T1200" s="30">
        <f t="shared" ca="1" si="38"/>
        <v>0</v>
      </c>
      <c r="U1200" s="31" t="str">
        <f ca="1">IFERROR(__xludf.DUMMYFUNCTION("IFERROR(IF(B1200=TODAY(),GOOGLEFINANCE(""INDEXBVMF:IFIX""),INDEX(GOOGLEFINANCE(""INDEXBVMF:IFIX"",""price"",$B1200),2,2)))"),"")</f>
        <v/>
      </c>
      <c r="V1200" s="31">
        <f ca="1">IFERROR(__xludf.DUMMYFUNCTION("IF(OR(ISBLANK($I1200),I1200=TODAY()), GOOGLEFINANCE(""INDEXBVMF:IFIX"") ,INDEX(GOOGLEFINANCE(""INDEXBVMF:IFIX"",""price"",$I1200),2,2))"),3416.25)</f>
        <v>3416.25</v>
      </c>
      <c r="W1200" s="32" t="e">
        <f t="shared" ca="1" si="39"/>
        <v>#VALUE!</v>
      </c>
      <c r="X1200" s="33" t="s">
        <v>66</v>
      </c>
      <c r="Y1200" s="34">
        <v>0</v>
      </c>
    </row>
    <row r="1201" spans="1:25" ht="15.75" customHeight="1" x14ac:dyDescent="0.2">
      <c r="A1201" s="48"/>
      <c r="B1201" s="45"/>
      <c r="C1201" s="46"/>
      <c r="D1201" s="48"/>
      <c r="E1201" s="135"/>
      <c r="F1201" s="49">
        <f t="shared" si="32"/>
        <v>0</v>
      </c>
      <c r="G1201" s="49">
        <f t="shared" si="33"/>
        <v>0</v>
      </c>
      <c r="H1201" s="34" t="s">
        <v>66</v>
      </c>
      <c r="I1201" s="45"/>
      <c r="J1201" s="46"/>
      <c r="K1201" s="25"/>
      <c r="L1201" s="22"/>
      <c r="M1201" s="47" t="str">
        <f t="shared" si="34"/>
        <v/>
      </c>
      <c r="N1201" s="27" t="str">
        <f t="shared" si="35"/>
        <v/>
      </c>
      <c r="O1201" s="27" t="str">
        <f t="shared" si="36"/>
        <v/>
      </c>
      <c r="P1201" s="27" t="str">
        <f t="shared" si="37"/>
        <v/>
      </c>
      <c r="Q1201" s="28" t="s">
        <v>66</v>
      </c>
      <c r="R1201" s="33" t="s">
        <v>66</v>
      </c>
      <c r="S1201" s="30">
        <f ca="1">SUMIFS(Dividendos!E:E,Dividendos!B:B,A1201,Dividendos!A:A,"&gt;="&amp;B1201,Dividendos!A:A,"&lt;="&amp; IF(I1201="",TODAY(),I1201 ))*D1201</f>
        <v>0</v>
      </c>
      <c r="T1201" s="30">
        <f t="shared" ca="1" si="38"/>
        <v>0</v>
      </c>
      <c r="U1201" s="31" t="str">
        <f ca="1">IFERROR(__xludf.DUMMYFUNCTION("IFERROR(IF(B1201=TODAY(),GOOGLEFINANCE(""INDEXBVMF:IFIX""),INDEX(GOOGLEFINANCE(""INDEXBVMF:IFIX"",""price"",$B1201),2,2)))"),"")</f>
        <v/>
      </c>
      <c r="V1201" s="31">
        <f ca="1">IFERROR(__xludf.DUMMYFUNCTION("IF(OR(ISBLANK($I1201),I1201=TODAY()), GOOGLEFINANCE(""INDEXBVMF:IFIX"") ,INDEX(GOOGLEFINANCE(""INDEXBVMF:IFIX"",""price"",$I1201),2,2))"),3416.25)</f>
        <v>3416.25</v>
      </c>
      <c r="W1201" s="32" t="e">
        <f t="shared" ca="1" si="39"/>
        <v>#VALUE!</v>
      </c>
      <c r="X1201" s="33" t="s">
        <v>66</v>
      </c>
      <c r="Y1201" s="34">
        <v>0</v>
      </c>
    </row>
    <row r="1202" spans="1:25" ht="15.75" customHeight="1" x14ac:dyDescent="0.2">
      <c r="A1202" s="48"/>
      <c r="B1202" s="45"/>
      <c r="C1202" s="46"/>
      <c r="D1202" s="48"/>
      <c r="E1202" s="135"/>
      <c r="F1202" s="49">
        <f t="shared" si="32"/>
        <v>0</v>
      </c>
      <c r="G1202" s="49">
        <f t="shared" si="33"/>
        <v>0</v>
      </c>
      <c r="H1202" s="34" t="s">
        <v>66</v>
      </c>
      <c r="I1202" s="45"/>
      <c r="J1202" s="46"/>
      <c r="K1202" s="25"/>
      <c r="L1202" s="22"/>
      <c r="M1202" s="47" t="str">
        <f t="shared" si="34"/>
        <v/>
      </c>
      <c r="N1202" s="27" t="str">
        <f t="shared" si="35"/>
        <v/>
      </c>
      <c r="O1202" s="27" t="str">
        <f t="shared" si="36"/>
        <v/>
      </c>
      <c r="P1202" s="27" t="str">
        <f t="shared" si="37"/>
        <v/>
      </c>
      <c r="Q1202" s="28" t="s">
        <v>66</v>
      </c>
      <c r="R1202" s="33" t="s">
        <v>66</v>
      </c>
      <c r="S1202" s="30">
        <f ca="1">SUMIFS(Dividendos!E:E,Dividendos!B:B,A1202,Dividendos!A:A,"&gt;="&amp;B1202,Dividendos!A:A,"&lt;="&amp; IF(I1202="",TODAY(),I1202 ))*D1202</f>
        <v>0</v>
      </c>
      <c r="T1202" s="30">
        <f t="shared" ca="1" si="38"/>
        <v>0</v>
      </c>
      <c r="U1202" s="31" t="str">
        <f ca="1">IFERROR(__xludf.DUMMYFUNCTION("IFERROR(IF(B1202=TODAY(),GOOGLEFINANCE(""INDEXBVMF:IFIX""),INDEX(GOOGLEFINANCE(""INDEXBVMF:IFIX"",""price"",$B1202),2,2)))"),"")</f>
        <v/>
      </c>
      <c r="V1202" s="31">
        <f ca="1">IFERROR(__xludf.DUMMYFUNCTION("IF(OR(ISBLANK($I1202),I1202=TODAY()), GOOGLEFINANCE(""INDEXBVMF:IFIX"") ,INDEX(GOOGLEFINANCE(""INDEXBVMF:IFIX"",""price"",$I1202),2,2))"),3416.25)</f>
        <v>3416.25</v>
      </c>
      <c r="W1202" s="32" t="e">
        <f t="shared" ca="1" si="39"/>
        <v>#VALUE!</v>
      </c>
      <c r="X1202" s="33" t="s">
        <v>66</v>
      </c>
      <c r="Y1202" s="34">
        <v>0</v>
      </c>
    </row>
    <row r="1203" spans="1:25" ht="15.75" customHeight="1" x14ac:dyDescent="0.2">
      <c r="A1203" s="48"/>
      <c r="B1203" s="45"/>
      <c r="C1203" s="46"/>
      <c r="D1203" s="48"/>
      <c r="E1203" s="135"/>
      <c r="F1203" s="49">
        <f t="shared" si="32"/>
        <v>0</v>
      </c>
      <c r="G1203" s="49">
        <f t="shared" si="33"/>
        <v>0</v>
      </c>
      <c r="H1203" s="34" t="s">
        <v>66</v>
      </c>
      <c r="I1203" s="45"/>
      <c r="J1203" s="46"/>
      <c r="K1203" s="25"/>
      <c r="L1203" s="22"/>
      <c r="M1203" s="47" t="str">
        <f t="shared" si="34"/>
        <v/>
      </c>
      <c r="N1203" s="27" t="str">
        <f t="shared" si="35"/>
        <v/>
      </c>
      <c r="O1203" s="27" t="str">
        <f t="shared" si="36"/>
        <v/>
      </c>
      <c r="P1203" s="27" t="str">
        <f t="shared" si="37"/>
        <v/>
      </c>
      <c r="Q1203" s="28" t="s">
        <v>66</v>
      </c>
      <c r="R1203" s="33" t="s">
        <v>66</v>
      </c>
      <c r="S1203" s="30">
        <f ca="1">SUMIFS(Dividendos!E:E,Dividendos!B:B,A1203,Dividendos!A:A,"&gt;="&amp;B1203,Dividendos!A:A,"&lt;="&amp; IF(I1203="",TODAY(),I1203 ))*D1203</f>
        <v>0</v>
      </c>
      <c r="T1203" s="30">
        <f t="shared" ca="1" si="38"/>
        <v>0</v>
      </c>
      <c r="U1203" s="31" t="str">
        <f ca="1">IFERROR(__xludf.DUMMYFUNCTION("IFERROR(IF(B1203=TODAY(),GOOGLEFINANCE(""INDEXBVMF:IFIX""),INDEX(GOOGLEFINANCE(""INDEXBVMF:IFIX"",""price"",$B1203),2,2)))"),"")</f>
        <v/>
      </c>
      <c r="V1203" s="31">
        <f ca="1">IFERROR(__xludf.DUMMYFUNCTION("IF(OR(ISBLANK($I1203),I1203=TODAY()), GOOGLEFINANCE(""INDEXBVMF:IFIX"") ,INDEX(GOOGLEFINANCE(""INDEXBVMF:IFIX"",""price"",$I1203),2,2))"),3416.25)</f>
        <v>3416.25</v>
      </c>
      <c r="W1203" s="32" t="e">
        <f t="shared" ca="1" si="39"/>
        <v>#VALUE!</v>
      </c>
      <c r="X1203" s="33" t="s">
        <v>66</v>
      </c>
      <c r="Y1203" s="34">
        <v>0</v>
      </c>
    </row>
    <row r="1204" spans="1:25" ht="15.75" customHeight="1" x14ac:dyDescent="0.2">
      <c r="A1204" s="48"/>
      <c r="B1204" s="45"/>
      <c r="C1204" s="46"/>
      <c r="D1204" s="48"/>
      <c r="E1204" s="135"/>
      <c r="F1204" s="49">
        <f t="shared" si="32"/>
        <v>0</v>
      </c>
      <c r="G1204" s="49">
        <f t="shared" si="33"/>
        <v>0</v>
      </c>
      <c r="H1204" s="34" t="s">
        <v>66</v>
      </c>
      <c r="I1204" s="45"/>
      <c r="J1204" s="46"/>
      <c r="K1204" s="25"/>
      <c r="L1204" s="22"/>
      <c r="M1204" s="47" t="str">
        <f t="shared" si="34"/>
        <v/>
      </c>
      <c r="N1204" s="27" t="str">
        <f t="shared" si="35"/>
        <v/>
      </c>
      <c r="O1204" s="27" t="str">
        <f t="shared" si="36"/>
        <v/>
      </c>
      <c r="P1204" s="27" t="str">
        <f t="shared" si="37"/>
        <v/>
      </c>
      <c r="Q1204" s="28" t="s">
        <v>66</v>
      </c>
      <c r="R1204" s="33" t="s">
        <v>66</v>
      </c>
      <c r="S1204" s="30">
        <f ca="1">SUMIFS(Dividendos!E:E,Dividendos!B:B,A1204,Dividendos!A:A,"&gt;="&amp;B1204,Dividendos!A:A,"&lt;="&amp; IF(I1204="",TODAY(),I1204 ))*D1204</f>
        <v>0</v>
      </c>
      <c r="T1204" s="30">
        <f t="shared" ca="1" si="38"/>
        <v>0</v>
      </c>
      <c r="U1204" s="31" t="str">
        <f ca="1">IFERROR(__xludf.DUMMYFUNCTION("IFERROR(IF(B1204=TODAY(),GOOGLEFINANCE(""INDEXBVMF:IFIX""),INDEX(GOOGLEFINANCE(""INDEXBVMF:IFIX"",""price"",$B1204),2,2)))"),"")</f>
        <v/>
      </c>
      <c r="V1204" s="31">
        <f ca="1">IFERROR(__xludf.DUMMYFUNCTION("IF(OR(ISBLANK($I1204),I1204=TODAY()), GOOGLEFINANCE(""INDEXBVMF:IFIX"") ,INDEX(GOOGLEFINANCE(""INDEXBVMF:IFIX"",""price"",$I1204),2,2))"),3416.25)</f>
        <v>3416.25</v>
      </c>
      <c r="W1204" s="32" t="e">
        <f t="shared" ca="1" si="39"/>
        <v>#VALUE!</v>
      </c>
      <c r="X1204" s="33" t="s">
        <v>66</v>
      </c>
      <c r="Y1204" s="34">
        <v>0</v>
      </c>
    </row>
    <row r="1205" spans="1:25" ht="15.75" customHeight="1" x14ac:dyDescent="0.2">
      <c r="A1205" s="48"/>
      <c r="B1205" s="45"/>
      <c r="C1205" s="46"/>
      <c r="D1205" s="48"/>
      <c r="E1205" s="135"/>
      <c r="F1205" s="49">
        <f t="shared" si="32"/>
        <v>0</v>
      </c>
      <c r="G1205" s="49">
        <f t="shared" si="33"/>
        <v>0</v>
      </c>
      <c r="H1205" s="34" t="s">
        <v>66</v>
      </c>
      <c r="I1205" s="45"/>
      <c r="J1205" s="46"/>
      <c r="K1205" s="25"/>
      <c r="L1205" s="22"/>
      <c r="M1205" s="47" t="str">
        <f t="shared" si="34"/>
        <v/>
      </c>
      <c r="N1205" s="27" t="str">
        <f t="shared" si="35"/>
        <v/>
      </c>
      <c r="O1205" s="27" t="str">
        <f t="shared" si="36"/>
        <v/>
      </c>
      <c r="P1205" s="27" t="str">
        <f t="shared" si="37"/>
        <v/>
      </c>
      <c r="Q1205" s="28" t="s">
        <v>66</v>
      </c>
      <c r="R1205" s="33" t="s">
        <v>66</v>
      </c>
      <c r="S1205" s="30">
        <f ca="1">SUMIFS(Dividendos!E:E,Dividendos!B:B,A1205,Dividendos!A:A,"&gt;="&amp;B1205,Dividendos!A:A,"&lt;="&amp; IF(I1205="",TODAY(),I1205 ))*D1205</f>
        <v>0</v>
      </c>
      <c r="T1205" s="30">
        <f t="shared" ca="1" si="38"/>
        <v>0</v>
      </c>
      <c r="U1205" s="31" t="str">
        <f ca="1">IFERROR(__xludf.DUMMYFUNCTION("IFERROR(IF(B1205=TODAY(),GOOGLEFINANCE(""INDEXBVMF:IFIX""),INDEX(GOOGLEFINANCE(""INDEXBVMF:IFIX"",""price"",$B1205),2,2)))"),"")</f>
        <v/>
      </c>
      <c r="V1205" s="31">
        <f ca="1">IFERROR(__xludf.DUMMYFUNCTION("IF(OR(ISBLANK($I1205),I1205=TODAY()), GOOGLEFINANCE(""INDEXBVMF:IFIX"") ,INDEX(GOOGLEFINANCE(""INDEXBVMF:IFIX"",""price"",$I1205),2,2))"),3416.25)</f>
        <v>3416.25</v>
      </c>
      <c r="W1205" s="32" t="e">
        <f t="shared" ca="1" si="39"/>
        <v>#VALUE!</v>
      </c>
      <c r="X1205" s="33" t="s">
        <v>66</v>
      </c>
      <c r="Y1205" s="34">
        <v>0</v>
      </c>
    </row>
    <row r="1206" spans="1:25" ht="15.75" customHeight="1" x14ac:dyDescent="0.2">
      <c r="A1206" s="48"/>
      <c r="B1206" s="45"/>
      <c r="C1206" s="46"/>
      <c r="D1206" s="48"/>
      <c r="E1206" s="135"/>
      <c r="F1206" s="49">
        <f t="shared" si="32"/>
        <v>0</v>
      </c>
      <c r="G1206" s="49">
        <f t="shared" si="33"/>
        <v>0</v>
      </c>
      <c r="H1206" s="34" t="s">
        <v>66</v>
      </c>
      <c r="I1206" s="45"/>
      <c r="J1206" s="46"/>
      <c r="K1206" s="25"/>
      <c r="L1206" s="22"/>
      <c r="M1206" s="47" t="str">
        <f t="shared" si="34"/>
        <v/>
      </c>
      <c r="N1206" s="27" t="str">
        <f t="shared" si="35"/>
        <v/>
      </c>
      <c r="O1206" s="27" t="str">
        <f t="shared" si="36"/>
        <v/>
      </c>
      <c r="P1206" s="27" t="str">
        <f t="shared" si="37"/>
        <v/>
      </c>
      <c r="Q1206" s="28" t="s">
        <v>66</v>
      </c>
      <c r="R1206" s="33" t="s">
        <v>66</v>
      </c>
      <c r="S1206" s="30">
        <f ca="1">SUMIFS(Dividendos!E:E,Dividendos!B:B,A1206,Dividendos!A:A,"&gt;="&amp;B1206,Dividendos!A:A,"&lt;="&amp; IF(I1206="",TODAY(),I1206 ))*D1206</f>
        <v>0</v>
      </c>
      <c r="T1206" s="30">
        <f t="shared" ca="1" si="38"/>
        <v>0</v>
      </c>
      <c r="U1206" s="31" t="str">
        <f ca="1">IFERROR(__xludf.DUMMYFUNCTION("IFERROR(IF(B1206=TODAY(),GOOGLEFINANCE(""INDEXBVMF:IFIX""),INDEX(GOOGLEFINANCE(""INDEXBVMF:IFIX"",""price"",$B1206),2,2)))"),"")</f>
        <v/>
      </c>
      <c r="V1206" s="31">
        <f ca="1">IFERROR(__xludf.DUMMYFUNCTION("IF(OR(ISBLANK($I1206),I1206=TODAY()), GOOGLEFINANCE(""INDEXBVMF:IFIX"") ,INDEX(GOOGLEFINANCE(""INDEXBVMF:IFIX"",""price"",$I1206),2,2))"),3416.25)</f>
        <v>3416.25</v>
      </c>
      <c r="W1206" s="32" t="e">
        <f t="shared" ca="1" si="39"/>
        <v>#VALUE!</v>
      </c>
      <c r="X1206" s="33" t="s">
        <v>66</v>
      </c>
      <c r="Y1206" s="34">
        <v>0</v>
      </c>
    </row>
    <row r="1207" spans="1:25" ht="15.75" customHeight="1" x14ac:dyDescent="0.2">
      <c r="A1207" s="48"/>
      <c r="B1207" s="45"/>
      <c r="C1207" s="46"/>
      <c r="D1207" s="48"/>
      <c r="E1207" s="135"/>
      <c r="F1207" s="49">
        <f t="shared" si="32"/>
        <v>0</v>
      </c>
      <c r="G1207" s="49">
        <f t="shared" si="33"/>
        <v>0</v>
      </c>
      <c r="H1207" s="34" t="s">
        <v>66</v>
      </c>
      <c r="I1207" s="45"/>
      <c r="J1207" s="46"/>
      <c r="K1207" s="25"/>
      <c r="L1207" s="22"/>
      <c r="M1207" s="47" t="str">
        <f t="shared" si="34"/>
        <v/>
      </c>
      <c r="N1207" s="27" t="str">
        <f t="shared" si="35"/>
        <v/>
      </c>
      <c r="O1207" s="27" t="str">
        <f t="shared" si="36"/>
        <v/>
      </c>
      <c r="P1207" s="27" t="str">
        <f t="shared" si="37"/>
        <v/>
      </c>
      <c r="Q1207" s="28" t="s">
        <v>66</v>
      </c>
      <c r="R1207" s="33" t="s">
        <v>66</v>
      </c>
      <c r="S1207" s="30">
        <f ca="1">SUMIFS(Dividendos!E:E,Dividendos!B:B,A1207,Dividendos!A:A,"&gt;="&amp;B1207,Dividendos!A:A,"&lt;="&amp; IF(I1207="",TODAY(),I1207 ))*D1207</f>
        <v>0</v>
      </c>
      <c r="T1207" s="30">
        <f t="shared" ca="1" si="38"/>
        <v>0</v>
      </c>
      <c r="U1207" s="31" t="str">
        <f ca="1">IFERROR(__xludf.DUMMYFUNCTION("IFERROR(IF(B1207=TODAY(),GOOGLEFINANCE(""INDEXBVMF:IFIX""),INDEX(GOOGLEFINANCE(""INDEXBVMF:IFIX"",""price"",$B1207),2,2)))"),"")</f>
        <v/>
      </c>
      <c r="V1207" s="31">
        <f ca="1">IFERROR(__xludf.DUMMYFUNCTION("IF(OR(ISBLANK($I1207),I1207=TODAY()), GOOGLEFINANCE(""INDEXBVMF:IFIX"") ,INDEX(GOOGLEFINANCE(""INDEXBVMF:IFIX"",""price"",$I1207),2,2))"),3416.25)</f>
        <v>3416.25</v>
      </c>
      <c r="W1207" s="32" t="e">
        <f t="shared" ca="1" si="39"/>
        <v>#VALUE!</v>
      </c>
      <c r="X1207" s="33" t="s">
        <v>66</v>
      </c>
      <c r="Y1207" s="34">
        <v>0</v>
      </c>
    </row>
    <row r="1208" spans="1:25" ht="15.75" customHeight="1" x14ac:dyDescent="0.2">
      <c r="A1208" s="48"/>
      <c r="B1208" s="45"/>
      <c r="C1208" s="46"/>
      <c r="D1208" s="48"/>
      <c r="E1208" s="135"/>
      <c r="F1208" s="49">
        <f t="shared" si="32"/>
        <v>0</v>
      </c>
      <c r="G1208" s="49">
        <f t="shared" si="33"/>
        <v>0</v>
      </c>
      <c r="H1208" s="34" t="s">
        <v>66</v>
      </c>
      <c r="I1208" s="45"/>
      <c r="J1208" s="46"/>
      <c r="K1208" s="25"/>
      <c r="L1208" s="22"/>
      <c r="M1208" s="47" t="str">
        <f t="shared" si="34"/>
        <v/>
      </c>
      <c r="N1208" s="27" t="str">
        <f t="shared" si="35"/>
        <v/>
      </c>
      <c r="O1208" s="27" t="str">
        <f t="shared" si="36"/>
        <v/>
      </c>
      <c r="P1208" s="27" t="str">
        <f t="shared" si="37"/>
        <v/>
      </c>
      <c r="Q1208" s="28" t="s">
        <v>66</v>
      </c>
      <c r="R1208" s="33" t="s">
        <v>66</v>
      </c>
      <c r="S1208" s="30">
        <f ca="1">SUMIFS(Dividendos!E:E,Dividendos!B:B,A1208,Dividendos!A:A,"&gt;="&amp;B1208,Dividendos!A:A,"&lt;="&amp; IF(I1208="",TODAY(),I1208 ))*D1208</f>
        <v>0</v>
      </c>
      <c r="T1208" s="30">
        <f t="shared" ca="1" si="38"/>
        <v>0</v>
      </c>
      <c r="U1208" s="31" t="str">
        <f ca="1">IFERROR(__xludf.DUMMYFUNCTION("IFERROR(IF(B1208=TODAY(),GOOGLEFINANCE(""INDEXBVMF:IFIX""),INDEX(GOOGLEFINANCE(""INDEXBVMF:IFIX"",""price"",$B1208),2,2)))"),"")</f>
        <v/>
      </c>
      <c r="V1208" s="31">
        <f ca="1">IFERROR(__xludf.DUMMYFUNCTION("IF(OR(ISBLANK($I1208),I1208=TODAY()), GOOGLEFINANCE(""INDEXBVMF:IFIX"") ,INDEX(GOOGLEFINANCE(""INDEXBVMF:IFIX"",""price"",$I1208),2,2))"),3416.25)</f>
        <v>3416.25</v>
      </c>
      <c r="W1208" s="32" t="e">
        <f t="shared" ca="1" si="39"/>
        <v>#VALUE!</v>
      </c>
      <c r="X1208" s="33" t="s">
        <v>66</v>
      </c>
      <c r="Y1208" s="34">
        <v>0</v>
      </c>
    </row>
    <row r="1209" spans="1:25" ht="15.75" customHeight="1" x14ac:dyDescent="0.2">
      <c r="A1209" s="48"/>
      <c r="B1209" s="45"/>
      <c r="C1209" s="46"/>
      <c r="D1209" s="48"/>
      <c r="E1209" s="135"/>
      <c r="F1209" s="49">
        <f t="shared" si="32"/>
        <v>0</v>
      </c>
      <c r="G1209" s="49">
        <f t="shared" si="33"/>
        <v>0</v>
      </c>
      <c r="H1209" s="34" t="s">
        <v>66</v>
      </c>
      <c r="I1209" s="45"/>
      <c r="J1209" s="46"/>
      <c r="K1209" s="25"/>
      <c r="L1209" s="22"/>
      <c r="M1209" s="47" t="str">
        <f t="shared" si="34"/>
        <v/>
      </c>
      <c r="N1209" s="27" t="str">
        <f t="shared" si="35"/>
        <v/>
      </c>
      <c r="O1209" s="27" t="str">
        <f t="shared" si="36"/>
        <v/>
      </c>
      <c r="P1209" s="27" t="str">
        <f t="shared" si="37"/>
        <v/>
      </c>
      <c r="Q1209" s="28" t="s">
        <v>66</v>
      </c>
      <c r="R1209" s="33" t="s">
        <v>66</v>
      </c>
      <c r="S1209" s="30">
        <f ca="1">SUMIFS(Dividendos!E:E,Dividendos!B:B,A1209,Dividendos!A:A,"&gt;="&amp;B1209,Dividendos!A:A,"&lt;="&amp; IF(I1209="",TODAY(),I1209 ))*D1209</f>
        <v>0</v>
      </c>
      <c r="T1209" s="30">
        <f t="shared" ca="1" si="38"/>
        <v>0</v>
      </c>
      <c r="U1209" s="31" t="str">
        <f ca="1">IFERROR(__xludf.DUMMYFUNCTION("IFERROR(IF(B1209=TODAY(),GOOGLEFINANCE(""INDEXBVMF:IFIX""),INDEX(GOOGLEFINANCE(""INDEXBVMF:IFIX"",""price"",$B1209),2,2)))"),"")</f>
        <v/>
      </c>
      <c r="V1209" s="31">
        <f ca="1">IFERROR(__xludf.DUMMYFUNCTION("IF(OR(ISBLANK($I1209),I1209=TODAY()), GOOGLEFINANCE(""INDEXBVMF:IFIX"") ,INDEX(GOOGLEFINANCE(""INDEXBVMF:IFIX"",""price"",$I1209),2,2))"),3416.25)</f>
        <v>3416.25</v>
      </c>
      <c r="W1209" s="32" t="e">
        <f t="shared" ca="1" si="39"/>
        <v>#VALUE!</v>
      </c>
      <c r="X1209" s="33" t="s">
        <v>66</v>
      </c>
      <c r="Y1209" s="34">
        <v>0</v>
      </c>
    </row>
    <row r="1210" spans="1:25" ht="15.75" customHeight="1" x14ac:dyDescent="0.2">
      <c r="A1210" s="48"/>
      <c r="B1210" s="45"/>
      <c r="C1210" s="46"/>
      <c r="D1210" s="48"/>
      <c r="E1210" s="135"/>
      <c r="F1210" s="49">
        <f t="shared" si="32"/>
        <v>0</v>
      </c>
      <c r="G1210" s="49">
        <f t="shared" si="33"/>
        <v>0</v>
      </c>
      <c r="H1210" s="34" t="s">
        <v>66</v>
      </c>
      <c r="I1210" s="45"/>
      <c r="J1210" s="46"/>
      <c r="K1210" s="25"/>
      <c r="L1210" s="22"/>
      <c r="M1210" s="47" t="str">
        <f t="shared" si="34"/>
        <v/>
      </c>
      <c r="N1210" s="27" t="str">
        <f t="shared" si="35"/>
        <v/>
      </c>
      <c r="O1210" s="27" t="str">
        <f t="shared" si="36"/>
        <v/>
      </c>
      <c r="P1210" s="27" t="str">
        <f t="shared" si="37"/>
        <v/>
      </c>
      <c r="Q1210" s="28" t="s">
        <v>66</v>
      </c>
      <c r="R1210" s="33" t="s">
        <v>66</v>
      </c>
      <c r="S1210" s="30">
        <f ca="1">SUMIFS(Dividendos!E:E,Dividendos!B:B,A1210,Dividendos!A:A,"&gt;="&amp;B1210,Dividendos!A:A,"&lt;="&amp; IF(I1210="",TODAY(),I1210 ))*D1210</f>
        <v>0</v>
      </c>
      <c r="T1210" s="30">
        <f t="shared" ca="1" si="38"/>
        <v>0</v>
      </c>
      <c r="U1210" s="31" t="str">
        <f ca="1">IFERROR(__xludf.DUMMYFUNCTION("IFERROR(IF(B1210=TODAY(),GOOGLEFINANCE(""INDEXBVMF:IFIX""),INDEX(GOOGLEFINANCE(""INDEXBVMF:IFIX"",""price"",$B1210),2,2)))"),"")</f>
        <v/>
      </c>
      <c r="V1210" s="31">
        <f ca="1">IFERROR(__xludf.DUMMYFUNCTION("IF(OR(ISBLANK($I1210),I1210=TODAY()), GOOGLEFINANCE(""INDEXBVMF:IFIX"") ,INDEX(GOOGLEFINANCE(""INDEXBVMF:IFIX"",""price"",$I1210),2,2))"),3416.25)</f>
        <v>3416.25</v>
      </c>
      <c r="W1210" s="32" t="e">
        <f t="shared" ca="1" si="39"/>
        <v>#VALUE!</v>
      </c>
      <c r="X1210" s="33" t="s">
        <v>66</v>
      </c>
      <c r="Y1210" s="34">
        <v>0</v>
      </c>
    </row>
    <row r="1211" spans="1:25" ht="15.75" customHeight="1" x14ac:dyDescent="0.2">
      <c r="A1211" s="48"/>
      <c r="B1211" s="45"/>
      <c r="C1211" s="46"/>
      <c r="D1211" s="48"/>
      <c r="E1211" s="135"/>
      <c r="F1211" s="49">
        <f t="shared" si="32"/>
        <v>0</v>
      </c>
      <c r="G1211" s="49">
        <f t="shared" si="33"/>
        <v>0</v>
      </c>
      <c r="H1211" s="34" t="s">
        <v>66</v>
      </c>
      <c r="I1211" s="45"/>
      <c r="J1211" s="46"/>
      <c r="K1211" s="25"/>
      <c r="L1211" s="22"/>
      <c r="M1211" s="47" t="str">
        <f t="shared" si="34"/>
        <v/>
      </c>
      <c r="N1211" s="27" t="str">
        <f t="shared" si="35"/>
        <v/>
      </c>
      <c r="O1211" s="27" t="str">
        <f t="shared" si="36"/>
        <v/>
      </c>
      <c r="P1211" s="27" t="str">
        <f t="shared" si="37"/>
        <v/>
      </c>
      <c r="Q1211" s="28" t="s">
        <v>66</v>
      </c>
      <c r="R1211" s="33" t="s">
        <v>66</v>
      </c>
      <c r="S1211" s="30">
        <f ca="1">SUMIFS(Dividendos!E:E,Dividendos!B:B,A1211,Dividendos!A:A,"&gt;="&amp;B1211,Dividendos!A:A,"&lt;="&amp; IF(I1211="",TODAY(),I1211 ))*D1211</f>
        <v>0</v>
      </c>
      <c r="T1211" s="30">
        <f t="shared" ca="1" si="38"/>
        <v>0</v>
      </c>
      <c r="U1211" s="31" t="str">
        <f ca="1">IFERROR(__xludf.DUMMYFUNCTION("IFERROR(IF(B1211=TODAY(),GOOGLEFINANCE(""INDEXBVMF:IFIX""),INDEX(GOOGLEFINANCE(""INDEXBVMF:IFIX"",""price"",$B1211),2,2)))"),"")</f>
        <v/>
      </c>
      <c r="V1211" s="31">
        <f ca="1">IFERROR(__xludf.DUMMYFUNCTION("IF(OR(ISBLANK($I1211),I1211=TODAY()), GOOGLEFINANCE(""INDEXBVMF:IFIX"") ,INDEX(GOOGLEFINANCE(""INDEXBVMF:IFIX"",""price"",$I1211),2,2))"),3416.25)</f>
        <v>3416.25</v>
      </c>
      <c r="W1211" s="32" t="e">
        <f t="shared" ca="1" si="39"/>
        <v>#VALUE!</v>
      </c>
      <c r="X1211" s="33" t="s">
        <v>66</v>
      </c>
      <c r="Y1211" s="34">
        <v>0</v>
      </c>
    </row>
    <row r="1212" spans="1:25" ht="15.75" customHeight="1" x14ac:dyDescent="0.2">
      <c r="A1212" s="48"/>
      <c r="B1212" s="45"/>
      <c r="C1212" s="46"/>
      <c r="D1212" s="48"/>
      <c r="E1212" s="135"/>
      <c r="F1212" s="49">
        <f t="shared" si="32"/>
        <v>0</v>
      </c>
      <c r="G1212" s="49">
        <f t="shared" si="33"/>
        <v>0</v>
      </c>
      <c r="H1212" s="34" t="s">
        <v>66</v>
      </c>
      <c r="I1212" s="45"/>
      <c r="J1212" s="46"/>
      <c r="K1212" s="25"/>
      <c r="L1212" s="22"/>
      <c r="M1212" s="47" t="str">
        <f t="shared" si="34"/>
        <v/>
      </c>
      <c r="N1212" s="27" t="str">
        <f t="shared" si="35"/>
        <v/>
      </c>
      <c r="O1212" s="27" t="str">
        <f t="shared" si="36"/>
        <v/>
      </c>
      <c r="P1212" s="27" t="str">
        <f t="shared" si="37"/>
        <v/>
      </c>
      <c r="Q1212" s="28" t="s">
        <v>66</v>
      </c>
      <c r="R1212" s="33" t="s">
        <v>66</v>
      </c>
      <c r="S1212" s="30">
        <f ca="1">SUMIFS(Dividendos!E:E,Dividendos!B:B,A1212,Dividendos!A:A,"&gt;="&amp;B1212,Dividendos!A:A,"&lt;="&amp; IF(I1212="",TODAY(),I1212 ))*D1212</f>
        <v>0</v>
      </c>
      <c r="T1212" s="30">
        <f t="shared" ca="1" si="38"/>
        <v>0</v>
      </c>
      <c r="U1212" s="31" t="str">
        <f ca="1">IFERROR(__xludf.DUMMYFUNCTION("IFERROR(IF(B1212=TODAY(),GOOGLEFINANCE(""INDEXBVMF:IFIX""),INDEX(GOOGLEFINANCE(""INDEXBVMF:IFIX"",""price"",$B1212),2,2)))"),"")</f>
        <v/>
      </c>
      <c r="V1212" s="31">
        <f ca="1">IFERROR(__xludf.DUMMYFUNCTION("IF(OR(ISBLANK($I1212),I1212=TODAY()), GOOGLEFINANCE(""INDEXBVMF:IFIX"") ,INDEX(GOOGLEFINANCE(""INDEXBVMF:IFIX"",""price"",$I1212),2,2))"),3416.25)</f>
        <v>3416.25</v>
      </c>
      <c r="W1212" s="32" t="e">
        <f t="shared" ca="1" si="39"/>
        <v>#VALUE!</v>
      </c>
      <c r="X1212" s="33" t="s">
        <v>66</v>
      </c>
      <c r="Y1212" s="34">
        <v>0</v>
      </c>
    </row>
    <row r="1213" spans="1:25" ht="15.75" customHeight="1" x14ac:dyDescent="0.2">
      <c r="A1213" s="48"/>
      <c r="B1213" s="45"/>
      <c r="C1213" s="46"/>
      <c r="D1213" s="48"/>
      <c r="E1213" s="135"/>
      <c r="F1213" s="49">
        <f t="shared" si="32"/>
        <v>0</v>
      </c>
      <c r="G1213" s="49">
        <f t="shared" si="33"/>
        <v>0</v>
      </c>
      <c r="H1213" s="34" t="s">
        <v>66</v>
      </c>
      <c r="I1213" s="45"/>
      <c r="J1213" s="46"/>
      <c r="K1213" s="25"/>
      <c r="L1213" s="22"/>
      <c r="M1213" s="47" t="str">
        <f t="shared" si="34"/>
        <v/>
      </c>
      <c r="N1213" s="27" t="str">
        <f t="shared" si="35"/>
        <v/>
      </c>
      <c r="O1213" s="27" t="str">
        <f t="shared" si="36"/>
        <v/>
      </c>
      <c r="P1213" s="27" t="str">
        <f t="shared" si="37"/>
        <v/>
      </c>
      <c r="Q1213" s="28" t="s">
        <v>66</v>
      </c>
      <c r="R1213" s="33" t="s">
        <v>66</v>
      </c>
      <c r="S1213" s="30">
        <f ca="1">SUMIFS(Dividendos!E:E,Dividendos!B:B,A1213,Dividendos!A:A,"&gt;="&amp;B1213,Dividendos!A:A,"&lt;="&amp; IF(I1213="",TODAY(),I1213 ))*D1213</f>
        <v>0</v>
      </c>
      <c r="T1213" s="30">
        <f t="shared" ca="1" si="38"/>
        <v>0</v>
      </c>
      <c r="U1213" s="31" t="str">
        <f ca="1">IFERROR(__xludf.DUMMYFUNCTION("IFERROR(IF(B1213=TODAY(),GOOGLEFINANCE(""INDEXBVMF:IFIX""),INDEX(GOOGLEFINANCE(""INDEXBVMF:IFIX"",""price"",$B1213),2,2)))"),"")</f>
        <v/>
      </c>
      <c r="V1213" s="31">
        <f ca="1">IFERROR(__xludf.DUMMYFUNCTION("IF(OR(ISBLANK($I1213),I1213=TODAY()), GOOGLEFINANCE(""INDEXBVMF:IFIX"") ,INDEX(GOOGLEFINANCE(""INDEXBVMF:IFIX"",""price"",$I1213),2,2))"),3416.25)</f>
        <v>3416.25</v>
      </c>
      <c r="W1213" s="32" t="e">
        <f t="shared" ca="1" si="39"/>
        <v>#VALUE!</v>
      </c>
      <c r="X1213" s="33" t="s">
        <v>66</v>
      </c>
      <c r="Y1213" s="34">
        <v>0</v>
      </c>
    </row>
    <row r="1214" spans="1:25" ht="15.75" customHeight="1" x14ac:dyDescent="0.2">
      <c r="A1214" s="48"/>
      <c r="B1214" s="45"/>
      <c r="C1214" s="46"/>
      <c r="D1214" s="48"/>
      <c r="E1214" s="135"/>
      <c r="F1214" s="49">
        <f t="shared" si="32"/>
        <v>0</v>
      </c>
      <c r="G1214" s="49">
        <f t="shared" si="33"/>
        <v>0</v>
      </c>
      <c r="H1214" s="34" t="s">
        <v>66</v>
      </c>
      <c r="I1214" s="45"/>
      <c r="J1214" s="46"/>
      <c r="K1214" s="25"/>
      <c r="L1214" s="22"/>
      <c r="M1214" s="47" t="str">
        <f t="shared" si="34"/>
        <v/>
      </c>
      <c r="N1214" s="27" t="str">
        <f t="shared" si="35"/>
        <v/>
      </c>
      <c r="O1214" s="27" t="str">
        <f t="shared" si="36"/>
        <v/>
      </c>
      <c r="P1214" s="27" t="str">
        <f t="shared" si="37"/>
        <v/>
      </c>
      <c r="Q1214" s="28" t="s">
        <v>66</v>
      </c>
      <c r="R1214" s="33" t="s">
        <v>66</v>
      </c>
      <c r="S1214" s="30">
        <f ca="1">SUMIFS(Dividendos!E:E,Dividendos!B:B,A1214,Dividendos!A:A,"&gt;="&amp;B1214,Dividendos!A:A,"&lt;="&amp; IF(I1214="",TODAY(),I1214 ))*D1214</f>
        <v>0</v>
      </c>
      <c r="T1214" s="30">
        <f t="shared" ca="1" si="38"/>
        <v>0</v>
      </c>
      <c r="U1214" s="31" t="str">
        <f ca="1">IFERROR(__xludf.DUMMYFUNCTION("IFERROR(IF(B1214=TODAY(),GOOGLEFINANCE(""INDEXBVMF:IFIX""),INDEX(GOOGLEFINANCE(""INDEXBVMF:IFIX"",""price"",$B1214),2,2)))"),"")</f>
        <v/>
      </c>
      <c r="V1214" s="31">
        <f ca="1">IFERROR(__xludf.DUMMYFUNCTION("IF(OR(ISBLANK($I1214),I1214=TODAY()), GOOGLEFINANCE(""INDEXBVMF:IFIX"") ,INDEX(GOOGLEFINANCE(""INDEXBVMF:IFIX"",""price"",$I1214),2,2))"),3416.25)</f>
        <v>3416.25</v>
      </c>
      <c r="W1214" s="32" t="e">
        <f t="shared" ca="1" si="39"/>
        <v>#VALUE!</v>
      </c>
      <c r="X1214" s="33" t="s">
        <v>66</v>
      </c>
      <c r="Y1214" s="34">
        <v>0</v>
      </c>
    </row>
    <row r="1215" spans="1:25" ht="15.75" customHeight="1" x14ac:dyDescent="0.2">
      <c r="A1215" s="48"/>
      <c r="B1215" s="45"/>
      <c r="C1215" s="46"/>
      <c r="D1215" s="48"/>
      <c r="E1215" s="135"/>
      <c r="F1215" s="49">
        <f t="shared" si="32"/>
        <v>0</v>
      </c>
      <c r="G1215" s="49">
        <f t="shared" si="33"/>
        <v>0</v>
      </c>
      <c r="H1215" s="34" t="s">
        <v>66</v>
      </c>
      <c r="I1215" s="45"/>
      <c r="J1215" s="46"/>
      <c r="K1215" s="25"/>
      <c r="L1215" s="22"/>
      <c r="M1215" s="47" t="str">
        <f t="shared" si="34"/>
        <v/>
      </c>
      <c r="N1215" s="27" t="str">
        <f t="shared" si="35"/>
        <v/>
      </c>
      <c r="O1215" s="27" t="str">
        <f t="shared" si="36"/>
        <v/>
      </c>
      <c r="P1215" s="27" t="str">
        <f t="shared" si="37"/>
        <v/>
      </c>
      <c r="Q1215" s="28" t="s">
        <v>66</v>
      </c>
      <c r="R1215" s="33" t="s">
        <v>66</v>
      </c>
      <c r="S1215" s="30">
        <f ca="1">SUMIFS(Dividendos!E:E,Dividendos!B:B,A1215,Dividendos!A:A,"&gt;="&amp;B1215,Dividendos!A:A,"&lt;="&amp; IF(I1215="",TODAY(),I1215 ))*D1215</f>
        <v>0</v>
      </c>
      <c r="T1215" s="30">
        <f t="shared" ca="1" si="38"/>
        <v>0</v>
      </c>
      <c r="U1215" s="31" t="str">
        <f ca="1">IFERROR(__xludf.DUMMYFUNCTION("IFERROR(IF(B1215=TODAY(),GOOGLEFINANCE(""INDEXBVMF:IFIX""),INDEX(GOOGLEFINANCE(""INDEXBVMF:IFIX"",""price"",$B1215),2,2)))"),"")</f>
        <v/>
      </c>
      <c r="V1215" s="31">
        <f ca="1">IFERROR(__xludf.DUMMYFUNCTION("IF(OR(ISBLANK($I1215),I1215=TODAY()), GOOGLEFINANCE(""INDEXBVMF:IFIX"") ,INDEX(GOOGLEFINANCE(""INDEXBVMF:IFIX"",""price"",$I1215),2,2))"),3416.25)</f>
        <v>3416.25</v>
      </c>
      <c r="W1215" s="32" t="e">
        <f t="shared" ca="1" si="39"/>
        <v>#VALUE!</v>
      </c>
      <c r="X1215" s="33" t="s">
        <v>66</v>
      </c>
      <c r="Y1215" s="34">
        <v>0</v>
      </c>
    </row>
    <row r="1216" spans="1:25" ht="15.75" customHeight="1" x14ac:dyDescent="0.2">
      <c r="A1216" s="48"/>
      <c r="B1216" s="45"/>
      <c r="C1216" s="46"/>
      <c r="D1216" s="48"/>
      <c r="E1216" s="135"/>
      <c r="F1216" s="49">
        <f t="shared" si="32"/>
        <v>0</v>
      </c>
      <c r="G1216" s="49">
        <f t="shared" si="33"/>
        <v>0</v>
      </c>
      <c r="H1216" s="34" t="s">
        <v>66</v>
      </c>
      <c r="I1216" s="45"/>
      <c r="J1216" s="46"/>
      <c r="K1216" s="25"/>
      <c r="L1216" s="22"/>
      <c r="M1216" s="47" t="str">
        <f t="shared" si="34"/>
        <v/>
      </c>
      <c r="N1216" s="27" t="str">
        <f t="shared" si="35"/>
        <v/>
      </c>
      <c r="O1216" s="27" t="str">
        <f t="shared" si="36"/>
        <v/>
      </c>
      <c r="P1216" s="27" t="str">
        <f t="shared" si="37"/>
        <v/>
      </c>
      <c r="Q1216" s="28" t="s">
        <v>66</v>
      </c>
      <c r="R1216" s="33" t="s">
        <v>66</v>
      </c>
      <c r="S1216" s="30">
        <f ca="1">SUMIFS(Dividendos!E:E,Dividendos!B:B,A1216,Dividendos!A:A,"&gt;="&amp;B1216,Dividendos!A:A,"&lt;="&amp; IF(I1216="",TODAY(),I1216 ))*D1216</f>
        <v>0</v>
      </c>
      <c r="T1216" s="30">
        <f t="shared" ca="1" si="38"/>
        <v>0</v>
      </c>
      <c r="U1216" s="31" t="str">
        <f ca="1">IFERROR(__xludf.DUMMYFUNCTION("IFERROR(IF(B1216=TODAY(),GOOGLEFINANCE(""INDEXBVMF:IFIX""),INDEX(GOOGLEFINANCE(""INDEXBVMF:IFIX"",""price"",$B1216),2,2)))"),"")</f>
        <v/>
      </c>
      <c r="V1216" s="31">
        <f ca="1">IFERROR(__xludf.DUMMYFUNCTION("IF(OR(ISBLANK($I1216),I1216=TODAY()), GOOGLEFINANCE(""INDEXBVMF:IFIX"") ,INDEX(GOOGLEFINANCE(""INDEXBVMF:IFIX"",""price"",$I1216),2,2))"),3416.25)</f>
        <v>3416.25</v>
      </c>
      <c r="W1216" s="32" t="e">
        <f t="shared" ca="1" si="39"/>
        <v>#VALUE!</v>
      </c>
      <c r="X1216" s="33" t="s">
        <v>66</v>
      </c>
      <c r="Y1216" s="34">
        <v>0</v>
      </c>
    </row>
    <row r="1217" spans="1:25" ht="15.75" customHeight="1" x14ac:dyDescent="0.2">
      <c r="A1217" s="48"/>
      <c r="B1217" s="45"/>
      <c r="C1217" s="46"/>
      <c r="D1217" s="48"/>
      <c r="E1217" s="135"/>
      <c r="F1217" s="49">
        <f t="shared" si="32"/>
        <v>0</v>
      </c>
      <c r="G1217" s="49">
        <f t="shared" si="33"/>
        <v>0</v>
      </c>
      <c r="H1217" s="34" t="s">
        <v>66</v>
      </c>
      <c r="I1217" s="45"/>
      <c r="J1217" s="46"/>
      <c r="K1217" s="25"/>
      <c r="L1217" s="22"/>
      <c r="M1217" s="47" t="str">
        <f t="shared" si="34"/>
        <v/>
      </c>
      <c r="N1217" s="27" t="str">
        <f t="shared" si="35"/>
        <v/>
      </c>
      <c r="O1217" s="27" t="str">
        <f t="shared" si="36"/>
        <v/>
      </c>
      <c r="P1217" s="27" t="str">
        <f t="shared" si="37"/>
        <v/>
      </c>
      <c r="Q1217" s="28" t="s">
        <v>66</v>
      </c>
      <c r="R1217" s="33" t="s">
        <v>66</v>
      </c>
      <c r="S1217" s="30">
        <f ca="1">SUMIFS(Dividendos!E:E,Dividendos!B:B,A1217,Dividendos!A:A,"&gt;="&amp;B1217,Dividendos!A:A,"&lt;="&amp; IF(I1217="",TODAY(),I1217 ))*D1217</f>
        <v>0</v>
      </c>
      <c r="T1217" s="30">
        <f t="shared" ca="1" si="38"/>
        <v>0</v>
      </c>
      <c r="U1217" s="31" t="str">
        <f ca="1">IFERROR(__xludf.DUMMYFUNCTION("IFERROR(IF(B1217=TODAY(),GOOGLEFINANCE(""INDEXBVMF:IFIX""),INDEX(GOOGLEFINANCE(""INDEXBVMF:IFIX"",""price"",$B1217),2,2)))"),"")</f>
        <v/>
      </c>
      <c r="V1217" s="31">
        <f ca="1">IFERROR(__xludf.DUMMYFUNCTION("IF(OR(ISBLANK($I1217),I1217=TODAY()), GOOGLEFINANCE(""INDEXBVMF:IFIX"") ,INDEX(GOOGLEFINANCE(""INDEXBVMF:IFIX"",""price"",$I1217),2,2))"),3416.25)</f>
        <v>3416.25</v>
      </c>
      <c r="W1217" s="32" t="e">
        <f t="shared" ca="1" si="39"/>
        <v>#VALUE!</v>
      </c>
      <c r="X1217" s="33" t="s">
        <v>66</v>
      </c>
      <c r="Y1217" s="34">
        <v>0</v>
      </c>
    </row>
    <row r="1218" spans="1:25" ht="15.75" customHeight="1" x14ac:dyDescent="0.2">
      <c r="A1218" s="48"/>
      <c r="B1218" s="45"/>
      <c r="C1218" s="46"/>
      <c r="D1218" s="48"/>
      <c r="E1218" s="135"/>
      <c r="F1218" s="49">
        <f t="shared" si="32"/>
        <v>0</v>
      </c>
      <c r="G1218" s="49">
        <f t="shared" si="33"/>
        <v>0</v>
      </c>
      <c r="H1218" s="34" t="s">
        <v>66</v>
      </c>
      <c r="I1218" s="45"/>
      <c r="J1218" s="46"/>
      <c r="K1218" s="25"/>
      <c r="L1218" s="22"/>
      <c r="M1218" s="47" t="str">
        <f t="shared" si="34"/>
        <v/>
      </c>
      <c r="N1218" s="27" t="str">
        <f t="shared" si="35"/>
        <v/>
      </c>
      <c r="O1218" s="27" t="str">
        <f t="shared" si="36"/>
        <v/>
      </c>
      <c r="P1218" s="27" t="str">
        <f t="shared" si="37"/>
        <v/>
      </c>
      <c r="Q1218" s="28" t="s">
        <v>66</v>
      </c>
      <c r="R1218" s="33" t="s">
        <v>66</v>
      </c>
      <c r="S1218" s="30">
        <f ca="1">SUMIFS(Dividendos!E:E,Dividendos!B:B,A1218,Dividendos!A:A,"&gt;="&amp;B1218,Dividendos!A:A,"&lt;="&amp; IF(I1218="",TODAY(),I1218 ))*D1218</f>
        <v>0</v>
      </c>
      <c r="T1218" s="30">
        <f t="shared" ca="1" si="38"/>
        <v>0</v>
      </c>
      <c r="U1218" s="31" t="str">
        <f ca="1">IFERROR(__xludf.DUMMYFUNCTION("IFERROR(IF(B1218=TODAY(),GOOGLEFINANCE(""INDEXBVMF:IFIX""),INDEX(GOOGLEFINANCE(""INDEXBVMF:IFIX"",""price"",$B1218),2,2)))"),"")</f>
        <v/>
      </c>
      <c r="V1218" s="31">
        <f ca="1">IFERROR(__xludf.DUMMYFUNCTION("IF(OR(ISBLANK($I1218),I1218=TODAY()), GOOGLEFINANCE(""INDEXBVMF:IFIX"") ,INDEX(GOOGLEFINANCE(""INDEXBVMF:IFIX"",""price"",$I1218),2,2))"),3416.25)</f>
        <v>3416.25</v>
      </c>
      <c r="W1218" s="32" t="e">
        <f t="shared" ca="1" si="39"/>
        <v>#VALUE!</v>
      </c>
      <c r="X1218" s="33" t="s">
        <v>66</v>
      </c>
      <c r="Y1218" s="34">
        <v>0</v>
      </c>
    </row>
    <row r="1219" spans="1:25" ht="15.75" customHeight="1" x14ac:dyDescent="0.2">
      <c r="A1219" s="48"/>
      <c r="B1219" s="45"/>
      <c r="C1219" s="46"/>
      <c r="D1219" s="48"/>
      <c r="E1219" s="135"/>
      <c r="F1219" s="49">
        <f t="shared" si="32"/>
        <v>0</v>
      </c>
      <c r="G1219" s="49">
        <f t="shared" si="33"/>
        <v>0</v>
      </c>
      <c r="H1219" s="34" t="s">
        <v>66</v>
      </c>
      <c r="I1219" s="45"/>
      <c r="J1219" s="46"/>
      <c r="K1219" s="25"/>
      <c r="L1219" s="22"/>
      <c r="M1219" s="47" t="str">
        <f t="shared" si="34"/>
        <v/>
      </c>
      <c r="N1219" s="27" t="str">
        <f t="shared" si="35"/>
        <v/>
      </c>
      <c r="O1219" s="27" t="str">
        <f t="shared" si="36"/>
        <v/>
      </c>
      <c r="P1219" s="27" t="str">
        <f t="shared" si="37"/>
        <v/>
      </c>
      <c r="Q1219" s="28" t="s">
        <v>66</v>
      </c>
      <c r="R1219" s="33" t="s">
        <v>66</v>
      </c>
      <c r="S1219" s="30">
        <f ca="1">SUMIFS(Dividendos!E:E,Dividendos!B:B,A1219,Dividendos!A:A,"&gt;="&amp;B1219,Dividendos!A:A,"&lt;="&amp; IF(I1219="",TODAY(),I1219 ))*D1219</f>
        <v>0</v>
      </c>
      <c r="T1219" s="30">
        <f t="shared" ca="1" si="38"/>
        <v>0</v>
      </c>
      <c r="U1219" s="31" t="str">
        <f ca="1">IFERROR(__xludf.DUMMYFUNCTION("IFERROR(IF(B1219=TODAY(),GOOGLEFINANCE(""INDEXBVMF:IFIX""),INDEX(GOOGLEFINANCE(""INDEXBVMF:IFIX"",""price"",$B1219),2,2)))"),"")</f>
        <v/>
      </c>
      <c r="V1219" s="31">
        <f ca="1">IFERROR(__xludf.DUMMYFUNCTION("IF(OR(ISBLANK($I1219),I1219=TODAY()), GOOGLEFINANCE(""INDEXBVMF:IFIX"") ,INDEX(GOOGLEFINANCE(""INDEXBVMF:IFIX"",""price"",$I1219),2,2))"),3416.25)</f>
        <v>3416.25</v>
      </c>
      <c r="W1219" s="32" t="e">
        <f t="shared" ca="1" si="39"/>
        <v>#VALUE!</v>
      </c>
      <c r="X1219" s="33" t="s">
        <v>66</v>
      </c>
      <c r="Y1219" s="34">
        <v>0</v>
      </c>
    </row>
    <row r="1220" spans="1:25" ht="15.75" customHeight="1" x14ac:dyDescent="0.2">
      <c r="A1220" s="48"/>
      <c r="B1220" s="45"/>
      <c r="C1220" s="46"/>
      <c r="D1220" s="48"/>
      <c r="E1220" s="135"/>
      <c r="F1220" s="49">
        <f t="shared" si="32"/>
        <v>0</v>
      </c>
      <c r="G1220" s="49">
        <f t="shared" si="33"/>
        <v>0</v>
      </c>
      <c r="H1220" s="34" t="s">
        <v>66</v>
      </c>
      <c r="I1220" s="45"/>
      <c r="J1220" s="46"/>
      <c r="K1220" s="25"/>
      <c r="L1220" s="22"/>
      <c r="M1220" s="47" t="str">
        <f t="shared" si="34"/>
        <v/>
      </c>
      <c r="N1220" s="27" t="str">
        <f t="shared" si="35"/>
        <v/>
      </c>
      <c r="O1220" s="27" t="str">
        <f t="shared" si="36"/>
        <v/>
      </c>
      <c r="P1220" s="27" t="str">
        <f t="shared" si="37"/>
        <v/>
      </c>
      <c r="Q1220" s="28" t="s">
        <v>66</v>
      </c>
      <c r="R1220" s="33" t="s">
        <v>66</v>
      </c>
      <c r="S1220" s="30">
        <f ca="1">SUMIFS(Dividendos!E:E,Dividendos!B:B,A1220,Dividendos!A:A,"&gt;="&amp;B1220,Dividendos!A:A,"&lt;="&amp; IF(I1220="",TODAY(),I1220 ))*D1220</f>
        <v>0</v>
      </c>
      <c r="T1220" s="30">
        <f t="shared" ca="1" si="38"/>
        <v>0</v>
      </c>
      <c r="U1220" s="31" t="str">
        <f ca="1">IFERROR(__xludf.DUMMYFUNCTION("IFERROR(IF(B1220=TODAY(),GOOGLEFINANCE(""INDEXBVMF:IFIX""),INDEX(GOOGLEFINANCE(""INDEXBVMF:IFIX"",""price"",$B1220),2,2)))"),"")</f>
        <v/>
      </c>
      <c r="V1220" s="31">
        <f ca="1">IFERROR(__xludf.DUMMYFUNCTION("IF(OR(ISBLANK($I1220),I1220=TODAY()), GOOGLEFINANCE(""INDEXBVMF:IFIX"") ,INDEX(GOOGLEFINANCE(""INDEXBVMF:IFIX"",""price"",$I1220),2,2))"),3416.25)</f>
        <v>3416.25</v>
      </c>
      <c r="W1220" s="32" t="e">
        <f t="shared" ca="1" si="39"/>
        <v>#VALUE!</v>
      </c>
      <c r="X1220" s="33" t="s">
        <v>66</v>
      </c>
      <c r="Y1220" s="34">
        <v>0</v>
      </c>
    </row>
    <row r="1221" spans="1:25" ht="15.75" customHeight="1" x14ac:dyDescent="0.2">
      <c r="A1221" s="48"/>
      <c r="B1221" s="45"/>
      <c r="C1221" s="46"/>
      <c r="D1221" s="48"/>
      <c r="E1221" s="135"/>
      <c r="F1221" s="49">
        <f t="shared" si="32"/>
        <v>0</v>
      </c>
      <c r="G1221" s="49">
        <f t="shared" si="33"/>
        <v>0</v>
      </c>
      <c r="H1221" s="34" t="s">
        <v>66</v>
      </c>
      <c r="I1221" s="45"/>
      <c r="J1221" s="46"/>
      <c r="K1221" s="25"/>
      <c r="L1221" s="22"/>
      <c r="M1221" s="47" t="str">
        <f t="shared" si="34"/>
        <v/>
      </c>
      <c r="N1221" s="27" t="str">
        <f t="shared" si="35"/>
        <v/>
      </c>
      <c r="O1221" s="27" t="str">
        <f t="shared" si="36"/>
        <v/>
      </c>
      <c r="P1221" s="27" t="str">
        <f t="shared" si="37"/>
        <v/>
      </c>
      <c r="Q1221" s="28" t="s">
        <v>66</v>
      </c>
      <c r="R1221" s="33" t="s">
        <v>66</v>
      </c>
      <c r="S1221" s="30">
        <f ca="1">SUMIFS(Dividendos!E:E,Dividendos!B:B,A1221,Dividendos!A:A,"&gt;="&amp;B1221,Dividendos!A:A,"&lt;="&amp; IF(I1221="",TODAY(),I1221 ))*D1221</f>
        <v>0</v>
      </c>
      <c r="T1221" s="30">
        <f t="shared" ca="1" si="38"/>
        <v>0</v>
      </c>
      <c r="U1221" s="31" t="str">
        <f ca="1">IFERROR(__xludf.DUMMYFUNCTION("IFERROR(IF(B1221=TODAY(),GOOGLEFINANCE(""INDEXBVMF:IFIX""),INDEX(GOOGLEFINANCE(""INDEXBVMF:IFIX"",""price"",$B1221),2,2)))"),"")</f>
        <v/>
      </c>
      <c r="V1221" s="31">
        <f ca="1">IFERROR(__xludf.DUMMYFUNCTION("IF(OR(ISBLANK($I1221),I1221=TODAY()), GOOGLEFINANCE(""INDEXBVMF:IFIX"") ,INDEX(GOOGLEFINANCE(""INDEXBVMF:IFIX"",""price"",$I1221),2,2))"),3416.25)</f>
        <v>3416.25</v>
      </c>
      <c r="W1221" s="32" t="e">
        <f t="shared" ca="1" si="39"/>
        <v>#VALUE!</v>
      </c>
      <c r="X1221" s="33" t="s">
        <v>66</v>
      </c>
      <c r="Y1221" s="34">
        <v>0</v>
      </c>
    </row>
    <row r="1222" spans="1:25" ht="15.75" customHeight="1" x14ac:dyDescent="0.2">
      <c r="A1222" s="48"/>
      <c r="B1222" s="45"/>
      <c r="C1222" s="46"/>
      <c r="D1222" s="48"/>
      <c r="E1222" s="135"/>
      <c r="F1222" s="49">
        <f t="shared" si="32"/>
        <v>0</v>
      </c>
      <c r="G1222" s="49">
        <f t="shared" si="33"/>
        <v>0</v>
      </c>
      <c r="H1222" s="34" t="s">
        <v>66</v>
      </c>
      <c r="I1222" s="45"/>
      <c r="J1222" s="46"/>
      <c r="K1222" s="25"/>
      <c r="L1222" s="22"/>
      <c r="M1222" s="47" t="str">
        <f t="shared" si="34"/>
        <v/>
      </c>
      <c r="N1222" s="27" t="str">
        <f t="shared" si="35"/>
        <v/>
      </c>
      <c r="O1222" s="27" t="str">
        <f t="shared" si="36"/>
        <v/>
      </c>
      <c r="P1222" s="27" t="str">
        <f t="shared" si="37"/>
        <v/>
      </c>
      <c r="Q1222" s="28" t="s">
        <v>66</v>
      </c>
      <c r="R1222" s="33" t="s">
        <v>66</v>
      </c>
      <c r="S1222" s="30">
        <f ca="1">SUMIFS(Dividendos!E:E,Dividendos!B:B,A1222,Dividendos!A:A,"&gt;="&amp;B1222,Dividendos!A:A,"&lt;="&amp; IF(I1222="",TODAY(),I1222 ))*D1222</f>
        <v>0</v>
      </c>
      <c r="T1222" s="30">
        <f t="shared" ca="1" si="38"/>
        <v>0</v>
      </c>
      <c r="U1222" s="31" t="str">
        <f ca="1">IFERROR(__xludf.DUMMYFUNCTION("IFERROR(IF(B1222=TODAY(),GOOGLEFINANCE(""INDEXBVMF:IFIX""),INDEX(GOOGLEFINANCE(""INDEXBVMF:IFIX"",""price"",$B1222),2,2)))"),"")</f>
        <v/>
      </c>
      <c r="V1222" s="31">
        <f ca="1">IFERROR(__xludf.DUMMYFUNCTION("IF(OR(ISBLANK($I1222),I1222=TODAY()), GOOGLEFINANCE(""INDEXBVMF:IFIX"") ,INDEX(GOOGLEFINANCE(""INDEXBVMF:IFIX"",""price"",$I1222),2,2))"),3416.25)</f>
        <v>3416.25</v>
      </c>
      <c r="W1222" s="32" t="e">
        <f t="shared" ca="1" si="39"/>
        <v>#VALUE!</v>
      </c>
      <c r="X1222" s="33" t="s">
        <v>66</v>
      </c>
      <c r="Y1222" s="34">
        <v>0</v>
      </c>
    </row>
    <row r="1223" spans="1:25" ht="15.75" customHeight="1" x14ac:dyDescent="0.2">
      <c r="A1223" s="48"/>
      <c r="B1223" s="45"/>
      <c r="C1223" s="46"/>
      <c r="D1223" s="48"/>
      <c r="E1223" s="135"/>
      <c r="F1223" s="49">
        <f t="shared" si="32"/>
        <v>0</v>
      </c>
      <c r="G1223" s="49">
        <f t="shared" si="33"/>
        <v>0</v>
      </c>
      <c r="H1223" s="34" t="s">
        <v>66</v>
      </c>
      <c r="I1223" s="45"/>
      <c r="J1223" s="46"/>
      <c r="K1223" s="25"/>
      <c r="L1223" s="22"/>
      <c r="M1223" s="47" t="str">
        <f t="shared" si="34"/>
        <v/>
      </c>
      <c r="N1223" s="27" t="str">
        <f t="shared" si="35"/>
        <v/>
      </c>
      <c r="O1223" s="27" t="str">
        <f t="shared" si="36"/>
        <v/>
      </c>
      <c r="P1223" s="27" t="str">
        <f t="shared" si="37"/>
        <v/>
      </c>
      <c r="Q1223" s="28" t="s">
        <v>66</v>
      </c>
      <c r="R1223" s="33" t="s">
        <v>66</v>
      </c>
      <c r="S1223" s="30">
        <f ca="1">SUMIFS(Dividendos!E:E,Dividendos!B:B,A1223,Dividendos!A:A,"&gt;="&amp;B1223,Dividendos!A:A,"&lt;="&amp; IF(I1223="",TODAY(),I1223 ))*D1223</f>
        <v>0</v>
      </c>
      <c r="T1223" s="30">
        <f t="shared" ca="1" si="38"/>
        <v>0</v>
      </c>
      <c r="U1223" s="31" t="str">
        <f ca="1">IFERROR(__xludf.DUMMYFUNCTION("IFERROR(IF(B1223=TODAY(),GOOGLEFINANCE(""INDEXBVMF:IFIX""),INDEX(GOOGLEFINANCE(""INDEXBVMF:IFIX"",""price"",$B1223),2,2)))"),"")</f>
        <v/>
      </c>
      <c r="V1223" s="31">
        <f ca="1">IFERROR(__xludf.DUMMYFUNCTION("IF(OR(ISBLANK($I1223),I1223=TODAY()), GOOGLEFINANCE(""INDEXBVMF:IFIX"") ,INDEX(GOOGLEFINANCE(""INDEXBVMF:IFIX"",""price"",$I1223),2,2))"),3416.25)</f>
        <v>3416.25</v>
      </c>
      <c r="W1223" s="32" t="e">
        <f t="shared" ca="1" si="39"/>
        <v>#VALUE!</v>
      </c>
      <c r="X1223" s="33" t="s">
        <v>66</v>
      </c>
      <c r="Y1223" s="34">
        <v>0</v>
      </c>
    </row>
    <row r="1224" spans="1:25" ht="15.75" customHeight="1" x14ac:dyDescent="0.2">
      <c r="A1224" s="48"/>
      <c r="B1224" s="45"/>
      <c r="C1224" s="46"/>
      <c r="D1224" s="48"/>
      <c r="E1224" s="135"/>
      <c r="F1224" s="49">
        <f t="shared" si="32"/>
        <v>0</v>
      </c>
      <c r="G1224" s="49">
        <f t="shared" si="33"/>
        <v>0</v>
      </c>
      <c r="H1224" s="34" t="s">
        <v>66</v>
      </c>
      <c r="I1224" s="45"/>
      <c r="J1224" s="46"/>
      <c r="K1224" s="25"/>
      <c r="L1224" s="22"/>
      <c r="M1224" s="47" t="str">
        <f t="shared" si="34"/>
        <v/>
      </c>
      <c r="N1224" s="27" t="str">
        <f t="shared" si="35"/>
        <v/>
      </c>
      <c r="O1224" s="27" t="str">
        <f t="shared" si="36"/>
        <v/>
      </c>
      <c r="P1224" s="27" t="str">
        <f t="shared" si="37"/>
        <v/>
      </c>
      <c r="Q1224" s="28" t="s">
        <v>66</v>
      </c>
      <c r="R1224" s="33" t="s">
        <v>66</v>
      </c>
      <c r="S1224" s="30">
        <f ca="1">SUMIFS(Dividendos!E:E,Dividendos!B:B,A1224,Dividendos!A:A,"&gt;="&amp;B1224,Dividendos!A:A,"&lt;="&amp; IF(I1224="",TODAY(),I1224 ))*D1224</f>
        <v>0</v>
      </c>
      <c r="T1224" s="30">
        <f t="shared" ca="1" si="38"/>
        <v>0</v>
      </c>
      <c r="U1224" s="31" t="str">
        <f ca="1">IFERROR(__xludf.DUMMYFUNCTION("IFERROR(IF(B1224=TODAY(),GOOGLEFINANCE(""INDEXBVMF:IFIX""),INDEX(GOOGLEFINANCE(""INDEXBVMF:IFIX"",""price"",$B1224),2,2)))"),"")</f>
        <v/>
      </c>
      <c r="V1224" s="31">
        <f ca="1">IFERROR(__xludf.DUMMYFUNCTION("IF(OR(ISBLANK($I1224),I1224=TODAY()), GOOGLEFINANCE(""INDEXBVMF:IFIX"") ,INDEX(GOOGLEFINANCE(""INDEXBVMF:IFIX"",""price"",$I1224),2,2))"),3416.25)</f>
        <v>3416.25</v>
      </c>
      <c r="W1224" s="32" t="e">
        <f t="shared" ca="1" si="39"/>
        <v>#VALUE!</v>
      </c>
      <c r="X1224" s="33" t="s">
        <v>66</v>
      </c>
      <c r="Y1224" s="34">
        <v>0</v>
      </c>
    </row>
    <row r="1225" spans="1:25" ht="15.75" customHeight="1" x14ac:dyDescent="0.2">
      <c r="A1225" s="48"/>
      <c r="B1225" s="45"/>
      <c r="C1225" s="46"/>
      <c r="D1225" s="48"/>
      <c r="E1225" s="135"/>
      <c r="F1225" s="49">
        <f t="shared" si="32"/>
        <v>0</v>
      </c>
      <c r="G1225" s="49">
        <f t="shared" si="33"/>
        <v>0</v>
      </c>
      <c r="H1225" s="34" t="s">
        <v>66</v>
      </c>
      <c r="I1225" s="45"/>
      <c r="J1225" s="46"/>
      <c r="K1225" s="25"/>
      <c r="L1225" s="22"/>
      <c r="M1225" s="47" t="str">
        <f t="shared" si="34"/>
        <v/>
      </c>
      <c r="N1225" s="27" t="str">
        <f t="shared" si="35"/>
        <v/>
      </c>
      <c r="O1225" s="27" t="str">
        <f t="shared" si="36"/>
        <v/>
      </c>
      <c r="P1225" s="27" t="str">
        <f t="shared" si="37"/>
        <v/>
      </c>
      <c r="Q1225" s="28" t="s">
        <v>66</v>
      </c>
      <c r="R1225" s="33" t="s">
        <v>66</v>
      </c>
      <c r="S1225" s="30">
        <f ca="1">SUMIFS(Dividendos!E:E,Dividendos!B:B,A1225,Dividendos!A:A,"&gt;="&amp;B1225,Dividendos!A:A,"&lt;="&amp; IF(I1225="",TODAY(),I1225 ))*D1225</f>
        <v>0</v>
      </c>
      <c r="T1225" s="30">
        <f t="shared" ca="1" si="38"/>
        <v>0</v>
      </c>
      <c r="U1225" s="31" t="str">
        <f ca="1">IFERROR(__xludf.DUMMYFUNCTION("IFERROR(IF(B1225=TODAY(),GOOGLEFINANCE(""INDEXBVMF:IFIX""),INDEX(GOOGLEFINANCE(""INDEXBVMF:IFIX"",""price"",$B1225),2,2)))"),"")</f>
        <v/>
      </c>
      <c r="V1225" s="31">
        <f ca="1">IFERROR(__xludf.DUMMYFUNCTION("IF(OR(ISBLANK($I1225),I1225=TODAY()), GOOGLEFINANCE(""INDEXBVMF:IFIX"") ,INDEX(GOOGLEFINANCE(""INDEXBVMF:IFIX"",""price"",$I1225),2,2))"),3416.25)</f>
        <v>3416.25</v>
      </c>
      <c r="W1225" s="32" t="e">
        <f t="shared" ca="1" si="39"/>
        <v>#VALUE!</v>
      </c>
      <c r="X1225" s="33" t="s">
        <v>66</v>
      </c>
      <c r="Y1225" s="34">
        <v>0</v>
      </c>
    </row>
    <row r="1226" spans="1:25" ht="15.75" customHeight="1" x14ac:dyDescent="0.2">
      <c r="A1226" s="48"/>
      <c r="B1226" s="45"/>
      <c r="C1226" s="46"/>
      <c r="D1226" s="48"/>
      <c r="E1226" s="135"/>
      <c r="F1226" s="49">
        <f t="shared" si="32"/>
        <v>0</v>
      </c>
      <c r="G1226" s="49">
        <f t="shared" si="33"/>
        <v>0</v>
      </c>
      <c r="H1226" s="34" t="s">
        <v>66</v>
      </c>
      <c r="I1226" s="45"/>
      <c r="J1226" s="46"/>
      <c r="K1226" s="25"/>
      <c r="L1226" s="22"/>
      <c r="M1226" s="47" t="str">
        <f t="shared" si="34"/>
        <v/>
      </c>
      <c r="N1226" s="27" t="str">
        <f t="shared" si="35"/>
        <v/>
      </c>
      <c r="O1226" s="27" t="str">
        <f t="shared" si="36"/>
        <v/>
      </c>
      <c r="P1226" s="27" t="str">
        <f t="shared" si="37"/>
        <v/>
      </c>
      <c r="Q1226" s="28" t="s">
        <v>66</v>
      </c>
      <c r="R1226" s="33" t="s">
        <v>66</v>
      </c>
      <c r="S1226" s="30">
        <f ca="1">SUMIFS(Dividendos!E:E,Dividendos!B:B,A1226,Dividendos!A:A,"&gt;="&amp;B1226,Dividendos!A:A,"&lt;="&amp; IF(I1226="",TODAY(),I1226 ))*D1226</f>
        <v>0</v>
      </c>
      <c r="T1226" s="30">
        <f t="shared" ca="1" si="38"/>
        <v>0</v>
      </c>
      <c r="U1226" s="31" t="str">
        <f ca="1">IFERROR(__xludf.DUMMYFUNCTION("IFERROR(IF(B1226=TODAY(),GOOGLEFINANCE(""INDEXBVMF:IFIX""),INDEX(GOOGLEFINANCE(""INDEXBVMF:IFIX"",""price"",$B1226),2,2)))"),"")</f>
        <v/>
      </c>
      <c r="V1226" s="31">
        <f ca="1">IFERROR(__xludf.DUMMYFUNCTION("IF(OR(ISBLANK($I1226),I1226=TODAY()), GOOGLEFINANCE(""INDEXBVMF:IFIX"") ,INDEX(GOOGLEFINANCE(""INDEXBVMF:IFIX"",""price"",$I1226),2,2))"),3416.25)</f>
        <v>3416.25</v>
      </c>
      <c r="W1226" s="32" t="e">
        <f t="shared" ca="1" si="39"/>
        <v>#VALUE!</v>
      </c>
      <c r="X1226" s="33" t="s">
        <v>66</v>
      </c>
      <c r="Y1226" s="34">
        <v>0</v>
      </c>
    </row>
    <row r="1227" spans="1:25" ht="15.75" customHeight="1" x14ac:dyDescent="0.2">
      <c r="A1227" s="48"/>
      <c r="B1227" s="45"/>
      <c r="C1227" s="46"/>
      <c r="D1227" s="48"/>
      <c r="E1227" s="135"/>
      <c r="F1227" s="49">
        <f t="shared" si="32"/>
        <v>0</v>
      </c>
      <c r="G1227" s="49">
        <f t="shared" si="33"/>
        <v>0</v>
      </c>
      <c r="H1227" s="34" t="s">
        <v>66</v>
      </c>
      <c r="I1227" s="45"/>
      <c r="J1227" s="46"/>
      <c r="K1227" s="25"/>
      <c r="L1227" s="22"/>
      <c r="M1227" s="47" t="str">
        <f t="shared" si="34"/>
        <v/>
      </c>
      <c r="N1227" s="27" t="str">
        <f t="shared" si="35"/>
        <v/>
      </c>
      <c r="O1227" s="27" t="str">
        <f t="shared" si="36"/>
        <v/>
      </c>
      <c r="P1227" s="27" t="str">
        <f t="shared" si="37"/>
        <v/>
      </c>
      <c r="Q1227" s="28" t="s">
        <v>66</v>
      </c>
      <c r="R1227" s="33" t="s">
        <v>66</v>
      </c>
      <c r="S1227" s="30">
        <f ca="1">SUMIFS(Dividendos!E:E,Dividendos!B:B,A1227,Dividendos!A:A,"&gt;="&amp;B1227,Dividendos!A:A,"&lt;="&amp; IF(I1227="",TODAY(),I1227 ))*D1227</f>
        <v>0</v>
      </c>
      <c r="T1227" s="30">
        <f t="shared" ca="1" si="38"/>
        <v>0</v>
      </c>
      <c r="U1227" s="31" t="str">
        <f ca="1">IFERROR(__xludf.DUMMYFUNCTION("IFERROR(IF(B1227=TODAY(),GOOGLEFINANCE(""INDEXBVMF:IFIX""),INDEX(GOOGLEFINANCE(""INDEXBVMF:IFIX"",""price"",$B1227),2,2)))"),"")</f>
        <v/>
      </c>
      <c r="V1227" s="31">
        <f ca="1">IFERROR(__xludf.DUMMYFUNCTION("IF(OR(ISBLANK($I1227),I1227=TODAY()), GOOGLEFINANCE(""INDEXBVMF:IFIX"") ,INDEX(GOOGLEFINANCE(""INDEXBVMF:IFIX"",""price"",$I1227),2,2))"),3416.25)</f>
        <v>3416.25</v>
      </c>
      <c r="W1227" s="32" t="e">
        <f t="shared" ca="1" si="39"/>
        <v>#VALUE!</v>
      </c>
      <c r="X1227" s="33" t="s">
        <v>66</v>
      </c>
      <c r="Y1227" s="34">
        <v>0</v>
      </c>
    </row>
    <row r="1228" spans="1:25" ht="15.75" customHeight="1" x14ac:dyDescent="0.2">
      <c r="A1228" s="48"/>
      <c r="B1228" s="45"/>
      <c r="C1228" s="46"/>
      <c r="D1228" s="48"/>
      <c r="E1228" s="135"/>
      <c r="F1228" s="49">
        <f t="shared" si="32"/>
        <v>0</v>
      </c>
      <c r="G1228" s="49">
        <f t="shared" si="33"/>
        <v>0</v>
      </c>
      <c r="H1228" s="34" t="s">
        <v>66</v>
      </c>
      <c r="I1228" s="45"/>
      <c r="J1228" s="46"/>
      <c r="K1228" s="25"/>
      <c r="L1228" s="22"/>
      <c r="M1228" s="47" t="str">
        <f t="shared" si="34"/>
        <v/>
      </c>
      <c r="N1228" s="27" t="str">
        <f t="shared" si="35"/>
        <v/>
      </c>
      <c r="O1228" s="27" t="str">
        <f t="shared" si="36"/>
        <v/>
      </c>
      <c r="P1228" s="27" t="str">
        <f t="shared" si="37"/>
        <v/>
      </c>
      <c r="Q1228" s="28" t="s">
        <v>66</v>
      </c>
      <c r="R1228" s="33" t="s">
        <v>66</v>
      </c>
      <c r="S1228" s="30">
        <f ca="1">SUMIFS(Dividendos!E:E,Dividendos!B:B,A1228,Dividendos!A:A,"&gt;="&amp;B1228,Dividendos!A:A,"&lt;="&amp; IF(I1228="",TODAY(),I1228 ))*D1228</f>
        <v>0</v>
      </c>
      <c r="T1228" s="30">
        <f t="shared" ca="1" si="38"/>
        <v>0</v>
      </c>
      <c r="U1228" s="31" t="str">
        <f ca="1">IFERROR(__xludf.DUMMYFUNCTION("IFERROR(IF(B1228=TODAY(),GOOGLEFINANCE(""INDEXBVMF:IFIX""),INDEX(GOOGLEFINANCE(""INDEXBVMF:IFIX"",""price"",$B1228),2,2)))"),"")</f>
        <v/>
      </c>
      <c r="V1228" s="31">
        <f ca="1">IFERROR(__xludf.DUMMYFUNCTION("IF(OR(ISBLANK($I1228),I1228=TODAY()), GOOGLEFINANCE(""INDEXBVMF:IFIX"") ,INDEX(GOOGLEFINANCE(""INDEXBVMF:IFIX"",""price"",$I1228),2,2))"),3416.25)</f>
        <v>3416.25</v>
      </c>
      <c r="W1228" s="32" t="e">
        <f t="shared" ca="1" si="39"/>
        <v>#VALUE!</v>
      </c>
      <c r="X1228" s="33" t="s">
        <v>66</v>
      </c>
      <c r="Y1228" s="34">
        <v>0</v>
      </c>
    </row>
    <row r="1229" spans="1:25" ht="15.75" customHeight="1" x14ac:dyDescent="0.2">
      <c r="A1229" s="48"/>
      <c r="B1229" s="45"/>
      <c r="C1229" s="46"/>
      <c r="D1229" s="48"/>
      <c r="E1229" s="135"/>
      <c r="F1229" s="49">
        <f t="shared" si="32"/>
        <v>0</v>
      </c>
      <c r="G1229" s="49">
        <f t="shared" si="33"/>
        <v>0</v>
      </c>
      <c r="H1229" s="34" t="s">
        <v>66</v>
      </c>
      <c r="I1229" s="45"/>
      <c r="J1229" s="46"/>
      <c r="K1229" s="25"/>
      <c r="L1229" s="22"/>
      <c r="M1229" s="47" t="str">
        <f t="shared" si="34"/>
        <v/>
      </c>
      <c r="N1229" s="27" t="str">
        <f t="shared" si="35"/>
        <v/>
      </c>
      <c r="O1229" s="27" t="str">
        <f t="shared" si="36"/>
        <v/>
      </c>
      <c r="P1229" s="27" t="str">
        <f t="shared" si="37"/>
        <v/>
      </c>
      <c r="Q1229" s="28" t="s">
        <v>66</v>
      </c>
      <c r="R1229" s="33" t="s">
        <v>66</v>
      </c>
      <c r="S1229" s="30">
        <f ca="1">SUMIFS(Dividendos!E:E,Dividendos!B:B,A1229,Dividendos!A:A,"&gt;="&amp;B1229,Dividendos!A:A,"&lt;="&amp; IF(I1229="",TODAY(),I1229 ))*D1229</f>
        <v>0</v>
      </c>
      <c r="T1229" s="30">
        <f t="shared" ca="1" si="38"/>
        <v>0</v>
      </c>
      <c r="U1229" s="31" t="str">
        <f ca="1">IFERROR(__xludf.DUMMYFUNCTION("IFERROR(IF(B1229=TODAY(),GOOGLEFINANCE(""INDEXBVMF:IFIX""),INDEX(GOOGLEFINANCE(""INDEXBVMF:IFIX"",""price"",$B1229),2,2)))"),"")</f>
        <v/>
      </c>
      <c r="V1229" s="31">
        <f ca="1">IFERROR(__xludf.DUMMYFUNCTION("IF(OR(ISBLANK($I1229),I1229=TODAY()), GOOGLEFINANCE(""INDEXBVMF:IFIX"") ,INDEX(GOOGLEFINANCE(""INDEXBVMF:IFIX"",""price"",$I1229),2,2))"),3416.25)</f>
        <v>3416.25</v>
      </c>
      <c r="W1229" s="32" t="e">
        <f t="shared" ca="1" si="39"/>
        <v>#VALUE!</v>
      </c>
      <c r="X1229" s="33" t="s">
        <v>66</v>
      </c>
      <c r="Y1229" s="34">
        <v>0</v>
      </c>
    </row>
    <row r="1230" spans="1:25" ht="15.75" customHeight="1" x14ac:dyDescent="0.2">
      <c r="A1230" s="48"/>
      <c r="B1230" s="45"/>
      <c r="C1230" s="46"/>
      <c r="D1230" s="48"/>
      <c r="E1230" s="135"/>
      <c r="F1230" s="49">
        <f t="shared" si="32"/>
        <v>0</v>
      </c>
      <c r="G1230" s="49">
        <f t="shared" si="33"/>
        <v>0</v>
      </c>
      <c r="H1230" s="34" t="s">
        <v>66</v>
      </c>
      <c r="I1230" s="45"/>
      <c r="J1230" s="46"/>
      <c r="K1230" s="25"/>
      <c r="L1230" s="22"/>
      <c r="M1230" s="47" t="str">
        <f t="shared" si="34"/>
        <v/>
      </c>
      <c r="N1230" s="27" t="str">
        <f t="shared" si="35"/>
        <v/>
      </c>
      <c r="O1230" s="27" t="str">
        <f t="shared" si="36"/>
        <v/>
      </c>
      <c r="P1230" s="27" t="str">
        <f t="shared" si="37"/>
        <v/>
      </c>
      <c r="Q1230" s="28" t="s">
        <v>66</v>
      </c>
      <c r="R1230" s="33" t="s">
        <v>66</v>
      </c>
      <c r="S1230" s="30">
        <f ca="1">SUMIFS(Dividendos!E:E,Dividendos!B:B,A1230,Dividendos!A:A,"&gt;="&amp;B1230,Dividendos!A:A,"&lt;="&amp; IF(I1230="",TODAY(),I1230 ))*D1230</f>
        <v>0</v>
      </c>
      <c r="T1230" s="30">
        <f t="shared" ca="1" si="38"/>
        <v>0</v>
      </c>
      <c r="U1230" s="31" t="str">
        <f ca="1">IFERROR(__xludf.DUMMYFUNCTION("IFERROR(IF(B1230=TODAY(),GOOGLEFINANCE(""INDEXBVMF:IFIX""),INDEX(GOOGLEFINANCE(""INDEXBVMF:IFIX"",""price"",$B1230),2,2)))"),"")</f>
        <v/>
      </c>
      <c r="V1230" s="31">
        <f ca="1">IFERROR(__xludf.DUMMYFUNCTION("IF(OR(ISBLANK($I1230),I1230=TODAY()), GOOGLEFINANCE(""INDEXBVMF:IFIX"") ,INDEX(GOOGLEFINANCE(""INDEXBVMF:IFIX"",""price"",$I1230),2,2))"),3416.25)</f>
        <v>3416.25</v>
      </c>
      <c r="W1230" s="32" t="e">
        <f t="shared" ca="1" si="39"/>
        <v>#VALUE!</v>
      </c>
      <c r="X1230" s="33" t="s">
        <v>66</v>
      </c>
      <c r="Y1230" s="34">
        <v>0</v>
      </c>
    </row>
    <row r="1231" spans="1:25" ht="15.75" customHeight="1" x14ac:dyDescent="0.2">
      <c r="A1231" s="48"/>
      <c r="B1231" s="45"/>
      <c r="C1231" s="46"/>
      <c r="D1231" s="48"/>
      <c r="E1231" s="135"/>
      <c r="F1231" s="49">
        <f t="shared" si="32"/>
        <v>0</v>
      </c>
      <c r="G1231" s="49">
        <f t="shared" si="33"/>
        <v>0</v>
      </c>
      <c r="H1231" s="34" t="s">
        <v>66</v>
      </c>
      <c r="I1231" s="45"/>
      <c r="J1231" s="46"/>
      <c r="K1231" s="25"/>
      <c r="L1231" s="22"/>
      <c r="M1231" s="47" t="str">
        <f t="shared" si="34"/>
        <v/>
      </c>
      <c r="N1231" s="27" t="str">
        <f t="shared" si="35"/>
        <v/>
      </c>
      <c r="O1231" s="27" t="str">
        <f t="shared" si="36"/>
        <v/>
      </c>
      <c r="P1231" s="27" t="str">
        <f t="shared" si="37"/>
        <v/>
      </c>
      <c r="Q1231" s="28" t="s">
        <v>66</v>
      </c>
      <c r="R1231" s="33" t="s">
        <v>66</v>
      </c>
      <c r="S1231" s="30">
        <f ca="1">SUMIFS(Dividendos!E:E,Dividendos!B:B,A1231,Dividendos!A:A,"&gt;="&amp;B1231,Dividendos!A:A,"&lt;="&amp; IF(I1231="",TODAY(),I1231 ))*D1231</f>
        <v>0</v>
      </c>
      <c r="T1231" s="30">
        <f t="shared" ca="1" si="38"/>
        <v>0</v>
      </c>
      <c r="U1231" s="31" t="str">
        <f ca="1">IFERROR(__xludf.DUMMYFUNCTION("IFERROR(IF(B1231=TODAY(),GOOGLEFINANCE(""INDEXBVMF:IFIX""),INDEX(GOOGLEFINANCE(""INDEXBVMF:IFIX"",""price"",$B1231),2,2)))"),"")</f>
        <v/>
      </c>
      <c r="V1231" s="31">
        <f ca="1">IFERROR(__xludf.DUMMYFUNCTION("IF(OR(ISBLANK($I1231),I1231=TODAY()), GOOGLEFINANCE(""INDEXBVMF:IFIX"") ,INDEX(GOOGLEFINANCE(""INDEXBVMF:IFIX"",""price"",$I1231),2,2))"),3416.25)</f>
        <v>3416.25</v>
      </c>
      <c r="W1231" s="32" t="e">
        <f t="shared" ca="1" si="39"/>
        <v>#VALUE!</v>
      </c>
      <c r="X1231" s="33" t="s">
        <v>66</v>
      </c>
      <c r="Y1231" s="34">
        <v>0</v>
      </c>
    </row>
    <row r="1232" spans="1:25" ht="15.75" customHeight="1" x14ac:dyDescent="0.2">
      <c r="A1232" s="48"/>
      <c r="B1232" s="45"/>
      <c r="C1232" s="46"/>
      <c r="D1232" s="48"/>
      <c r="E1232" s="135"/>
      <c r="F1232" s="49">
        <f t="shared" si="32"/>
        <v>0</v>
      </c>
      <c r="G1232" s="49">
        <f t="shared" si="33"/>
        <v>0</v>
      </c>
      <c r="H1232" s="34" t="s">
        <v>66</v>
      </c>
      <c r="I1232" s="45"/>
      <c r="J1232" s="46"/>
      <c r="K1232" s="25"/>
      <c r="L1232" s="22"/>
      <c r="M1232" s="47" t="str">
        <f t="shared" si="34"/>
        <v/>
      </c>
      <c r="N1232" s="27" t="str">
        <f t="shared" si="35"/>
        <v/>
      </c>
      <c r="O1232" s="27" t="str">
        <f t="shared" si="36"/>
        <v/>
      </c>
      <c r="P1232" s="27" t="str">
        <f t="shared" si="37"/>
        <v/>
      </c>
      <c r="Q1232" s="28" t="s">
        <v>66</v>
      </c>
      <c r="R1232" s="33" t="s">
        <v>66</v>
      </c>
      <c r="S1232" s="30">
        <f ca="1">SUMIFS(Dividendos!E:E,Dividendos!B:B,A1232,Dividendos!A:A,"&gt;="&amp;B1232,Dividendos!A:A,"&lt;="&amp; IF(I1232="",TODAY(),I1232 ))*D1232</f>
        <v>0</v>
      </c>
      <c r="T1232" s="30">
        <f t="shared" ca="1" si="38"/>
        <v>0</v>
      </c>
      <c r="U1232" s="31" t="str">
        <f ca="1">IFERROR(__xludf.DUMMYFUNCTION("IFERROR(IF(B1232=TODAY(),GOOGLEFINANCE(""INDEXBVMF:IFIX""),INDEX(GOOGLEFINANCE(""INDEXBVMF:IFIX"",""price"",$B1232),2,2)))"),"")</f>
        <v/>
      </c>
      <c r="V1232" s="31">
        <f ca="1">IFERROR(__xludf.DUMMYFUNCTION("IF(OR(ISBLANK($I1232),I1232=TODAY()), GOOGLEFINANCE(""INDEXBVMF:IFIX"") ,INDEX(GOOGLEFINANCE(""INDEXBVMF:IFIX"",""price"",$I1232),2,2))"),3416.25)</f>
        <v>3416.25</v>
      </c>
      <c r="W1232" s="32" t="e">
        <f t="shared" ca="1" si="39"/>
        <v>#VALUE!</v>
      </c>
      <c r="X1232" s="33" t="s">
        <v>66</v>
      </c>
      <c r="Y1232" s="34">
        <v>0</v>
      </c>
    </row>
    <row r="1233" spans="1:25" ht="15.75" customHeight="1" x14ac:dyDescent="0.2">
      <c r="A1233" s="48"/>
      <c r="B1233" s="45"/>
      <c r="C1233" s="46"/>
      <c r="D1233" s="48"/>
      <c r="E1233" s="135"/>
      <c r="F1233" s="49">
        <f t="shared" si="32"/>
        <v>0</v>
      </c>
      <c r="G1233" s="49">
        <f t="shared" si="33"/>
        <v>0</v>
      </c>
      <c r="H1233" s="34" t="s">
        <v>66</v>
      </c>
      <c r="I1233" s="45"/>
      <c r="J1233" s="46"/>
      <c r="K1233" s="25"/>
      <c r="L1233" s="22"/>
      <c r="M1233" s="47" t="str">
        <f t="shared" si="34"/>
        <v/>
      </c>
      <c r="N1233" s="27" t="str">
        <f t="shared" si="35"/>
        <v/>
      </c>
      <c r="O1233" s="27" t="str">
        <f t="shared" si="36"/>
        <v/>
      </c>
      <c r="P1233" s="27" t="str">
        <f t="shared" si="37"/>
        <v/>
      </c>
      <c r="Q1233" s="28" t="s">
        <v>66</v>
      </c>
      <c r="R1233" s="33" t="s">
        <v>66</v>
      </c>
      <c r="S1233" s="30">
        <f ca="1">SUMIFS(Dividendos!E:E,Dividendos!B:B,A1233,Dividendos!A:A,"&gt;="&amp;B1233,Dividendos!A:A,"&lt;="&amp; IF(I1233="",TODAY(),I1233 ))*D1233</f>
        <v>0</v>
      </c>
      <c r="T1233" s="30">
        <f t="shared" ca="1" si="38"/>
        <v>0</v>
      </c>
      <c r="U1233" s="31" t="str">
        <f ca="1">IFERROR(__xludf.DUMMYFUNCTION("IFERROR(IF(B1233=TODAY(),GOOGLEFINANCE(""INDEXBVMF:IFIX""),INDEX(GOOGLEFINANCE(""INDEXBVMF:IFIX"",""price"",$B1233),2,2)))"),"")</f>
        <v/>
      </c>
      <c r="V1233" s="31">
        <f ca="1">IFERROR(__xludf.DUMMYFUNCTION("IF(OR(ISBLANK($I1233),I1233=TODAY()), GOOGLEFINANCE(""INDEXBVMF:IFIX"") ,INDEX(GOOGLEFINANCE(""INDEXBVMF:IFIX"",""price"",$I1233),2,2))"),3416.25)</f>
        <v>3416.25</v>
      </c>
      <c r="W1233" s="32" t="e">
        <f t="shared" ca="1" si="39"/>
        <v>#VALUE!</v>
      </c>
      <c r="X1233" s="33" t="s">
        <v>66</v>
      </c>
      <c r="Y1233" s="34">
        <v>0</v>
      </c>
    </row>
    <row r="1234" spans="1:25" ht="15.75" customHeight="1" x14ac:dyDescent="0.2">
      <c r="A1234" s="48"/>
      <c r="B1234" s="45"/>
      <c r="C1234" s="46"/>
      <c r="D1234" s="48"/>
      <c r="E1234" s="135"/>
      <c r="F1234" s="49">
        <f t="shared" si="32"/>
        <v>0</v>
      </c>
      <c r="G1234" s="49">
        <f t="shared" si="33"/>
        <v>0</v>
      </c>
      <c r="H1234" s="34" t="s">
        <v>66</v>
      </c>
      <c r="I1234" s="45"/>
      <c r="J1234" s="46"/>
      <c r="K1234" s="25"/>
      <c r="L1234" s="22"/>
      <c r="M1234" s="47" t="str">
        <f t="shared" si="34"/>
        <v/>
      </c>
      <c r="N1234" s="27" t="str">
        <f t="shared" si="35"/>
        <v/>
      </c>
      <c r="O1234" s="27" t="str">
        <f t="shared" si="36"/>
        <v/>
      </c>
      <c r="P1234" s="27" t="str">
        <f t="shared" si="37"/>
        <v/>
      </c>
      <c r="Q1234" s="28" t="s">
        <v>66</v>
      </c>
      <c r="R1234" s="33" t="s">
        <v>66</v>
      </c>
      <c r="S1234" s="30">
        <f ca="1">SUMIFS(Dividendos!E:E,Dividendos!B:B,A1234,Dividendos!A:A,"&gt;="&amp;B1234,Dividendos!A:A,"&lt;="&amp; IF(I1234="",TODAY(),I1234 ))*D1234</f>
        <v>0</v>
      </c>
      <c r="T1234" s="30">
        <f t="shared" ca="1" si="38"/>
        <v>0</v>
      </c>
      <c r="U1234" s="31" t="str">
        <f ca="1">IFERROR(__xludf.DUMMYFUNCTION("IFERROR(IF(B1234=TODAY(),GOOGLEFINANCE(""INDEXBVMF:IFIX""),INDEX(GOOGLEFINANCE(""INDEXBVMF:IFIX"",""price"",$B1234),2,2)))"),"")</f>
        <v/>
      </c>
      <c r="V1234" s="31">
        <f ca="1">IFERROR(__xludf.DUMMYFUNCTION("IF(OR(ISBLANK($I1234),I1234=TODAY()), GOOGLEFINANCE(""INDEXBVMF:IFIX"") ,INDEX(GOOGLEFINANCE(""INDEXBVMF:IFIX"",""price"",$I1234),2,2))"),3416.25)</f>
        <v>3416.25</v>
      </c>
      <c r="W1234" s="32" t="e">
        <f t="shared" ca="1" si="39"/>
        <v>#VALUE!</v>
      </c>
      <c r="X1234" s="33" t="s">
        <v>66</v>
      </c>
      <c r="Y1234" s="34">
        <v>0</v>
      </c>
    </row>
    <row r="1235" spans="1:25" ht="15.75" customHeight="1" x14ac:dyDescent="0.2">
      <c r="A1235" s="48"/>
      <c r="B1235" s="45"/>
      <c r="C1235" s="46"/>
      <c r="D1235" s="48"/>
      <c r="E1235" s="135"/>
      <c r="F1235" s="49">
        <f t="shared" si="32"/>
        <v>0</v>
      </c>
      <c r="G1235" s="49">
        <f t="shared" si="33"/>
        <v>0</v>
      </c>
      <c r="H1235" s="34" t="s">
        <v>66</v>
      </c>
      <c r="I1235" s="45"/>
      <c r="J1235" s="46"/>
      <c r="K1235" s="25"/>
      <c r="L1235" s="22"/>
      <c r="M1235" s="47" t="str">
        <f t="shared" si="34"/>
        <v/>
      </c>
      <c r="N1235" s="27" t="str">
        <f t="shared" si="35"/>
        <v/>
      </c>
      <c r="O1235" s="27" t="str">
        <f t="shared" si="36"/>
        <v/>
      </c>
      <c r="P1235" s="27" t="str">
        <f t="shared" si="37"/>
        <v/>
      </c>
      <c r="Q1235" s="28" t="s">
        <v>66</v>
      </c>
      <c r="R1235" s="33" t="s">
        <v>66</v>
      </c>
      <c r="S1235" s="30">
        <f ca="1">SUMIFS(Dividendos!E:E,Dividendos!B:B,A1235,Dividendos!A:A,"&gt;="&amp;B1235,Dividendos!A:A,"&lt;="&amp; IF(I1235="",TODAY(),I1235 ))*D1235</f>
        <v>0</v>
      </c>
      <c r="T1235" s="30">
        <f t="shared" ca="1" si="38"/>
        <v>0</v>
      </c>
      <c r="U1235" s="31" t="str">
        <f ca="1">IFERROR(__xludf.DUMMYFUNCTION("IFERROR(IF(B1235=TODAY(),GOOGLEFINANCE(""INDEXBVMF:IFIX""),INDEX(GOOGLEFINANCE(""INDEXBVMF:IFIX"",""price"",$B1235),2,2)))"),"")</f>
        <v/>
      </c>
      <c r="V1235" s="31">
        <f ca="1">IFERROR(__xludf.DUMMYFUNCTION("IF(OR(ISBLANK($I1235),I1235=TODAY()), GOOGLEFINANCE(""INDEXBVMF:IFIX"") ,INDEX(GOOGLEFINANCE(""INDEXBVMF:IFIX"",""price"",$I1235),2,2))"),3416.25)</f>
        <v>3416.25</v>
      </c>
      <c r="W1235" s="32" t="e">
        <f t="shared" ca="1" si="39"/>
        <v>#VALUE!</v>
      </c>
      <c r="X1235" s="33" t="s">
        <v>66</v>
      </c>
      <c r="Y1235" s="34">
        <v>0</v>
      </c>
    </row>
    <row r="1236" spans="1:25" ht="15.75" customHeight="1" x14ac:dyDescent="0.2">
      <c r="A1236" s="48"/>
      <c r="B1236" s="45"/>
      <c r="C1236" s="46"/>
      <c r="D1236" s="48"/>
      <c r="E1236" s="135"/>
      <c r="F1236" s="49">
        <f t="shared" si="32"/>
        <v>0</v>
      </c>
      <c r="G1236" s="49">
        <f t="shared" si="33"/>
        <v>0</v>
      </c>
      <c r="H1236" s="34" t="s">
        <v>66</v>
      </c>
      <c r="I1236" s="45"/>
      <c r="J1236" s="46"/>
      <c r="K1236" s="25"/>
      <c r="L1236" s="22"/>
      <c r="M1236" s="47" t="str">
        <f t="shared" si="34"/>
        <v/>
      </c>
      <c r="N1236" s="27" t="str">
        <f t="shared" si="35"/>
        <v/>
      </c>
      <c r="O1236" s="27" t="str">
        <f t="shared" si="36"/>
        <v/>
      </c>
      <c r="P1236" s="27" t="str">
        <f t="shared" si="37"/>
        <v/>
      </c>
      <c r="Q1236" s="28" t="s">
        <v>66</v>
      </c>
      <c r="R1236" s="33" t="s">
        <v>66</v>
      </c>
      <c r="S1236" s="30">
        <f ca="1">SUMIFS(Dividendos!E:E,Dividendos!B:B,A1236,Dividendos!A:A,"&gt;="&amp;B1236,Dividendos!A:A,"&lt;="&amp; IF(I1236="",TODAY(),I1236 ))*D1236</f>
        <v>0</v>
      </c>
      <c r="T1236" s="30">
        <f t="shared" ca="1" si="38"/>
        <v>0</v>
      </c>
      <c r="U1236" s="31" t="str">
        <f ca="1">IFERROR(__xludf.DUMMYFUNCTION("IFERROR(IF(B1236=TODAY(),GOOGLEFINANCE(""INDEXBVMF:IFIX""),INDEX(GOOGLEFINANCE(""INDEXBVMF:IFIX"",""price"",$B1236),2,2)))"),"")</f>
        <v/>
      </c>
      <c r="V1236" s="31">
        <f ca="1">IFERROR(__xludf.DUMMYFUNCTION("IF(OR(ISBLANK($I1236),I1236=TODAY()), GOOGLEFINANCE(""INDEXBVMF:IFIX"") ,INDEX(GOOGLEFINANCE(""INDEXBVMF:IFIX"",""price"",$I1236),2,2))"),3416.25)</f>
        <v>3416.25</v>
      </c>
      <c r="W1236" s="32" t="e">
        <f t="shared" ca="1" si="39"/>
        <v>#VALUE!</v>
      </c>
      <c r="X1236" s="33" t="s">
        <v>66</v>
      </c>
      <c r="Y1236" s="34">
        <v>0</v>
      </c>
    </row>
    <row r="1237" spans="1:25" ht="15.75" customHeight="1" x14ac:dyDescent="0.2">
      <c r="A1237" s="48"/>
      <c r="B1237" s="45"/>
      <c r="C1237" s="46"/>
      <c r="D1237" s="48"/>
      <c r="E1237" s="135"/>
      <c r="F1237" s="49">
        <f t="shared" si="32"/>
        <v>0</v>
      </c>
      <c r="G1237" s="49">
        <f t="shared" si="33"/>
        <v>0</v>
      </c>
      <c r="H1237" s="34" t="s">
        <v>66</v>
      </c>
      <c r="I1237" s="45"/>
      <c r="J1237" s="46"/>
      <c r="K1237" s="25"/>
      <c r="L1237" s="22"/>
      <c r="M1237" s="47" t="str">
        <f t="shared" si="34"/>
        <v/>
      </c>
      <c r="N1237" s="27" t="str">
        <f t="shared" si="35"/>
        <v/>
      </c>
      <c r="O1237" s="27" t="str">
        <f t="shared" si="36"/>
        <v/>
      </c>
      <c r="P1237" s="27" t="str">
        <f t="shared" si="37"/>
        <v/>
      </c>
      <c r="Q1237" s="28" t="s">
        <v>66</v>
      </c>
      <c r="R1237" s="33" t="s">
        <v>66</v>
      </c>
      <c r="S1237" s="30">
        <f ca="1">SUMIFS(Dividendos!E:E,Dividendos!B:B,A1237,Dividendos!A:A,"&gt;="&amp;B1237,Dividendos!A:A,"&lt;="&amp; IF(I1237="",TODAY(),I1237 ))*D1237</f>
        <v>0</v>
      </c>
      <c r="T1237" s="30">
        <f t="shared" ca="1" si="38"/>
        <v>0</v>
      </c>
      <c r="U1237" s="31" t="str">
        <f ca="1">IFERROR(__xludf.DUMMYFUNCTION("IFERROR(IF(B1237=TODAY(),GOOGLEFINANCE(""INDEXBVMF:IFIX""),INDEX(GOOGLEFINANCE(""INDEXBVMF:IFIX"",""price"",$B1237),2,2)))"),"")</f>
        <v/>
      </c>
      <c r="V1237" s="31">
        <f ca="1">IFERROR(__xludf.DUMMYFUNCTION("IF(OR(ISBLANK($I1237),I1237=TODAY()), GOOGLEFINANCE(""INDEXBVMF:IFIX"") ,INDEX(GOOGLEFINANCE(""INDEXBVMF:IFIX"",""price"",$I1237),2,2))"),3416.25)</f>
        <v>3416.25</v>
      </c>
      <c r="W1237" s="32" t="e">
        <f t="shared" ca="1" si="39"/>
        <v>#VALUE!</v>
      </c>
      <c r="X1237" s="33" t="s">
        <v>66</v>
      </c>
      <c r="Y1237" s="34">
        <v>0</v>
      </c>
    </row>
    <row r="1238" spans="1:25" ht="15.75" customHeight="1" x14ac:dyDescent="0.2">
      <c r="A1238" s="48"/>
      <c r="B1238" s="45"/>
      <c r="C1238" s="46"/>
      <c r="D1238" s="48"/>
      <c r="E1238" s="135"/>
      <c r="F1238" s="49">
        <f t="shared" si="32"/>
        <v>0</v>
      </c>
      <c r="G1238" s="49">
        <f t="shared" si="33"/>
        <v>0</v>
      </c>
      <c r="H1238" s="34" t="s">
        <v>66</v>
      </c>
      <c r="I1238" s="45"/>
      <c r="J1238" s="46"/>
      <c r="K1238" s="25"/>
      <c r="L1238" s="22"/>
      <c r="M1238" s="47" t="str">
        <f t="shared" si="34"/>
        <v/>
      </c>
      <c r="N1238" s="27" t="str">
        <f t="shared" si="35"/>
        <v/>
      </c>
      <c r="O1238" s="27" t="str">
        <f t="shared" si="36"/>
        <v/>
      </c>
      <c r="P1238" s="27" t="str">
        <f t="shared" si="37"/>
        <v/>
      </c>
      <c r="Q1238" s="28" t="s">
        <v>66</v>
      </c>
      <c r="R1238" s="33" t="s">
        <v>66</v>
      </c>
      <c r="S1238" s="30">
        <f ca="1">SUMIFS(Dividendos!E:E,Dividendos!B:B,A1238,Dividendos!A:A,"&gt;="&amp;B1238,Dividendos!A:A,"&lt;="&amp; IF(I1238="",TODAY(),I1238 ))*D1238</f>
        <v>0</v>
      </c>
      <c r="T1238" s="30">
        <f t="shared" ca="1" si="38"/>
        <v>0</v>
      </c>
      <c r="U1238" s="31" t="str">
        <f ca="1">IFERROR(__xludf.DUMMYFUNCTION("IFERROR(IF(B1238=TODAY(),GOOGLEFINANCE(""INDEXBVMF:IFIX""),INDEX(GOOGLEFINANCE(""INDEXBVMF:IFIX"",""price"",$B1238),2,2)))"),"")</f>
        <v/>
      </c>
      <c r="V1238" s="31">
        <f ca="1">IFERROR(__xludf.DUMMYFUNCTION("IF(OR(ISBLANK($I1238),I1238=TODAY()), GOOGLEFINANCE(""INDEXBVMF:IFIX"") ,INDEX(GOOGLEFINANCE(""INDEXBVMF:IFIX"",""price"",$I1238),2,2))"),3416.25)</f>
        <v>3416.25</v>
      </c>
      <c r="W1238" s="32" t="e">
        <f t="shared" ca="1" si="39"/>
        <v>#VALUE!</v>
      </c>
      <c r="X1238" s="33" t="s">
        <v>66</v>
      </c>
      <c r="Y1238" s="34">
        <v>0</v>
      </c>
    </row>
    <row r="1239" spans="1:25" ht="15.75" customHeight="1" x14ac:dyDescent="0.2">
      <c r="A1239" s="48"/>
      <c r="B1239" s="45"/>
      <c r="C1239" s="46"/>
      <c r="D1239" s="48"/>
      <c r="E1239" s="135"/>
      <c r="F1239" s="49">
        <f t="shared" si="32"/>
        <v>0</v>
      </c>
      <c r="G1239" s="49">
        <f t="shared" si="33"/>
        <v>0</v>
      </c>
      <c r="H1239" s="34" t="s">
        <v>66</v>
      </c>
      <c r="I1239" s="45"/>
      <c r="J1239" s="46"/>
      <c r="K1239" s="25"/>
      <c r="L1239" s="22"/>
      <c r="M1239" s="47" t="str">
        <f t="shared" si="34"/>
        <v/>
      </c>
      <c r="N1239" s="27" t="str">
        <f t="shared" si="35"/>
        <v/>
      </c>
      <c r="O1239" s="27" t="str">
        <f t="shared" si="36"/>
        <v/>
      </c>
      <c r="P1239" s="27" t="str">
        <f t="shared" si="37"/>
        <v/>
      </c>
      <c r="Q1239" s="28" t="s">
        <v>66</v>
      </c>
      <c r="R1239" s="33" t="s">
        <v>66</v>
      </c>
      <c r="S1239" s="30">
        <f ca="1">SUMIFS(Dividendos!E:E,Dividendos!B:B,A1239,Dividendos!A:A,"&gt;="&amp;B1239,Dividendos!A:A,"&lt;="&amp; IF(I1239="",TODAY(),I1239 ))*D1239</f>
        <v>0</v>
      </c>
      <c r="T1239" s="30">
        <f t="shared" ca="1" si="38"/>
        <v>0</v>
      </c>
      <c r="U1239" s="31" t="str">
        <f ca="1">IFERROR(__xludf.DUMMYFUNCTION("IFERROR(IF(B1239=TODAY(),GOOGLEFINANCE(""INDEXBVMF:IFIX""),INDEX(GOOGLEFINANCE(""INDEXBVMF:IFIX"",""price"",$B1239),2,2)))"),"")</f>
        <v/>
      </c>
      <c r="V1239" s="31">
        <f ca="1">IFERROR(__xludf.DUMMYFUNCTION("IF(OR(ISBLANK($I1239),I1239=TODAY()), GOOGLEFINANCE(""INDEXBVMF:IFIX"") ,INDEX(GOOGLEFINANCE(""INDEXBVMF:IFIX"",""price"",$I1239),2,2))"),3416.25)</f>
        <v>3416.25</v>
      </c>
      <c r="W1239" s="32" t="e">
        <f t="shared" ca="1" si="39"/>
        <v>#VALUE!</v>
      </c>
      <c r="X1239" s="33" t="s">
        <v>66</v>
      </c>
      <c r="Y1239" s="34">
        <v>0</v>
      </c>
    </row>
    <row r="1240" spans="1:25" ht="15.75" customHeight="1" x14ac:dyDescent="0.2">
      <c r="A1240" s="48"/>
      <c r="B1240" s="45"/>
      <c r="C1240" s="46"/>
      <c r="D1240" s="48"/>
      <c r="E1240" s="135"/>
      <c r="F1240" s="49">
        <f t="shared" si="32"/>
        <v>0</v>
      </c>
      <c r="G1240" s="49">
        <f t="shared" si="33"/>
        <v>0</v>
      </c>
      <c r="H1240" s="34" t="s">
        <v>66</v>
      </c>
      <c r="I1240" s="45"/>
      <c r="J1240" s="46"/>
      <c r="K1240" s="25"/>
      <c r="L1240" s="22"/>
      <c r="M1240" s="47" t="str">
        <f t="shared" si="34"/>
        <v/>
      </c>
      <c r="N1240" s="27" t="str">
        <f t="shared" si="35"/>
        <v/>
      </c>
      <c r="O1240" s="27" t="str">
        <f t="shared" si="36"/>
        <v/>
      </c>
      <c r="P1240" s="27" t="str">
        <f t="shared" si="37"/>
        <v/>
      </c>
      <c r="Q1240" s="28" t="s">
        <v>66</v>
      </c>
      <c r="R1240" s="33" t="s">
        <v>66</v>
      </c>
      <c r="S1240" s="30">
        <f ca="1">SUMIFS(Dividendos!E:E,Dividendos!B:B,A1240,Dividendos!A:A,"&gt;="&amp;B1240,Dividendos!A:A,"&lt;="&amp; IF(I1240="",TODAY(),I1240 ))*D1240</f>
        <v>0</v>
      </c>
      <c r="T1240" s="30">
        <f t="shared" ca="1" si="38"/>
        <v>0</v>
      </c>
      <c r="U1240" s="31" t="str">
        <f ca="1">IFERROR(__xludf.DUMMYFUNCTION("IFERROR(IF(B1240=TODAY(),GOOGLEFINANCE(""INDEXBVMF:IFIX""),INDEX(GOOGLEFINANCE(""INDEXBVMF:IFIX"",""price"",$B1240),2,2)))"),"")</f>
        <v/>
      </c>
      <c r="V1240" s="31">
        <f ca="1">IFERROR(__xludf.DUMMYFUNCTION("IF(OR(ISBLANK($I1240),I1240=TODAY()), GOOGLEFINANCE(""INDEXBVMF:IFIX"") ,INDEX(GOOGLEFINANCE(""INDEXBVMF:IFIX"",""price"",$I1240),2,2))"),3416.25)</f>
        <v>3416.25</v>
      </c>
      <c r="W1240" s="32" t="e">
        <f t="shared" ca="1" si="39"/>
        <v>#VALUE!</v>
      </c>
      <c r="X1240" s="33" t="s">
        <v>66</v>
      </c>
      <c r="Y1240" s="34">
        <v>0</v>
      </c>
    </row>
    <row r="1241" spans="1:25" ht="15.75" customHeight="1" x14ac:dyDescent="0.2">
      <c r="A1241" s="48"/>
      <c r="B1241" s="45"/>
      <c r="C1241" s="46"/>
      <c r="D1241" s="48"/>
      <c r="E1241" s="135"/>
      <c r="F1241" s="49">
        <f t="shared" si="32"/>
        <v>0</v>
      </c>
      <c r="G1241" s="49">
        <f t="shared" si="33"/>
        <v>0</v>
      </c>
      <c r="H1241" s="34" t="s">
        <v>66</v>
      </c>
      <c r="I1241" s="45"/>
      <c r="J1241" s="46"/>
      <c r="K1241" s="25"/>
      <c r="L1241" s="22"/>
      <c r="M1241" s="47" t="str">
        <f t="shared" si="34"/>
        <v/>
      </c>
      <c r="N1241" s="27" t="str">
        <f t="shared" si="35"/>
        <v/>
      </c>
      <c r="O1241" s="27" t="str">
        <f t="shared" si="36"/>
        <v/>
      </c>
      <c r="P1241" s="27" t="str">
        <f t="shared" si="37"/>
        <v/>
      </c>
      <c r="Q1241" s="28" t="s">
        <v>66</v>
      </c>
      <c r="R1241" s="33" t="s">
        <v>66</v>
      </c>
      <c r="S1241" s="30">
        <f ca="1">SUMIFS(Dividendos!E:E,Dividendos!B:B,A1241,Dividendos!A:A,"&gt;="&amp;B1241,Dividendos!A:A,"&lt;="&amp; IF(I1241="",TODAY(),I1241 ))*D1241</f>
        <v>0</v>
      </c>
      <c r="T1241" s="30">
        <f t="shared" ca="1" si="38"/>
        <v>0</v>
      </c>
      <c r="U1241" s="31" t="str">
        <f ca="1">IFERROR(__xludf.DUMMYFUNCTION("IFERROR(IF(B1241=TODAY(),GOOGLEFINANCE(""INDEXBVMF:IFIX""),INDEX(GOOGLEFINANCE(""INDEXBVMF:IFIX"",""price"",$B1241),2,2)))"),"")</f>
        <v/>
      </c>
      <c r="V1241" s="31">
        <f ca="1">IFERROR(__xludf.DUMMYFUNCTION("IF(OR(ISBLANK($I1241),I1241=TODAY()), GOOGLEFINANCE(""INDEXBVMF:IFIX"") ,INDEX(GOOGLEFINANCE(""INDEXBVMF:IFIX"",""price"",$I1241),2,2))"),3416.25)</f>
        <v>3416.25</v>
      </c>
      <c r="W1241" s="32" t="e">
        <f t="shared" ca="1" si="39"/>
        <v>#VALUE!</v>
      </c>
      <c r="X1241" s="33" t="s">
        <v>66</v>
      </c>
      <c r="Y1241" s="34">
        <v>0</v>
      </c>
    </row>
    <row r="1242" spans="1:25" ht="15.75" customHeight="1" x14ac:dyDescent="0.2">
      <c r="A1242" s="48"/>
      <c r="B1242" s="45"/>
      <c r="C1242" s="46"/>
      <c r="D1242" s="48"/>
      <c r="E1242" s="135"/>
      <c r="F1242" s="49">
        <f t="shared" si="32"/>
        <v>0</v>
      </c>
      <c r="G1242" s="49">
        <f t="shared" si="33"/>
        <v>0</v>
      </c>
      <c r="H1242" s="34" t="s">
        <v>66</v>
      </c>
      <c r="I1242" s="45"/>
      <c r="J1242" s="46"/>
      <c r="K1242" s="25"/>
      <c r="L1242" s="22"/>
      <c r="M1242" s="47" t="str">
        <f t="shared" si="34"/>
        <v/>
      </c>
      <c r="N1242" s="27" t="str">
        <f t="shared" si="35"/>
        <v/>
      </c>
      <c r="O1242" s="27" t="str">
        <f t="shared" si="36"/>
        <v/>
      </c>
      <c r="P1242" s="27" t="str">
        <f t="shared" si="37"/>
        <v/>
      </c>
      <c r="Q1242" s="28" t="s">
        <v>66</v>
      </c>
      <c r="R1242" s="33" t="s">
        <v>66</v>
      </c>
      <c r="S1242" s="30">
        <f ca="1">SUMIFS(Dividendos!E:E,Dividendos!B:B,A1242,Dividendos!A:A,"&gt;="&amp;B1242,Dividendos!A:A,"&lt;="&amp; IF(I1242="",TODAY(),I1242 ))*D1242</f>
        <v>0</v>
      </c>
      <c r="T1242" s="30">
        <f t="shared" ca="1" si="38"/>
        <v>0</v>
      </c>
      <c r="U1242" s="31" t="str">
        <f ca="1">IFERROR(__xludf.DUMMYFUNCTION("IFERROR(IF(B1242=TODAY(),GOOGLEFINANCE(""INDEXBVMF:IFIX""),INDEX(GOOGLEFINANCE(""INDEXBVMF:IFIX"",""price"",$B1242),2,2)))"),"")</f>
        <v/>
      </c>
      <c r="V1242" s="31">
        <f ca="1">IFERROR(__xludf.DUMMYFUNCTION("IF(OR(ISBLANK($I1242),I1242=TODAY()), GOOGLEFINANCE(""INDEXBVMF:IFIX"") ,INDEX(GOOGLEFINANCE(""INDEXBVMF:IFIX"",""price"",$I1242),2,2))"),3416.25)</f>
        <v>3416.25</v>
      </c>
      <c r="W1242" s="32" t="e">
        <f t="shared" ca="1" si="39"/>
        <v>#VALUE!</v>
      </c>
      <c r="X1242" s="33" t="s">
        <v>66</v>
      </c>
      <c r="Y1242" s="34">
        <v>0</v>
      </c>
    </row>
    <row r="1243" spans="1:25" ht="15.75" customHeight="1" x14ac:dyDescent="0.2">
      <c r="A1243" s="48"/>
      <c r="B1243" s="45"/>
      <c r="C1243" s="46"/>
      <c r="D1243" s="48"/>
      <c r="E1243" s="135"/>
      <c r="F1243" s="49">
        <f t="shared" si="32"/>
        <v>0</v>
      </c>
      <c r="G1243" s="49">
        <f t="shared" si="33"/>
        <v>0</v>
      </c>
      <c r="H1243" s="34" t="s">
        <v>66</v>
      </c>
      <c r="I1243" s="45"/>
      <c r="J1243" s="46"/>
      <c r="K1243" s="25"/>
      <c r="L1243" s="22"/>
      <c r="M1243" s="47" t="str">
        <f t="shared" si="34"/>
        <v/>
      </c>
      <c r="N1243" s="27" t="str">
        <f t="shared" si="35"/>
        <v/>
      </c>
      <c r="O1243" s="27" t="str">
        <f t="shared" si="36"/>
        <v/>
      </c>
      <c r="P1243" s="27" t="str">
        <f t="shared" si="37"/>
        <v/>
      </c>
      <c r="Q1243" s="28" t="s">
        <v>66</v>
      </c>
      <c r="R1243" s="33" t="s">
        <v>66</v>
      </c>
      <c r="S1243" s="30">
        <f ca="1">SUMIFS(Dividendos!E:E,Dividendos!B:B,A1243,Dividendos!A:A,"&gt;="&amp;B1243,Dividendos!A:A,"&lt;="&amp; IF(I1243="",TODAY(),I1243 ))*D1243</f>
        <v>0</v>
      </c>
      <c r="T1243" s="30">
        <f t="shared" ca="1" si="38"/>
        <v>0</v>
      </c>
      <c r="U1243" s="31" t="str">
        <f ca="1">IFERROR(__xludf.DUMMYFUNCTION("IFERROR(IF(B1243=TODAY(),GOOGLEFINANCE(""INDEXBVMF:IFIX""),INDEX(GOOGLEFINANCE(""INDEXBVMF:IFIX"",""price"",$B1243),2,2)))"),"")</f>
        <v/>
      </c>
      <c r="V1243" s="31">
        <f ca="1">IFERROR(__xludf.DUMMYFUNCTION("IF(OR(ISBLANK($I1243),I1243=TODAY()), GOOGLEFINANCE(""INDEXBVMF:IFIX"") ,INDEX(GOOGLEFINANCE(""INDEXBVMF:IFIX"",""price"",$I1243),2,2))"),3416.25)</f>
        <v>3416.25</v>
      </c>
      <c r="W1243" s="32" t="e">
        <f t="shared" ca="1" si="39"/>
        <v>#VALUE!</v>
      </c>
      <c r="X1243" s="33" t="s">
        <v>66</v>
      </c>
      <c r="Y1243" s="34">
        <v>0</v>
      </c>
    </row>
    <row r="1244" spans="1:25" ht="15.75" customHeight="1" x14ac:dyDescent="0.2">
      <c r="A1244" s="48"/>
      <c r="B1244" s="45"/>
      <c r="C1244" s="46"/>
      <c r="D1244" s="48"/>
      <c r="E1244" s="135"/>
      <c r="F1244" s="49">
        <f t="shared" si="32"/>
        <v>0</v>
      </c>
      <c r="G1244" s="49">
        <f t="shared" si="33"/>
        <v>0</v>
      </c>
      <c r="H1244" s="34" t="s">
        <v>66</v>
      </c>
      <c r="I1244" s="45"/>
      <c r="J1244" s="46"/>
      <c r="K1244" s="25"/>
      <c r="L1244" s="22"/>
      <c r="M1244" s="47" t="str">
        <f t="shared" si="34"/>
        <v/>
      </c>
      <c r="N1244" s="27" t="str">
        <f t="shared" si="35"/>
        <v/>
      </c>
      <c r="O1244" s="27" t="str">
        <f t="shared" si="36"/>
        <v/>
      </c>
      <c r="P1244" s="27" t="str">
        <f t="shared" si="37"/>
        <v/>
      </c>
      <c r="Q1244" s="28" t="s">
        <v>66</v>
      </c>
      <c r="R1244" s="33" t="s">
        <v>66</v>
      </c>
      <c r="S1244" s="30">
        <f ca="1">SUMIFS(Dividendos!E:E,Dividendos!B:B,A1244,Dividendos!A:A,"&gt;="&amp;B1244,Dividendos!A:A,"&lt;="&amp; IF(I1244="",TODAY(),I1244 ))*D1244</f>
        <v>0</v>
      </c>
      <c r="T1244" s="30">
        <f t="shared" ca="1" si="38"/>
        <v>0</v>
      </c>
      <c r="U1244" s="31" t="str">
        <f ca="1">IFERROR(__xludf.DUMMYFUNCTION("IFERROR(IF(B1244=TODAY(),GOOGLEFINANCE(""INDEXBVMF:IFIX""),INDEX(GOOGLEFINANCE(""INDEXBVMF:IFIX"",""price"",$B1244),2,2)))"),"")</f>
        <v/>
      </c>
      <c r="V1244" s="31">
        <f ca="1">IFERROR(__xludf.DUMMYFUNCTION("IF(OR(ISBLANK($I1244),I1244=TODAY()), GOOGLEFINANCE(""INDEXBVMF:IFIX"") ,INDEX(GOOGLEFINANCE(""INDEXBVMF:IFIX"",""price"",$I1244),2,2))"),3416.25)</f>
        <v>3416.25</v>
      </c>
      <c r="W1244" s="32" t="e">
        <f t="shared" ca="1" si="39"/>
        <v>#VALUE!</v>
      </c>
      <c r="X1244" s="33" t="s">
        <v>66</v>
      </c>
      <c r="Y1244" s="34">
        <v>0</v>
      </c>
    </row>
    <row r="1245" spans="1:25" ht="15.75" customHeight="1" x14ac:dyDescent="0.2">
      <c r="A1245" s="48"/>
      <c r="B1245" s="45"/>
      <c r="C1245" s="46"/>
      <c r="D1245" s="48"/>
      <c r="E1245" s="135"/>
      <c r="F1245" s="49">
        <f t="shared" si="32"/>
        <v>0</v>
      </c>
      <c r="G1245" s="49">
        <f t="shared" si="33"/>
        <v>0</v>
      </c>
      <c r="H1245" s="34" t="s">
        <v>66</v>
      </c>
      <c r="I1245" s="45"/>
      <c r="J1245" s="46"/>
      <c r="K1245" s="25"/>
      <c r="L1245" s="22"/>
      <c r="M1245" s="47" t="str">
        <f t="shared" si="34"/>
        <v/>
      </c>
      <c r="N1245" s="27" t="str">
        <f t="shared" si="35"/>
        <v/>
      </c>
      <c r="O1245" s="27" t="str">
        <f t="shared" si="36"/>
        <v/>
      </c>
      <c r="P1245" s="27" t="str">
        <f t="shared" si="37"/>
        <v/>
      </c>
      <c r="Q1245" s="28" t="s">
        <v>66</v>
      </c>
      <c r="R1245" s="33" t="s">
        <v>66</v>
      </c>
      <c r="S1245" s="30">
        <f ca="1">SUMIFS(Dividendos!E:E,Dividendos!B:B,A1245,Dividendos!A:A,"&gt;="&amp;B1245,Dividendos!A:A,"&lt;="&amp; IF(I1245="",TODAY(),I1245 ))*D1245</f>
        <v>0</v>
      </c>
      <c r="T1245" s="30">
        <f t="shared" ca="1" si="38"/>
        <v>0</v>
      </c>
      <c r="U1245" s="31" t="str">
        <f ca="1">IFERROR(__xludf.DUMMYFUNCTION("IFERROR(IF(B1245=TODAY(),GOOGLEFINANCE(""INDEXBVMF:IFIX""),INDEX(GOOGLEFINANCE(""INDEXBVMF:IFIX"",""price"",$B1245),2,2)))"),"")</f>
        <v/>
      </c>
      <c r="V1245" s="31">
        <f ca="1">IFERROR(__xludf.DUMMYFUNCTION("IF(OR(ISBLANK($I1245),I1245=TODAY()), GOOGLEFINANCE(""INDEXBVMF:IFIX"") ,INDEX(GOOGLEFINANCE(""INDEXBVMF:IFIX"",""price"",$I1245),2,2))"),3416.25)</f>
        <v>3416.25</v>
      </c>
      <c r="W1245" s="32" t="e">
        <f t="shared" ca="1" si="39"/>
        <v>#VALUE!</v>
      </c>
      <c r="X1245" s="33" t="s">
        <v>66</v>
      </c>
      <c r="Y1245" s="34">
        <v>0</v>
      </c>
    </row>
    <row r="1246" spans="1:25" ht="15.75" customHeight="1" x14ac:dyDescent="0.2">
      <c r="A1246" s="48"/>
      <c r="B1246" s="45"/>
      <c r="C1246" s="46"/>
      <c r="D1246" s="48"/>
      <c r="E1246" s="135"/>
      <c r="F1246" s="49">
        <f t="shared" si="32"/>
        <v>0</v>
      </c>
      <c r="G1246" s="49">
        <f t="shared" si="33"/>
        <v>0</v>
      </c>
      <c r="H1246" s="34" t="s">
        <v>66</v>
      </c>
      <c r="I1246" s="45"/>
      <c r="J1246" s="46"/>
      <c r="K1246" s="25"/>
      <c r="L1246" s="22"/>
      <c r="M1246" s="47" t="str">
        <f t="shared" si="34"/>
        <v/>
      </c>
      <c r="N1246" s="27" t="str">
        <f t="shared" si="35"/>
        <v/>
      </c>
      <c r="O1246" s="27" t="str">
        <f t="shared" si="36"/>
        <v/>
      </c>
      <c r="P1246" s="27" t="str">
        <f t="shared" si="37"/>
        <v/>
      </c>
      <c r="Q1246" s="28" t="s">
        <v>66</v>
      </c>
      <c r="R1246" s="33" t="s">
        <v>66</v>
      </c>
      <c r="S1246" s="30">
        <f ca="1">SUMIFS(Dividendos!E:E,Dividendos!B:B,A1246,Dividendos!A:A,"&gt;="&amp;B1246,Dividendos!A:A,"&lt;="&amp; IF(I1246="",TODAY(),I1246 ))*D1246</f>
        <v>0</v>
      </c>
      <c r="T1246" s="30">
        <f t="shared" ca="1" si="38"/>
        <v>0</v>
      </c>
      <c r="U1246" s="31" t="str">
        <f ca="1">IFERROR(__xludf.DUMMYFUNCTION("IFERROR(IF(B1246=TODAY(),GOOGLEFINANCE(""INDEXBVMF:IFIX""),INDEX(GOOGLEFINANCE(""INDEXBVMF:IFIX"",""price"",$B1246),2,2)))"),"")</f>
        <v/>
      </c>
      <c r="V1246" s="31">
        <f ca="1">IFERROR(__xludf.DUMMYFUNCTION("IF(OR(ISBLANK($I1246),I1246=TODAY()), GOOGLEFINANCE(""INDEXBVMF:IFIX"") ,INDEX(GOOGLEFINANCE(""INDEXBVMF:IFIX"",""price"",$I1246),2,2))"),3416.25)</f>
        <v>3416.25</v>
      </c>
      <c r="W1246" s="32" t="e">
        <f t="shared" ca="1" si="39"/>
        <v>#VALUE!</v>
      </c>
      <c r="X1246" s="33" t="s">
        <v>66</v>
      </c>
      <c r="Y1246" s="34">
        <v>0</v>
      </c>
    </row>
    <row r="1247" spans="1:25" ht="15.75" customHeight="1" x14ac:dyDescent="0.2">
      <c r="A1247" s="48"/>
      <c r="B1247" s="45"/>
      <c r="C1247" s="46"/>
      <c r="D1247" s="48"/>
      <c r="E1247" s="135"/>
      <c r="F1247" s="49">
        <f t="shared" si="32"/>
        <v>0</v>
      </c>
      <c r="G1247" s="49">
        <f t="shared" si="33"/>
        <v>0</v>
      </c>
      <c r="H1247" s="34" t="s">
        <v>66</v>
      </c>
      <c r="I1247" s="45"/>
      <c r="J1247" s="46"/>
      <c r="K1247" s="25"/>
      <c r="L1247" s="22"/>
      <c r="M1247" s="47" t="str">
        <f t="shared" si="34"/>
        <v/>
      </c>
      <c r="N1247" s="27" t="str">
        <f t="shared" si="35"/>
        <v/>
      </c>
      <c r="O1247" s="27" t="str">
        <f t="shared" si="36"/>
        <v/>
      </c>
      <c r="P1247" s="27" t="str">
        <f t="shared" si="37"/>
        <v/>
      </c>
      <c r="Q1247" s="28" t="s">
        <v>66</v>
      </c>
      <c r="R1247" s="33" t="s">
        <v>66</v>
      </c>
      <c r="S1247" s="30">
        <f ca="1">SUMIFS(Dividendos!E:E,Dividendos!B:B,A1247,Dividendos!A:A,"&gt;="&amp;B1247,Dividendos!A:A,"&lt;="&amp; IF(I1247="",TODAY(),I1247 ))*D1247</f>
        <v>0</v>
      </c>
      <c r="T1247" s="30">
        <f t="shared" ca="1" si="38"/>
        <v>0</v>
      </c>
      <c r="U1247" s="31" t="str">
        <f ca="1">IFERROR(__xludf.DUMMYFUNCTION("IFERROR(IF(B1247=TODAY(),GOOGLEFINANCE(""INDEXBVMF:IFIX""),INDEX(GOOGLEFINANCE(""INDEXBVMF:IFIX"",""price"",$B1247),2,2)))"),"")</f>
        <v/>
      </c>
      <c r="V1247" s="31">
        <f ca="1">IFERROR(__xludf.DUMMYFUNCTION("IF(OR(ISBLANK($I1247),I1247=TODAY()), GOOGLEFINANCE(""INDEXBVMF:IFIX"") ,INDEX(GOOGLEFINANCE(""INDEXBVMF:IFIX"",""price"",$I1247),2,2))"),3416.25)</f>
        <v>3416.25</v>
      </c>
      <c r="W1247" s="32" t="e">
        <f t="shared" ca="1" si="39"/>
        <v>#VALUE!</v>
      </c>
      <c r="X1247" s="33" t="s">
        <v>66</v>
      </c>
      <c r="Y1247" s="34">
        <v>0</v>
      </c>
    </row>
    <row r="1248" spans="1:25" ht="15.75" customHeight="1" x14ac:dyDescent="0.2">
      <c r="A1248" s="48"/>
      <c r="B1248" s="45"/>
      <c r="C1248" s="46"/>
      <c r="D1248" s="48"/>
      <c r="E1248" s="135"/>
      <c r="F1248" s="49">
        <f t="shared" si="32"/>
        <v>0</v>
      </c>
      <c r="G1248" s="49">
        <f t="shared" si="33"/>
        <v>0</v>
      </c>
      <c r="H1248" s="34" t="s">
        <v>66</v>
      </c>
      <c r="I1248" s="45"/>
      <c r="J1248" s="46"/>
      <c r="K1248" s="25"/>
      <c r="L1248" s="22"/>
      <c r="M1248" s="47" t="str">
        <f t="shared" si="34"/>
        <v/>
      </c>
      <c r="N1248" s="27" t="str">
        <f t="shared" si="35"/>
        <v/>
      </c>
      <c r="O1248" s="27" t="str">
        <f t="shared" si="36"/>
        <v/>
      </c>
      <c r="P1248" s="27" t="str">
        <f t="shared" si="37"/>
        <v/>
      </c>
      <c r="Q1248" s="28" t="s">
        <v>66</v>
      </c>
      <c r="R1248" s="33" t="s">
        <v>66</v>
      </c>
      <c r="S1248" s="30">
        <f ca="1">SUMIFS(Dividendos!E:E,Dividendos!B:B,A1248,Dividendos!A:A,"&gt;="&amp;B1248,Dividendos!A:A,"&lt;="&amp; IF(I1248="",TODAY(),I1248 ))*D1248</f>
        <v>0</v>
      </c>
      <c r="T1248" s="30">
        <f t="shared" ca="1" si="38"/>
        <v>0</v>
      </c>
      <c r="U1248" s="31" t="str">
        <f ca="1">IFERROR(__xludf.DUMMYFUNCTION("IFERROR(IF(B1248=TODAY(),GOOGLEFINANCE(""INDEXBVMF:IFIX""),INDEX(GOOGLEFINANCE(""INDEXBVMF:IFIX"",""price"",$B1248),2,2)))"),"")</f>
        <v/>
      </c>
      <c r="V1248" s="31">
        <f ca="1">IFERROR(__xludf.DUMMYFUNCTION("IF(OR(ISBLANK($I1248),I1248=TODAY()), GOOGLEFINANCE(""INDEXBVMF:IFIX"") ,INDEX(GOOGLEFINANCE(""INDEXBVMF:IFIX"",""price"",$I1248),2,2))"),3416.25)</f>
        <v>3416.25</v>
      </c>
      <c r="W1248" s="32" t="e">
        <f t="shared" ca="1" si="39"/>
        <v>#VALUE!</v>
      </c>
      <c r="X1248" s="33" t="s">
        <v>66</v>
      </c>
      <c r="Y1248" s="34">
        <v>0</v>
      </c>
    </row>
    <row r="1249" spans="1:25" ht="15.75" customHeight="1" x14ac:dyDescent="0.2">
      <c r="A1249" s="48"/>
      <c r="B1249" s="45"/>
      <c r="C1249" s="46"/>
      <c r="D1249" s="48"/>
      <c r="E1249" s="135"/>
      <c r="F1249" s="49">
        <f t="shared" si="32"/>
        <v>0</v>
      </c>
      <c r="G1249" s="49">
        <f t="shared" si="33"/>
        <v>0</v>
      </c>
      <c r="H1249" s="34" t="s">
        <v>66</v>
      </c>
      <c r="I1249" s="45"/>
      <c r="J1249" s="46"/>
      <c r="K1249" s="25"/>
      <c r="L1249" s="22"/>
      <c r="M1249" s="47" t="str">
        <f t="shared" si="34"/>
        <v/>
      </c>
      <c r="N1249" s="27" t="str">
        <f t="shared" si="35"/>
        <v/>
      </c>
      <c r="O1249" s="27" t="str">
        <f t="shared" si="36"/>
        <v/>
      </c>
      <c r="P1249" s="27" t="str">
        <f t="shared" si="37"/>
        <v/>
      </c>
      <c r="Q1249" s="28" t="s">
        <v>66</v>
      </c>
      <c r="R1249" s="33" t="s">
        <v>66</v>
      </c>
      <c r="S1249" s="30">
        <f ca="1">SUMIFS(Dividendos!E:E,Dividendos!B:B,A1249,Dividendos!A:A,"&gt;="&amp;B1249,Dividendos!A:A,"&lt;="&amp; IF(I1249="",TODAY(),I1249 ))*D1249</f>
        <v>0</v>
      </c>
      <c r="T1249" s="30">
        <f t="shared" ca="1" si="38"/>
        <v>0</v>
      </c>
      <c r="U1249" s="31" t="str">
        <f ca="1">IFERROR(__xludf.DUMMYFUNCTION("IFERROR(IF(B1249=TODAY(),GOOGLEFINANCE(""INDEXBVMF:IFIX""),INDEX(GOOGLEFINANCE(""INDEXBVMF:IFIX"",""price"",$B1249),2,2)))"),"")</f>
        <v/>
      </c>
      <c r="V1249" s="31">
        <f ca="1">IFERROR(__xludf.DUMMYFUNCTION("IF(OR(ISBLANK($I1249),I1249=TODAY()), GOOGLEFINANCE(""INDEXBVMF:IFIX"") ,INDEX(GOOGLEFINANCE(""INDEXBVMF:IFIX"",""price"",$I1249),2,2))"),3416.25)</f>
        <v>3416.25</v>
      </c>
      <c r="W1249" s="32" t="e">
        <f t="shared" ca="1" si="39"/>
        <v>#VALUE!</v>
      </c>
      <c r="X1249" s="33" t="s">
        <v>66</v>
      </c>
      <c r="Y1249" s="34">
        <v>0</v>
      </c>
    </row>
    <row r="1250" spans="1:25" ht="15.75" customHeight="1" x14ac:dyDescent="0.2">
      <c r="A1250" s="48"/>
      <c r="B1250" s="45"/>
      <c r="C1250" s="46"/>
      <c r="D1250" s="48"/>
      <c r="E1250" s="135"/>
      <c r="F1250" s="49">
        <f t="shared" si="32"/>
        <v>0</v>
      </c>
      <c r="G1250" s="49">
        <f t="shared" si="33"/>
        <v>0</v>
      </c>
      <c r="H1250" s="34" t="s">
        <v>66</v>
      </c>
      <c r="I1250" s="45"/>
      <c r="J1250" s="46"/>
      <c r="K1250" s="25"/>
      <c r="L1250" s="22"/>
      <c r="M1250" s="47" t="str">
        <f t="shared" si="34"/>
        <v/>
      </c>
      <c r="N1250" s="27" t="str">
        <f t="shared" si="35"/>
        <v/>
      </c>
      <c r="O1250" s="27" t="str">
        <f t="shared" si="36"/>
        <v/>
      </c>
      <c r="P1250" s="27" t="str">
        <f t="shared" si="37"/>
        <v/>
      </c>
      <c r="Q1250" s="28" t="s">
        <v>66</v>
      </c>
      <c r="R1250" s="33" t="s">
        <v>66</v>
      </c>
      <c r="S1250" s="30">
        <f ca="1">SUMIFS(Dividendos!E:E,Dividendos!B:B,A1250,Dividendos!A:A,"&gt;="&amp;B1250,Dividendos!A:A,"&lt;="&amp; IF(I1250="",TODAY(),I1250 ))*D1250</f>
        <v>0</v>
      </c>
      <c r="T1250" s="30">
        <f t="shared" ca="1" si="38"/>
        <v>0</v>
      </c>
      <c r="U1250" s="31" t="str">
        <f ca="1">IFERROR(__xludf.DUMMYFUNCTION("IFERROR(IF(B1250=TODAY(),GOOGLEFINANCE(""INDEXBVMF:IFIX""),INDEX(GOOGLEFINANCE(""INDEXBVMF:IFIX"",""price"",$B1250),2,2)))"),"")</f>
        <v/>
      </c>
      <c r="V1250" s="31">
        <f ca="1">IFERROR(__xludf.DUMMYFUNCTION("IF(OR(ISBLANK($I1250),I1250=TODAY()), GOOGLEFINANCE(""INDEXBVMF:IFIX"") ,INDEX(GOOGLEFINANCE(""INDEXBVMF:IFIX"",""price"",$I1250),2,2))"),3416.25)</f>
        <v>3416.25</v>
      </c>
      <c r="W1250" s="32" t="e">
        <f t="shared" ca="1" si="39"/>
        <v>#VALUE!</v>
      </c>
      <c r="X1250" s="33" t="s">
        <v>66</v>
      </c>
      <c r="Y1250" s="34">
        <v>0</v>
      </c>
    </row>
    <row r="1251" spans="1:25" ht="15.75" customHeight="1" x14ac:dyDescent="0.2">
      <c r="A1251" s="48"/>
      <c r="B1251" s="45"/>
      <c r="C1251" s="46"/>
      <c r="D1251" s="48"/>
      <c r="E1251" s="135"/>
      <c r="F1251" s="49">
        <f t="shared" si="32"/>
        <v>0</v>
      </c>
      <c r="G1251" s="49">
        <f t="shared" si="33"/>
        <v>0</v>
      </c>
      <c r="H1251" s="34" t="s">
        <v>66</v>
      </c>
      <c r="I1251" s="45"/>
      <c r="J1251" s="46"/>
      <c r="K1251" s="25"/>
      <c r="L1251" s="22"/>
      <c r="M1251" s="47" t="str">
        <f t="shared" si="34"/>
        <v/>
      </c>
      <c r="N1251" s="27" t="str">
        <f t="shared" si="35"/>
        <v/>
      </c>
      <c r="O1251" s="27" t="str">
        <f t="shared" si="36"/>
        <v/>
      </c>
      <c r="P1251" s="27" t="str">
        <f t="shared" si="37"/>
        <v/>
      </c>
      <c r="Q1251" s="28" t="s">
        <v>66</v>
      </c>
      <c r="R1251" s="33" t="s">
        <v>66</v>
      </c>
      <c r="S1251" s="30">
        <f ca="1">SUMIFS(Dividendos!E:E,Dividendos!B:B,A1251,Dividendos!A:A,"&gt;="&amp;B1251,Dividendos!A:A,"&lt;="&amp; IF(I1251="",TODAY(),I1251 ))*D1251</f>
        <v>0</v>
      </c>
      <c r="T1251" s="30">
        <f t="shared" ca="1" si="38"/>
        <v>0</v>
      </c>
      <c r="U1251" s="31" t="str">
        <f ca="1">IFERROR(__xludf.DUMMYFUNCTION("IFERROR(IF(B1251=TODAY(),GOOGLEFINANCE(""INDEXBVMF:IFIX""),INDEX(GOOGLEFINANCE(""INDEXBVMF:IFIX"",""price"",$B1251),2,2)))"),"")</f>
        <v/>
      </c>
      <c r="V1251" s="31">
        <f ca="1">IFERROR(__xludf.DUMMYFUNCTION("IF(OR(ISBLANK($I1251),I1251=TODAY()), GOOGLEFINANCE(""INDEXBVMF:IFIX"") ,INDEX(GOOGLEFINANCE(""INDEXBVMF:IFIX"",""price"",$I1251),2,2))"),3416.25)</f>
        <v>3416.25</v>
      </c>
      <c r="W1251" s="32" t="e">
        <f t="shared" ca="1" si="39"/>
        <v>#VALUE!</v>
      </c>
      <c r="X1251" s="33" t="s">
        <v>66</v>
      </c>
      <c r="Y1251" s="34">
        <v>0</v>
      </c>
    </row>
    <row r="1252" spans="1:25" ht="15.75" customHeight="1" x14ac:dyDescent="0.2">
      <c r="A1252" s="48"/>
      <c r="B1252" s="45"/>
      <c r="C1252" s="46"/>
      <c r="D1252" s="48"/>
      <c r="E1252" s="135"/>
      <c r="F1252" s="49">
        <f t="shared" si="32"/>
        <v>0</v>
      </c>
      <c r="G1252" s="49">
        <f t="shared" si="33"/>
        <v>0</v>
      </c>
      <c r="H1252" s="34" t="s">
        <v>66</v>
      </c>
      <c r="I1252" s="45"/>
      <c r="J1252" s="46"/>
      <c r="K1252" s="25"/>
      <c r="L1252" s="22"/>
      <c r="M1252" s="47" t="str">
        <f t="shared" si="34"/>
        <v/>
      </c>
      <c r="N1252" s="27" t="str">
        <f t="shared" si="35"/>
        <v/>
      </c>
      <c r="O1252" s="27" t="str">
        <f t="shared" si="36"/>
        <v/>
      </c>
      <c r="P1252" s="27" t="str">
        <f t="shared" si="37"/>
        <v/>
      </c>
      <c r="Q1252" s="28" t="s">
        <v>66</v>
      </c>
      <c r="R1252" s="33" t="s">
        <v>66</v>
      </c>
      <c r="S1252" s="30">
        <f ca="1">SUMIFS(Dividendos!E:E,Dividendos!B:B,A1252,Dividendos!A:A,"&gt;="&amp;B1252,Dividendos!A:A,"&lt;="&amp; IF(I1252="",TODAY(),I1252 ))*D1252</f>
        <v>0</v>
      </c>
      <c r="T1252" s="30">
        <f t="shared" ca="1" si="38"/>
        <v>0</v>
      </c>
      <c r="U1252" s="31" t="str">
        <f ca="1">IFERROR(__xludf.DUMMYFUNCTION("IFERROR(IF(B1252=TODAY(),GOOGLEFINANCE(""INDEXBVMF:IFIX""),INDEX(GOOGLEFINANCE(""INDEXBVMF:IFIX"",""price"",$B1252),2,2)))"),"")</f>
        <v/>
      </c>
      <c r="V1252" s="31">
        <f ca="1">IFERROR(__xludf.DUMMYFUNCTION("IF(OR(ISBLANK($I1252),I1252=TODAY()), GOOGLEFINANCE(""INDEXBVMF:IFIX"") ,INDEX(GOOGLEFINANCE(""INDEXBVMF:IFIX"",""price"",$I1252),2,2))"),3416.25)</f>
        <v>3416.25</v>
      </c>
      <c r="W1252" s="32" t="e">
        <f t="shared" ca="1" si="39"/>
        <v>#VALUE!</v>
      </c>
      <c r="X1252" s="33" t="s">
        <v>66</v>
      </c>
      <c r="Y1252" s="34">
        <v>0</v>
      </c>
    </row>
    <row r="1253" spans="1:25" ht="15.75" customHeight="1" x14ac:dyDescent="0.2">
      <c r="A1253" s="48"/>
      <c r="B1253" s="45"/>
      <c r="C1253" s="46"/>
      <c r="D1253" s="48"/>
      <c r="E1253" s="135"/>
      <c r="F1253" s="49">
        <f t="shared" si="32"/>
        <v>0</v>
      </c>
      <c r="G1253" s="49">
        <f t="shared" si="33"/>
        <v>0</v>
      </c>
      <c r="H1253" s="34" t="s">
        <v>66</v>
      </c>
      <c r="I1253" s="45"/>
      <c r="J1253" s="46"/>
      <c r="K1253" s="25"/>
      <c r="L1253" s="22"/>
      <c r="M1253" s="47" t="str">
        <f t="shared" si="34"/>
        <v/>
      </c>
      <c r="N1253" s="27" t="str">
        <f t="shared" si="35"/>
        <v/>
      </c>
      <c r="O1253" s="27" t="str">
        <f t="shared" si="36"/>
        <v/>
      </c>
      <c r="P1253" s="27" t="str">
        <f t="shared" si="37"/>
        <v/>
      </c>
      <c r="Q1253" s="28" t="s">
        <v>66</v>
      </c>
      <c r="R1253" s="33" t="s">
        <v>66</v>
      </c>
      <c r="S1253" s="30">
        <f ca="1">SUMIFS(Dividendos!E:E,Dividendos!B:B,A1253,Dividendos!A:A,"&gt;="&amp;B1253,Dividendos!A:A,"&lt;="&amp; IF(I1253="",TODAY(),I1253 ))*D1253</f>
        <v>0</v>
      </c>
      <c r="T1253" s="30">
        <f t="shared" ca="1" si="38"/>
        <v>0</v>
      </c>
      <c r="U1253" s="31" t="str">
        <f ca="1">IFERROR(__xludf.DUMMYFUNCTION("IFERROR(IF(B1253=TODAY(),GOOGLEFINANCE(""INDEXBVMF:IFIX""),INDEX(GOOGLEFINANCE(""INDEXBVMF:IFIX"",""price"",$B1253),2,2)))"),"")</f>
        <v/>
      </c>
      <c r="V1253" s="31">
        <f ca="1">IFERROR(__xludf.DUMMYFUNCTION("IF(OR(ISBLANK($I1253),I1253=TODAY()), GOOGLEFINANCE(""INDEXBVMF:IFIX"") ,INDEX(GOOGLEFINANCE(""INDEXBVMF:IFIX"",""price"",$I1253),2,2))"),3416.25)</f>
        <v>3416.25</v>
      </c>
      <c r="W1253" s="32" t="e">
        <f t="shared" ca="1" si="39"/>
        <v>#VALUE!</v>
      </c>
      <c r="X1253" s="33" t="s">
        <v>66</v>
      </c>
      <c r="Y1253" s="34">
        <v>0</v>
      </c>
    </row>
    <row r="1254" spans="1:25" ht="15.75" customHeight="1" x14ac:dyDescent="0.2">
      <c r="A1254" s="48"/>
      <c r="B1254" s="45"/>
      <c r="C1254" s="46"/>
      <c r="D1254" s="48"/>
      <c r="E1254" s="135"/>
      <c r="F1254" s="49">
        <f t="shared" si="32"/>
        <v>0</v>
      </c>
      <c r="G1254" s="49">
        <f t="shared" si="33"/>
        <v>0</v>
      </c>
      <c r="H1254" s="34" t="s">
        <v>66</v>
      </c>
      <c r="I1254" s="45"/>
      <c r="J1254" s="46"/>
      <c r="K1254" s="25"/>
      <c r="L1254" s="22"/>
      <c r="M1254" s="47" t="str">
        <f t="shared" si="34"/>
        <v/>
      </c>
      <c r="N1254" s="27" t="str">
        <f t="shared" si="35"/>
        <v/>
      </c>
      <c r="O1254" s="27" t="str">
        <f t="shared" si="36"/>
        <v/>
      </c>
      <c r="P1254" s="27" t="str">
        <f t="shared" si="37"/>
        <v/>
      </c>
      <c r="Q1254" s="28" t="s">
        <v>66</v>
      </c>
      <c r="R1254" s="33" t="s">
        <v>66</v>
      </c>
      <c r="S1254" s="30">
        <f ca="1">SUMIFS(Dividendos!E:E,Dividendos!B:B,A1254,Dividendos!A:A,"&gt;="&amp;B1254,Dividendos!A:A,"&lt;="&amp; IF(I1254="",TODAY(),I1254 ))*D1254</f>
        <v>0</v>
      </c>
      <c r="T1254" s="30">
        <f t="shared" ca="1" si="38"/>
        <v>0</v>
      </c>
      <c r="U1254" s="31" t="str">
        <f ca="1">IFERROR(__xludf.DUMMYFUNCTION("IFERROR(IF(B1254=TODAY(),GOOGLEFINANCE(""INDEXBVMF:IFIX""),INDEX(GOOGLEFINANCE(""INDEXBVMF:IFIX"",""price"",$B1254),2,2)))"),"")</f>
        <v/>
      </c>
      <c r="V1254" s="31">
        <f ca="1">IFERROR(__xludf.DUMMYFUNCTION("IF(OR(ISBLANK($I1254),I1254=TODAY()), GOOGLEFINANCE(""INDEXBVMF:IFIX"") ,INDEX(GOOGLEFINANCE(""INDEXBVMF:IFIX"",""price"",$I1254),2,2))"),3416.25)</f>
        <v>3416.25</v>
      </c>
      <c r="W1254" s="32" t="e">
        <f t="shared" ca="1" si="39"/>
        <v>#VALUE!</v>
      </c>
      <c r="X1254" s="33" t="s">
        <v>66</v>
      </c>
      <c r="Y1254" s="34">
        <v>0</v>
      </c>
    </row>
    <row r="1255" spans="1:25" ht="15.75" customHeight="1" x14ac:dyDescent="0.2">
      <c r="A1255" s="48"/>
      <c r="B1255" s="45"/>
      <c r="C1255" s="46"/>
      <c r="D1255" s="48"/>
      <c r="E1255" s="135"/>
      <c r="F1255" s="49">
        <f t="shared" si="32"/>
        <v>0</v>
      </c>
      <c r="G1255" s="49">
        <f t="shared" si="33"/>
        <v>0</v>
      </c>
      <c r="H1255" s="34" t="s">
        <v>66</v>
      </c>
      <c r="I1255" s="45"/>
      <c r="J1255" s="46"/>
      <c r="K1255" s="25"/>
      <c r="L1255" s="22"/>
      <c r="M1255" s="47" t="str">
        <f t="shared" si="34"/>
        <v/>
      </c>
      <c r="N1255" s="27" t="str">
        <f t="shared" si="35"/>
        <v/>
      </c>
      <c r="O1255" s="27" t="str">
        <f t="shared" si="36"/>
        <v/>
      </c>
      <c r="P1255" s="27" t="str">
        <f t="shared" si="37"/>
        <v/>
      </c>
      <c r="Q1255" s="28" t="s">
        <v>66</v>
      </c>
      <c r="R1255" s="33" t="s">
        <v>66</v>
      </c>
      <c r="S1255" s="30">
        <f ca="1">SUMIFS(Dividendos!E:E,Dividendos!B:B,A1255,Dividendos!A:A,"&gt;="&amp;B1255,Dividendos!A:A,"&lt;="&amp; IF(I1255="",TODAY(),I1255 ))*D1255</f>
        <v>0</v>
      </c>
      <c r="T1255" s="30">
        <f t="shared" ca="1" si="38"/>
        <v>0</v>
      </c>
      <c r="U1255" s="31" t="str">
        <f ca="1">IFERROR(__xludf.DUMMYFUNCTION("IFERROR(IF(B1255=TODAY(),GOOGLEFINANCE(""INDEXBVMF:IFIX""),INDEX(GOOGLEFINANCE(""INDEXBVMF:IFIX"",""price"",$B1255),2,2)))"),"")</f>
        <v/>
      </c>
      <c r="V1255" s="31">
        <f ca="1">IFERROR(__xludf.DUMMYFUNCTION("IF(OR(ISBLANK($I1255),I1255=TODAY()), GOOGLEFINANCE(""INDEXBVMF:IFIX"") ,INDEX(GOOGLEFINANCE(""INDEXBVMF:IFIX"",""price"",$I1255),2,2))"),3416.25)</f>
        <v>3416.25</v>
      </c>
      <c r="W1255" s="32" t="e">
        <f t="shared" ca="1" si="39"/>
        <v>#VALUE!</v>
      </c>
      <c r="X1255" s="33" t="s">
        <v>66</v>
      </c>
      <c r="Y1255" s="34">
        <v>0</v>
      </c>
    </row>
    <row r="1256" spans="1:25" ht="15.75" customHeight="1" x14ac:dyDescent="0.2">
      <c r="A1256" s="48"/>
      <c r="B1256" s="45"/>
      <c r="C1256" s="46"/>
      <c r="D1256" s="48"/>
      <c r="E1256" s="135"/>
      <c r="F1256" s="49">
        <f t="shared" si="32"/>
        <v>0</v>
      </c>
      <c r="G1256" s="49">
        <f t="shared" si="33"/>
        <v>0</v>
      </c>
      <c r="H1256" s="34" t="s">
        <v>66</v>
      </c>
      <c r="I1256" s="45"/>
      <c r="J1256" s="46"/>
      <c r="K1256" s="25"/>
      <c r="L1256" s="22"/>
      <c r="M1256" s="47" t="str">
        <f t="shared" si="34"/>
        <v/>
      </c>
      <c r="N1256" s="27" t="str">
        <f t="shared" si="35"/>
        <v/>
      </c>
      <c r="O1256" s="27" t="str">
        <f t="shared" si="36"/>
        <v/>
      </c>
      <c r="P1256" s="27" t="str">
        <f t="shared" si="37"/>
        <v/>
      </c>
      <c r="Q1256" s="28" t="s">
        <v>66</v>
      </c>
      <c r="R1256" s="33" t="s">
        <v>66</v>
      </c>
      <c r="S1256" s="30">
        <f ca="1">SUMIFS(Dividendos!E:E,Dividendos!B:B,A1256,Dividendos!A:A,"&gt;="&amp;B1256,Dividendos!A:A,"&lt;="&amp; IF(I1256="",TODAY(),I1256 ))*D1256</f>
        <v>0</v>
      </c>
      <c r="T1256" s="30">
        <f t="shared" ca="1" si="38"/>
        <v>0</v>
      </c>
      <c r="U1256" s="31" t="str">
        <f ca="1">IFERROR(__xludf.DUMMYFUNCTION("IFERROR(IF(B1256=TODAY(),GOOGLEFINANCE(""INDEXBVMF:IFIX""),INDEX(GOOGLEFINANCE(""INDEXBVMF:IFIX"",""price"",$B1256),2,2)))"),"")</f>
        <v/>
      </c>
      <c r="V1256" s="31">
        <f ca="1">IFERROR(__xludf.DUMMYFUNCTION("IF(OR(ISBLANK($I1256),I1256=TODAY()), GOOGLEFINANCE(""INDEXBVMF:IFIX"") ,INDEX(GOOGLEFINANCE(""INDEXBVMF:IFIX"",""price"",$I1256),2,2))"),3416.25)</f>
        <v>3416.25</v>
      </c>
      <c r="W1256" s="32" t="e">
        <f t="shared" ca="1" si="39"/>
        <v>#VALUE!</v>
      </c>
      <c r="X1256" s="33" t="s">
        <v>66</v>
      </c>
      <c r="Y1256" s="34">
        <v>0</v>
      </c>
    </row>
    <row r="1257" spans="1:25" ht="15.75" customHeight="1" x14ac:dyDescent="0.2">
      <c r="A1257" s="48"/>
      <c r="B1257" s="45"/>
      <c r="C1257" s="46"/>
      <c r="D1257" s="48"/>
      <c r="E1257" s="135"/>
      <c r="F1257" s="49">
        <f t="shared" si="32"/>
        <v>0</v>
      </c>
      <c r="G1257" s="49">
        <f t="shared" si="33"/>
        <v>0</v>
      </c>
      <c r="H1257" s="34" t="s">
        <v>66</v>
      </c>
      <c r="I1257" s="45"/>
      <c r="J1257" s="46"/>
      <c r="K1257" s="25"/>
      <c r="L1257" s="22"/>
      <c r="M1257" s="47" t="str">
        <f t="shared" si="34"/>
        <v/>
      </c>
      <c r="N1257" s="27" t="str">
        <f t="shared" si="35"/>
        <v/>
      </c>
      <c r="O1257" s="27" t="str">
        <f t="shared" si="36"/>
        <v/>
      </c>
      <c r="P1257" s="27" t="str">
        <f t="shared" si="37"/>
        <v/>
      </c>
      <c r="Q1257" s="28" t="s">
        <v>66</v>
      </c>
      <c r="R1257" s="33" t="s">
        <v>66</v>
      </c>
      <c r="S1257" s="30">
        <f ca="1">SUMIFS(Dividendos!E:E,Dividendos!B:B,A1257,Dividendos!A:A,"&gt;="&amp;B1257,Dividendos!A:A,"&lt;="&amp; IF(I1257="",TODAY(),I1257 ))*D1257</f>
        <v>0</v>
      </c>
      <c r="T1257" s="30">
        <f t="shared" ca="1" si="38"/>
        <v>0</v>
      </c>
      <c r="U1257" s="31" t="str">
        <f ca="1">IFERROR(__xludf.DUMMYFUNCTION("IFERROR(IF(B1257=TODAY(),GOOGLEFINANCE(""INDEXBVMF:IFIX""),INDEX(GOOGLEFINANCE(""INDEXBVMF:IFIX"",""price"",$B1257),2,2)))"),"")</f>
        <v/>
      </c>
      <c r="V1257" s="31">
        <f ca="1">IFERROR(__xludf.DUMMYFUNCTION("IF(OR(ISBLANK($I1257),I1257=TODAY()), GOOGLEFINANCE(""INDEXBVMF:IFIX"") ,INDEX(GOOGLEFINANCE(""INDEXBVMF:IFIX"",""price"",$I1257),2,2))"),3416.25)</f>
        <v>3416.25</v>
      </c>
      <c r="W1257" s="32" t="e">
        <f t="shared" ca="1" si="39"/>
        <v>#VALUE!</v>
      </c>
      <c r="X1257" s="33" t="s">
        <v>66</v>
      </c>
      <c r="Y1257" s="34">
        <v>0</v>
      </c>
    </row>
    <row r="1258" spans="1:25" ht="15.75" customHeight="1" x14ac:dyDescent="0.2">
      <c r="A1258" s="48"/>
      <c r="B1258" s="45"/>
      <c r="C1258" s="46"/>
      <c r="D1258" s="48"/>
      <c r="E1258" s="135"/>
      <c r="F1258" s="49">
        <f t="shared" si="32"/>
        <v>0</v>
      </c>
      <c r="G1258" s="49">
        <f t="shared" si="33"/>
        <v>0</v>
      </c>
      <c r="H1258" s="34" t="s">
        <v>66</v>
      </c>
      <c r="I1258" s="45"/>
      <c r="J1258" s="46"/>
      <c r="K1258" s="25"/>
      <c r="L1258" s="22"/>
      <c r="M1258" s="47" t="str">
        <f t="shared" si="34"/>
        <v/>
      </c>
      <c r="N1258" s="27" t="str">
        <f t="shared" si="35"/>
        <v/>
      </c>
      <c r="O1258" s="27" t="str">
        <f t="shared" si="36"/>
        <v/>
      </c>
      <c r="P1258" s="27" t="str">
        <f t="shared" si="37"/>
        <v/>
      </c>
      <c r="Q1258" s="28" t="s">
        <v>66</v>
      </c>
      <c r="R1258" s="33" t="s">
        <v>66</v>
      </c>
      <c r="S1258" s="30">
        <f ca="1">SUMIFS(Dividendos!E:E,Dividendos!B:B,A1258,Dividendos!A:A,"&gt;="&amp;B1258,Dividendos!A:A,"&lt;="&amp; IF(I1258="",TODAY(),I1258 ))*D1258</f>
        <v>0</v>
      </c>
      <c r="T1258" s="30">
        <f t="shared" ca="1" si="38"/>
        <v>0</v>
      </c>
      <c r="U1258" s="31" t="str">
        <f ca="1">IFERROR(__xludf.DUMMYFUNCTION("IFERROR(IF(B1258=TODAY(),GOOGLEFINANCE(""INDEXBVMF:IFIX""),INDEX(GOOGLEFINANCE(""INDEXBVMF:IFIX"",""price"",$B1258),2,2)))"),"")</f>
        <v/>
      </c>
      <c r="V1258" s="31">
        <f ca="1">IFERROR(__xludf.DUMMYFUNCTION("IF(OR(ISBLANK($I1258),I1258=TODAY()), GOOGLEFINANCE(""INDEXBVMF:IFIX"") ,INDEX(GOOGLEFINANCE(""INDEXBVMF:IFIX"",""price"",$I1258),2,2))"),3416.25)</f>
        <v>3416.25</v>
      </c>
      <c r="W1258" s="32" t="e">
        <f t="shared" ca="1" si="39"/>
        <v>#VALUE!</v>
      </c>
      <c r="X1258" s="33" t="s">
        <v>66</v>
      </c>
      <c r="Y1258" s="34">
        <v>0</v>
      </c>
    </row>
    <row r="1259" spans="1:25" ht="15.75" customHeight="1" x14ac:dyDescent="0.2">
      <c r="A1259" s="48"/>
      <c r="B1259" s="45"/>
      <c r="C1259" s="46"/>
      <c r="D1259" s="48"/>
      <c r="E1259" s="135"/>
      <c r="F1259" s="49">
        <f t="shared" si="32"/>
        <v>0</v>
      </c>
      <c r="G1259" s="49">
        <f t="shared" si="33"/>
        <v>0</v>
      </c>
      <c r="H1259" s="34" t="s">
        <v>66</v>
      </c>
      <c r="I1259" s="45"/>
      <c r="J1259" s="46"/>
      <c r="K1259" s="25"/>
      <c r="L1259" s="22"/>
      <c r="M1259" s="47" t="str">
        <f t="shared" si="34"/>
        <v/>
      </c>
      <c r="N1259" s="27" t="str">
        <f t="shared" si="35"/>
        <v/>
      </c>
      <c r="O1259" s="27" t="str">
        <f t="shared" si="36"/>
        <v/>
      </c>
      <c r="P1259" s="27" t="str">
        <f t="shared" si="37"/>
        <v/>
      </c>
      <c r="Q1259" s="28" t="s">
        <v>66</v>
      </c>
      <c r="R1259" s="33" t="s">
        <v>66</v>
      </c>
      <c r="S1259" s="30">
        <f ca="1">SUMIFS(Dividendos!E:E,Dividendos!B:B,A1259,Dividendos!A:A,"&gt;="&amp;B1259,Dividendos!A:A,"&lt;="&amp; IF(I1259="",TODAY(),I1259 ))*D1259</f>
        <v>0</v>
      </c>
      <c r="T1259" s="30">
        <f t="shared" ca="1" si="38"/>
        <v>0</v>
      </c>
      <c r="U1259" s="31" t="str">
        <f ca="1">IFERROR(__xludf.DUMMYFUNCTION("IFERROR(IF(B1259=TODAY(),GOOGLEFINANCE(""INDEXBVMF:IFIX""),INDEX(GOOGLEFINANCE(""INDEXBVMF:IFIX"",""price"",$B1259),2,2)))"),"")</f>
        <v/>
      </c>
      <c r="V1259" s="31">
        <f ca="1">IFERROR(__xludf.DUMMYFUNCTION("IF(OR(ISBLANK($I1259),I1259=TODAY()), GOOGLEFINANCE(""INDEXBVMF:IFIX"") ,INDEX(GOOGLEFINANCE(""INDEXBVMF:IFIX"",""price"",$I1259),2,2))"),3416.25)</f>
        <v>3416.25</v>
      </c>
      <c r="W1259" s="32" t="e">
        <f t="shared" ca="1" si="39"/>
        <v>#VALUE!</v>
      </c>
      <c r="X1259" s="33" t="s">
        <v>66</v>
      </c>
      <c r="Y1259" s="34">
        <v>0</v>
      </c>
    </row>
    <row r="1260" spans="1:25" ht="15.75" customHeight="1" x14ac:dyDescent="0.2">
      <c r="A1260" s="48"/>
      <c r="B1260" s="45"/>
      <c r="C1260" s="46"/>
      <c r="D1260" s="48"/>
      <c r="E1260" s="135"/>
      <c r="F1260" s="49">
        <f t="shared" si="32"/>
        <v>0</v>
      </c>
      <c r="G1260" s="49">
        <f t="shared" si="33"/>
        <v>0</v>
      </c>
      <c r="H1260" s="34" t="s">
        <v>66</v>
      </c>
      <c r="I1260" s="45"/>
      <c r="J1260" s="46"/>
      <c r="K1260" s="25"/>
      <c r="L1260" s="22"/>
      <c r="M1260" s="47" t="str">
        <f t="shared" si="34"/>
        <v/>
      </c>
      <c r="N1260" s="27" t="str">
        <f t="shared" si="35"/>
        <v/>
      </c>
      <c r="O1260" s="27" t="str">
        <f t="shared" si="36"/>
        <v/>
      </c>
      <c r="P1260" s="27" t="str">
        <f t="shared" si="37"/>
        <v/>
      </c>
      <c r="Q1260" s="28" t="s">
        <v>66</v>
      </c>
      <c r="R1260" s="33" t="s">
        <v>66</v>
      </c>
      <c r="S1260" s="30">
        <f ca="1">SUMIFS(Dividendos!E:E,Dividendos!B:B,A1260,Dividendos!A:A,"&gt;="&amp;B1260,Dividendos!A:A,"&lt;="&amp; IF(I1260="",TODAY(),I1260 ))*D1260</f>
        <v>0</v>
      </c>
      <c r="T1260" s="30">
        <f t="shared" ca="1" si="38"/>
        <v>0</v>
      </c>
      <c r="U1260" s="31" t="str">
        <f ca="1">IFERROR(__xludf.DUMMYFUNCTION("IFERROR(IF(B1260=TODAY(),GOOGLEFINANCE(""INDEXBVMF:IFIX""),INDEX(GOOGLEFINANCE(""INDEXBVMF:IFIX"",""price"",$B1260),2,2)))"),"")</f>
        <v/>
      </c>
      <c r="V1260" s="31">
        <f ca="1">IFERROR(__xludf.DUMMYFUNCTION("IF(OR(ISBLANK($I1260),I1260=TODAY()), GOOGLEFINANCE(""INDEXBVMF:IFIX"") ,INDEX(GOOGLEFINANCE(""INDEXBVMF:IFIX"",""price"",$I1260),2,2))"),3416.25)</f>
        <v>3416.25</v>
      </c>
      <c r="W1260" s="32" t="e">
        <f t="shared" ca="1" si="39"/>
        <v>#VALUE!</v>
      </c>
      <c r="X1260" s="33" t="s">
        <v>66</v>
      </c>
      <c r="Y1260" s="34">
        <v>0</v>
      </c>
    </row>
    <row r="1261" spans="1:25" ht="15.75" customHeight="1" x14ac:dyDescent="0.2">
      <c r="A1261" s="48"/>
      <c r="B1261" s="45"/>
      <c r="C1261" s="46"/>
      <c r="D1261" s="48"/>
      <c r="E1261" s="135"/>
      <c r="F1261" s="49">
        <f t="shared" si="32"/>
        <v>0</v>
      </c>
      <c r="G1261" s="49">
        <f t="shared" si="33"/>
        <v>0</v>
      </c>
      <c r="H1261" s="34" t="s">
        <v>66</v>
      </c>
      <c r="I1261" s="45"/>
      <c r="J1261" s="46"/>
      <c r="K1261" s="25"/>
      <c r="L1261" s="22"/>
      <c r="M1261" s="47" t="str">
        <f t="shared" si="34"/>
        <v/>
      </c>
      <c r="N1261" s="27" t="str">
        <f t="shared" si="35"/>
        <v/>
      </c>
      <c r="O1261" s="27" t="str">
        <f t="shared" si="36"/>
        <v/>
      </c>
      <c r="P1261" s="27" t="str">
        <f t="shared" si="37"/>
        <v/>
      </c>
      <c r="Q1261" s="28" t="s">
        <v>66</v>
      </c>
      <c r="R1261" s="33" t="s">
        <v>66</v>
      </c>
      <c r="S1261" s="30">
        <f ca="1">SUMIFS(Dividendos!E:E,Dividendos!B:B,A1261,Dividendos!A:A,"&gt;="&amp;B1261,Dividendos!A:A,"&lt;="&amp; IF(I1261="",TODAY(),I1261 ))*D1261</f>
        <v>0</v>
      </c>
      <c r="T1261" s="30">
        <f t="shared" ca="1" si="38"/>
        <v>0</v>
      </c>
      <c r="U1261" s="31" t="str">
        <f ca="1">IFERROR(__xludf.DUMMYFUNCTION("IFERROR(IF(B1261=TODAY(),GOOGLEFINANCE(""INDEXBVMF:IFIX""),INDEX(GOOGLEFINANCE(""INDEXBVMF:IFIX"",""price"",$B1261),2,2)))"),"")</f>
        <v/>
      </c>
      <c r="V1261" s="31">
        <f ca="1">IFERROR(__xludf.DUMMYFUNCTION("IF(OR(ISBLANK($I1261),I1261=TODAY()), GOOGLEFINANCE(""INDEXBVMF:IFIX"") ,INDEX(GOOGLEFINANCE(""INDEXBVMF:IFIX"",""price"",$I1261),2,2))"),3416.25)</f>
        <v>3416.25</v>
      </c>
      <c r="W1261" s="32" t="e">
        <f t="shared" ca="1" si="39"/>
        <v>#VALUE!</v>
      </c>
      <c r="X1261" s="33" t="s">
        <v>66</v>
      </c>
      <c r="Y1261" s="34">
        <v>0</v>
      </c>
    </row>
    <row r="1262" spans="1:25" ht="15.75" customHeight="1" x14ac:dyDescent="0.2">
      <c r="A1262" s="48"/>
      <c r="B1262" s="45"/>
      <c r="C1262" s="46"/>
      <c r="D1262" s="48"/>
      <c r="E1262" s="135"/>
      <c r="F1262" s="49">
        <f t="shared" si="32"/>
        <v>0</v>
      </c>
      <c r="G1262" s="49">
        <f t="shared" si="33"/>
        <v>0</v>
      </c>
      <c r="H1262" s="34" t="s">
        <v>66</v>
      </c>
      <c r="I1262" s="45"/>
      <c r="J1262" s="46"/>
      <c r="K1262" s="25"/>
      <c r="L1262" s="22"/>
      <c r="M1262" s="47" t="str">
        <f t="shared" si="34"/>
        <v/>
      </c>
      <c r="N1262" s="27" t="str">
        <f t="shared" si="35"/>
        <v/>
      </c>
      <c r="O1262" s="27" t="str">
        <f t="shared" si="36"/>
        <v/>
      </c>
      <c r="P1262" s="27" t="str">
        <f t="shared" si="37"/>
        <v/>
      </c>
      <c r="Q1262" s="28" t="s">
        <v>66</v>
      </c>
      <c r="R1262" s="33" t="s">
        <v>66</v>
      </c>
      <c r="S1262" s="30">
        <f ca="1">SUMIFS(Dividendos!E:E,Dividendos!B:B,A1262,Dividendos!A:A,"&gt;="&amp;B1262,Dividendos!A:A,"&lt;="&amp; IF(I1262="",TODAY(),I1262 ))*D1262</f>
        <v>0</v>
      </c>
      <c r="T1262" s="30">
        <f t="shared" ca="1" si="38"/>
        <v>0</v>
      </c>
      <c r="U1262" s="31" t="str">
        <f ca="1">IFERROR(__xludf.DUMMYFUNCTION("IFERROR(IF(B1262=TODAY(),GOOGLEFINANCE(""INDEXBVMF:IFIX""),INDEX(GOOGLEFINANCE(""INDEXBVMF:IFIX"",""price"",$B1262),2,2)))"),"")</f>
        <v/>
      </c>
      <c r="V1262" s="31">
        <f ca="1">IFERROR(__xludf.DUMMYFUNCTION("IF(OR(ISBLANK($I1262),I1262=TODAY()), GOOGLEFINANCE(""INDEXBVMF:IFIX"") ,INDEX(GOOGLEFINANCE(""INDEXBVMF:IFIX"",""price"",$I1262),2,2))"),3416.25)</f>
        <v>3416.25</v>
      </c>
      <c r="W1262" s="32" t="e">
        <f t="shared" ca="1" si="39"/>
        <v>#VALUE!</v>
      </c>
      <c r="X1262" s="33" t="s">
        <v>66</v>
      </c>
      <c r="Y1262" s="34">
        <v>0</v>
      </c>
    </row>
    <row r="1263" spans="1:25" ht="15.75" customHeight="1" x14ac:dyDescent="0.2">
      <c r="A1263" s="48"/>
      <c r="B1263" s="45"/>
      <c r="C1263" s="46"/>
      <c r="D1263" s="48"/>
      <c r="E1263" s="135"/>
      <c r="F1263" s="49">
        <f t="shared" si="32"/>
        <v>0</v>
      </c>
      <c r="G1263" s="49">
        <f t="shared" si="33"/>
        <v>0</v>
      </c>
      <c r="H1263" s="34" t="s">
        <v>66</v>
      </c>
      <c r="I1263" s="45"/>
      <c r="J1263" s="46"/>
      <c r="K1263" s="25"/>
      <c r="L1263" s="22"/>
      <c r="M1263" s="47" t="str">
        <f t="shared" si="34"/>
        <v/>
      </c>
      <c r="N1263" s="27" t="str">
        <f t="shared" si="35"/>
        <v/>
      </c>
      <c r="O1263" s="27" t="str">
        <f t="shared" si="36"/>
        <v/>
      </c>
      <c r="P1263" s="27" t="str">
        <f t="shared" si="37"/>
        <v/>
      </c>
      <c r="Q1263" s="28" t="s">
        <v>66</v>
      </c>
      <c r="R1263" s="33" t="s">
        <v>66</v>
      </c>
      <c r="S1263" s="30">
        <f ca="1">SUMIFS(Dividendos!E:E,Dividendos!B:B,A1263,Dividendos!A:A,"&gt;="&amp;B1263,Dividendos!A:A,"&lt;="&amp; IF(I1263="",TODAY(),I1263 ))*D1263</f>
        <v>0</v>
      </c>
      <c r="T1263" s="30">
        <f t="shared" ca="1" si="38"/>
        <v>0</v>
      </c>
      <c r="U1263" s="31" t="str">
        <f ca="1">IFERROR(__xludf.DUMMYFUNCTION("IFERROR(IF(B1263=TODAY(),GOOGLEFINANCE(""INDEXBVMF:IFIX""),INDEX(GOOGLEFINANCE(""INDEXBVMF:IFIX"",""price"",$B1263),2,2)))"),"")</f>
        <v/>
      </c>
      <c r="V1263" s="31">
        <f ca="1">IFERROR(__xludf.DUMMYFUNCTION("IF(OR(ISBLANK($I1263),I1263=TODAY()), GOOGLEFINANCE(""INDEXBVMF:IFIX"") ,INDEX(GOOGLEFINANCE(""INDEXBVMF:IFIX"",""price"",$I1263),2,2))"),3416.25)</f>
        <v>3416.25</v>
      </c>
      <c r="W1263" s="32" t="e">
        <f t="shared" ca="1" si="39"/>
        <v>#VALUE!</v>
      </c>
      <c r="X1263" s="33" t="s">
        <v>66</v>
      </c>
      <c r="Y1263" s="34">
        <v>0</v>
      </c>
    </row>
    <row r="1264" spans="1:25" ht="15.75" customHeight="1" x14ac:dyDescent="0.2">
      <c r="A1264" s="48"/>
      <c r="B1264" s="45"/>
      <c r="C1264" s="46"/>
      <c r="D1264" s="48"/>
      <c r="E1264" s="135"/>
      <c r="F1264" s="49">
        <f t="shared" si="32"/>
        <v>0</v>
      </c>
      <c r="G1264" s="49">
        <f t="shared" si="33"/>
        <v>0</v>
      </c>
      <c r="H1264" s="34" t="s">
        <v>66</v>
      </c>
      <c r="I1264" s="45"/>
      <c r="J1264" s="46"/>
      <c r="K1264" s="25"/>
      <c r="L1264" s="22"/>
      <c r="M1264" s="47" t="str">
        <f t="shared" si="34"/>
        <v/>
      </c>
      <c r="N1264" s="27" t="str">
        <f t="shared" si="35"/>
        <v/>
      </c>
      <c r="O1264" s="27" t="str">
        <f t="shared" si="36"/>
        <v/>
      </c>
      <c r="P1264" s="27" t="str">
        <f t="shared" si="37"/>
        <v/>
      </c>
      <c r="Q1264" s="28" t="s">
        <v>66</v>
      </c>
      <c r="R1264" s="33" t="s">
        <v>66</v>
      </c>
      <c r="S1264" s="30">
        <f ca="1">SUMIFS(Dividendos!E:E,Dividendos!B:B,A1264,Dividendos!A:A,"&gt;="&amp;B1264,Dividendos!A:A,"&lt;="&amp; IF(I1264="",TODAY(),I1264 ))*D1264</f>
        <v>0</v>
      </c>
      <c r="T1264" s="30">
        <f t="shared" ca="1" si="38"/>
        <v>0</v>
      </c>
      <c r="U1264" s="31" t="str">
        <f ca="1">IFERROR(__xludf.DUMMYFUNCTION("IFERROR(IF(B1264=TODAY(),GOOGLEFINANCE(""INDEXBVMF:IFIX""),INDEX(GOOGLEFINANCE(""INDEXBVMF:IFIX"",""price"",$B1264),2,2)))"),"")</f>
        <v/>
      </c>
      <c r="V1264" s="31">
        <f ca="1">IFERROR(__xludf.DUMMYFUNCTION("IF(OR(ISBLANK($I1264),I1264=TODAY()), GOOGLEFINANCE(""INDEXBVMF:IFIX"") ,INDEX(GOOGLEFINANCE(""INDEXBVMF:IFIX"",""price"",$I1264),2,2))"),3416.25)</f>
        <v>3416.25</v>
      </c>
      <c r="W1264" s="32" t="e">
        <f t="shared" ca="1" si="39"/>
        <v>#VALUE!</v>
      </c>
      <c r="X1264" s="33" t="s">
        <v>66</v>
      </c>
      <c r="Y1264" s="34">
        <v>0</v>
      </c>
    </row>
    <row r="1265" spans="1:25" ht="15.75" customHeight="1" x14ac:dyDescent="0.2">
      <c r="A1265" s="48"/>
      <c r="B1265" s="45"/>
      <c r="C1265" s="46"/>
      <c r="D1265" s="48"/>
      <c r="E1265" s="135"/>
      <c r="F1265" s="49">
        <f t="shared" si="32"/>
        <v>0</v>
      </c>
      <c r="G1265" s="49">
        <f t="shared" si="33"/>
        <v>0</v>
      </c>
      <c r="H1265" s="34" t="s">
        <v>66</v>
      </c>
      <c r="I1265" s="45"/>
      <c r="J1265" s="46"/>
      <c r="K1265" s="25"/>
      <c r="L1265" s="22"/>
      <c r="M1265" s="47" t="str">
        <f t="shared" si="34"/>
        <v/>
      </c>
      <c r="N1265" s="27" t="str">
        <f t="shared" si="35"/>
        <v/>
      </c>
      <c r="O1265" s="27" t="str">
        <f t="shared" si="36"/>
        <v/>
      </c>
      <c r="P1265" s="27" t="str">
        <f t="shared" si="37"/>
        <v/>
      </c>
      <c r="Q1265" s="28" t="s">
        <v>66</v>
      </c>
      <c r="R1265" s="33" t="s">
        <v>66</v>
      </c>
      <c r="S1265" s="30">
        <f ca="1">SUMIFS(Dividendos!E:E,Dividendos!B:B,A1265,Dividendos!A:A,"&gt;="&amp;B1265,Dividendos!A:A,"&lt;="&amp; IF(I1265="",TODAY(),I1265 ))*D1265</f>
        <v>0</v>
      </c>
      <c r="T1265" s="30">
        <f t="shared" ca="1" si="38"/>
        <v>0</v>
      </c>
      <c r="U1265" s="31" t="str">
        <f ca="1">IFERROR(__xludf.DUMMYFUNCTION("IFERROR(IF(B1265=TODAY(),GOOGLEFINANCE(""INDEXBVMF:IFIX""),INDEX(GOOGLEFINANCE(""INDEXBVMF:IFIX"",""price"",$B1265),2,2)))"),"")</f>
        <v/>
      </c>
      <c r="V1265" s="31">
        <f ca="1">IFERROR(__xludf.DUMMYFUNCTION("IF(OR(ISBLANK($I1265),I1265=TODAY()), GOOGLEFINANCE(""INDEXBVMF:IFIX"") ,INDEX(GOOGLEFINANCE(""INDEXBVMF:IFIX"",""price"",$I1265),2,2))"),3416.25)</f>
        <v>3416.25</v>
      </c>
      <c r="W1265" s="32" t="e">
        <f t="shared" ca="1" si="39"/>
        <v>#VALUE!</v>
      </c>
      <c r="X1265" s="33" t="s">
        <v>66</v>
      </c>
      <c r="Y1265" s="34">
        <v>0</v>
      </c>
    </row>
    <row r="1266" spans="1:25" ht="15.75" customHeight="1" x14ac:dyDescent="0.2">
      <c r="A1266" s="48"/>
      <c r="B1266" s="45"/>
      <c r="C1266" s="46"/>
      <c r="D1266" s="48"/>
      <c r="E1266" s="135"/>
      <c r="F1266" s="49">
        <f t="shared" si="32"/>
        <v>0</v>
      </c>
      <c r="G1266" s="49">
        <f t="shared" si="33"/>
        <v>0</v>
      </c>
      <c r="H1266" s="34" t="s">
        <v>66</v>
      </c>
      <c r="I1266" s="45"/>
      <c r="J1266" s="46"/>
      <c r="K1266" s="25"/>
      <c r="L1266" s="22"/>
      <c r="M1266" s="47" t="str">
        <f t="shared" si="34"/>
        <v/>
      </c>
      <c r="N1266" s="27" t="str">
        <f t="shared" si="35"/>
        <v/>
      </c>
      <c r="O1266" s="27" t="str">
        <f t="shared" si="36"/>
        <v/>
      </c>
      <c r="P1266" s="27" t="str">
        <f t="shared" si="37"/>
        <v/>
      </c>
      <c r="Q1266" s="28" t="s">
        <v>66</v>
      </c>
      <c r="R1266" s="33" t="s">
        <v>66</v>
      </c>
      <c r="S1266" s="30">
        <f ca="1">SUMIFS(Dividendos!E:E,Dividendos!B:B,A1266,Dividendos!A:A,"&gt;="&amp;B1266,Dividendos!A:A,"&lt;="&amp; IF(I1266="",TODAY(),I1266 ))*D1266</f>
        <v>0</v>
      </c>
      <c r="T1266" s="30">
        <f t="shared" ca="1" si="38"/>
        <v>0</v>
      </c>
      <c r="U1266" s="31" t="str">
        <f ca="1">IFERROR(__xludf.DUMMYFUNCTION("IFERROR(IF(B1266=TODAY(),GOOGLEFINANCE(""INDEXBVMF:IFIX""),INDEX(GOOGLEFINANCE(""INDEXBVMF:IFIX"",""price"",$B1266),2,2)))"),"")</f>
        <v/>
      </c>
      <c r="V1266" s="31">
        <f ca="1">IFERROR(__xludf.DUMMYFUNCTION("IF(OR(ISBLANK($I1266),I1266=TODAY()), GOOGLEFINANCE(""INDEXBVMF:IFIX"") ,INDEX(GOOGLEFINANCE(""INDEXBVMF:IFIX"",""price"",$I1266),2,2))"),3416.25)</f>
        <v>3416.25</v>
      </c>
      <c r="W1266" s="32" t="e">
        <f t="shared" ca="1" si="39"/>
        <v>#VALUE!</v>
      </c>
      <c r="X1266" s="33" t="s">
        <v>66</v>
      </c>
      <c r="Y1266" s="34">
        <v>0</v>
      </c>
    </row>
    <row r="1267" spans="1:25" ht="15.75" customHeight="1" x14ac:dyDescent="0.2">
      <c r="A1267" s="48"/>
      <c r="B1267" s="45"/>
      <c r="C1267" s="46"/>
      <c r="D1267" s="48"/>
      <c r="E1267" s="135"/>
      <c r="F1267" s="49">
        <f t="shared" si="32"/>
        <v>0</v>
      </c>
      <c r="G1267" s="49">
        <f t="shared" si="33"/>
        <v>0</v>
      </c>
      <c r="H1267" s="34" t="s">
        <v>66</v>
      </c>
      <c r="I1267" s="45"/>
      <c r="J1267" s="46"/>
      <c r="K1267" s="25"/>
      <c r="L1267" s="22"/>
      <c r="M1267" s="47" t="str">
        <f t="shared" si="34"/>
        <v/>
      </c>
      <c r="N1267" s="27" t="str">
        <f t="shared" si="35"/>
        <v/>
      </c>
      <c r="O1267" s="27" t="str">
        <f t="shared" si="36"/>
        <v/>
      </c>
      <c r="P1267" s="27" t="str">
        <f t="shared" si="37"/>
        <v/>
      </c>
      <c r="Q1267" s="28" t="s">
        <v>66</v>
      </c>
      <c r="R1267" s="33" t="s">
        <v>66</v>
      </c>
      <c r="S1267" s="30">
        <f ca="1">SUMIFS(Dividendos!E:E,Dividendos!B:B,A1267,Dividendos!A:A,"&gt;="&amp;B1267,Dividendos!A:A,"&lt;="&amp; IF(I1267="",TODAY(),I1267 ))*D1267</f>
        <v>0</v>
      </c>
      <c r="T1267" s="30">
        <f t="shared" ca="1" si="38"/>
        <v>0</v>
      </c>
      <c r="U1267" s="31" t="str">
        <f ca="1">IFERROR(__xludf.DUMMYFUNCTION("IFERROR(IF(B1267=TODAY(),GOOGLEFINANCE(""INDEXBVMF:IFIX""),INDEX(GOOGLEFINANCE(""INDEXBVMF:IFIX"",""price"",$B1267),2,2)))"),"")</f>
        <v/>
      </c>
      <c r="V1267" s="31">
        <f ca="1">IFERROR(__xludf.DUMMYFUNCTION("IF(OR(ISBLANK($I1267),I1267=TODAY()), GOOGLEFINANCE(""INDEXBVMF:IFIX"") ,INDEX(GOOGLEFINANCE(""INDEXBVMF:IFIX"",""price"",$I1267),2,2))"),3416.25)</f>
        <v>3416.25</v>
      </c>
      <c r="W1267" s="32" t="e">
        <f t="shared" ca="1" si="39"/>
        <v>#VALUE!</v>
      </c>
      <c r="X1267" s="33" t="s">
        <v>66</v>
      </c>
      <c r="Y1267" s="34">
        <v>0</v>
      </c>
    </row>
    <row r="1268" spans="1:25" ht="15.75" customHeight="1" x14ac:dyDescent="0.2">
      <c r="A1268" s="48"/>
      <c r="B1268" s="45"/>
      <c r="C1268" s="46"/>
      <c r="D1268" s="48"/>
      <c r="E1268" s="135"/>
      <c r="F1268" s="49">
        <f t="shared" si="32"/>
        <v>0</v>
      </c>
      <c r="G1268" s="49">
        <f t="shared" si="33"/>
        <v>0</v>
      </c>
      <c r="H1268" s="34" t="s">
        <v>66</v>
      </c>
      <c r="I1268" s="45"/>
      <c r="J1268" s="46"/>
      <c r="K1268" s="25"/>
      <c r="L1268" s="22"/>
      <c r="M1268" s="47" t="str">
        <f t="shared" si="34"/>
        <v/>
      </c>
      <c r="N1268" s="27" t="str">
        <f t="shared" si="35"/>
        <v/>
      </c>
      <c r="O1268" s="27" t="str">
        <f t="shared" si="36"/>
        <v/>
      </c>
      <c r="P1268" s="27" t="str">
        <f t="shared" si="37"/>
        <v/>
      </c>
      <c r="Q1268" s="28" t="s">
        <v>66</v>
      </c>
      <c r="R1268" s="33" t="s">
        <v>66</v>
      </c>
      <c r="S1268" s="30">
        <f ca="1">SUMIFS(Dividendos!E:E,Dividendos!B:B,A1268,Dividendos!A:A,"&gt;="&amp;B1268,Dividendos!A:A,"&lt;="&amp; IF(I1268="",TODAY(),I1268 ))*D1268</f>
        <v>0</v>
      </c>
      <c r="T1268" s="30">
        <f t="shared" ca="1" si="38"/>
        <v>0</v>
      </c>
      <c r="U1268" s="31" t="str">
        <f ca="1">IFERROR(__xludf.DUMMYFUNCTION("IFERROR(IF(B1268=TODAY(),GOOGLEFINANCE(""INDEXBVMF:IFIX""),INDEX(GOOGLEFINANCE(""INDEXBVMF:IFIX"",""price"",$B1268),2,2)))"),"")</f>
        <v/>
      </c>
      <c r="V1268" s="31">
        <f ca="1">IFERROR(__xludf.DUMMYFUNCTION("IF(OR(ISBLANK($I1268),I1268=TODAY()), GOOGLEFINANCE(""INDEXBVMF:IFIX"") ,INDEX(GOOGLEFINANCE(""INDEXBVMF:IFIX"",""price"",$I1268),2,2))"),3416.25)</f>
        <v>3416.25</v>
      </c>
      <c r="W1268" s="32" t="e">
        <f t="shared" ca="1" si="39"/>
        <v>#VALUE!</v>
      </c>
      <c r="X1268" s="33" t="s">
        <v>66</v>
      </c>
      <c r="Y1268" s="34">
        <v>0</v>
      </c>
    </row>
    <row r="1269" spans="1:25" ht="15.75" customHeight="1" x14ac:dyDescent="0.2">
      <c r="A1269" s="48"/>
      <c r="B1269" s="45"/>
      <c r="C1269" s="46"/>
      <c r="D1269" s="48"/>
      <c r="E1269" s="135"/>
      <c r="F1269" s="49">
        <f t="shared" si="32"/>
        <v>0</v>
      </c>
      <c r="G1269" s="49">
        <f t="shared" si="33"/>
        <v>0</v>
      </c>
      <c r="H1269" s="34" t="s">
        <v>66</v>
      </c>
      <c r="I1269" s="45"/>
      <c r="J1269" s="46"/>
      <c r="K1269" s="25"/>
      <c r="L1269" s="22"/>
      <c r="M1269" s="47" t="str">
        <f t="shared" si="34"/>
        <v/>
      </c>
      <c r="N1269" s="27" t="str">
        <f t="shared" si="35"/>
        <v/>
      </c>
      <c r="O1269" s="27" t="str">
        <f t="shared" si="36"/>
        <v/>
      </c>
      <c r="P1269" s="27" t="str">
        <f t="shared" si="37"/>
        <v/>
      </c>
      <c r="Q1269" s="28" t="s">
        <v>66</v>
      </c>
      <c r="R1269" s="33" t="s">
        <v>66</v>
      </c>
      <c r="S1269" s="30">
        <f ca="1">SUMIFS(Dividendos!E:E,Dividendos!B:B,A1269,Dividendos!A:A,"&gt;="&amp;B1269,Dividendos!A:A,"&lt;="&amp; IF(I1269="",TODAY(),I1269 ))*D1269</f>
        <v>0</v>
      </c>
      <c r="T1269" s="30">
        <f t="shared" ca="1" si="38"/>
        <v>0</v>
      </c>
      <c r="U1269" s="31" t="str">
        <f ca="1">IFERROR(__xludf.DUMMYFUNCTION("IFERROR(IF(B1269=TODAY(),GOOGLEFINANCE(""INDEXBVMF:IFIX""),INDEX(GOOGLEFINANCE(""INDEXBVMF:IFIX"",""price"",$B1269),2,2)))"),"")</f>
        <v/>
      </c>
      <c r="V1269" s="31">
        <f ca="1">IFERROR(__xludf.DUMMYFUNCTION("IF(OR(ISBLANK($I1269),I1269=TODAY()), GOOGLEFINANCE(""INDEXBVMF:IFIX"") ,INDEX(GOOGLEFINANCE(""INDEXBVMF:IFIX"",""price"",$I1269),2,2))"),3416.25)</f>
        <v>3416.25</v>
      </c>
      <c r="W1269" s="32" t="e">
        <f t="shared" ca="1" si="39"/>
        <v>#VALUE!</v>
      </c>
      <c r="X1269" s="33" t="s">
        <v>66</v>
      </c>
      <c r="Y1269" s="34">
        <v>0</v>
      </c>
    </row>
    <row r="1270" spans="1:25" ht="15.75" customHeight="1" x14ac:dyDescent="0.2">
      <c r="A1270" s="48"/>
      <c r="B1270" s="45"/>
      <c r="C1270" s="46"/>
      <c r="D1270" s="48"/>
      <c r="E1270" s="135"/>
      <c r="F1270" s="49">
        <f t="shared" si="32"/>
        <v>0</v>
      </c>
      <c r="G1270" s="49">
        <f t="shared" si="33"/>
        <v>0</v>
      </c>
      <c r="H1270" s="34" t="s">
        <v>66</v>
      </c>
      <c r="I1270" s="45"/>
      <c r="J1270" s="46"/>
      <c r="K1270" s="25"/>
      <c r="L1270" s="22"/>
      <c r="M1270" s="47" t="str">
        <f t="shared" si="34"/>
        <v/>
      </c>
      <c r="N1270" s="27" t="str">
        <f t="shared" si="35"/>
        <v/>
      </c>
      <c r="O1270" s="27" t="str">
        <f t="shared" si="36"/>
        <v/>
      </c>
      <c r="P1270" s="27" t="str">
        <f t="shared" si="37"/>
        <v/>
      </c>
      <c r="Q1270" s="28" t="s">
        <v>66</v>
      </c>
      <c r="R1270" s="33" t="s">
        <v>66</v>
      </c>
      <c r="S1270" s="30">
        <f ca="1">SUMIFS(Dividendos!E:E,Dividendos!B:B,A1270,Dividendos!A:A,"&gt;="&amp;B1270,Dividendos!A:A,"&lt;="&amp; IF(I1270="",TODAY(),I1270 ))*D1270</f>
        <v>0</v>
      </c>
      <c r="T1270" s="30">
        <f t="shared" ca="1" si="38"/>
        <v>0</v>
      </c>
      <c r="U1270" s="31" t="str">
        <f ca="1">IFERROR(__xludf.DUMMYFUNCTION("IFERROR(IF(B1270=TODAY(),GOOGLEFINANCE(""INDEXBVMF:IFIX""),INDEX(GOOGLEFINANCE(""INDEXBVMF:IFIX"",""price"",$B1270),2,2)))"),"")</f>
        <v/>
      </c>
      <c r="V1270" s="31">
        <f ca="1">IFERROR(__xludf.DUMMYFUNCTION("IF(OR(ISBLANK($I1270),I1270=TODAY()), GOOGLEFINANCE(""INDEXBVMF:IFIX"") ,INDEX(GOOGLEFINANCE(""INDEXBVMF:IFIX"",""price"",$I1270),2,2))"),3416.25)</f>
        <v>3416.25</v>
      </c>
      <c r="W1270" s="32" t="e">
        <f t="shared" ca="1" si="39"/>
        <v>#VALUE!</v>
      </c>
      <c r="X1270" s="33" t="s">
        <v>66</v>
      </c>
      <c r="Y1270" s="34">
        <v>0</v>
      </c>
    </row>
    <row r="1271" spans="1:25" ht="15.75" customHeight="1" x14ac:dyDescent="0.2">
      <c r="A1271" s="48"/>
      <c r="B1271" s="45"/>
      <c r="C1271" s="46"/>
      <c r="D1271" s="48"/>
      <c r="E1271" s="135"/>
      <c r="F1271" s="49">
        <f t="shared" si="32"/>
        <v>0</v>
      </c>
      <c r="G1271" s="49">
        <f t="shared" si="33"/>
        <v>0</v>
      </c>
      <c r="H1271" s="34" t="s">
        <v>66</v>
      </c>
      <c r="I1271" s="45"/>
      <c r="J1271" s="46"/>
      <c r="K1271" s="25"/>
      <c r="L1271" s="22"/>
      <c r="M1271" s="47" t="str">
        <f t="shared" si="34"/>
        <v/>
      </c>
      <c r="N1271" s="27" t="str">
        <f t="shared" si="35"/>
        <v/>
      </c>
      <c r="O1271" s="27" t="str">
        <f t="shared" si="36"/>
        <v/>
      </c>
      <c r="P1271" s="27" t="str">
        <f t="shared" si="37"/>
        <v/>
      </c>
      <c r="Q1271" s="28" t="s">
        <v>66</v>
      </c>
      <c r="R1271" s="33" t="s">
        <v>66</v>
      </c>
      <c r="S1271" s="30">
        <f ca="1">SUMIFS(Dividendos!E:E,Dividendos!B:B,A1271,Dividendos!A:A,"&gt;="&amp;B1271,Dividendos!A:A,"&lt;="&amp; IF(I1271="",TODAY(),I1271 ))*D1271</f>
        <v>0</v>
      </c>
      <c r="T1271" s="30">
        <f t="shared" ca="1" si="38"/>
        <v>0</v>
      </c>
      <c r="U1271" s="31" t="str">
        <f ca="1">IFERROR(__xludf.DUMMYFUNCTION("IFERROR(IF(B1271=TODAY(),GOOGLEFINANCE(""INDEXBVMF:IFIX""),INDEX(GOOGLEFINANCE(""INDEXBVMF:IFIX"",""price"",$B1271),2,2)))"),"")</f>
        <v/>
      </c>
      <c r="V1271" s="31">
        <f ca="1">IFERROR(__xludf.DUMMYFUNCTION("IF(OR(ISBLANK($I1271),I1271=TODAY()), GOOGLEFINANCE(""INDEXBVMF:IFIX"") ,INDEX(GOOGLEFINANCE(""INDEXBVMF:IFIX"",""price"",$I1271),2,2))"),3416.25)</f>
        <v>3416.25</v>
      </c>
      <c r="W1271" s="32" t="e">
        <f t="shared" ca="1" si="39"/>
        <v>#VALUE!</v>
      </c>
      <c r="X1271" s="33" t="s">
        <v>66</v>
      </c>
      <c r="Y1271" s="34">
        <v>0</v>
      </c>
    </row>
    <row r="1272" spans="1:25" ht="15.75" customHeight="1" x14ac:dyDescent="0.2">
      <c r="A1272" s="48"/>
      <c r="B1272" s="45"/>
      <c r="C1272" s="46"/>
      <c r="D1272" s="48"/>
      <c r="E1272" s="135"/>
      <c r="F1272" s="49">
        <f t="shared" si="32"/>
        <v>0</v>
      </c>
      <c r="G1272" s="49">
        <f t="shared" si="33"/>
        <v>0</v>
      </c>
      <c r="H1272" s="34" t="s">
        <v>66</v>
      </c>
      <c r="I1272" s="45"/>
      <c r="J1272" s="46"/>
      <c r="K1272" s="25"/>
      <c r="L1272" s="22"/>
      <c r="M1272" s="47" t="str">
        <f t="shared" si="34"/>
        <v/>
      </c>
      <c r="N1272" s="27" t="str">
        <f t="shared" si="35"/>
        <v/>
      </c>
      <c r="O1272" s="27" t="str">
        <f t="shared" si="36"/>
        <v/>
      </c>
      <c r="P1272" s="27" t="str">
        <f t="shared" si="37"/>
        <v/>
      </c>
      <c r="Q1272" s="28" t="s">
        <v>66</v>
      </c>
      <c r="R1272" s="33" t="s">
        <v>66</v>
      </c>
      <c r="S1272" s="30">
        <f ca="1">SUMIFS(Dividendos!E:E,Dividendos!B:B,A1272,Dividendos!A:A,"&gt;="&amp;B1272,Dividendos!A:A,"&lt;="&amp; IF(I1272="",TODAY(),I1272 ))*D1272</f>
        <v>0</v>
      </c>
      <c r="T1272" s="30">
        <f t="shared" ca="1" si="38"/>
        <v>0</v>
      </c>
      <c r="U1272" s="31" t="str">
        <f ca="1">IFERROR(__xludf.DUMMYFUNCTION("IFERROR(IF(B1272=TODAY(),GOOGLEFINANCE(""INDEXBVMF:IFIX""),INDEX(GOOGLEFINANCE(""INDEXBVMF:IFIX"",""price"",$B1272),2,2)))"),"")</f>
        <v/>
      </c>
      <c r="V1272" s="31">
        <f ca="1">IFERROR(__xludf.DUMMYFUNCTION("IF(OR(ISBLANK($I1272),I1272=TODAY()), GOOGLEFINANCE(""INDEXBVMF:IFIX"") ,INDEX(GOOGLEFINANCE(""INDEXBVMF:IFIX"",""price"",$I1272),2,2))"),3416.25)</f>
        <v>3416.25</v>
      </c>
      <c r="W1272" s="32" t="e">
        <f t="shared" ca="1" si="39"/>
        <v>#VALUE!</v>
      </c>
      <c r="X1272" s="33" t="s">
        <v>66</v>
      </c>
      <c r="Y1272" s="34">
        <v>0</v>
      </c>
    </row>
    <row r="1273" spans="1:25" ht="15.75" customHeight="1" x14ac:dyDescent="0.2">
      <c r="A1273" s="48"/>
      <c r="B1273" s="45"/>
      <c r="C1273" s="46"/>
      <c r="D1273" s="48"/>
      <c r="E1273" s="135"/>
      <c r="F1273" s="49">
        <f t="shared" si="32"/>
        <v>0</v>
      </c>
      <c r="G1273" s="49">
        <f t="shared" si="33"/>
        <v>0</v>
      </c>
      <c r="H1273" s="34" t="s">
        <v>66</v>
      </c>
      <c r="I1273" s="45"/>
      <c r="J1273" s="46"/>
      <c r="K1273" s="25"/>
      <c r="L1273" s="22"/>
      <c r="M1273" s="47" t="str">
        <f t="shared" si="34"/>
        <v/>
      </c>
      <c r="N1273" s="27" t="str">
        <f t="shared" si="35"/>
        <v/>
      </c>
      <c r="O1273" s="27" t="str">
        <f t="shared" si="36"/>
        <v/>
      </c>
      <c r="P1273" s="27" t="str">
        <f t="shared" si="37"/>
        <v/>
      </c>
      <c r="Q1273" s="28" t="s">
        <v>66</v>
      </c>
      <c r="R1273" s="33" t="s">
        <v>66</v>
      </c>
      <c r="S1273" s="30">
        <f ca="1">SUMIFS(Dividendos!E:E,Dividendos!B:B,A1273,Dividendos!A:A,"&gt;="&amp;B1273,Dividendos!A:A,"&lt;="&amp; IF(I1273="",TODAY(),I1273 ))*D1273</f>
        <v>0</v>
      </c>
      <c r="T1273" s="30">
        <f t="shared" ca="1" si="38"/>
        <v>0</v>
      </c>
      <c r="U1273" s="31" t="str">
        <f ca="1">IFERROR(__xludf.DUMMYFUNCTION("IFERROR(IF(B1273=TODAY(),GOOGLEFINANCE(""INDEXBVMF:IFIX""),INDEX(GOOGLEFINANCE(""INDEXBVMF:IFIX"",""price"",$B1273),2,2)))"),"")</f>
        <v/>
      </c>
      <c r="V1273" s="31">
        <f ca="1">IFERROR(__xludf.DUMMYFUNCTION("IF(OR(ISBLANK($I1273),I1273=TODAY()), GOOGLEFINANCE(""INDEXBVMF:IFIX"") ,INDEX(GOOGLEFINANCE(""INDEXBVMF:IFIX"",""price"",$I1273),2,2))"),3416.25)</f>
        <v>3416.25</v>
      </c>
      <c r="W1273" s="32" t="e">
        <f t="shared" ca="1" si="39"/>
        <v>#VALUE!</v>
      </c>
      <c r="X1273" s="33" t="s">
        <v>66</v>
      </c>
      <c r="Y1273" s="34">
        <v>0</v>
      </c>
    </row>
    <row r="1274" spans="1:25" ht="15.75" customHeight="1" x14ac:dyDescent="0.2">
      <c r="A1274" s="48"/>
      <c r="B1274" s="45"/>
      <c r="C1274" s="46"/>
      <c r="D1274" s="48"/>
      <c r="E1274" s="135"/>
      <c r="F1274" s="49">
        <f t="shared" si="32"/>
        <v>0</v>
      </c>
      <c r="G1274" s="49">
        <f t="shared" si="33"/>
        <v>0</v>
      </c>
      <c r="H1274" s="34" t="s">
        <v>66</v>
      </c>
      <c r="I1274" s="45"/>
      <c r="J1274" s="46"/>
      <c r="K1274" s="25"/>
      <c r="L1274" s="22"/>
      <c r="M1274" s="47" t="str">
        <f t="shared" si="34"/>
        <v/>
      </c>
      <c r="N1274" s="27" t="str">
        <f t="shared" si="35"/>
        <v/>
      </c>
      <c r="O1274" s="27" t="str">
        <f t="shared" si="36"/>
        <v/>
      </c>
      <c r="P1274" s="27" t="str">
        <f t="shared" si="37"/>
        <v/>
      </c>
      <c r="Q1274" s="28" t="s">
        <v>66</v>
      </c>
      <c r="R1274" s="33" t="s">
        <v>66</v>
      </c>
      <c r="S1274" s="30">
        <f ca="1">SUMIFS(Dividendos!E:E,Dividendos!B:B,A1274,Dividendos!A:A,"&gt;="&amp;B1274,Dividendos!A:A,"&lt;="&amp; IF(I1274="",TODAY(),I1274 ))*D1274</f>
        <v>0</v>
      </c>
      <c r="T1274" s="30">
        <f t="shared" ca="1" si="38"/>
        <v>0</v>
      </c>
      <c r="U1274" s="31" t="str">
        <f ca="1">IFERROR(__xludf.DUMMYFUNCTION("IFERROR(IF(B1274=TODAY(),GOOGLEFINANCE(""INDEXBVMF:IFIX""),INDEX(GOOGLEFINANCE(""INDEXBVMF:IFIX"",""price"",$B1274),2,2)))"),"")</f>
        <v/>
      </c>
      <c r="V1274" s="31">
        <f ca="1">IFERROR(__xludf.DUMMYFUNCTION("IF(OR(ISBLANK($I1274),I1274=TODAY()), GOOGLEFINANCE(""INDEXBVMF:IFIX"") ,INDEX(GOOGLEFINANCE(""INDEXBVMF:IFIX"",""price"",$I1274),2,2))"),3416.25)</f>
        <v>3416.25</v>
      </c>
      <c r="W1274" s="32" t="e">
        <f t="shared" ca="1" si="39"/>
        <v>#VALUE!</v>
      </c>
      <c r="X1274" s="33" t="s">
        <v>66</v>
      </c>
      <c r="Y1274" s="34">
        <v>0</v>
      </c>
    </row>
    <row r="1275" spans="1:25" ht="15.75" customHeight="1" x14ac:dyDescent="0.2">
      <c r="A1275" s="48"/>
      <c r="B1275" s="45"/>
      <c r="C1275" s="46"/>
      <c r="D1275" s="48"/>
      <c r="E1275" s="135"/>
      <c r="F1275" s="49">
        <f t="shared" si="32"/>
        <v>0</v>
      </c>
      <c r="G1275" s="49">
        <f t="shared" si="33"/>
        <v>0</v>
      </c>
      <c r="H1275" s="34" t="s">
        <v>66</v>
      </c>
      <c r="I1275" s="45"/>
      <c r="J1275" s="46"/>
      <c r="K1275" s="25"/>
      <c r="L1275" s="22"/>
      <c r="M1275" s="47" t="str">
        <f t="shared" si="34"/>
        <v/>
      </c>
      <c r="N1275" s="27" t="str">
        <f t="shared" si="35"/>
        <v/>
      </c>
      <c r="O1275" s="27" t="str">
        <f t="shared" si="36"/>
        <v/>
      </c>
      <c r="P1275" s="27" t="str">
        <f t="shared" si="37"/>
        <v/>
      </c>
      <c r="Q1275" s="28" t="s">
        <v>66</v>
      </c>
      <c r="R1275" s="33" t="s">
        <v>66</v>
      </c>
      <c r="S1275" s="30">
        <f ca="1">SUMIFS(Dividendos!E:E,Dividendos!B:B,A1275,Dividendos!A:A,"&gt;="&amp;B1275,Dividendos!A:A,"&lt;="&amp; IF(I1275="",TODAY(),I1275 ))*D1275</f>
        <v>0</v>
      </c>
      <c r="T1275" s="30">
        <f t="shared" ca="1" si="38"/>
        <v>0</v>
      </c>
      <c r="U1275" s="31" t="str">
        <f ca="1">IFERROR(__xludf.DUMMYFUNCTION("IFERROR(IF(B1275=TODAY(),GOOGLEFINANCE(""INDEXBVMF:IFIX""),INDEX(GOOGLEFINANCE(""INDEXBVMF:IFIX"",""price"",$B1275),2,2)))"),"")</f>
        <v/>
      </c>
      <c r="V1275" s="31">
        <f ca="1">IFERROR(__xludf.DUMMYFUNCTION("IF(OR(ISBLANK($I1275),I1275=TODAY()), GOOGLEFINANCE(""INDEXBVMF:IFIX"") ,INDEX(GOOGLEFINANCE(""INDEXBVMF:IFIX"",""price"",$I1275),2,2))"),3416.25)</f>
        <v>3416.25</v>
      </c>
      <c r="W1275" s="32" t="e">
        <f t="shared" ca="1" si="39"/>
        <v>#VALUE!</v>
      </c>
      <c r="X1275" s="33" t="s">
        <v>66</v>
      </c>
      <c r="Y1275" s="34">
        <v>0</v>
      </c>
    </row>
    <row r="1276" spans="1:25" ht="15.75" customHeight="1" x14ac:dyDescent="0.2">
      <c r="A1276" s="48"/>
      <c r="B1276" s="45"/>
      <c r="C1276" s="46"/>
      <c r="D1276" s="48"/>
      <c r="E1276" s="135"/>
      <c r="F1276" s="49">
        <f t="shared" si="32"/>
        <v>0</v>
      </c>
      <c r="G1276" s="49">
        <f t="shared" si="33"/>
        <v>0</v>
      </c>
      <c r="H1276" s="34" t="s">
        <v>66</v>
      </c>
      <c r="I1276" s="45"/>
      <c r="J1276" s="46"/>
      <c r="K1276" s="25"/>
      <c r="L1276" s="22"/>
      <c r="M1276" s="47" t="str">
        <f t="shared" si="34"/>
        <v/>
      </c>
      <c r="N1276" s="27" t="str">
        <f t="shared" si="35"/>
        <v/>
      </c>
      <c r="O1276" s="27" t="str">
        <f t="shared" si="36"/>
        <v/>
      </c>
      <c r="P1276" s="27" t="str">
        <f t="shared" si="37"/>
        <v/>
      </c>
      <c r="Q1276" s="28" t="s">
        <v>66</v>
      </c>
      <c r="R1276" s="33" t="s">
        <v>66</v>
      </c>
      <c r="S1276" s="30">
        <f ca="1">SUMIFS(Dividendos!E:E,Dividendos!B:B,A1276,Dividendos!A:A,"&gt;="&amp;B1276,Dividendos!A:A,"&lt;="&amp; IF(I1276="",TODAY(),I1276 ))*D1276</f>
        <v>0</v>
      </c>
      <c r="T1276" s="30">
        <f t="shared" ca="1" si="38"/>
        <v>0</v>
      </c>
      <c r="U1276" s="31" t="str">
        <f ca="1">IFERROR(__xludf.DUMMYFUNCTION("IFERROR(IF(B1276=TODAY(),GOOGLEFINANCE(""INDEXBVMF:IFIX""),INDEX(GOOGLEFINANCE(""INDEXBVMF:IFIX"",""price"",$B1276),2,2)))"),"")</f>
        <v/>
      </c>
      <c r="V1276" s="31">
        <f ca="1">IFERROR(__xludf.DUMMYFUNCTION("IF(OR(ISBLANK($I1276),I1276=TODAY()), GOOGLEFINANCE(""INDEXBVMF:IFIX"") ,INDEX(GOOGLEFINANCE(""INDEXBVMF:IFIX"",""price"",$I1276),2,2))"),3416.25)</f>
        <v>3416.25</v>
      </c>
      <c r="W1276" s="32" t="e">
        <f t="shared" ca="1" si="39"/>
        <v>#VALUE!</v>
      </c>
      <c r="X1276" s="33" t="s">
        <v>66</v>
      </c>
      <c r="Y1276" s="34">
        <v>0</v>
      </c>
    </row>
    <row r="1277" spans="1:25" ht="15.75" customHeight="1" x14ac:dyDescent="0.2">
      <c r="A1277" s="48"/>
      <c r="B1277" s="45"/>
      <c r="C1277" s="46"/>
      <c r="D1277" s="48"/>
      <c r="E1277" s="135"/>
      <c r="F1277" s="49">
        <f t="shared" ref="F1277:F1531" si="40">C1277*D1277</f>
        <v>0</v>
      </c>
      <c r="G1277" s="49">
        <f t="shared" ref="G1277:G1531" si="41">F1277+E1277</f>
        <v>0</v>
      </c>
      <c r="H1277" s="34" t="s">
        <v>66</v>
      </c>
      <c r="I1277" s="45"/>
      <c r="J1277" s="46"/>
      <c r="K1277" s="25"/>
      <c r="L1277" s="22"/>
      <c r="M1277" s="47" t="str">
        <f t="shared" ref="M1277:M1531" si="42">IF(ISBLANK(I1277),"",(I1277-B1277)/30)</f>
        <v/>
      </c>
      <c r="N1277" s="27" t="str">
        <f t="shared" ref="N1277:N1531" si="43">IF(NOT(ISBLANK(I1277)),(J1277*K1277)-L1277,"")</f>
        <v/>
      </c>
      <c r="O1277" s="27" t="str">
        <f t="shared" ref="O1277:O1531" si="44">IF(NOT(ISBLANK(I1277)),N1277/K1277,"")</f>
        <v/>
      </c>
      <c r="P1277" s="27" t="str">
        <f t="shared" ref="P1277:P1531" si="45">IF(NOT(ISBLANK(I1277)),(J1277*K1277)-L1277-(C1277*K1277)-E1277,"")</f>
        <v/>
      </c>
      <c r="Q1277" s="28" t="s">
        <v>66</v>
      </c>
      <c r="R1277" s="33" t="s">
        <v>66</v>
      </c>
      <c r="S1277" s="30">
        <f ca="1">SUMIFS(Dividendos!E:E,Dividendos!B:B,A1277,Dividendos!A:A,"&gt;="&amp;B1277,Dividendos!A:A,"&lt;="&amp; IF(I1277="",TODAY(),I1277 ))*D1277</f>
        <v>0</v>
      </c>
      <c r="T1277" s="30">
        <f t="shared" ref="T1277:T1531" ca="1" si="46">S1277/(IF(I1277="",TODAY()-B1277,I1277-B1277 )/30)</f>
        <v>0</v>
      </c>
      <c r="U1277" s="31" t="str">
        <f ca="1">IFERROR(__xludf.DUMMYFUNCTION("IFERROR(IF(B1277=TODAY(),GOOGLEFINANCE(""INDEXBVMF:IFIX""),INDEX(GOOGLEFINANCE(""INDEXBVMF:IFIX"",""price"",$B1277),2,2)))"),"")</f>
        <v/>
      </c>
      <c r="V1277" s="31">
        <f ca="1">IFERROR(__xludf.DUMMYFUNCTION("IF(OR(ISBLANK($I1277),I1277=TODAY()), GOOGLEFINANCE(""INDEXBVMF:IFIX"") ,INDEX(GOOGLEFINANCE(""INDEXBVMF:IFIX"",""price"",$I1277),2,2))"),3416.25)</f>
        <v>3416.25</v>
      </c>
      <c r="W1277" s="32" t="e">
        <f t="shared" ref="W1277:W1531" ca="1" si="47">V1277-U1277</f>
        <v>#VALUE!</v>
      </c>
      <c r="X1277" s="33" t="s">
        <v>66</v>
      </c>
      <c r="Y1277" s="34">
        <v>0</v>
      </c>
    </row>
    <row r="1278" spans="1:25" ht="15.75" customHeight="1" x14ac:dyDescent="0.2">
      <c r="A1278" s="48"/>
      <c r="B1278" s="45"/>
      <c r="C1278" s="46"/>
      <c r="D1278" s="48"/>
      <c r="E1278" s="135"/>
      <c r="F1278" s="49">
        <f t="shared" si="40"/>
        <v>0</v>
      </c>
      <c r="G1278" s="49">
        <f t="shared" si="41"/>
        <v>0</v>
      </c>
      <c r="H1278" s="34" t="s">
        <v>66</v>
      </c>
      <c r="I1278" s="45"/>
      <c r="J1278" s="46"/>
      <c r="K1278" s="25"/>
      <c r="L1278" s="22"/>
      <c r="M1278" s="47" t="str">
        <f t="shared" si="42"/>
        <v/>
      </c>
      <c r="N1278" s="27" t="str">
        <f t="shared" si="43"/>
        <v/>
      </c>
      <c r="O1278" s="27" t="str">
        <f t="shared" si="44"/>
        <v/>
      </c>
      <c r="P1278" s="27" t="str">
        <f t="shared" si="45"/>
        <v/>
      </c>
      <c r="Q1278" s="28" t="s">
        <v>66</v>
      </c>
      <c r="R1278" s="33" t="s">
        <v>66</v>
      </c>
      <c r="S1278" s="30">
        <f ca="1">SUMIFS(Dividendos!E:E,Dividendos!B:B,A1278,Dividendos!A:A,"&gt;="&amp;B1278,Dividendos!A:A,"&lt;="&amp; IF(I1278="",TODAY(),I1278 ))*D1278</f>
        <v>0</v>
      </c>
      <c r="T1278" s="30">
        <f t="shared" ca="1" si="46"/>
        <v>0</v>
      </c>
      <c r="U1278" s="31" t="str">
        <f ca="1">IFERROR(__xludf.DUMMYFUNCTION("IFERROR(IF(B1278=TODAY(),GOOGLEFINANCE(""INDEXBVMF:IFIX""),INDEX(GOOGLEFINANCE(""INDEXBVMF:IFIX"",""price"",$B1278),2,2)))"),"")</f>
        <v/>
      </c>
      <c r="V1278" s="31">
        <f ca="1">IFERROR(__xludf.DUMMYFUNCTION("IF(OR(ISBLANK($I1278),I1278=TODAY()), GOOGLEFINANCE(""INDEXBVMF:IFIX"") ,INDEX(GOOGLEFINANCE(""INDEXBVMF:IFIX"",""price"",$I1278),2,2))"),3416.25)</f>
        <v>3416.25</v>
      </c>
      <c r="W1278" s="32" t="e">
        <f t="shared" ca="1" si="47"/>
        <v>#VALUE!</v>
      </c>
      <c r="X1278" s="33" t="s">
        <v>66</v>
      </c>
      <c r="Y1278" s="34">
        <v>0</v>
      </c>
    </row>
    <row r="1279" spans="1:25" ht="15.75" customHeight="1" x14ac:dyDescent="0.2">
      <c r="A1279" s="48"/>
      <c r="B1279" s="45"/>
      <c r="C1279" s="46"/>
      <c r="D1279" s="48"/>
      <c r="E1279" s="135"/>
      <c r="F1279" s="49">
        <f t="shared" si="40"/>
        <v>0</v>
      </c>
      <c r="G1279" s="49">
        <f t="shared" si="41"/>
        <v>0</v>
      </c>
      <c r="H1279" s="34" t="s">
        <v>66</v>
      </c>
      <c r="I1279" s="45"/>
      <c r="J1279" s="46"/>
      <c r="K1279" s="25"/>
      <c r="L1279" s="22"/>
      <c r="M1279" s="47" t="str">
        <f t="shared" si="42"/>
        <v/>
      </c>
      <c r="N1279" s="27" t="str">
        <f t="shared" si="43"/>
        <v/>
      </c>
      <c r="O1279" s="27" t="str">
        <f t="shared" si="44"/>
        <v/>
      </c>
      <c r="P1279" s="27" t="str">
        <f t="shared" si="45"/>
        <v/>
      </c>
      <c r="Q1279" s="28" t="s">
        <v>66</v>
      </c>
      <c r="R1279" s="33" t="s">
        <v>66</v>
      </c>
      <c r="S1279" s="30">
        <f ca="1">SUMIFS(Dividendos!E:E,Dividendos!B:B,A1279,Dividendos!A:A,"&gt;="&amp;B1279,Dividendos!A:A,"&lt;="&amp; IF(I1279="",TODAY(),I1279 ))*D1279</f>
        <v>0</v>
      </c>
      <c r="T1279" s="30">
        <f t="shared" ca="1" si="46"/>
        <v>0</v>
      </c>
      <c r="U1279" s="31" t="str">
        <f ca="1">IFERROR(__xludf.DUMMYFUNCTION("IFERROR(IF(B1279=TODAY(),GOOGLEFINANCE(""INDEXBVMF:IFIX""),INDEX(GOOGLEFINANCE(""INDEXBVMF:IFIX"",""price"",$B1279),2,2)))"),"")</f>
        <v/>
      </c>
      <c r="V1279" s="31">
        <f ca="1">IFERROR(__xludf.DUMMYFUNCTION("IF(OR(ISBLANK($I1279),I1279=TODAY()), GOOGLEFINANCE(""INDEXBVMF:IFIX"") ,INDEX(GOOGLEFINANCE(""INDEXBVMF:IFIX"",""price"",$I1279),2,2))"),3416.25)</f>
        <v>3416.25</v>
      </c>
      <c r="W1279" s="32" t="e">
        <f t="shared" ca="1" si="47"/>
        <v>#VALUE!</v>
      </c>
      <c r="X1279" s="33" t="s">
        <v>66</v>
      </c>
      <c r="Y1279" s="34">
        <v>0</v>
      </c>
    </row>
    <row r="1280" spans="1:25" ht="15.75" customHeight="1" x14ac:dyDescent="0.2">
      <c r="A1280" s="48"/>
      <c r="B1280" s="45"/>
      <c r="C1280" s="46"/>
      <c r="D1280" s="48"/>
      <c r="E1280" s="135"/>
      <c r="F1280" s="49">
        <f t="shared" si="40"/>
        <v>0</v>
      </c>
      <c r="G1280" s="49">
        <f t="shared" si="41"/>
        <v>0</v>
      </c>
      <c r="H1280" s="34" t="s">
        <v>66</v>
      </c>
      <c r="I1280" s="45"/>
      <c r="J1280" s="46"/>
      <c r="K1280" s="25"/>
      <c r="L1280" s="22"/>
      <c r="M1280" s="47" t="str">
        <f t="shared" si="42"/>
        <v/>
      </c>
      <c r="N1280" s="27" t="str">
        <f t="shared" si="43"/>
        <v/>
      </c>
      <c r="O1280" s="27" t="str">
        <f t="shared" si="44"/>
        <v/>
      </c>
      <c r="P1280" s="27" t="str">
        <f t="shared" si="45"/>
        <v/>
      </c>
      <c r="Q1280" s="28" t="s">
        <v>66</v>
      </c>
      <c r="R1280" s="33" t="s">
        <v>66</v>
      </c>
      <c r="S1280" s="30">
        <f ca="1">SUMIFS(Dividendos!E:E,Dividendos!B:B,A1280,Dividendos!A:A,"&gt;="&amp;B1280,Dividendos!A:A,"&lt;="&amp; IF(I1280="",TODAY(),I1280 ))*D1280</f>
        <v>0</v>
      </c>
      <c r="T1280" s="30">
        <f t="shared" ca="1" si="46"/>
        <v>0</v>
      </c>
      <c r="U1280" s="31" t="str">
        <f ca="1">IFERROR(__xludf.DUMMYFUNCTION("IFERROR(IF(B1280=TODAY(),GOOGLEFINANCE(""INDEXBVMF:IFIX""),INDEX(GOOGLEFINANCE(""INDEXBVMF:IFIX"",""price"",$B1280),2,2)))"),"")</f>
        <v/>
      </c>
      <c r="V1280" s="31">
        <f ca="1">IFERROR(__xludf.DUMMYFUNCTION("IF(OR(ISBLANK($I1280),I1280=TODAY()), GOOGLEFINANCE(""INDEXBVMF:IFIX"") ,INDEX(GOOGLEFINANCE(""INDEXBVMF:IFIX"",""price"",$I1280),2,2))"),3416.25)</f>
        <v>3416.25</v>
      </c>
      <c r="W1280" s="32" t="e">
        <f t="shared" ca="1" si="47"/>
        <v>#VALUE!</v>
      </c>
      <c r="X1280" s="33" t="s">
        <v>66</v>
      </c>
      <c r="Y1280" s="34">
        <v>0</v>
      </c>
    </row>
    <row r="1281" spans="1:25" ht="15.75" customHeight="1" x14ac:dyDescent="0.2">
      <c r="A1281" s="48"/>
      <c r="B1281" s="45"/>
      <c r="C1281" s="46"/>
      <c r="D1281" s="48"/>
      <c r="E1281" s="135"/>
      <c r="F1281" s="49">
        <f t="shared" si="40"/>
        <v>0</v>
      </c>
      <c r="G1281" s="49">
        <f t="shared" si="41"/>
        <v>0</v>
      </c>
      <c r="H1281" s="34" t="s">
        <v>66</v>
      </c>
      <c r="I1281" s="45"/>
      <c r="J1281" s="46"/>
      <c r="K1281" s="25"/>
      <c r="L1281" s="22"/>
      <c r="M1281" s="47" t="str">
        <f t="shared" si="42"/>
        <v/>
      </c>
      <c r="N1281" s="27" t="str">
        <f t="shared" si="43"/>
        <v/>
      </c>
      <c r="O1281" s="27" t="str">
        <f t="shared" si="44"/>
        <v/>
      </c>
      <c r="P1281" s="27" t="str">
        <f t="shared" si="45"/>
        <v/>
      </c>
      <c r="Q1281" s="28" t="s">
        <v>66</v>
      </c>
      <c r="R1281" s="33" t="s">
        <v>66</v>
      </c>
      <c r="S1281" s="30">
        <f ca="1">SUMIFS(Dividendos!E:E,Dividendos!B:B,A1281,Dividendos!A:A,"&gt;="&amp;B1281,Dividendos!A:A,"&lt;="&amp; IF(I1281="",TODAY(),I1281 ))*D1281</f>
        <v>0</v>
      </c>
      <c r="T1281" s="30">
        <f t="shared" ca="1" si="46"/>
        <v>0</v>
      </c>
      <c r="U1281" s="31" t="str">
        <f ca="1">IFERROR(__xludf.DUMMYFUNCTION("IFERROR(IF(B1281=TODAY(),GOOGLEFINANCE(""INDEXBVMF:IFIX""),INDEX(GOOGLEFINANCE(""INDEXBVMF:IFIX"",""price"",$B1281),2,2)))"),"")</f>
        <v/>
      </c>
      <c r="V1281" s="31">
        <f ca="1">IFERROR(__xludf.DUMMYFUNCTION("IF(OR(ISBLANK($I1281),I1281=TODAY()), GOOGLEFINANCE(""INDEXBVMF:IFIX"") ,INDEX(GOOGLEFINANCE(""INDEXBVMF:IFIX"",""price"",$I1281),2,2))"),3416.25)</f>
        <v>3416.25</v>
      </c>
      <c r="W1281" s="32" t="e">
        <f t="shared" ca="1" si="47"/>
        <v>#VALUE!</v>
      </c>
      <c r="X1281" s="33" t="s">
        <v>66</v>
      </c>
      <c r="Y1281" s="34">
        <v>0</v>
      </c>
    </row>
    <row r="1282" spans="1:25" ht="15.75" customHeight="1" x14ac:dyDescent="0.2">
      <c r="A1282" s="48"/>
      <c r="B1282" s="45"/>
      <c r="C1282" s="46"/>
      <c r="D1282" s="48"/>
      <c r="E1282" s="135"/>
      <c r="F1282" s="49">
        <f t="shared" si="40"/>
        <v>0</v>
      </c>
      <c r="G1282" s="49">
        <f t="shared" si="41"/>
        <v>0</v>
      </c>
      <c r="H1282" s="34" t="s">
        <v>66</v>
      </c>
      <c r="I1282" s="45"/>
      <c r="J1282" s="46"/>
      <c r="K1282" s="25"/>
      <c r="L1282" s="22"/>
      <c r="M1282" s="47" t="str">
        <f t="shared" si="42"/>
        <v/>
      </c>
      <c r="N1282" s="27" t="str">
        <f t="shared" si="43"/>
        <v/>
      </c>
      <c r="O1282" s="27" t="str">
        <f t="shared" si="44"/>
        <v/>
      </c>
      <c r="P1282" s="27" t="str">
        <f t="shared" si="45"/>
        <v/>
      </c>
      <c r="Q1282" s="28" t="s">
        <v>66</v>
      </c>
      <c r="R1282" s="33" t="s">
        <v>66</v>
      </c>
      <c r="S1282" s="30">
        <f ca="1">SUMIFS(Dividendos!E:E,Dividendos!B:B,A1282,Dividendos!A:A,"&gt;="&amp;B1282,Dividendos!A:A,"&lt;="&amp; IF(I1282="",TODAY(),I1282 ))*D1282</f>
        <v>0</v>
      </c>
      <c r="T1282" s="30">
        <f t="shared" ca="1" si="46"/>
        <v>0</v>
      </c>
      <c r="U1282" s="31" t="str">
        <f ca="1">IFERROR(__xludf.DUMMYFUNCTION("IFERROR(IF(B1282=TODAY(),GOOGLEFINANCE(""INDEXBVMF:IFIX""),INDEX(GOOGLEFINANCE(""INDEXBVMF:IFIX"",""price"",$B1282),2,2)))"),"")</f>
        <v/>
      </c>
      <c r="V1282" s="31">
        <f ca="1">IFERROR(__xludf.DUMMYFUNCTION("IF(OR(ISBLANK($I1282),I1282=TODAY()), GOOGLEFINANCE(""INDEXBVMF:IFIX"") ,INDEX(GOOGLEFINANCE(""INDEXBVMF:IFIX"",""price"",$I1282),2,2))"),3416.25)</f>
        <v>3416.25</v>
      </c>
      <c r="W1282" s="32" t="e">
        <f t="shared" ca="1" si="47"/>
        <v>#VALUE!</v>
      </c>
      <c r="X1282" s="33" t="s">
        <v>66</v>
      </c>
      <c r="Y1282" s="34">
        <v>0</v>
      </c>
    </row>
    <row r="1283" spans="1:25" ht="15.75" customHeight="1" x14ac:dyDescent="0.2">
      <c r="A1283" s="48"/>
      <c r="B1283" s="45"/>
      <c r="C1283" s="46"/>
      <c r="D1283" s="48"/>
      <c r="E1283" s="135"/>
      <c r="F1283" s="49">
        <f t="shared" si="40"/>
        <v>0</v>
      </c>
      <c r="G1283" s="49">
        <f t="shared" si="41"/>
        <v>0</v>
      </c>
      <c r="H1283" s="34" t="s">
        <v>66</v>
      </c>
      <c r="I1283" s="45"/>
      <c r="J1283" s="46"/>
      <c r="K1283" s="25"/>
      <c r="L1283" s="22"/>
      <c r="M1283" s="47" t="str">
        <f t="shared" si="42"/>
        <v/>
      </c>
      <c r="N1283" s="27" t="str">
        <f t="shared" si="43"/>
        <v/>
      </c>
      <c r="O1283" s="27" t="str">
        <f t="shared" si="44"/>
        <v/>
      </c>
      <c r="P1283" s="27" t="str">
        <f t="shared" si="45"/>
        <v/>
      </c>
      <c r="Q1283" s="28" t="s">
        <v>66</v>
      </c>
      <c r="R1283" s="33" t="s">
        <v>66</v>
      </c>
      <c r="S1283" s="30">
        <f ca="1">SUMIFS(Dividendos!E:E,Dividendos!B:B,A1283,Dividendos!A:A,"&gt;="&amp;B1283,Dividendos!A:A,"&lt;="&amp; IF(I1283="",TODAY(),I1283 ))*D1283</f>
        <v>0</v>
      </c>
      <c r="T1283" s="30">
        <f t="shared" ca="1" si="46"/>
        <v>0</v>
      </c>
      <c r="U1283" s="31" t="str">
        <f ca="1">IFERROR(__xludf.DUMMYFUNCTION("IFERROR(IF(B1283=TODAY(),GOOGLEFINANCE(""INDEXBVMF:IFIX""),INDEX(GOOGLEFINANCE(""INDEXBVMF:IFIX"",""price"",$B1283),2,2)))"),"")</f>
        <v/>
      </c>
      <c r="V1283" s="31">
        <f ca="1">IFERROR(__xludf.DUMMYFUNCTION("IF(OR(ISBLANK($I1283),I1283=TODAY()), GOOGLEFINANCE(""INDEXBVMF:IFIX"") ,INDEX(GOOGLEFINANCE(""INDEXBVMF:IFIX"",""price"",$I1283),2,2))"),3416.25)</f>
        <v>3416.25</v>
      </c>
      <c r="W1283" s="32" t="e">
        <f t="shared" ca="1" si="47"/>
        <v>#VALUE!</v>
      </c>
      <c r="X1283" s="33" t="s">
        <v>66</v>
      </c>
      <c r="Y1283" s="34">
        <v>0</v>
      </c>
    </row>
    <row r="1284" spans="1:25" ht="15.75" customHeight="1" x14ac:dyDescent="0.2">
      <c r="A1284" s="48"/>
      <c r="B1284" s="45"/>
      <c r="C1284" s="46"/>
      <c r="D1284" s="48"/>
      <c r="E1284" s="135"/>
      <c r="F1284" s="49">
        <f t="shared" si="40"/>
        <v>0</v>
      </c>
      <c r="G1284" s="49">
        <f t="shared" si="41"/>
        <v>0</v>
      </c>
      <c r="H1284" s="34" t="s">
        <v>66</v>
      </c>
      <c r="I1284" s="45"/>
      <c r="J1284" s="46"/>
      <c r="K1284" s="25"/>
      <c r="L1284" s="22"/>
      <c r="M1284" s="47" t="str">
        <f t="shared" si="42"/>
        <v/>
      </c>
      <c r="N1284" s="27" t="str">
        <f t="shared" si="43"/>
        <v/>
      </c>
      <c r="O1284" s="27" t="str">
        <f t="shared" si="44"/>
        <v/>
      </c>
      <c r="P1284" s="27" t="str">
        <f t="shared" si="45"/>
        <v/>
      </c>
      <c r="Q1284" s="28" t="s">
        <v>66</v>
      </c>
      <c r="R1284" s="33" t="s">
        <v>66</v>
      </c>
      <c r="S1284" s="30">
        <f ca="1">SUMIFS(Dividendos!E:E,Dividendos!B:B,A1284,Dividendos!A:A,"&gt;="&amp;B1284,Dividendos!A:A,"&lt;="&amp; IF(I1284="",TODAY(),I1284 ))*D1284</f>
        <v>0</v>
      </c>
      <c r="T1284" s="30">
        <f t="shared" ca="1" si="46"/>
        <v>0</v>
      </c>
      <c r="U1284" s="31" t="str">
        <f ca="1">IFERROR(__xludf.DUMMYFUNCTION("IFERROR(IF(B1284=TODAY(),GOOGLEFINANCE(""INDEXBVMF:IFIX""),INDEX(GOOGLEFINANCE(""INDEXBVMF:IFIX"",""price"",$B1284),2,2)))"),"")</f>
        <v/>
      </c>
      <c r="V1284" s="31">
        <f ca="1">IFERROR(__xludf.DUMMYFUNCTION("IF(OR(ISBLANK($I1284),I1284=TODAY()), GOOGLEFINANCE(""INDEXBVMF:IFIX"") ,INDEX(GOOGLEFINANCE(""INDEXBVMF:IFIX"",""price"",$I1284),2,2))"),3416.25)</f>
        <v>3416.25</v>
      </c>
      <c r="W1284" s="32" t="e">
        <f t="shared" ca="1" si="47"/>
        <v>#VALUE!</v>
      </c>
      <c r="X1284" s="33" t="s">
        <v>66</v>
      </c>
      <c r="Y1284" s="34">
        <v>0</v>
      </c>
    </row>
    <row r="1285" spans="1:25" ht="15.75" customHeight="1" x14ac:dyDescent="0.2">
      <c r="A1285" s="48"/>
      <c r="B1285" s="45"/>
      <c r="C1285" s="46"/>
      <c r="D1285" s="48"/>
      <c r="E1285" s="135"/>
      <c r="F1285" s="49">
        <f t="shared" si="40"/>
        <v>0</v>
      </c>
      <c r="G1285" s="49">
        <f t="shared" si="41"/>
        <v>0</v>
      </c>
      <c r="H1285" s="34" t="s">
        <v>66</v>
      </c>
      <c r="I1285" s="45"/>
      <c r="J1285" s="46"/>
      <c r="K1285" s="25"/>
      <c r="L1285" s="22"/>
      <c r="M1285" s="47" t="str">
        <f t="shared" si="42"/>
        <v/>
      </c>
      <c r="N1285" s="27" t="str">
        <f t="shared" si="43"/>
        <v/>
      </c>
      <c r="O1285" s="27" t="str">
        <f t="shared" si="44"/>
        <v/>
      </c>
      <c r="P1285" s="27" t="str">
        <f t="shared" si="45"/>
        <v/>
      </c>
      <c r="Q1285" s="28" t="s">
        <v>66</v>
      </c>
      <c r="R1285" s="33" t="s">
        <v>66</v>
      </c>
      <c r="S1285" s="30">
        <f ca="1">SUMIFS(Dividendos!E:E,Dividendos!B:B,A1285,Dividendos!A:A,"&gt;="&amp;B1285,Dividendos!A:A,"&lt;="&amp; IF(I1285="",TODAY(),I1285 ))*D1285</f>
        <v>0</v>
      </c>
      <c r="T1285" s="30">
        <f t="shared" ca="1" si="46"/>
        <v>0</v>
      </c>
      <c r="U1285" s="31" t="str">
        <f ca="1">IFERROR(__xludf.DUMMYFUNCTION("IFERROR(IF(B1285=TODAY(),GOOGLEFINANCE(""INDEXBVMF:IFIX""),INDEX(GOOGLEFINANCE(""INDEXBVMF:IFIX"",""price"",$B1285),2,2)))"),"")</f>
        <v/>
      </c>
      <c r="V1285" s="31">
        <f ca="1">IFERROR(__xludf.DUMMYFUNCTION("IF(OR(ISBLANK($I1285),I1285=TODAY()), GOOGLEFINANCE(""INDEXBVMF:IFIX"") ,INDEX(GOOGLEFINANCE(""INDEXBVMF:IFIX"",""price"",$I1285),2,2))"),3416.25)</f>
        <v>3416.25</v>
      </c>
      <c r="W1285" s="32" t="e">
        <f t="shared" ca="1" si="47"/>
        <v>#VALUE!</v>
      </c>
      <c r="X1285" s="33" t="s">
        <v>66</v>
      </c>
      <c r="Y1285" s="34">
        <v>0</v>
      </c>
    </row>
    <row r="1286" spans="1:25" ht="15.75" customHeight="1" x14ac:dyDescent="0.2">
      <c r="A1286" s="48"/>
      <c r="B1286" s="45"/>
      <c r="C1286" s="46"/>
      <c r="D1286" s="48"/>
      <c r="E1286" s="135"/>
      <c r="F1286" s="49">
        <f t="shared" si="40"/>
        <v>0</v>
      </c>
      <c r="G1286" s="49">
        <f t="shared" si="41"/>
        <v>0</v>
      </c>
      <c r="H1286" s="34" t="s">
        <v>66</v>
      </c>
      <c r="I1286" s="45"/>
      <c r="J1286" s="46"/>
      <c r="K1286" s="25"/>
      <c r="L1286" s="22"/>
      <c r="M1286" s="47" t="str">
        <f t="shared" si="42"/>
        <v/>
      </c>
      <c r="N1286" s="27" t="str">
        <f t="shared" si="43"/>
        <v/>
      </c>
      <c r="O1286" s="27" t="str">
        <f t="shared" si="44"/>
        <v/>
      </c>
      <c r="P1286" s="27" t="str">
        <f t="shared" si="45"/>
        <v/>
      </c>
      <c r="Q1286" s="28" t="s">
        <v>66</v>
      </c>
      <c r="R1286" s="33" t="s">
        <v>66</v>
      </c>
      <c r="S1286" s="30">
        <f ca="1">SUMIFS(Dividendos!E:E,Dividendos!B:B,A1286,Dividendos!A:A,"&gt;="&amp;B1286,Dividendos!A:A,"&lt;="&amp; IF(I1286="",TODAY(),I1286 ))*D1286</f>
        <v>0</v>
      </c>
      <c r="T1286" s="30">
        <f t="shared" ca="1" si="46"/>
        <v>0</v>
      </c>
      <c r="U1286" s="31" t="str">
        <f ca="1">IFERROR(__xludf.DUMMYFUNCTION("IFERROR(IF(B1286=TODAY(),GOOGLEFINANCE(""INDEXBVMF:IFIX""),INDEX(GOOGLEFINANCE(""INDEXBVMF:IFIX"",""price"",$B1286),2,2)))"),"")</f>
        <v/>
      </c>
      <c r="V1286" s="31">
        <f ca="1">IFERROR(__xludf.DUMMYFUNCTION("IF(OR(ISBLANK($I1286),I1286=TODAY()), GOOGLEFINANCE(""INDEXBVMF:IFIX"") ,INDEX(GOOGLEFINANCE(""INDEXBVMF:IFIX"",""price"",$I1286),2,2))"),3416.25)</f>
        <v>3416.25</v>
      </c>
      <c r="W1286" s="32" t="e">
        <f t="shared" ca="1" si="47"/>
        <v>#VALUE!</v>
      </c>
      <c r="X1286" s="33" t="s">
        <v>66</v>
      </c>
      <c r="Y1286" s="34">
        <v>0</v>
      </c>
    </row>
    <row r="1287" spans="1:25" ht="15.75" customHeight="1" x14ac:dyDescent="0.2">
      <c r="A1287" s="48"/>
      <c r="B1287" s="45"/>
      <c r="C1287" s="46"/>
      <c r="D1287" s="48"/>
      <c r="E1287" s="135"/>
      <c r="F1287" s="49">
        <f t="shared" si="40"/>
        <v>0</v>
      </c>
      <c r="G1287" s="49">
        <f t="shared" si="41"/>
        <v>0</v>
      </c>
      <c r="H1287" s="34" t="s">
        <v>66</v>
      </c>
      <c r="I1287" s="45"/>
      <c r="J1287" s="46"/>
      <c r="K1287" s="25"/>
      <c r="L1287" s="22"/>
      <c r="M1287" s="47" t="str">
        <f t="shared" si="42"/>
        <v/>
      </c>
      <c r="N1287" s="27" t="str">
        <f t="shared" si="43"/>
        <v/>
      </c>
      <c r="O1287" s="27" t="str">
        <f t="shared" si="44"/>
        <v/>
      </c>
      <c r="P1287" s="27" t="str">
        <f t="shared" si="45"/>
        <v/>
      </c>
      <c r="Q1287" s="28" t="s">
        <v>66</v>
      </c>
      <c r="R1287" s="33" t="s">
        <v>66</v>
      </c>
      <c r="S1287" s="30">
        <f ca="1">SUMIFS(Dividendos!E:E,Dividendos!B:B,A1287,Dividendos!A:A,"&gt;="&amp;B1287,Dividendos!A:A,"&lt;="&amp; IF(I1287="",TODAY(),I1287 ))*D1287</f>
        <v>0</v>
      </c>
      <c r="T1287" s="30">
        <f t="shared" ca="1" si="46"/>
        <v>0</v>
      </c>
      <c r="U1287" s="31" t="str">
        <f ca="1">IFERROR(__xludf.DUMMYFUNCTION("IFERROR(IF(B1287=TODAY(),GOOGLEFINANCE(""INDEXBVMF:IFIX""),INDEX(GOOGLEFINANCE(""INDEXBVMF:IFIX"",""price"",$B1287),2,2)))"),"")</f>
        <v/>
      </c>
      <c r="V1287" s="31">
        <f ca="1">IFERROR(__xludf.DUMMYFUNCTION("IF(OR(ISBLANK($I1287),I1287=TODAY()), GOOGLEFINANCE(""INDEXBVMF:IFIX"") ,INDEX(GOOGLEFINANCE(""INDEXBVMF:IFIX"",""price"",$I1287),2,2))"),3416.25)</f>
        <v>3416.25</v>
      </c>
      <c r="W1287" s="32" t="e">
        <f t="shared" ca="1" si="47"/>
        <v>#VALUE!</v>
      </c>
      <c r="X1287" s="33" t="s">
        <v>66</v>
      </c>
      <c r="Y1287" s="34">
        <v>0</v>
      </c>
    </row>
    <row r="1288" spans="1:25" ht="15.75" customHeight="1" x14ac:dyDescent="0.2">
      <c r="A1288" s="48"/>
      <c r="B1288" s="45"/>
      <c r="C1288" s="46"/>
      <c r="D1288" s="48"/>
      <c r="E1288" s="135"/>
      <c r="F1288" s="49">
        <f t="shared" si="40"/>
        <v>0</v>
      </c>
      <c r="G1288" s="49">
        <f t="shared" si="41"/>
        <v>0</v>
      </c>
      <c r="H1288" s="34" t="s">
        <v>66</v>
      </c>
      <c r="I1288" s="45"/>
      <c r="J1288" s="46"/>
      <c r="K1288" s="25"/>
      <c r="L1288" s="22"/>
      <c r="M1288" s="47" t="str">
        <f t="shared" si="42"/>
        <v/>
      </c>
      <c r="N1288" s="27" t="str">
        <f t="shared" si="43"/>
        <v/>
      </c>
      <c r="O1288" s="27" t="str">
        <f t="shared" si="44"/>
        <v/>
      </c>
      <c r="P1288" s="27" t="str">
        <f t="shared" si="45"/>
        <v/>
      </c>
      <c r="Q1288" s="28" t="s">
        <v>66</v>
      </c>
      <c r="R1288" s="33" t="s">
        <v>66</v>
      </c>
      <c r="S1288" s="30">
        <f ca="1">SUMIFS(Dividendos!E:E,Dividendos!B:B,A1288,Dividendos!A:A,"&gt;="&amp;B1288,Dividendos!A:A,"&lt;="&amp; IF(I1288="",TODAY(),I1288 ))*D1288</f>
        <v>0</v>
      </c>
      <c r="T1288" s="30">
        <f t="shared" ca="1" si="46"/>
        <v>0</v>
      </c>
      <c r="U1288" s="31" t="str">
        <f ca="1">IFERROR(__xludf.DUMMYFUNCTION("IFERROR(IF(B1288=TODAY(),GOOGLEFINANCE(""INDEXBVMF:IFIX""),INDEX(GOOGLEFINANCE(""INDEXBVMF:IFIX"",""price"",$B1288),2,2)))"),"")</f>
        <v/>
      </c>
      <c r="V1288" s="31">
        <f ca="1">IFERROR(__xludf.DUMMYFUNCTION("IF(OR(ISBLANK($I1288),I1288=TODAY()), GOOGLEFINANCE(""INDEXBVMF:IFIX"") ,INDEX(GOOGLEFINANCE(""INDEXBVMF:IFIX"",""price"",$I1288),2,2))"),3416.25)</f>
        <v>3416.25</v>
      </c>
      <c r="W1288" s="32" t="e">
        <f t="shared" ca="1" si="47"/>
        <v>#VALUE!</v>
      </c>
      <c r="X1288" s="33" t="s">
        <v>66</v>
      </c>
      <c r="Y1288" s="34">
        <v>0</v>
      </c>
    </row>
    <row r="1289" spans="1:25" ht="15.75" customHeight="1" x14ac:dyDescent="0.2">
      <c r="A1289" s="48"/>
      <c r="B1289" s="45"/>
      <c r="C1289" s="46"/>
      <c r="D1289" s="48"/>
      <c r="E1289" s="135"/>
      <c r="F1289" s="49">
        <f t="shared" si="40"/>
        <v>0</v>
      </c>
      <c r="G1289" s="49">
        <f t="shared" si="41"/>
        <v>0</v>
      </c>
      <c r="H1289" s="34" t="s">
        <v>66</v>
      </c>
      <c r="I1289" s="45"/>
      <c r="J1289" s="46"/>
      <c r="K1289" s="25"/>
      <c r="L1289" s="22"/>
      <c r="M1289" s="47" t="str">
        <f t="shared" si="42"/>
        <v/>
      </c>
      <c r="N1289" s="27" t="str">
        <f t="shared" si="43"/>
        <v/>
      </c>
      <c r="O1289" s="27" t="str">
        <f t="shared" si="44"/>
        <v/>
      </c>
      <c r="P1289" s="27" t="str">
        <f t="shared" si="45"/>
        <v/>
      </c>
      <c r="Q1289" s="28" t="s">
        <v>66</v>
      </c>
      <c r="R1289" s="33" t="s">
        <v>66</v>
      </c>
      <c r="S1289" s="30">
        <f ca="1">SUMIFS(Dividendos!E:E,Dividendos!B:B,A1289,Dividendos!A:A,"&gt;="&amp;B1289,Dividendos!A:A,"&lt;="&amp; IF(I1289="",TODAY(),I1289 ))*D1289</f>
        <v>0</v>
      </c>
      <c r="T1289" s="30">
        <f t="shared" ca="1" si="46"/>
        <v>0</v>
      </c>
      <c r="U1289" s="31" t="str">
        <f ca="1">IFERROR(__xludf.DUMMYFUNCTION("IFERROR(IF(B1289=TODAY(),GOOGLEFINANCE(""INDEXBVMF:IFIX""),INDEX(GOOGLEFINANCE(""INDEXBVMF:IFIX"",""price"",$B1289),2,2)))"),"")</f>
        <v/>
      </c>
      <c r="V1289" s="31">
        <f ca="1">IFERROR(__xludf.DUMMYFUNCTION("IF(OR(ISBLANK($I1289),I1289=TODAY()), GOOGLEFINANCE(""INDEXBVMF:IFIX"") ,INDEX(GOOGLEFINANCE(""INDEXBVMF:IFIX"",""price"",$I1289),2,2))"),3416.25)</f>
        <v>3416.25</v>
      </c>
      <c r="W1289" s="32" t="e">
        <f t="shared" ca="1" si="47"/>
        <v>#VALUE!</v>
      </c>
      <c r="X1289" s="33" t="s">
        <v>66</v>
      </c>
      <c r="Y1289" s="34">
        <v>0</v>
      </c>
    </row>
    <row r="1290" spans="1:25" ht="15.75" customHeight="1" x14ac:dyDescent="0.2">
      <c r="A1290" s="48"/>
      <c r="B1290" s="45"/>
      <c r="C1290" s="46"/>
      <c r="D1290" s="48"/>
      <c r="E1290" s="135"/>
      <c r="F1290" s="49">
        <f t="shared" si="40"/>
        <v>0</v>
      </c>
      <c r="G1290" s="49">
        <f t="shared" si="41"/>
        <v>0</v>
      </c>
      <c r="H1290" s="34" t="s">
        <v>66</v>
      </c>
      <c r="I1290" s="45"/>
      <c r="J1290" s="46"/>
      <c r="K1290" s="25"/>
      <c r="L1290" s="22"/>
      <c r="M1290" s="47" t="str">
        <f t="shared" si="42"/>
        <v/>
      </c>
      <c r="N1290" s="27" t="str">
        <f t="shared" si="43"/>
        <v/>
      </c>
      <c r="O1290" s="27" t="str">
        <f t="shared" si="44"/>
        <v/>
      </c>
      <c r="P1290" s="27" t="str">
        <f t="shared" si="45"/>
        <v/>
      </c>
      <c r="Q1290" s="28" t="s">
        <v>66</v>
      </c>
      <c r="R1290" s="33" t="s">
        <v>66</v>
      </c>
      <c r="S1290" s="30">
        <f ca="1">SUMIFS(Dividendos!E:E,Dividendos!B:B,A1290,Dividendos!A:A,"&gt;="&amp;B1290,Dividendos!A:A,"&lt;="&amp; IF(I1290="",TODAY(),I1290 ))*D1290</f>
        <v>0</v>
      </c>
      <c r="T1290" s="30">
        <f t="shared" ca="1" si="46"/>
        <v>0</v>
      </c>
      <c r="U1290" s="31" t="str">
        <f ca="1">IFERROR(__xludf.DUMMYFUNCTION("IFERROR(IF(B1290=TODAY(),GOOGLEFINANCE(""INDEXBVMF:IFIX""),INDEX(GOOGLEFINANCE(""INDEXBVMF:IFIX"",""price"",$B1290),2,2)))"),"")</f>
        <v/>
      </c>
      <c r="V1290" s="31">
        <f ca="1">IFERROR(__xludf.DUMMYFUNCTION("IF(OR(ISBLANK($I1290),I1290=TODAY()), GOOGLEFINANCE(""INDEXBVMF:IFIX"") ,INDEX(GOOGLEFINANCE(""INDEXBVMF:IFIX"",""price"",$I1290),2,2))"),3416.25)</f>
        <v>3416.25</v>
      </c>
      <c r="W1290" s="32" t="e">
        <f t="shared" ca="1" si="47"/>
        <v>#VALUE!</v>
      </c>
      <c r="X1290" s="33" t="s">
        <v>66</v>
      </c>
      <c r="Y1290" s="34">
        <v>0</v>
      </c>
    </row>
    <row r="1291" spans="1:25" ht="15.75" customHeight="1" x14ac:dyDescent="0.2">
      <c r="A1291" s="48"/>
      <c r="B1291" s="45"/>
      <c r="C1291" s="46"/>
      <c r="D1291" s="48"/>
      <c r="E1291" s="135"/>
      <c r="F1291" s="49">
        <f t="shared" si="40"/>
        <v>0</v>
      </c>
      <c r="G1291" s="49">
        <f t="shared" si="41"/>
        <v>0</v>
      </c>
      <c r="H1291" s="34" t="s">
        <v>66</v>
      </c>
      <c r="I1291" s="45"/>
      <c r="J1291" s="46"/>
      <c r="K1291" s="25"/>
      <c r="L1291" s="22"/>
      <c r="M1291" s="47" t="str">
        <f t="shared" si="42"/>
        <v/>
      </c>
      <c r="N1291" s="27" t="str">
        <f t="shared" si="43"/>
        <v/>
      </c>
      <c r="O1291" s="27" t="str">
        <f t="shared" si="44"/>
        <v/>
      </c>
      <c r="P1291" s="27" t="str">
        <f t="shared" si="45"/>
        <v/>
      </c>
      <c r="Q1291" s="28" t="s">
        <v>66</v>
      </c>
      <c r="R1291" s="33" t="s">
        <v>66</v>
      </c>
      <c r="S1291" s="30">
        <f ca="1">SUMIFS(Dividendos!E:E,Dividendos!B:B,A1291,Dividendos!A:A,"&gt;="&amp;B1291,Dividendos!A:A,"&lt;="&amp; IF(I1291="",TODAY(),I1291 ))*D1291</f>
        <v>0</v>
      </c>
      <c r="T1291" s="30">
        <f t="shared" ca="1" si="46"/>
        <v>0</v>
      </c>
      <c r="U1291" s="31" t="str">
        <f ca="1">IFERROR(__xludf.DUMMYFUNCTION("IFERROR(IF(B1291=TODAY(),GOOGLEFINANCE(""INDEXBVMF:IFIX""),INDEX(GOOGLEFINANCE(""INDEXBVMF:IFIX"",""price"",$B1291),2,2)))"),"")</f>
        <v/>
      </c>
      <c r="V1291" s="31">
        <f ca="1">IFERROR(__xludf.DUMMYFUNCTION("IF(OR(ISBLANK($I1291),I1291=TODAY()), GOOGLEFINANCE(""INDEXBVMF:IFIX"") ,INDEX(GOOGLEFINANCE(""INDEXBVMF:IFIX"",""price"",$I1291),2,2))"),3416.25)</f>
        <v>3416.25</v>
      </c>
      <c r="W1291" s="32" t="e">
        <f t="shared" ca="1" si="47"/>
        <v>#VALUE!</v>
      </c>
      <c r="X1291" s="33" t="s">
        <v>66</v>
      </c>
      <c r="Y1291" s="34">
        <v>0</v>
      </c>
    </row>
    <row r="1292" spans="1:25" ht="15.75" customHeight="1" x14ac:dyDescent="0.2">
      <c r="A1292" s="48"/>
      <c r="B1292" s="45"/>
      <c r="C1292" s="46"/>
      <c r="D1292" s="48"/>
      <c r="E1292" s="135"/>
      <c r="F1292" s="49">
        <f t="shared" si="40"/>
        <v>0</v>
      </c>
      <c r="G1292" s="49">
        <f t="shared" si="41"/>
        <v>0</v>
      </c>
      <c r="H1292" s="34" t="s">
        <v>66</v>
      </c>
      <c r="I1292" s="45"/>
      <c r="J1292" s="46"/>
      <c r="K1292" s="25"/>
      <c r="L1292" s="22"/>
      <c r="M1292" s="47" t="str">
        <f t="shared" si="42"/>
        <v/>
      </c>
      <c r="N1292" s="27" t="str">
        <f t="shared" si="43"/>
        <v/>
      </c>
      <c r="O1292" s="27" t="str">
        <f t="shared" si="44"/>
        <v/>
      </c>
      <c r="P1292" s="27" t="str">
        <f t="shared" si="45"/>
        <v/>
      </c>
      <c r="Q1292" s="28" t="s">
        <v>66</v>
      </c>
      <c r="R1292" s="33" t="s">
        <v>66</v>
      </c>
      <c r="S1292" s="30">
        <f ca="1">SUMIFS(Dividendos!E:E,Dividendos!B:B,A1292,Dividendos!A:A,"&gt;="&amp;B1292,Dividendos!A:A,"&lt;="&amp; IF(I1292="",TODAY(),I1292 ))*D1292</f>
        <v>0</v>
      </c>
      <c r="T1292" s="30">
        <f t="shared" ca="1" si="46"/>
        <v>0</v>
      </c>
      <c r="U1292" s="31" t="str">
        <f ca="1">IFERROR(__xludf.DUMMYFUNCTION("IFERROR(IF(B1292=TODAY(),GOOGLEFINANCE(""INDEXBVMF:IFIX""),INDEX(GOOGLEFINANCE(""INDEXBVMF:IFIX"",""price"",$B1292),2,2)))"),"")</f>
        <v/>
      </c>
      <c r="V1292" s="31">
        <f ca="1">IFERROR(__xludf.DUMMYFUNCTION("IF(OR(ISBLANK($I1292),I1292=TODAY()), GOOGLEFINANCE(""INDEXBVMF:IFIX"") ,INDEX(GOOGLEFINANCE(""INDEXBVMF:IFIX"",""price"",$I1292),2,2))"),3416.25)</f>
        <v>3416.25</v>
      </c>
      <c r="W1292" s="32" t="e">
        <f t="shared" ca="1" si="47"/>
        <v>#VALUE!</v>
      </c>
      <c r="X1292" s="33" t="s">
        <v>66</v>
      </c>
      <c r="Y1292" s="34">
        <v>0</v>
      </c>
    </row>
    <row r="1293" spans="1:25" ht="15.75" customHeight="1" x14ac:dyDescent="0.2">
      <c r="A1293" s="48"/>
      <c r="B1293" s="45"/>
      <c r="C1293" s="46"/>
      <c r="D1293" s="48"/>
      <c r="E1293" s="135"/>
      <c r="F1293" s="49">
        <f t="shared" si="40"/>
        <v>0</v>
      </c>
      <c r="G1293" s="49">
        <f t="shared" si="41"/>
        <v>0</v>
      </c>
      <c r="H1293" s="34" t="s">
        <v>66</v>
      </c>
      <c r="I1293" s="45"/>
      <c r="J1293" s="46"/>
      <c r="K1293" s="25"/>
      <c r="L1293" s="22"/>
      <c r="M1293" s="47" t="str">
        <f t="shared" si="42"/>
        <v/>
      </c>
      <c r="N1293" s="27" t="str">
        <f t="shared" si="43"/>
        <v/>
      </c>
      <c r="O1293" s="27" t="str">
        <f t="shared" si="44"/>
        <v/>
      </c>
      <c r="P1293" s="27" t="str">
        <f t="shared" si="45"/>
        <v/>
      </c>
      <c r="Q1293" s="28" t="s">
        <v>66</v>
      </c>
      <c r="R1293" s="33" t="s">
        <v>66</v>
      </c>
      <c r="S1293" s="30">
        <f ca="1">SUMIFS(Dividendos!E:E,Dividendos!B:B,A1293,Dividendos!A:A,"&gt;="&amp;B1293,Dividendos!A:A,"&lt;="&amp; IF(I1293="",TODAY(),I1293 ))*D1293</f>
        <v>0</v>
      </c>
      <c r="T1293" s="30">
        <f t="shared" ca="1" si="46"/>
        <v>0</v>
      </c>
      <c r="U1293" s="31" t="str">
        <f ca="1">IFERROR(__xludf.DUMMYFUNCTION("IFERROR(IF(B1293=TODAY(),GOOGLEFINANCE(""INDEXBVMF:IFIX""),INDEX(GOOGLEFINANCE(""INDEXBVMF:IFIX"",""price"",$B1293),2,2)))"),"")</f>
        <v/>
      </c>
      <c r="V1293" s="31">
        <f ca="1">IFERROR(__xludf.DUMMYFUNCTION("IF(OR(ISBLANK($I1293),I1293=TODAY()), GOOGLEFINANCE(""INDEXBVMF:IFIX"") ,INDEX(GOOGLEFINANCE(""INDEXBVMF:IFIX"",""price"",$I1293),2,2))"),3416.25)</f>
        <v>3416.25</v>
      </c>
      <c r="W1293" s="32" t="e">
        <f t="shared" ca="1" si="47"/>
        <v>#VALUE!</v>
      </c>
      <c r="X1293" s="33" t="s">
        <v>66</v>
      </c>
      <c r="Y1293" s="34">
        <v>0</v>
      </c>
    </row>
    <row r="1294" spans="1:25" ht="15.75" customHeight="1" x14ac:dyDescent="0.2">
      <c r="A1294" s="48"/>
      <c r="B1294" s="45"/>
      <c r="C1294" s="46"/>
      <c r="D1294" s="48"/>
      <c r="E1294" s="135"/>
      <c r="F1294" s="49">
        <f t="shared" si="40"/>
        <v>0</v>
      </c>
      <c r="G1294" s="49">
        <f t="shared" si="41"/>
        <v>0</v>
      </c>
      <c r="H1294" s="34" t="s">
        <v>66</v>
      </c>
      <c r="I1294" s="45"/>
      <c r="J1294" s="46"/>
      <c r="K1294" s="25"/>
      <c r="L1294" s="22"/>
      <c r="M1294" s="47" t="str">
        <f t="shared" si="42"/>
        <v/>
      </c>
      <c r="N1294" s="27" t="str">
        <f t="shared" si="43"/>
        <v/>
      </c>
      <c r="O1294" s="27" t="str">
        <f t="shared" si="44"/>
        <v/>
      </c>
      <c r="P1294" s="27" t="str">
        <f t="shared" si="45"/>
        <v/>
      </c>
      <c r="Q1294" s="28" t="s">
        <v>66</v>
      </c>
      <c r="R1294" s="33" t="s">
        <v>66</v>
      </c>
      <c r="S1294" s="30">
        <f ca="1">SUMIFS(Dividendos!E:E,Dividendos!B:B,A1294,Dividendos!A:A,"&gt;="&amp;B1294,Dividendos!A:A,"&lt;="&amp; IF(I1294="",TODAY(),I1294 ))*D1294</f>
        <v>0</v>
      </c>
      <c r="T1294" s="30">
        <f t="shared" ca="1" si="46"/>
        <v>0</v>
      </c>
      <c r="U1294" s="31" t="str">
        <f ca="1">IFERROR(__xludf.DUMMYFUNCTION("IFERROR(IF(B1294=TODAY(),GOOGLEFINANCE(""INDEXBVMF:IFIX""),INDEX(GOOGLEFINANCE(""INDEXBVMF:IFIX"",""price"",$B1294),2,2)))"),"")</f>
        <v/>
      </c>
      <c r="V1294" s="31">
        <f ca="1">IFERROR(__xludf.DUMMYFUNCTION("IF(OR(ISBLANK($I1294),I1294=TODAY()), GOOGLEFINANCE(""INDEXBVMF:IFIX"") ,INDEX(GOOGLEFINANCE(""INDEXBVMF:IFIX"",""price"",$I1294),2,2))"),3416.25)</f>
        <v>3416.25</v>
      </c>
      <c r="W1294" s="32" t="e">
        <f t="shared" ca="1" si="47"/>
        <v>#VALUE!</v>
      </c>
      <c r="X1294" s="33" t="s">
        <v>66</v>
      </c>
      <c r="Y1294" s="34">
        <v>0</v>
      </c>
    </row>
    <row r="1295" spans="1:25" ht="15.75" customHeight="1" x14ac:dyDescent="0.2">
      <c r="A1295" s="48"/>
      <c r="B1295" s="45"/>
      <c r="C1295" s="46"/>
      <c r="D1295" s="48"/>
      <c r="E1295" s="135"/>
      <c r="F1295" s="49">
        <f t="shared" si="40"/>
        <v>0</v>
      </c>
      <c r="G1295" s="49">
        <f t="shared" si="41"/>
        <v>0</v>
      </c>
      <c r="H1295" s="34" t="s">
        <v>66</v>
      </c>
      <c r="I1295" s="45"/>
      <c r="J1295" s="46"/>
      <c r="K1295" s="25"/>
      <c r="L1295" s="22"/>
      <c r="M1295" s="47" t="str">
        <f t="shared" si="42"/>
        <v/>
      </c>
      <c r="N1295" s="27" t="str">
        <f t="shared" si="43"/>
        <v/>
      </c>
      <c r="O1295" s="27" t="str">
        <f t="shared" si="44"/>
        <v/>
      </c>
      <c r="P1295" s="27" t="str">
        <f t="shared" si="45"/>
        <v/>
      </c>
      <c r="Q1295" s="28" t="s">
        <v>66</v>
      </c>
      <c r="R1295" s="33" t="s">
        <v>66</v>
      </c>
      <c r="S1295" s="30">
        <f ca="1">SUMIFS(Dividendos!E:E,Dividendos!B:B,A1295,Dividendos!A:A,"&gt;="&amp;B1295,Dividendos!A:A,"&lt;="&amp; IF(I1295="",TODAY(),I1295 ))*D1295</f>
        <v>0</v>
      </c>
      <c r="T1295" s="30">
        <f t="shared" ca="1" si="46"/>
        <v>0</v>
      </c>
      <c r="U1295" s="31" t="str">
        <f ca="1">IFERROR(__xludf.DUMMYFUNCTION("IFERROR(IF(B1295=TODAY(),GOOGLEFINANCE(""INDEXBVMF:IFIX""),INDEX(GOOGLEFINANCE(""INDEXBVMF:IFIX"",""price"",$B1295),2,2)))"),"")</f>
        <v/>
      </c>
      <c r="V1295" s="31">
        <f ca="1">IFERROR(__xludf.DUMMYFUNCTION("IF(OR(ISBLANK($I1295),I1295=TODAY()), GOOGLEFINANCE(""INDEXBVMF:IFIX"") ,INDEX(GOOGLEFINANCE(""INDEXBVMF:IFIX"",""price"",$I1295),2,2))"),3416.25)</f>
        <v>3416.25</v>
      </c>
      <c r="W1295" s="32" t="e">
        <f t="shared" ca="1" si="47"/>
        <v>#VALUE!</v>
      </c>
      <c r="X1295" s="33" t="s">
        <v>66</v>
      </c>
      <c r="Y1295" s="34">
        <v>0</v>
      </c>
    </row>
    <row r="1296" spans="1:25" ht="15.75" customHeight="1" x14ac:dyDescent="0.2">
      <c r="A1296" s="48"/>
      <c r="B1296" s="45"/>
      <c r="C1296" s="46"/>
      <c r="D1296" s="48"/>
      <c r="E1296" s="135"/>
      <c r="F1296" s="49">
        <f t="shared" si="40"/>
        <v>0</v>
      </c>
      <c r="G1296" s="49">
        <f t="shared" si="41"/>
        <v>0</v>
      </c>
      <c r="H1296" s="34" t="s">
        <v>66</v>
      </c>
      <c r="I1296" s="45"/>
      <c r="J1296" s="46"/>
      <c r="K1296" s="25"/>
      <c r="L1296" s="22"/>
      <c r="M1296" s="47" t="str">
        <f t="shared" si="42"/>
        <v/>
      </c>
      <c r="N1296" s="27" t="str">
        <f t="shared" si="43"/>
        <v/>
      </c>
      <c r="O1296" s="27" t="str">
        <f t="shared" si="44"/>
        <v/>
      </c>
      <c r="P1296" s="27" t="str">
        <f t="shared" si="45"/>
        <v/>
      </c>
      <c r="Q1296" s="28" t="s">
        <v>66</v>
      </c>
      <c r="R1296" s="33" t="s">
        <v>66</v>
      </c>
      <c r="S1296" s="30">
        <f ca="1">SUMIFS(Dividendos!E:E,Dividendos!B:B,A1296,Dividendos!A:A,"&gt;="&amp;B1296,Dividendos!A:A,"&lt;="&amp; IF(I1296="",TODAY(),I1296 ))*D1296</f>
        <v>0</v>
      </c>
      <c r="T1296" s="30">
        <f t="shared" ca="1" si="46"/>
        <v>0</v>
      </c>
      <c r="U1296" s="31" t="str">
        <f ca="1">IFERROR(__xludf.DUMMYFUNCTION("IFERROR(IF(B1296=TODAY(),GOOGLEFINANCE(""INDEXBVMF:IFIX""),INDEX(GOOGLEFINANCE(""INDEXBVMF:IFIX"",""price"",$B1296),2,2)))"),"")</f>
        <v/>
      </c>
      <c r="V1296" s="31">
        <f ca="1">IFERROR(__xludf.DUMMYFUNCTION("IF(OR(ISBLANK($I1296),I1296=TODAY()), GOOGLEFINANCE(""INDEXBVMF:IFIX"") ,INDEX(GOOGLEFINANCE(""INDEXBVMF:IFIX"",""price"",$I1296),2,2))"),3416.25)</f>
        <v>3416.25</v>
      </c>
      <c r="W1296" s="32" t="e">
        <f t="shared" ca="1" si="47"/>
        <v>#VALUE!</v>
      </c>
      <c r="X1296" s="33" t="s">
        <v>66</v>
      </c>
      <c r="Y1296" s="34">
        <v>0</v>
      </c>
    </row>
    <row r="1297" spans="1:25" ht="15.75" customHeight="1" x14ac:dyDescent="0.2">
      <c r="A1297" s="48"/>
      <c r="B1297" s="45"/>
      <c r="C1297" s="46"/>
      <c r="D1297" s="48"/>
      <c r="E1297" s="135"/>
      <c r="F1297" s="49">
        <f t="shared" si="40"/>
        <v>0</v>
      </c>
      <c r="G1297" s="49">
        <f t="shared" si="41"/>
        <v>0</v>
      </c>
      <c r="H1297" s="34" t="s">
        <v>66</v>
      </c>
      <c r="I1297" s="45"/>
      <c r="J1297" s="46"/>
      <c r="K1297" s="25"/>
      <c r="L1297" s="22"/>
      <c r="M1297" s="47" t="str">
        <f t="shared" si="42"/>
        <v/>
      </c>
      <c r="N1297" s="27" t="str">
        <f t="shared" si="43"/>
        <v/>
      </c>
      <c r="O1297" s="27" t="str">
        <f t="shared" si="44"/>
        <v/>
      </c>
      <c r="P1297" s="27" t="str">
        <f t="shared" si="45"/>
        <v/>
      </c>
      <c r="Q1297" s="28" t="s">
        <v>66</v>
      </c>
      <c r="R1297" s="33" t="s">
        <v>66</v>
      </c>
      <c r="S1297" s="30">
        <f ca="1">SUMIFS(Dividendos!E:E,Dividendos!B:B,A1297,Dividendos!A:A,"&gt;="&amp;B1297,Dividendos!A:A,"&lt;="&amp; IF(I1297="",TODAY(),I1297 ))*D1297</f>
        <v>0</v>
      </c>
      <c r="T1297" s="30">
        <f t="shared" ca="1" si="46"/>
        <v>0</v>
      </c>
      <c r="U1297" s="31" t="str">
        <f ca="1">IFERROR(__xludf.DUMMYFUNCTION("IFERROR(IF(B1297=TODAY(),GOOGLEFINANCE(""INDEXBVMF:IFIX""),INDEX(GOOGLEFINANCE(""INDEXBVMF:IFIX"",""price"",$B1297),2,2)))"),"")</f>
        <v/>
      </c>
      <c r="V1297" s="31">
        <f ca="1">IFERROR(__xludf.DUMMYFUNCTION("IF(OR(ISBLANK($I1297),I1297=TODAY()), GOOGLEFINANCE(""INDEXBVMF:IFIX"") ,INDEX(GOOGLEFINANCE(""INDEXBVMF:IFIX"",""price"",$I1297),2,2))"),3416.25)</f>
        <v>3416.25</v>
      </c>
      <c r="W1297" s="32" t="e">
        <f t="shared" ca="1" si="47"/>
        <v>#VALUE!</v>
      </c>
      <c r="X1297" s="33" t="s">
        <v>66</v>
      </c>
      <c r="Y1297" s="34">
        <v>0</v>
      </c>
    </row>
    <row r="1298" spans="1:25" ht="15.75" customHeight="1" x14ac:dyDescent="0.2">
      <c r="A1298" s="48"/>
      <c r="B1298" s="45"/>
      <c r="C1298" s="46"/>
      <c r="D1298" s="48"/>
      <c r="E1298" s="135"/>
      <c r="F1298" s="49">
        <f t="shared" si="40"/>
        <v>0</v>
      </c>
      <c r="G1298" s="49">
        <f t="shared" si="41"/>
        <v>0</v>
      </c>
      <c r="H1298" s="34" t="s">
        <v>66</v>
      </c>
      <c r="I1298" s="45"/>
      <c r="J1298" s="46"/>
      <c r="K1298" s="25"/>
      <c r="L1298" s="22"/>
      <c r="M1298" s="47" t="str">
        <f t="shared" si="42"/>
        <v/>
      </c>
      <c r="N1298" s="27" t="str">
        <f t="shared" si="43"/>
        <v/>
      </c>
      <c r="O1298" s="27" t="str">
        <f t="shared" si="44"/>
        <v/>
      </c>
      <c r="P1298" s="27" t="str">
        <f t="shared" si="45"/>
        <v/>
      </c>
      <c r="Q1298" s="28" t="s">
        <v>66</v>
      </c>
      <c r="R1298" s="33" t="s">
        <v>66</v>
      </c>
      <c r="S1298" s="30">
        <f ca="1">SUMIFS(Dividendos!E:E,Dividendos!B:B,A1298,Dividendos!A:A,"&gt;="&amp;B1298,Dividendos!A:A,"&lt;="&amp; IF(I1298="",TODAY(),I1298 ))*D1298</f>
        <v>0</v>
      </c>
      <c r="T1298" s="30">
        <f t="shared" ca="1" si="46"/>
        <v>0</v>
      </c>
      <c r="U1298" s="31" t="str">
        <f ca="1">IFERROR(__xludf.DUMMYFUNCTION("IFERROR(IF(B1298=TODAY(),GOOGLEFINANCE(""INDEXBVMF:IFIX""),INDEX(GOOGLEFINANCE(""INDEXBVMF:IFIX"",""price"",$B1298),2,2)))"),"")</f>
        <v/>
      </c>
      <c r="V1298" s="31">
        <f ca="1">IFERROR(__xludf.DUMMYFUNCTION("IF(OR(ISBLANK($I1298),I1298=TODAY()), GOOGLEFINANCE(""INDEXBVMF:IFIX"") ,INDEX(GOOGLEFINANCE(""INDEXBVMF:IFIX"",""price"",$I1298),2,2))"),3416.25)</f>
        <v>3416.25</v>
      </c>
      <c r="W1298" s="32" t="e">
        <f t="shared" ca="1" si="47"/>
        <v>#VALUE!</v>
      </c>
      <c r="X1298" s="33" t="s">
        <v>66</v>
      </c>
      <c r="Y1298" s="34">
        <v>0</v>
      </c>
    </row>
    <row r="1299" spans="1:25" ht="15.75" customHeight="1" x14ac:dyDescent="0.2">
      <c r="A1299" s="48"/>
      <c r="B1299" s="45"/>
      <c r="C1299" s="46"/>
      <c r="D1299" s="48"/>
      <c r="E1299" s="135"/>
      <c r="F1299" s="49">
        <f t="shared" si="40"/>
        <v>0</v>
      </c>
      <c r="G1299" s="49">
        <f t="shared" si="41"/>
        <v>0</v>
      </c>
      <c r="H1299" s="34" t="s">
        <v>66</v>
      </c>
      <c r="I1299" s="45"/>
      <c r="J1299" s="46"/>
      <c r="K1299" s="25"/>
      <c r="L1299" s="22"/>
      <c r="M1299" s="47" t="str">
        <f t="shared" si="42"/>
        <v/>
      </c>
      <c r="N1299" s="27" t="str">
        <f t="shared" si="43"/>
        <v/>
      </c>
      <c r="O1299" s="27" t="str">
        <f t="shared" si="44"/>
        <v/>
      </c>
      <c r="P1299" s="27" t="str">
        <f t="shared" si="45"/>
        <v/>
      </c>
      <c r="Q1299" s="28" t="s">
        <v>66</v>
      </c>
      <c r="R1299" s="33" t="s">
        <v>66</v>
      </c>
      <c r="S1299" s="30">
        <f ca="1">SUMIFS(Dividendos!E:E,Dividendos!B:B,A1299,Dividendos!A:A,"&gt;="&amp;B1299,Dividendos!A:A,"&lt;="&amp; IF(I1299="",TODAY(),I1299 ))*D1299</f>
        <v>0</v>
      </c>
      <c r="T1299" s="30">
        <f t="shared" ca="1" si="46"/>
        <v>0</v>
      </c>
      <c r="U1299" s="31" t="str">
        <f ca="1">IFERROR(__xludf.DUMMYFUNCTION("IFERROR(IF(B1299=TODAY(),GOOGLEFINANCE(""INDEXBVMF:IFIX""),INDEX(GOOGLEFINANCE(""INDEXBVMF:IFIX"",""price"",$B1299),2,2)))"),"")</f>
        <v/>
      </c>
      <c r="V1299" s="31">
        <f ca="1">IFERROR(__xludf.DUMMYFUNCTION("IF(OR(ISBLANK($I1299),I1299=TODAY()), GOOGLEFINANCE(""INDEXBVMF:IFIX"") ,INDEX(GOOGLEFINANCE(""INDEXBVMF:IFIX"",""price"",$I1299),2,2))"),3416.25)</f>
        <v>3416.25</v>
      </c>
      <c r="W1299" s="32" t="e">
        <f t="shared" ca="1" si="47"/>
        <v>#VALUE!</v>
      </c>
      <c r="X1299" s="33" t="s">
        <v>66</v>
      </c>
      <c r="Y1299" s="34">
        <v>0</v>
      </c>
    </row>
    <row r="1300" spans="1:25" ht="15.75" customHeight="1" x14ac:dyDescent="0.2">
      <c r="A1300" s="48"/>
      <c r="B1300" s="45"/>
      <c r="C1300" s="46"/>
      <c r="D1300" s="48"/>
      <c r="E1300" s="135"/>
      <c r="F1300" s="49">
        <f t="shared" si="40"/>
        <v>0</v>
      </c>
      <c r="G1300" s="49">
        <f t="shared" si="41"/>
        <v>0</v>
      </c>
      <c r="H1300" s="34" t="s">
        <v>66</v>
      </c>
      <c r="I1300" s="45"/>
      <c r="J1300" s="46"/>
      <c r="K1300" s="25"/>
      <c r="L1300" s="22"/>
      <c r="M1300" s="47" t="str">
        <f t="shared" si="42"/>
        <v/>
      </c>
      <c r="N1300" s="27" t="str">
        <f t="shared" si="43"/>
        <v/>
      </c>
      <c r="O1300" s="27" t="str">
        <f t="shared" si="44"/>
        <v/>
      </c>
      <c r="P1300" s="27" t="str">
        <f t="shared" si="45"/>
        <v/>
      </c>
      <c r="Q1300" s="28" t="s">
        <v>66</v>
      </c>
      <c r="R1300" s="33" t="s">
        <v>66</v>
      </c>
      <c r="S1300" s="30">
        <f ca="1">SUMIFS(Dividendos!E:E,Dividendos!B:B,A1300,Dividendos!A:A,"&gt;="&amp;B1300,Dividendos!A:A,"&lt;="&amp; IF(I1300="",TODAY(),I1300 ))*D1300</f>
        <v>0</v>
      </c>
      <c r="T1300" s="30">
        <f t="shared" ca="1" si="46"/>
        <v>0</v>
      </c>
      <c r="U1300" s="31" t="str">
        <f ca="1">IFERROR(__xludf.DUMMYFUNCTION("IFERROR(IF(B1300=TODAY(),GOOGLEFINANCE(""INDEXBVMF:IFIX""),INDEX(GOOGLEFINANCE(""INDEXBVMF:IFIX"",""price"",$B1300),2,2)))"),"")</f>
        <v/>
      </c>
      <c r="V1300" s="31">
        <f ca="1">IFERROR(__xludf.DUMMYFUNCTION("IF(OR(ISBLANK($I1300),I1300=TODAY()), GOOGLEFINANCE(""INDEXBVMF:IFIX"") ,INDEX(GOOGLEFINANCE(""INDEXBVMF:IFIX"",""price"",$I1300),2,2))"),3416.25)</f>
        <v>3416.25</v>
      </c>
      <c r="W1300" s="32" t="e">
        <f t="shared" ca="1" si="47"/>
        <v>#VALUE!</v>
      </c>
      <c r="X1300" s="33" t="s">
        <v>66</v>
      </c>
      <c r="Y1300" s="34">
        <v>0</v>
      </c>
    </row>
    <row r="1301" spans="1:25" ht="15.75" customHeight="1" x14ac:dyDescent="0.2">
      <c r="A1301" s="48"/>
      <c r="B1301" s="45"/>
      <c r="C1301" s="46"/>
      <c r="D1301" s="48"/>
      <c r="E1301" s="135"/>
      <c r="F1301" s="49">
        <f t="shared" si="40"/>
        <v>0</v>
      </c>
      <c r="G1301" s="49">
        <f t="shared" si="41"/>
        <v>0</v>
      </c>
      <c r="H1301" s="34" t="s">
        <v>66</v>
      </c>
      <c r="I1301" s="45"/>
      <c r="J1301" s="46"/>
      <c r="K1301" s="25"/>
      <c r="L1301" s="22"/>
      <c r="M1301" s="47" t="str">
        <f t="shared" si="42"/>
        <v/>
      </c>
      <c r="N1301" s="27" t="str">
        <f t="shared" si="43"/>
        <v/>
      </c>
      <c r="O1301" s="27" t="str">
        <f t="shared" si="44"/>
        <v/>
      </c>
      <c r="P1301" s="27" t="str">
        <f t="shared" si="45"/>
        <v/>
      </c>
      <c r="Q1301" s="28" t="s">
        <v>66</v>
      </c>
      <c r="R1301" s="33" t="s">
        <v>66</v>
      </c>
      <c r="S1301" s="30">
        <f ca="1">SUMIFS(Dividendos!E:E,Dividendos!B:B,A1301,Dividendos!A:A,"&gt;="&amp;B1301,Dividendos!A:A,"&lt;="&amp; IF(I1301="",TODAY(),I1301 ))*D1301</f>
        <v>0</v>
      </c>
      <c r="T1301" s="30">
        <f t="shared" ca="1" si="46"/>
        <v>0</v>
      </c>
      <c r="U1301" s="31" t="str">
        <f ca="1">IFERROR(__xludf.DUMMYFUNCTION("IFERROR(IF(B1301=TODAY(),GOOGLEFINANCE(""INDEXBVMF:IFIX""),INDEX(GOOGLEFINANCE(""INDEXBVMF:IFIX"",""price"",$B1301),2,2)))"),"")</f>
        <v/>
      </c>
      <c r="V1301" s="31">
        <f ca="1">IFERROR(__xludf.DUMMYFUNCTION("IF(OR(ISBLANK($I1301),I1301=TODAY()), GOOGLEFINANCE(""INDEXBVMF:IFIX"") ,INDEX(GOOGLEFINANCE(""INDEXBVMF:IFIX"",""price"",$I1301),2,2))"),3416.25)</f>
        <v>3416.25</v>
      </c>
      <c r="W1301" s="32" t="e">
        <f t="shared" ca="1" si="47"/>
        <v>#VALUE!</v>
      </c>
      <c r="X1301" s="33" t="s">
        <v>66</v>
      </c>
      <c r="Y1301" s="34">
        <v>0</v>
      </c>
    </row>
    <row r="1302" spans="1:25" ht="15.75" customHeight="1" x14ac:dyDescent="0.2">
      <c r="A1302" s="48"/>
      <c r="B1302" s="45"/>
      <c r="C1302" s="46"/>
      <c r="D1302" s="48"/>
      <c r="E1302" s="135"/>
      <c r="F1302" s="49">
        <f t="shared" si="40"/>
        <v>0</v>
      </c>
      <c r="G1302" s="49">
        <f t="shared" si="41"/>
        <v>0</v>
      </c>
      <c r="H1302" s="34" t="s">
        <v>66</v>
      </c>
      <c r="I1302" s="45"/>
      <c r="J1302" s="46"/>
      <c r="K1302" s="25"/>
      <c r="L1302" s="22"/>
      <c r="M1302" s="47" t="str">
        <f t="shared" si="42"/>
        <v/>
      </c>
      <c r="N1302" s="27" t="str">
        <f t="shared" si="43"/>
        <v/>
      </c>
      <c r="O1302" s="27" t="str">
        <f t="shared" si="44"/>
        <v/>
      </c>
      <c r="P1302" s="27" t="str">
        <f t="shared" si="45"/>
        <v/>
      </c>
      <c r="Q1302" s="28" t="s">
        <v>66</v>
      </c>
      <c r="R1302" s="33" t="s">
        <v>66</v>
      </c>
      <c r="S1302" s="30">
        <f ca="1">SUMIFS(Dividendos!E:E,Dividendos!B:B,A1302,Dividendos!A:A,"&gt;="&amp;B1302,Dividendos!A:A,"&lt;="&amp; IF(I1302="",TODAY(),I1302 ))*D1302</f>
        <v>0</v>
      </c>
      <c r="T1302" s="30">
        <f t="shared" ca="1" si="46"/>
        <v>0</v>
      </c>
      <c r="U1302" s="31" t="str">
        <f ca="1">IFERROR(__xludf.DUMMYFUNCTION("IFERROR(IF(B1302=TODAY(),GOOGLEFINANCE(""INDEXBVMF:IFIX""),INDEX(GOOGLEFINANCE(""INDEXBVMF:IFIX"",""price"",$B1302),2,2)))"),"")</f>
        <v/>
      </c>
      <c r="V1302" s="31">
        <f ca="1">IFERROR(__xludf.DUMMYFUNCTION("IF(OR(ISBLANK($I1302),I1302=TODAY()), GOOGLEFINANCE(""INDEXBVMF:IFIX"") ,INDEX(GOOGLEFINANCE(""INDEXBVMF:IFIX"",""price"",$I1302),2,2))"),3416.25)</f>
        <v>3416.25</v>
      </c>
      <c r="W1302" s="32" t="e">
        <f t="shared" ca="1" si="47"/>
        <v>#VALUE!</v>
      </c>
      <c r="X1302" s="33" t="s">
        <v>66</v>
      </c>
      <c r="Y1302" s="34">
        <v>0</v>
      </c>
    </row>
    <row r="1303" spans="1:25" ht="15.75" customHeight="1" x14ac:dyDescent="0.2">
      <c r="A1303" s="48"/>
      <c r="B1303" s="45"/>
      <c r="C1303" s="46"/>
      <c r="D1303" s="48"/>
      <c r="E1303" s="135"/>
      <c r="F1303" s="49">
        <f t="shared" si="40"/>
        <v>0</v>
      </c>
      <c r="G1303" s="49">
        <f t="shared" si="41"/>
        <v>0</v>
      </c>
      <c r="H1303" s="34" t="s">
        <v>66</v>
      </c>
      <c r="I1303" s="45"/>
      <c r="J1303" s="46"/>
      <c r="K1303" s="25"/>
      <c r="L1303" s="22"/>
      <c r="M1303" s="47" t="str">
        <f t="shared" si="42"/>
        <v/>
      </c>
      <c r="N1303" s="27" t="str">
        <f t="shared" si="43"/>
        <v/>
      </c>
      <c r="O1303" s="27" t="str">
        <f t="shared" si="44"/>
        <v/>
      </c>
      <c r="P1303" s="27" t="str">
        <f t="shared" si="45"/>
        <v/>
      </c>
      <c r="Q1303" s="28" t="s">
        <v>66</v>
      </c>
      <c r="R1303" s="33" t="s">
        <v>66</v>
      </c>
      <c r="S1303" s="30">
        <f ca="1">SUMIFS(Dividendos!E:E,Dividendos!B:B,A1303,Dividendos!A:A,"&gt;="&amp;B1303,Dividendos!A:A,"&lt;="&amp; IF(I1303="",TODAY(),I1303 ))*D1303</f>
        <v>0</v>
      </c>
      <c r="T1303" s="30">
        <f t="shared" ca="1" si="46"/>
        <v>0</v>
      </c>
      <c r="U1303" s="31" t="str">
        <f ca="1">IFERROR(__xludf.DUMMYFUNCTION("IFERROR(IF(B1303=TODAY(),GOOGLEFINANCE(""INDEXBVMF:IFIX""),INDEX(GOOGLEFINANCE(""INDEXBVMF:IFIX"",""price"",$B1303),2,2)))"),"")</f>
        <v/>
      </c>
      <c r="V1303" s="31">
        <f ca="1">IFERROR(__xludf.DUMMYFUNCTION("IF(OR(ISBLANK($I1303),I1303=TODAY()), GOOGLEFINANCE(""INDEXBVMF:IFIX"") ,INDEX(GOOGLEFINANCE(""INDEXBVMF:IFIX"",""price"",$I1303),2,2))"),3416.25)</f>
        <v>3416.25</v>
      </c>
      <c r="W1303" s="32" t="e">
        <f t="shared" ca="1" si="47"/>
        <v>#VALUE!</v>
      </c>
      <c r="X1303" s="33" t="s">
        <v>66</v>
      </c>
      <c r="Y1303" s="34">
        <v>0</v>
      </c>
    </row>
    <row r="1304" spans="1:25" ht="15.75" customHeight="1" x14ac:dyDescent="0.2">
      <c r="A1304" s="48"/>
      <c r="B1304" s="45"/>
      <c r="C1304" s="46"/>
      <c r="D1304" s="48"/>
      <c r="E1304" s="135"/>
      <c r="F1304" s="49">
        <f t="shared" si="40"/>
        <v>0</v>
      </c>
      <c r="G1304" s="49">
        <f t="shared" si="41"/>
        <v>0</v>
      </c>
      <c r="H1304" s="34" t="s">
        <v>66</v>
      </c>
      <c r="I1304" s="45"/>
      <c r="J1304" s="46"/>
      <c r="K1304" s="25"/>
      <c r="L1304" s="22"/>
      <c r="M1304" s="47" t="str">
        <f t="shared" si="42"/>
        <v/>
      </c>
      <c r="N1304" s="27" t="str">
        <f t="shared" si="43"/>
        <v/>
      </c>
      <c r="O1304" s="27" t="str">
        <f t="shared" si="44"/>
        <v/>
      </c>
      <c r="P1304" s="27" t="str">
        <f t="shared" si="45"/>
        <v/>
      </c>
      <c r="Q1304" s="28" t="s">
        <v>66</v>
      </c>
      <c r="R1304" s="33" t="s">
        <v>66</v>
      </c>
      <c r="S1304" s="30">
        <f ca="1">SUMIFS(Dividendos!E:E,Dividendos!B:B,A1304,Dividendos!A:A,"&gt;="&amp;B1304,Dividendos!A:A,"&lt;="&amp; IF(I1304="",TODAY(),I1304 ))*D1304</f>
        <v>0</v>
      </c>
      <c r="T1304" s="30">
        <f t="shared" ca="1" si="46"/>
        <v>0</v>
      </c>
      <c r="U1304" s="31" t="str">
        <f ca="1">IFERROR(__xludf.DUMMYFUNCTION("IFERROR(IF(B1304=TODAY(),GOOGLEFINANCE(""INDEXBVMF:IFIX""),INDEX(GOOGLEFINANCE(""INDEXBVMF:IFIX"",""price"",$B1304),2,2)))"),"")</f>
        <v/>
      </c>
      <c r="V1304" s="31">
        <f ca="1">IFERROR(__xludf.DUMMYFUNCTION("IF(OR(ISBLANK($I1304),I1304=TODAY()), GOOGLEFINANCE(""INDEXBVMF:IFIX"") ,INDEX(GOOGLEFINANCE(""INDEXBVMF:IFIX"",""price"",$I1304),2,2))"),3416.25)</f>
        <v>3416.25</v>
      </c>
      <c r="W1304" s="32" t="e">
        <f t="shared" ca="1" si="47"/>
        <v>#VALUE!</v>
      </c>
      <c r="X1304" s="33" t="s">
        <v>66</v>
      </c>
      <c r="Y1304" s="34">
        <v>0</v>
      </c>
    </row>
    <row r="1305" spans="1:25" ht="15.75" customHeight="1" x14ac:dyDescent="0.2">
      <c r="A1305" s="48"/>
      <c r="B1305" s="45"/>
      <c r="C1305" s="46"/>
      <c r="D1305" s="48"/>
      <c r="E1305" s="135"/>
      <c r="F1305" s="49">
        <f t="shared" si="40"/>
        <v>0</v>
      </c>
      <c r="G1305" s="49">
        <f t="shared" si="41"/>
        <v>0</v>
      </c>
      <c r="H1305" s="34" t="s">
        <v>66</v>
      </c>
      <c r="I1305" s="45"/>
      <c r="J1305" s="46"/>
      <c r="K1305" s="25"/>
      <c r="L1305" s="22"/>
      <c r="M1305" s="47" t="str">
        <f t="shared" si="42"/>
        <v/>
      </c>
      <c r="N1305" s="27" t="str">
        <f t="shared" si="43"/>
        <v/>
      </c>
      <c r="O1305" s="27" t="str">
        <f t="shared" si="44"/>
        <v/>
      </c>
      <c r="P1305" s="27" t="str">
        <f t="shared" si="45"/>
        <v/>
      </c>
      <c r="Q1305" s="28" t="s">
        <v>66</v>
      </c>
      <c r="R1305" s="33" t="s">
        <v>66</v>
      </c>
      <c r="S1305" s="30">
        <f ca="1">SUMIFS(Dividendos!E:E,Dividendos!B:B,A1305,Dividendos!A:A,"&gt;="&amp;B1305,Dividendos!A:A,"&lt;="&amp; IF(I1305="",TODAY(),I1305 ))*D1305</f>
        <v>0</v>
      </c>
      <c r="T1305" s="30">
        <f t="shared" ca="1" si="46"/>
        <v>0</v>
      </c>
      <c r="U1305" s="31" t="str">
        <f ca="1">IFERROR(__xludf.DUMMYFUNCTION("IFERROR(IF(B1305=TODAY(),GOOGLEFINANCE(""INDEXBVMF:IFIX""),INDEX(GOOGLEFINANCE(""INDEXBVMF:IFIX"",""price"",$B1305),2,2)))"),"")</f>
        <v/>
      </c>
      <c r="V1305" s="31">
        <f ca="1">IFERROR(__xludf.DUMMYFUNCTION("IF(OR(ISBLANK($I1305),I1305=TODAY()), GOOGLEFINANCE(""INDEXBVMF:IFIX"") ,INDEX(GOOGLEFINANCE(""INDEXBVMF:IFIX"",""price"",$I1305),2,2))"),3416.25)</f>
        <v>3416.25</v>
      </c>
      <c r="W1305" s="32" t="e">
        <f t="shared" ca="1" si="47"/>
        <v>#VALUE!</v>
      </c>
      <c r="X1305" s="33" t="s">
        <v>66</v>
      </c>
      <c r="Y1305" s="34">
        <v>0</v>
      </c>
    </row>
    <row r="1306" spans="1:25" ht="15.75" customHeight="1" x14ac:dyDescent="0.2">
      <c r="A1306" s="48"/>
      <c r="B1306" s="45"/>
      <c r="C1306" s="46"/>
      <c r="D1306" s="48"/>
      <c r="E1306" s="135"/>
      <c r="F1306" s="49">
        <f t="shared" si="40"/>
        <v>0</v>
      </c>
      <c r="G1306" s="49">
        <f t="shared" si="41"/>
        <v>0</v>
      </c>
      <c r="H1306" s="34" t="s">
        <v>66</v>
      </c>
      <c r="I1306" s="45"/>
      <c r="J1306" s="46"/>
      <c r="K1306" s="25"/>
      <c r="L1306" s="22"/>
      <c r="M1306" s="47" t="str">
        <f t="shared" si="42"/>
        <v/>
      </c>
      <c r="N1306" s="27" t="str">
        <f t="shared" si="43"/>
        <v/>
      </c>
      <c r="O1306" s="27" t="str">
        <f t="shared" si="44"/>
        <v/>
      </c>
      <c r="P1306" s="27" t="str">
        <f t="shared" si="45"/>
        <v/>
      </c>
      <c r="Q1306" s="28" t="s">
        <v>66</v>
      </c>
      <c r="R1306" s="33" t="s">
        <v>66</v>
      </c>
      <c r="S1306" s="30">
        <f ca="1">SUMIFS(Dividendos!E:E,Dividendos!B:B,A1306,Dividendos!A:A,"&gt;="&amp;B1306,Dividendos!A:A,"&lt;="&amp; IF(I1306="",TODAY(),I1306 ))*D1306</f>
        <v>0</v>
      </c>
      <c r="T1306" s="30">
        <f t="shared" ca="1" si="46"/>
        <v>0</v>
      </c>
      <c r="U1306" s="31" t="str">
        <f ca="1">IFERROR(__xludf.DUMMYFUNCTION("IFERROR(IF(B1306=TODAY(),GOOGLEFINANCE(""INDEXBVMF:IFIX""),INDEX(GOOGLEFINANCE(""INDEXBVMF:IFIX"",""price"",$B1306),2,2)))"),"")</f>
        <v/>
      </c>
      <c r="V1306" s="31">
        <f ca="1">IFERROR(__xludf.DUMMYFUNCTION("IF(OR(ISBLANK($I1306),I1306=TODAY()), GOOGLEFINANCE(""INDEXBVMF:IFIX"") ,INDEX(GOOGLEFINANCE(""INDEXBVMF:IFIX"",""price"",$I1306),2,2))"),3416.25)</f>
        <v>3416.25</v>
      </c>
      <c r="W1306" s="32" t="e">
        <f t="shared" ca="1" si="47"/>
        <v>#VALUE!</v>
      </c>
      <c r="X1306" s="33" t="s">
        <v>66</v>
      </c>
      <c r="Y1306" s="34">
        <v>0</v>
      </c>
    </row>
    <row r="1307" spans="1:25" ht="15.75" customHeight="1" x14ac:dyDescent="0.2">
      <c r="A1307" s="48"/>
      <c r="B1307" s="45"/>
      <c r="C1307" s="46"/>
      <c r="D1307" s="48"/>
      <c r="E1307" s="135"/>
      <c r="F1307" s="49">
        <f t="shared" si="40"/>
        <v>0</v>
      </c>
      <c r="G1307" s="49">
        <f t="shared" si="41"/>
        <v>0</v>
      </c>
      <c r="H1307" s="34" t="s">
        <v>66</v>
      </c>
      <c r="I1307" s="45"/>
      <c r="J1307" s="46"/>
      <c r="K1307" s="25"/>
      <c r="L1307" s="22"/>
      <c r="M1307" s="47" t="str">
        <f t="shared" si="42"/>
        <v/>
      </c>
      <c r="N1307" s="27" t="str">
        <f t="shared" si="43"/>
        <v/>
      </c>
      <c r="O1307" s="27" t="str">
        <f t="shared" si="44"/>
        <v/>
      </c>
      <c r="P1307" s="27" t="str">
        <f t="shared" si="45"/>
        <v/>
      </c>
      <c r="Q1307" s="28" t="s">
        <v>66</v>
      </c>
      <c r="R1307" s="33" t="s">
        <v>66</v>
      </c>
      <c r="S1307" s="30">
        <f ca="1">SUMIFS(Dividendos!E:E,Dividendos!B:B,A1307,Dividendos!A:A,"&gt;="&amp;B1307,Dividendos!A:A,"&lt;="&amp; IF(I1307="",TODAY(),I1307 ))*D1307</f>
        <v>0</v>
      </c>
      <c r="T1307" s="30">
        <f t="shared" ca="1" si="46"/>
        <v>0</v>
      </c>
      <c r="U1307" s="31" t="str">
        <f ca="1">IFERROR(__xludf.DUMMYFUNCTION("IFERROR(IF(B1307=TODAY(),GOOGLEFINANCE(""INDEXBVMF:IFIX""),INDEX(GOOGLEFINANCE(""INDEXBVMF:IFIX"",""price"",$B1307),2,2)))"),"")</f>
        <v/>
      </c>
      <c r="V1307" s="31">
        <f ca="1">IFERROR(__xludf.DUMMYFUNCTION("IF(OR(ISBLANK($I1307),I1307=TODAY()), GOOGLEFINANCE(""INDEXBVMF:IFIX"") ,INDEX(GOOGLEFINANCE(""INDEXBVMF:IFIX"",""price"",$I1307),2,2))"),3416.25)</f>
        <v>3416.25</v>
      </c>
      <c r="W1307" s="32" t="e">
        <f t="shared" ca="1" si="47"/>
        <v>#VALUE!</v>
      </c>
      <c r="X1307" s="33" t="s">
        <v>66</v>
      </c>
      <c r="Y1307" s="34">
        <v>0</v>
      </c>
    </row>
    <row r="1308" spans="1:25" ht="15.75" customHeight="1" x14ac:dyDescent="0.2">
      <c r="A1308" s="48"/>
      <c r="B1308" s="45"/>
      <c r="C1308" s="46"/>
      <c r="D1308" s="48"/>
      <c r="E1308" s="135"/>
      <c r="F1308" s="49">
        <f t="shared" si="40"/>
        <v>0</v>
      </c>
      <c r="G1308" s="49">
        <f t="shared" si="41"/>
        <v>0</v>
      </c>
      <c r="H1308" s="34" t="s">
        <v>66</v>
      </c>
      <c r="I1308" s="45"/>
      <c r="J1308" s="46"/>
      <c r="K1308" s="25"/>
      <c r="L1308" s="22"/>
      <c r="M1308" s="47" t="str">
        <f t="shared" si="42"/>
        <v/>
      </c>
      <c r="N1308" s="27" t="str">
        <f t="shared" si="43"/>
        <v/>
      </c>
      <c r="O1308" s="27" t="str">
        <f t="shared" si="44"/>
        <v/>
      </c>
      <c r="P1308" s="27" t="str">
        <f t="shared" si="45"/>
        <v/>
      </c>
      <c r="Q1308" s="28" t="s">
        <v>66</v>
      </c>
      <c r="R1308" s="33" t="s">
        <v>66</v>
      </c>
      <c r="S1308" s="30">
        <f ca="1">SUMIFS(Dividendos!E:E,Dividendos!B:B,A1308,Dividendos!A:A,"&gt;="&amp;B1308,Dividendos!A:A,"&lt;="&amp; IF(I1308="",TODAY(),I1308 ))*D1308</f>
        <v>0</v>
      </c>
      <c r="T1308" s="30">
        <f t="shared" ca="1" si="46"/>
        <v>0</v>
      </c>
      <c r="U1308" s="31" t="str">
        <f ca="1">IFERROR(__xludf.DUMMYFUNCTION("IFERROR(IF(B1308=TODAY(),GOOGLEFINANCE(""INDEXBVMF:IFIX""),INDEX(GOOGLEFINANCE(""INDEXBVMF:IFIX"",""price"",$B1308),2,2)))"),"")</f>
        <v/>
      </c>
      <c r="V1308" s="31">
        <f ca="1">IFERROR(__xludf.DUMMYFUNCTION("IF(OR(ISBLANK($I1308),I1308=TODAY()), GOOGLEFINANCE(""INDEXBVMF:IFIX"") ,INDEX(GOOGLEFINANCE(""INDEXBVMF:IFIX"",""price"",$I1308),2,2))"),3416.25)</f>
        <v>3416.25</v>
      </c>
      <c r="W1308" s="32" t="e">
        <f t="shared" ca="1" si="47"/>
        <v>#VALUE!</v>
      </c>
      <c r="X1308" s="33" t="s">
        <v>66</v>
      </c>
      <c r="Y1308" s="34">
        <v>0</v>
      </c>
    </row>
    <row r="1309" spans="1:25" ht="15.75" customHeight="1" x14ac:dyDescent="0.2">
      <c r="A1309" s="48"/>
      <c r="B1309" s="45"/>
      <c r="C1309" s="46"/>
      <c r="D1309" s="48"/>
      <c r="E1309" s="135"/>
      <c r="F1309" s="49">
        <f t="shared" si="40"/>
        <v>0</v>
      </c>
      <c r="G1309" s="49">
        <f t="shared" si="41"/>
        <v>0</v>
      </c>
      <c r="H1309" s="34" t="s">
        <v>66</v>
      </c>
      <c r="I1309" s="45"/>
      <c r="J1309" s="46"/>
      <c r="K1309" s="25"/>
      <c r="L1309" s="22"/>
      <c r="M1309" s="47" t="str">
        <f t="shared" si="42"/>
        <v/>
      </c>
      <c r="N1309" s="27" t="str">
        <f t="shared" si="43"/>
        <v/>
      </c>
      <c r="O1309" s="27" t="str">
        <f t="shared" si="44"/>
        <v/>
      </c>
      <c r="P1309" s="27" t="str">
        <f t="shared" si="45"/>
        <v/>
      </c>
      <c r="Q1309" s="28" t="s">
        <v>66</v>
      </c>
      <c r="R1309" s="33" t="s">
        <v>66</v>
      </c>
      <c r="S1309" s="30">
        <f ca="1">SUMIFS(Dividendos!E:E,Dividendos!B:B,A1309,Dividendos!A:A,"&gt;="&amp;B1309,Dividendos!A:A,"&lt;="&amp; IF(I1309="",TODAY(),I1309 ))*D1309</f>
        <v>0</v>
      </c>
      <c r="T1309" s="30">
        <f t="shared" ca="1" si="46"/>
        <v>0</v>
      </c>
      <c r="U1309" s="31" t="str">
        <f ca="1">IFERROR(__xludf.DUMMYFUNCTION("IFERROR(IF(B1309=TODAY(),GOOGLEFINANCE(""INDEXBVMF:IFIX""),INDEX(GOOGLEFINANCE(""INDEXBVMF:IFIX"",""price"",$B1309),2,2)))"),"")</f>
        <v/>
      </c>
      <c r="V1309" s="31">
        <f ca="1">IFERROR(__xludf.DUMMYFUNCTION("IF(OR(ISBLANK($I1309),I1309=TODAY()), GOOGLEFINANCE(""INDEXBVMF:IFIX"") ,INDEX(GOOGLEFINANCE(""INDEXBVMF:IFIX"",""price"",$I1309),2,2))"),3416.25)</f>
        <v>3416.25</v>
      </c>
      <c r="W1309" s="32" t="e">
        <f t="shared" ca="1" si="47"/>
        <v>#VALUE!</v>
      </c>
      <c r="X1309" s="33" t="s">
        <v>66</v>
      </c>
      <c r="Y1309" s="34">
        <v>0</v>
      </c>
    </row>
    <row r="1310" spans="1:25" ht="15.75" customHeight="1" x14ac:dyDescent="0.2">
      <c r="A1310" s="48"/>
      <c r="B1310" s="45"/>
      <c r="C1310" s="46"/>
      <c r="D1310" s="48"/>
      <c r="E1310" s="135"/>
      <c r="F1310" s="49">
        <f t="shared" si="40"/>
        <v>0</v>
      </c>
      <c r="G1310" s="49">
        <f t="shared" si="41"/>
        <v>0</v>
      </c>
      <c r="H1310" s="34" t="s">
        <v>66</v>
      </c>
      <c r="I1310" s="45"/>
      <c r="J1310" s="46"/>
      <c r="K1310" s="25"/>
      <c r="L1310" s="22"/>
      <c r="M1310" s="47" t="str">
        <f t="shared" si="42"/>
        <v/>
      </c>
      <c r="N1310" s="27" t="str">
        <f t="shared" si="43"/>
        <v/>
      </c>
      <c r="O1310" s="27" t="str">
        <f t="shared" si="44"/>
        <v/>
      </c>
      <c r="P1310" s="27" t="str">
        <f t="shared" si="45"/>
        <v/>
      </c>
      <c r="Q1310" s="28" t="s">
        <v>66</v>
      </c>
      <c r="R1310" s="33" t="s">
        <v>66</v>
      </c>
      <c r="S1310" s="30">
        <f ca="1">SUMIFS(Dividendos!E:E,Dividendos!B:B,A1310,Dividendos!A:A,"&gt;="&amp;B1310,Dividendos!A:A,"&lt;="&amp; IF(I1310="",TODAY(),I1310 ))*D1310</f>
        <v>0</v>
      </c>
      <c r="T1310" s="30">
        <f t="shared" ca="1" si="46"/>
        <v>0</v>
      </c>
      <c r="U1310" s="31" t="str">
        <f ca="1">IFERROR(__xludf.DUMMYFUNCTION("IFERROR(IF(B1310=TODAY(),GOOGLEFINANCE(""INDEXBVMF:IFIX""),INDEX(GOOGLEFINANCE(""INDEXBVMF:IFIX"",""price"",$B1310),2,2)))"),"")</f>
        <v/>
      </c>
      <c r="V1310" s="31">
        <f ca="1">IFERROR(__xludf.DUMMYFUNCTION("IF(OR(ISBLANK($I1310),I1310=TODAY()), GOOGLEFINANCE(""INDEXBVMF:IFIX"") ,INDEX(GOOGLEFINANCE(""INDEXBVMF:IFIX"",""price"",$I1310),2,2))"),3416.25)</f>
        <v>3416.25</v>
      </c>
      <c r="W1310" s="32" t="e">
        <f t="shared" ca="1" si="47"/>
        <v>#VALUE!</v>
      </c>
      <c r="X1310" s="33" t="s">
        <v>66</v>
      </c>
      <c r="Y1310" s="34">
        <v>0</v>
      </c>
    </row>
    <row r="1311" spans="1:25" ht="15.75" customHeight="1" x14ac:dyDescent="0.2">
      <c r="A1311" s="48"/>
      <c r="B1311" s="45"/>
      <c r="C1311" s="46"/>
      <c r="D1311" s="48"/>
      <c r="E1311" s="135"/>
      <c r="F1311" s="49">
        <f t="shared" si="40"/>
        <v>0</v>
      </c>
      <c r="G1311" s="49">
        <f t="shared" si="41"/>
        <v>0</v>
      </c>
      <c r="H1311" s="34" t="s">
        <v>66</v>
      </c>
      <c r="I1311" s="45"/>
      <c r="J1311" s="46"/>
      <c r="K1311" s="25"/>
      <c r="L1311" s="22"/>
      <c r="M1311" s="47" t="str">
        <f t="shared" si="42"/>
        <v/>
      </c>
      <c r="N1311" s="27" t="str">
        <f t="shared" si="43"/>
        <v/>
      </c>
      <c r="O1311" s="27" t="str">
        <f t="shared" si="44"/>
        <v/>
      </c>
      <c r="P1311" s="27" t="str">
        <f t="shared" si="45"/>
        <v/>
      </c>
      <c r="Q1311" s="28" t="s">
        <v>66</v>
      </c>
      <c r="R1311" s="33" t="s">
        <v>66</v>
      </c>
      <c r="S1311" s="30">
        <f ca="1">SUMIFS(Dividendos!E:E,Dividendos!B:B,A1311,Dividendos!A:A,"&gt;="&amp;B1311,Dividendos!A:A,"&lt;="&amp; IF(I1311="",TODAY(),I1311 ))*D1311</f>
        <v>0</v>
      </c>
      <c r="T1311" s="30">
        <f t="shared" ca="1" si="46"/>
        <v>0</v>
      </c>
      <c r="U1311" s="31" t="str">
        <f ca="1">IFERROR(__xludf.DUMMYFUNCTION("IFERROR(IF(B1311=TODAY(),GOOGLEFINANCE(""INDEXBVMF:IFIX""),INDEX(GOOGLEFINANCE(""INDEXBVMF:IFIX"",""price"",$B1311),2,2)))"),"")</f>
        <v/>
      </c>
      <c r="V1311" s="31">
        <f ca="1">IFERROR(__xludf.DUMMYFUNCTION("IF(OR(ISBLANK($I1311),I1311=TODAY()), GOOGLEFINANCE(""INDEXBVMF:IFIX"") ,INDEX(GOOGLEFINANCE(""INDEXBVMF:IFIX"",""price"",$I1311),2,2))"),3416.25)</f>
        <v>3416.25</v>
      </c>
      <c r="W1311" s="32" t="e">
        <f t="shared" ca="1" si="47"/>
        <v>#VALUE!</v>
      </c>
      <c r="X1311" s="33" t="s">
        <v>66</v>
      </c>
      <c r="Y1311" s="34">
        <v>0</v>
      </c>
    </row>
    <row r="1312" spans="1:25" ht="15.75" customHeight="1" x14ac:dyDescent="0.2">
      <c r="A1312" s="48"/>
      <c r="B1312" s="45"/>
      <c r="C1312" s="46"/>
      <c r="D1312" s="48"/>
      <c r="E1312" s="135"/>
      <c r="F1312" s="49">
        <f t="shared" si="40"/>
        <v>0</v>
      </c>
      <c r="G1312" s="49">
        <f t="shared" si="41"/>
        <v>0</v>
      </c>
      <c r="H1312" s="34" t="s">
        <v>66</v>
      </c>
      <c r="I1312" s="45"/>
      <c r="J1312" s="46"/>
      <c r="K1312" s="25"/>
      <c r="L1312" s="22"/>
      <c r="M1312" s="47" t="str">
        <f t="shared" si="42"/>
        <v/>
      </c>
      <c r="N1312" s="27" t="str">
        <f t="shared" si="43"/>
        <v/>
      </c>
      <c r="O1312" s="27" t="str">
        <f t="shared" si="44"/>
        <v/>
      </c>
      <c r="P1312" s="27" t="str">
        <f t="shared" si="45"/>
        <v/>
      </c>
      <c r="Q1312" s="28" t="s">
        <v>66</v>
      </c>
      <c r="R1312" s="33" t="s">
        <v>66</v>
      </c>
      <c r="S1312" s="30">
        <f ca="1">SUMIFS(Dividendos!E:E,Dividendos!B:B,A1312,Dividendos!A:A,"&gt;="&amp;B1312,Dividendos!A:A,"&lt;="&amp; IF(I1312="",TODAY(),I1312 ))*D1312</f>
        <v>0</v>
      </c>
      <c r="T1312" s="30">
        <f t="shared" ca="1" si="46"/>
        <v>0</v>
      </c>
      <c r="U1312" s="31" t="str">
        <f ca="1">IFERROR(__xludf.DUMMYFUNCTION("IFERROR(IF(B1312=TODAY(),GOOGLEFINANCE(""INDEXBVMF:IFIX""),INDEX(GOOGLEFINANCE(""INDEXBVMF:IFIX"",""price"",$B1312),2,2)))"),"")</f>
        <v/>
      </c>
      <c r="V1312" s="31">
        <f ca="1">IFERROR(__xludf.DUMMYFUNCTION("IF(OR(ISBLANK($I1312),I1312=TODAY()), GOOGLEFINANCE(""INDEXBVMF:IFIX"") ,INDEX(GOOGLEFINANCE(""INDEXBVMF:IFIX"",""price"",$I1312),2,2))"),3416.25)</f>
        <v>3416.25</v>
      </c>
      <c r="W1312" s="32" t="e">
        <f t="shared" ca="1" si="47"/>
        <v>#VALUE!</v>
      </c>
      <c r="X1312" s="33" t="s">
        <v>66</v>
      </c>
      <c r="Y1312" s="34">
        <v>0</v>
      </c>
    </row>
    <row r="1313" spans="1:25" ht="15.75" customHeight="1" x14ac:dyDescent="0.2">
      <c r="A1313" s="48"/>
      <c r="B1313" s="45"/>
      <c r="C1313" s="46"/>
      <c r="D1313" s="48"/>
      <c r="E1313" s="135"/>
      <c r="F1313" s="49">
        <f t="shared" si="40"/>
        <v>0</v>
      </c>
      <c r="G1313" s="49">
        <f t="shared" si="41"/>
        <v>0</v>
      </c>
      <c r="H1313" s="34" t="s">
        <v>66</v>
      </c>
      <c r="I1313" s="45"/>
      <c r="J1313" s="46"/>
      <c r="K1313" s="25"/>
      <c r="L1313" s="22"/>
      <c r="M1313" s="47" t="str">
        <f t="shared" si="42"/>
        <v/>
      </c>
      <c r="N1313" s="27" t="str">
        <f t="shared" si="43"/>
        <v/>
      </c>
      <c r="O1313" s="27" t="str">
        <f t="shared" si="44"/>
        <v/>
      </c>
      <c r="P1313" s="27" t="str">
        <f t="shared" si="45"/>
        <v/>
      </c>
      <c r="Q1313" s="28" t="s">
        <v>66</v>
      </c>
      <c r="R1313" s="33" t="s">
        <v>66</v>
      </c>
      <c r="S1313" s="30">
        <f ca="1">SUMIFS(Dividendos!E:E,Dividendos!B:B,A1313,Dividendos!A:A,"&gt;="&amp;B1313,Dividendos!A:A,"&lt;="&amp; IF(I1313="",TODAY(),I1313 ))*D1313</f>
        <v>0</v>
      </c>
      <c r="T1313" s="30">
        <f t="shared" ca="1" si="46"/>
        <v>0</v>
      </c>
      <c r="U1313" s="31" t="str">
        <f ca="1">IFERROR(__xludf.DUMMYFUNCTION("IFERROR(IF(B1313=TODAY(),GOOGLEFINANCE(""INDEXBVMF:IFIX""),INDEX(GOOGLEFINANCE(""INDEXBVMF:IFIX"",""price"",$B1313),2,2)))"),"")</f>
        <v/>
      </c>
      <c r="V1313" s="31">
        <f ca="1">IFERROR(__xludf.DUMMYFUNCTION("IF(OR(ISBLANK($I1313),I1313=TODAY()), GOOGLEFINANCE(""INDEXBVMF:IFIX"") ,INDEX(GOOGLEFINANCE(""INDEXBVMF:IFIX"",""price"",$I1313),2,2))"),3416.25)</f>
        <v>3416.25</v>
      </c>
      <c r="W1313" s="32" t="e">
        <f t="shared" ca="1" si="47"/>
        <v>#VALUE!</v>
      </c>
      <c r="X1313" s="33" t="s">
        <v>66</v>
      </c>
      <c r="Y1313" s="34">
        <v>0</v>
      </c>
    </row>
    <row r="1314" spans="1:25" ht="15.75" customHeight="1" x14ac:dyDescent="0.2">
      <c r="A1314" s="48"/>
      <c r="B1314" s="45"/>
      <c r="C1314" s="46"/>
      <c r="D1314" s="48"/>
      <c r="E1314" s="135"/>
      <c r="F1314" s="49">
        <f t="shared" si="40"/>
        <v>0</v>
      </c>
      <c r="G1314" s="49">
        <f t="shared" si="41"/>
        <v>0</v>
      </c>
      <c r="H1314" s="34" t="s">
        <v>66</v>
      </c>
      <c r="I1314" s="45"/>
      <c r="J1314" s="46"/>
      <c r="K1314" s="25"/>
      <c r="L1314" s="22"/>
      <c r="M1314" s="47" t="str">
        <f t="shared" si="42"/>
        <v/>
      </c>
      <c r="N1314" s="27" t="str">
        <f t="shared" si="43"/>
        <v/>
      </c>
      <c r="O1314" s="27" t="str">
        <f t="shared" si="44"/>
        <v/>
      </c>
      <c r="P1314" s="27" t="str">
        <f t="shared" si="45"/>
        <v/>
      </c>
      <c r="Q1314" s="28" t="s">
        <v>66</v>
      </c>
      <c r="R1314" s="33" t="s">
        <v>66</v>
      </c>
      <c r="S1314" s="30">
        <f ca="1">SUMIFS(Dividendos!E:E,Dividendos!B:B,A1314,Dividendos!A:A,"&gt;="&amp;B1314,Dividendos!A:A,"&lt;="&amp; IF(I1314="",TODAY(),I1314 ))*D1314</f>
        <v>0</v>
      </c>
      <c r="T1314" s="30">
        <f t="shared" ca="1" si="46"/>
        <v>0</v>
      </c>
      <c r="U1314" s="31" t="str">
        <f ca="1">IFERROR(__xludf.DUMMYFUNCTION("IFERROR(IF(B1314=TODAY(),GOOGLEFINANCE(""INDEXBVMF:IFIX""),INDEX(GOOGLEFINANCE(""INDEXBVMF:IFIX"",""price"",$B1314),2,2)))"),"")</f>
        <v/>
      </c>
      <c r="V1314" s="31">
        <f ca="1">IFERROR(__xludf.DUMMYFUNCTION("IF(OR(ISBLANK($I1314),I1314=TODAY()), GOOGLEFINANCE(""INDEXBVMF:IFIX"") ,INDEX(GOOGLEFINANCE(""INDEXBVMF:IFIX"",""price"",$I1314),2,2))"),3416.25)</f>
        <v>3416.25</v>
      </c>
      <c r="W1314" s="32" t="e">
        <f t="shared" ca="1" si="47"/>
        <v>#VALUE!</v>
      </c>
      <c r="X1314" s="33" t="s">
        <v>66</v>
      </c>
      <c r="Y1314" s="34">
        <v>0</v>
      </c>
    </row>
    <row r="1315" spans="1:25" ht="15.75" customHeight="1" x14ac:dyDescent="0.2">
      <c r="A1315" s="48"/>
      <c r="B1315" s="45"/>
      <c r="C1315" s="46"/>
      <c r="D1315" s="48"/>
      <c r="E1315" s="135"/>
      <c r="F1315" s="49">
        <f t="shared" si="40"/>
        <v>0</v>
      </c>
      <c r="G1315" s="49">
        <f t="shared" si="41"/>
        <v>0</v>
      </c>
      <c r="H1315" s="34" t="s">
        <v>66</v>
      </c>
      <c r="I1315" s="45"/>
      <c r="J1315" s="46"/>
      <c r="K1315" s="25"/>
      <c r="L1315" s="22"/>
      <c r="M1315" s="47" t="str">
        <f t="shared" si="42"/>
        <v/>
      </c>
      <c r="N1315" s="27" t="str">
        <f t="shared" si="43"/>
        <v/>
      </c>
      <c r="O1315" s="27" t="str">
        <f t="shared" si="44"/>
        <v/>
      </c>
      <c r="P1315" s="27" t="str">
        <f t="shared" si="45"/>
        <v/>
      </c>
      <c r="Q1315" s="28" t="s">
        <v>66</v>
      </c>
      <c r="R1315" s="33" t="s">
        <v>66</v>
      </c>
      <c r="S1315" s="30">
        <f ca="1">SUMIFS(Dividendos!E:E,Dividendos!B:B,A1315,Dividendos!A:A,"&gt;="&amp;B1315,Dividendos!A:A,"&lt;="&amp; IF(I1315="",TODAY(),I1315 ))*D1315</f>
        <v>0</v>
      </c>
      <c r="T1315" s="30">
        <f t="shared" ca="1" si="46"/>
        <v>0</v>
      </c>
      <c r="U1315" s="31" t="str">
        <f ca="1">IFERROR(__xludf.DUMMYFUNCTION("IFERROR(IF(B1315=TODAY(),GOOGLEFINANCE(""INDEXBVMF:IFIX""),INDEX(GOOGLEFINANCE(""INDEXBVMF:IFIX"",""price"",$B1315),2,2)))"),"")</f>
        <v/>
      </c>
      <c r="V1315" s="31">
        <f ca="1">IFERROR(__xludf.DUMMYFUNCTION("IF(OR(ISBLANK($I1315),I1315=TODAY()), GOOGLEFINANCE(""INDEXBVMF:IFIX"") ,INDEX(GOOGLEFINANCE(""INDEXBVMF:IFIX"",""price"",$I1315),2,2))"),3416.25)</f>
        <v>3416.25</v>
      </c>
      <c r="W1315" s="32" t="e">
        <f t="shared" ca="1" si="47"/>
        <v>#VALUE!</v>
      </c>
      <c r="X1315" s="33" t="s">
        <v>66</v>
      </c>
      <c r="Y1315" s="34">
        <v>0</v>
      </c>
    </row>
    <row r="1316" spans="1:25" ht="15.75" customHeight="1" x14ac:dyDescent="0.2">
      <c r="A1316" s="48"/>
      <c r="B1316" s="45"/>
      <c r="C1316" s="46"/>
      <c r="D1316" s="48"/>
      <c r="E1316" s="135"/>
      <c r="F1316" s="49">
        <f t="shared" si="40"/>
        <v>0</v>
      </c>
      <c r="G1316" s="49">
        <f t="shared" si="41"/>
        <v>0</v>
      </c>
      <c r="H1316" s="34" t="s">
        <v>66</v>
      </c>
      <c r="I1316" s="45"/>
      <c r="J1316" s="46"/>
      <c r="K1316" s="25"/>
      <c r="L1316" s="22"/>
      <c r="M1316" s="47" t="str">
        <f t="shared" si="42"/>
        <v/>
      </c>
      <c r="N1316" s="27" t="str">
        <f t="shared" si="43"/>
        <v/>
      </c>
      <c r="O1316" s="27" t="str">
        <f t="shared" si="44"/>
        <v/>
      </c>
      <c r="P1316" s="27" t="str">
        <f t="shared" si="45"/>
        <v/>
      </c>
      <c r="Q1316" s="28" t="s">
        <v>66</v>
      </c>
      <c r="R1316" s="33" t="s">
        <v>66</v>
      </c>
      <c r="S1316" s="30">
        <f ca="1">SUMIFS(Dividendos!E:E,Dividendos!B:B,A1316,Dividendos!A:A,"&gt;="&amp;B1316,Dividendos!A:A,"&lt;="&amp; IF(I1316="",TODAY(),I1316 ))*D1316</f>
        <v>0</v>
      </c>
      <c r="T1316" s="30">
        <f t="shared" ca="1" si="46"/>
        <v>0</v>
      </c>
      <c r="U1316" s="31" t="str">
        <f ca="1">IFERROR(__xludf.DUMMYFUNCTION("IFERROR(IF(B1316=TODAY(),GOOGLEFINANCE(""INDEXBVMF:IFIX""),INDEX(GOOGLEFINANCE(""INDEXBVMF:IFIX"",""price"",$B1316),2,2)))"),"")</f>
        <v/>
      </c>
      <c r="V1316" s="31">
        <f ca="1">IFERROR(__xludf.DUMMYFUNCTION("IF(OR(ISBLANK($I1316),I1316=TODAY()), GOOGLEFINANCE(""INDEXBVMF:IFIX"") ,INDEX(GOOGLEFINANCE(""INDEXBVMF:IFIX"",""price"",$I1316),2,2))"),3416.25)</f>
        <v>3416.25</v>
      </c>
      <c r="W1316" s="32" t="e">
        <f t="shared" ca="1" si="47"/>
        <v>#VALUE!</v>
      </c>
      <c r="X1316" s="33" t="s">
        <v>66</v>
      </c>
      <c r="Y1316" s="34">
        <v>0</v>
      </c>
    </row>
    <row r="1317" spans="1:25" ht="15.75" customHeight="1" x14ac:dyDescent="0.2">
      <c r="A1317" s="48"/>
      <c r="B1317" s="45"/>
      <c r="C1317" s="46"/>
      <c r="D1317" s="48"/>
      <c r="E1317" s="135"/>
      <c r="F1317" s="49">
        <f t="shared" si="40"/>
        <v>0</v>
      </c>
      <c r="G1317" s="49">
        <f t="shared" si="41"/>
        <v>0</v>
      </c>
      <c r="H1317" s="34" t="s">
        <v>66</v>
      </c>
      <c r="I1317" s="45"/>
      <c r="J1317" s="46"/>
      <c r="K1317" s="25"/>
      <c r="L1317" s="22"/>
      <c r="M1317" s="47" t="str">
        <f t="shared" si="42"/>
        <v/>
      </c>
      <c r="N1317" s="27" t="str">
        <f t="shared" si="43"/>
        <v/>
      </c>
      <c r="O1317" s="27" t="str">
        <f t="shared" si="44"/>
        <v/>
      </c>
      <c r="P1317" s="27" t="str">
        <f t="shared" si="45"/>
        <v/>
      </c>
      <c r="Q1317" s="28" t="s">
        <v>66</v>
      </c>
      <c r="R1317" s="33" t="s">
        <v>66</v>
      </c>
      <c r="S1317" s="30">
        <f ca="1">SUMIFS(Dividendos!E:E,Dividendos!B:B,A1317,Dividendos!A:A,"&gt;="&amp;B1317,Dividendos!A:A,"&lt;="&amp; IF(I1317="",TODAY(),I1317 ))*D1317</f>
        <v>0</v>
      </c>
      <c r="T1317" s="30">
        <f t="shared" ca="1" si="46"/>
        <v>0</v>
      </c>
      <c r="U1317" s="31" t="str">
        <f ca="1">IFERROR(__xludf.DUMMYFUNCTION("IFERROR(IF(B1317=TODAY(),GOOGLEFINANCE(""INDEXBVMF:IFIX""),INDEX(GOOGLEFINANCE(""INDEXBVMF:IFIX"",""price"",$B1317),2,2)))"),"")</f>
        <v/>
      </c>
      <c r="V1317" s="31">
        <f ca="1">IFERROR(__xludf.DUMMYFUNCTION("IF(OR(ISBLANK($I1317),I1317=TODAY()), GOOGLEFINANCE(""INDEXBVMF:IFIX"") ,INDEX(GOOGLEFINANCE(""INDEXBVMF:IFIX"",""price"",$I1317),2,2))"),3416.25)</f>
        <v>3416.25</v>
      </c>
      <c r="W1317" s="32" t="e">
        <f t="shared" ca="1" si="47"/>
        <v>#VALUE!</v>
      </c>
      <c r="X1317" s="33" t="s">
        <v>66</v>
      </c>
      <c r="Y1317" s="34">
        <v>0</v>
      </c>
    </row>
    <row r="1318" spans="1:25" ht="15.75" customHeight="1" x14ac:dyDescent="0.2">
      <c r="A1318" s="48"/>
      <c r="B1318" s="45"/>
      <c r="C1318" s="46"/>
      <c r="D1318" s="48"/>
      <c r="E1318" s="135"/>
      <c r="F1318" s="49">
        <f t="shared" si="40"/>
        <v>0</v>
      </c>
      <c r="G1318" s="49">
        <f t="shared" si="41"/>
        <v>0</v>
      </c>
      <c r="H1318" s="34" t="s">
        <v>66</v>
      </c>
      <c r="I1318" s="45"/>
      <c r="J1318" s="46"/>
      <c r="K1318" s="25"/>
      <c r="L1318" s="22"/>
      <c r="M1318" s="47" t="str">
        <f t="shared" si="42"/>
        <v/>
      </c>
      <c r="N1318" s="27" t="str">
        <f t="shared" si="43"/>
        <v/>
      </c>
      <c r="O1318" s="27" t="str">
        <f t="shared" si="44"/>
        <v/>
      </c>
      <c r="P1318" s="27" t="str">
        <f t="shared" si="45"/>
        <v/>
      </c>
      <c r="Q1318" s="28" t="s">
        <v>66</v>
      </c>
      <c r="R1318" s="33" t="s">
        <v>66</v>
      </c>
      <c r="S1318" s="30">
        <f ca="1">SUMIFS(Dividendos!E:E,Dividendos!B:B,A1318,Dividendos!A:A,"&gt;="&amp;B1318,Dividendos!A:A,"&lt;="&amp; IF(I1318="",TODAY(),I1318 ))*D1318</f>
        <v>0</v>
      </c>
      <c r="T1318" s="30">
        <f t="shared" ca="1" si="46"/>
        <v>0</v>
      </c>
      <c r="U1318" s="31" t="str">
        <f ca="1">IFERROR(__xludf.DUMMYFUNCTION("IFERROR(IF(B1318=TODAY(),GOOGLEFINANCE(""INDEXBVMF:IFIX""),INDEX(GOOGLEFINANCE(""INDEXBVMF:IFIX"",""price"",$B1318),2,2)))"),"")</f>
        <v/>
      </c>
      <c r="V1318" s="31">
        <f ca="1">IFERROR(__xludf.DUMMYFUNCTION("IF(OR(ISBLANK($I1318),I1318=TODAY()), GOOGLEFINANCE(""INDEXBVMF:IFIX"") ,INDEX(GOOGLEFINANCE(""INDEXBVMF:IFIX"",""price"",$I1318),2,2))"),3416.25)</f>
        <v>3416.25</v>
      </c>
      <c r="W1318" s="32" t="e">
        <f t="shared" ca="1" si="47"/>
        <v>#VALUE!</v>
      </c>
      <c r="X1318" s="33" t="s">
        <v>66</v>
      </c>
      <c r="Y1318" s="34">
        <v>0</v>
      </c>
    </row>
    <row r="1319" spans="1:25" ht="15.75" customHeight="1" x14ac:dyDescent="0.2">
      <c r="A1319" s="48"/>
      <c r="B1319" s="45"/>
      <c r="C1319" s="46"/>
      <c r="D1319" s="48"/>
      <c r="E1319" s="135"/>
      <c r="F1319" s="49">
        <f t="shared" si="40"/>
        <v>0</v>
      </c>
      <c r="G1319" s="49">
        <f t="shared" si="41"/>
        <v>0</v>
      </c>
      <c r="H1319" s="34" t="s">
        <v>66</v>
      </c>
      <c r="I1319" s="45"/>
      <c r="J1319" s="46"/>
      <c r="K1319" s="25"/>
      <c r="L1319" s="22"/>
      <c r="M1319" s="47" t="str">
        <f t="shared" si="42"/>
        <v/>
      </c>
      <c r="N1319" s="27" t="str">
        <f t="shared" si="43"/>
        <v/>
      </c>
      <c r="O1319" s="27" t="str">
        <f t="shared" si="44"/>
        <v/>
      </c>
      <c r="P1319" s="27" t="str">
        <f t="shared" si="45"/>
        <v/>
      </c>
      <c r="Q1319" s="28" t="s">
        <v>66</v>
      </c>
      <c r="R1319" s="33" t="s">
        <v>66</v>
      </c>
      <c r="S1319" s="30">
        <f ca="1">SUMIFS(Dividendos!E:E,Dividendos!B:B,A1319,Dividendos!A:A,"&gt;="&amp;B1319,Dividendos!A:A,"&lt;="&amp; IF(I1319="",TODAY(),I1319 ))*D1319</f>
        <v>0</v>
      </c>
      <c r="T1319" s="30">
        <f t="shared" ca="1" si="46"/>
        <v>0</v>
      </c>
      <c r="U1319" s="31" t="str">
        <f ca="1">IFERROR(__xludf.DUMMYFUNCTION("IFERROR(IF(B1319=TODAY(),GOOGLEFINANCE(""INDEXBVMF:IFIX""),INDEX(GOOGLEFINANCE(""INDEXBVMF:IFIX"",""price"",$B1319),2,2)))"),"")</f>
        <v/>
      </c>
      <c r="V1319" s="31">
        <f ca="1">IFERROR(__xludf.DUMMYFUNCTION("IF(OR(ISBLANK($I1319),I1319=TODAY()), GOOGLEFINANCE(""INDEXBVMF:IFIX"") ,INDEX(GOOGLEFINANCE(""INDEXBVMF:IFIX"",""price"",$I1319),2,2))"),3416.25)</f>
        <v>3416.25</v>
      </c>
      <c r="W1319" s="32" t="e">
        <f t="shared" ca="1" si="47"/>
        <v>#VALUE!</v>
      </c>
      <c r="X1319" s="33" t="s">
        <v>66</v>
      </c>
      <c r="Y1319" s="34">
        <v>0</v>
      </c>
    </row>
    <row r="1320" spans="1:25" ht="15.75" customHeight="1" x14ac:dyDescent="0.2">
      <c r="A1320" s="48"/>
      <c r="B1320" s="45"/>
      <c r="C1320" s="46"/>
      <c r="D1320" s="48"/>
      <c r="E1320" s="135"/>
      <c r="F1320" s="49">
        <f t="shared" si="40"/>
        <v>0</v>
      </c>
      <c r="G1320" s="49">
        <f t="shared" si="41"/>
        <v>0</v>
      </c>
      <c r="H1320" s="34" t="s">
        <v>66</v>
      </c>
      <c r="I1320" s="45"/>
      <c r="J1320" s="46"/>
      <c r="K1320" s="25"/>
      <c r="L1320" s="22"/>
      <c r="M1320" s="47" t="str">
        <f t="shared" si="42"/>
        <v/>
      </c>
      <c r="N1320" s="27" t="str">
        <f t="shared" si="43"/>
        <v/>
      </c>
      <c r="O1320" s="27" t="str">
        <f t="shared" si="44"/>
        <v/>
      </c>
      <c r="P1320" s="27" t="str">
        <f t="shared" si="45"/>
        <v/>
      </c>
      <c r="Q1320" s="28" t="s">
        <v>66</v>
      </c>
      <c r="R1320" s="33" t="s">
        <v>66</v>
      </c>
      <c r="S1320" s="30">
        <f ca="1">SUMIFS(Dividendos!E:E,Dividendos!B:B,A1320,Dividendos!A:A,"&gt;="&amp;B1320,Dividendos!A:A,"&lt;="&amp; IF(I1320="",TODAY(),I1320 ))*D1320</f>
        <v>0</v>
      </c>
      <c r="T1320" s="30">
        <f t="shared" ca="1" si="46"/>
        <v>0</v>
      </c>
      <c r="U1320" s="31" t="str">
        <f ca="1">IFERROR(__xludf.DUMMYFUNCTION("IFERROR(IF(B1320=TODAY(),GOOGLEFINANCE(""INDEXBVMF:IFIX""),INDEX(GOOGLEFINANCE(""INDEXBVMF:IFIX"",""price"",$B1320),2,2)))"),"")</f>
        <v/>
      </c>
      <c r="V1320" s="31">
        <f ca="1">IFERROR(__xludf.DUMMYFUNCTION("IF(OR(ISBLANK($I1320),I1320=TODAY()), GOOGLEFINANCE(""INDEXBVMF:IFIX"") ,INDEX(GOOGLEFINANCE(""INDEXBVMF:IFIX"",""price"",$I1320),2,2))"),3416.25)</f>
        <v>3416.25</v>
      </c>
      <c r="W1320" s="32" t="e">
        <f t="shared" ca="1" si="47"/>
        <v>#VALUE!</v>
      </c>
      <c r="X1320" s="33" t="s">
        <v>66</v>
      </c>
      <c r="Y1320" s="34">
        <v>0</v>
      </c>
    </row>
    <row r="1321" spans="1:25" ht="15.75" customHeight="1" x14ac:dyDescent="0.2">
      <c r="A1321" s="48"/>
      <c r="B1321" s="45"/>
      <c r="C1321" s="46"/>
      <c r="D1321" s="48"/>
      <c r="E1321" s="135"/>
      <c r="F1321" s="49">
        <f t="shared" si="40"/>
        <v>0</v>
      </c>
      <c r="G1321" s="49">
        <f t="shared" si="41"/>
        <v>0</v>
      </c>
      <c r="H1321" s="34" t="s">
        <v>66</v>
      </c>
      <c r="I1321" s="45"/>
      <c r="J1321" s="46"/>
      <c r="K1321" s="25"/>
      <c r="L1321" s="22"/>
      <c r="M1321" s="47" t="str">
        <f t="shared" si="42"/>
        <v/>
      </c>
      <c r="N1321" s="27" t="str">
        <f t="shared" si="43"/>
        <v/>
      </c>
      <c r="O1321" s="27" t="str">
        <f t="shared" si="44"/>
        <v/>
      </c>
      <c r="P1321" s="27" t="str">
        <f t="shared" si="45"/>
        <v/>
      </c>
      <c r="Q1321" s="28" t="s">
        <v>66</v>
      </c>
      <c r="R1321" s="33" t="s">
        <v>66</v>
      </c>
      <c r="S1321" s="30">
        <f ca="1">SUMIFS(Dividendos!E:E,Dividendos!B:B,A1321,Dividendos!A:A,"&gt;="&amp;B1321,Dividendos!A:A,"&lt;="&amp; IF(I1321="",TODAY(),I1321 ))*D1321</f>
        <v>0</v>
      </c>
      <c r="T1321" s="30">
        <f t="shared" ca="1" si="46"/>
        <v>0</v>
      </c>
      <c r="U1321" s="31" t="str">
        <f ca="1">IFERROR(__xludf.DUMMYFUNCTION("IFERROR(IF(B1321=TODAY(),GOOGLEFINANCE(""INDEXBVMF:IFIX""),INDEX(GOOGLEFINANCE(""INDEXBVMF:IFIX"",""price"",$B1321),2,2)))"),"")</f>
        <v/>
      </c>
      <c r="V1321" s="31">
        <f ca="1">IFERROR(__xludf.DUMMYFUNCTION("IF(OR(ISBLANK($I1321),I1321=TODAY()), GOOGLEFINANCE(""INDEXBVMF:IFIX"") ,INDEX(GOOGLEFINANCE(""INDEXBVMF:IFIX"",""price"",$I1321),2,2))"),3416.25)</f>
        <v>3416.25</v>
      </c>
      <c r="W1321" s="32" t="e">
        <f t="shared" ca="1" si="47"/>
        <v>#VALUE!</v>
      </c>
      <c r="X1321" s="33" t="s">
        <v>66</v>
      </c>
      <c r="Y1321" s="34">
        <v>0</v>
      </c>
    </row>
    <row r="1322" spans="1:25" ht="15.75" customHeight="1" x14ac:dyDescent="0.2">
      <c r="A1322" s="48"/>
      <c r="B1322" s="45"/>
      <c r="C1322" s="46"/>
      <c r="D1322" s="48"/>
      <c r="E1322" s="135"/>
      <c r="F1322" s="49">
        <f t="shared" si="40"/>
        <v>0</v>
      </c>
      <c r="G1322" s="49">
        <f t="shared" si="41"/>
        <v>0</v>
      </c>
      <c r="H1322" s="34" t="s">
        <v>66</v>
      </c>
      <c r="I1322" s="45"/>
      <c r="J1322" s="46"/>
      <c r="K1322" s="25"/>
      <c r="L1322" s="22"/>
      <c r="M1322" s="47" t="str">
        <f t="shared" si="42"/>
        <v/>
      </c>
      <c r="N1322" s="27" t="str">
        <f t="shared" si="43"/>
        <v/>
      </c>
      <c r="O1322" s="27" t="str">
        <f t="shared" si="44"/>
        <v/>
      </c>
      <c r="P1322" s="27" t="str">
        <f t="shared" si="45"/>
        <v/>
      </c>
      <c r="Q1322" s="28" t="s">
        <v>66</v>
      </c>
      <c r="R1322" s="33" t="s">
        <v>66</v>
      </c>
      <c r="S1322" s="30">
        <f ca="1">SUMIFS(Dividendos!E:E,Dividendos!B:B,A1322,Dividendos!A:A,"&gt;="&amp;B1322,Dividendos!A:A,"&lt;="&amp; IF(I1322="",TODAY(),I1322 ))*D1322</f>
        <v>0</v>
      </c>
      <c r="T1322" s="30">
        <f t="shared" ca="1" si="46"/>
        <v>0</v>
      </c>
      <c r="U1322" s="31" t="str">
        <f ca="1">IFERROR(__xludf.DUMMYFUNCTION("IFERROR(IF(B1322=TODAY(),GOOGLEFINANCE(""INDEXBVMF:IFIX""),INDEX(GOOGLEFINANCE(""INDEXBVMF:IFIX"",""price"",$B1322),2,2)))"),"")</f>
        <v/>
      </c>
      <c r="V1322" s="31">
        <f ca="1">IFERROR(__xludf.DUMMYFUNCTION("IF(OR(ISBLANK($I1322),I1322=TODAY()), GOOGLEFINANCE(""INDEXBVMF:IFIX"") ,INDEX(GOOGLEFINANCE(""INDEXBVMF:IFIX"",""price"",$I1322),2,2))"),3416.25)</f>
        <v>3416.25</v>
      </c>
      <c r="W1322" s="32" t="e">
        <f t="shared" ca="1" si="47"/>
        <v>#VALUE!</v>
      </c>
      <c r="X1322" s="33" t="s">
        <v>66</v>
      </c>
      <c r="Y1322" s="34">
        <v>0</v>
      </c>
    </row>
    <row r="1323" spans="1:25" ht="15.75" customHeight="1" x14ac:dyDescent="0.2">
      <c r="A1323" s="48"/>
      <c r="B1323" s="45"/>
      <c r="C1323" s="46"/>
      <c r="D1323" s="48"/>
      <c r="E1323" s="135"/>
      <c r="F1323" s="49">
        <f t="shared" si="40"/>
        <v>0</v>
      </c>
      <c r="G1323" s="49">
        <f t="shared" si="41"/>
        <v>0</v>
      </c>
      <c r="H1323" s="34" t="s">
        <v>66</v>
      </c>
      <c r="I1323" s="45"/>
      <c r="J1323" s="46"/>
      <c r="K1323" s="25"/>
      <c r="L1323" s="22"/>
      <c r="M1323" s="47" t="str">
        <f t="shared" si="42"/>
        <v/>
      </c>
      <c r="N1323" s="27" t="str">
        <f t="shared" si="43"/>
        <v/>
      </c>
      <c r="O1323" s="27" t="str">
        <f t="shared" si="44"/>
        <v/>
      </c>
      <c r="P1323" s="27" t="str">
        <f t="shared" si="45"/>
        <v/>
      </c>
      <c r="Q1323" s="28" t="s">
        <v>66</v>
      </c>
      <c r="R1323" s="33" t="s">
        <v>66</v>
      </c>
      <c r="S1323" s="30">
        <f ca="1">SUMIFS(Dividendos!E:E,Dividendos!B:B,A1323,Dividendos!A:A,"&gt;="&amp;B1323,Dividendos!A:A,"&lt;="&amp; IF(I1323="",TODAY(),I1323 ))*D1323</f>
        <v>0</v>
      </c>
      <c r="T1323" s="30">
        <f t="shared" ca="1" si="46"/>
        <v>0</v>
      </c>
      <c r="U1323" s="31" t="str">
        <f ca="1">IFERROR(__xludf.DUMMYFUNCTION("IFERROR(IF(B1323=TODAY(),GOOGLEFINANCE(""INDEXBVMF:IFIX""),INDEX(GOOGLEFINANCE(""INDEXBVMF:IFIX"",""price"",$B1323),2,2)))"),"")</f>
        <v/>
      </c>
      <c r="V1323" s="31">
        <f ca="1">IFERROR(__xludf.DUMMYFUNCTION("IF(OR(ISBLANK($I1323),I1323=TODAY()), GOOGLEFINANCE(""INDEXBVMF:IFIX"") ,INDEX(GOOGLEFINANCE(""INDEXBVMF:IFIX"",""price"",$I1323),2,2))"),3416.25)</f>
        <v>3416.25</v>
      </c>
      <c r="W1323" s="32" t="e">
        <f t="shared" ca="1" si="47"/>
        <v>#VALUE!</v>
      </c>
      <c r="X1323" s="33" t="s">
        <v>66</v>
      </c>
      <c r="Y1323" s="34">
        <v>0</v>
      </c>
    </row>
    <row r="1324" spans="1:25" ht="15.75" customHeight="1" x14ac:dyDescent="0.2">
      <c r="A1324" s="48"/>
      <c r="B1324" s="45"/>
      <c r="C1324" s="46"/>
      <c r="D1324" s="48"/>
      <c r="E1324" s="135"/>
      <c r="F1324" s="49">
        <f t="shared" si="40"/>
        <v>0</v>
      </c>
      <c r="G1324" s="49">
        <f t="shared" si="41"/>
        <v>0</v>
      </c>
      <c r="H1324" s="34" t="s">
        <v>66</v>
      </c>
      <c r="I1324" s="45"/>
      <c r="J1324" s="46"/>
      <c r="K1324" s="25"/>
      <c r="L1324" s="22"/>
      <c r="M1324" s="47" t="str">
        <f t="shared" si="42"/>
        <v/>
      </c>
      <c r="N1324" s="27" t="str">
        <f t="shared" si="43"/>
        <v/>
      </c>
      <c r="O1324" s="27" t="str">
        <f t="shared" si="44"/>
        <v/>
      </c>
      <c r="P1324" s="27" t="str">
        <f t="shared" si="45"/>
        <v/>
      </c>
      <c r="Q1324" s="28" t="s">
        <v>66</v>
      </c>
      <c r="R1324" s="33" t="s">
        <v>66</v>
      </c>
      <c r="S1324" s="30">
        <f ca="1">SUMIFS(Dividendos!E:E,Dividendos!B:B,A1324,Dividendos!A:A,"&gt;="&amp;B1324,Dividendos!A:A,"&lt;="&amp; IF(I1324="",TODAY(),I1324 ))*D1324</f>
        <v>0</v>
      </c>
      <c r="T1324" s="30">
        <f t="shared" ca="1" si="46"/>
        <v>0</v>
      </c>
      <c r="U1324" s="31" t="str">
        <f ca="1">IFERROR(__xludf.DUMMYFUNCTION("IFERROR(IF(B1324=TODAY(),GOOGLEFINANCE(""INDEXBVMF:IFIX""),INDEX(GOOGLEFINANCE(""INDEXBVMF:IFIX"",""price"",$B1324),2,2)))"),"")</f>
        <v/>
      </c>
      <c r="V1324" s="31">
        <f ca="1">IFERROR(__xludf.DUMMYFUNCTION("IF(OR(ISBLANK($I1324),I1324=TODAY()), GOOGLEFINANCE(""INDEXBVMF:IFIX"") ,INDEX(GOOGLEFINANCE(""INDEXBVMF:IFIX"",""price"",$I1324),2,2))"),3416.25)</f>
        <v>3416.25</v>
      </c>
      <c r="W1324" s="32" t="e">
        <f t="shared" ca="1" si="47"/>
        <v>#VALUE!</v>
      </c>
      <c r="X1324" s="33" t="s">
        <v>66</v>
      </c>
      <c r="Y1324" s="34">
        <v>0</v>
      </c>
    </row>
    <row r="1325" spans="1:25" ht="15.75" customHeight="1" x14ac:dyDescent="0.2">
      <c r="A1325" s="48"/>
      <c r="B1325" s="45"/>
      <c r="C1325" s="46"/>
      <c r="D1325" s="48"/>
      <c r="E1325" s="135"/>
      <c r="F1325" s="49">
        <f t="shared" si="40"/>
        <v>0</v>
      </c>
      <c r="G1325" s="49">
        <f t="shared" si="41"/>
        <v>0</v>
      </c>
      <c r="H1325" s="34" t="s">
        <v>66</v>
      </c>
      <c r="I1325" s="45"/>
      <c r="J1325" s="46"/>
      <c r="K1325" s="25"/>
      <c r="L1325" s="22"/>
      <c r="M1325" s="47" t="str">
        <f t="shared" si="42"/>
        <v/>
      </c>
      <c r="N1325" s="27" t="str">
        <f t="shared" si="43"/>
        <v/>
      </c>
      <c r="O1325" s="27" t="str">
        <f t="shared" si="44"/>
        <v/>
      </c>
      <c r="P1325" s="27" t="str">
        <f t="shared" si="45"/>
        <v/>
      </c>
      <c r="Q1325" s="28" t="s">
        <v>66</v>
      </c>
      <c r="R1325" s="33" t="s">
        <v>66</v>
      </c>
      <c r="S1325" s="30">
        <f ca="1">SUMIFS(Dividendos!E:E,Dividendos!B:B,A1325,Dividendos!A:A,"&gt;="&amp;B1325,Dividendos!A:A,"&lt;="&amp; IF(I1325="",TODAY(),I1325 ))*D1325</f>
        <v>0</v>
      </c>
      <c r="T1325" s="30">
        <f t="shared" ca="1" si="46"/>
        <v>0</v>
      </c>
      <c r="U1325" s="31" t="str">
        <f ca="1">IFERROR(__xludf.DUMMYFUNCTION("IFERROR(IF(B1325=TODAY(),GOOGLEFINANCE(""INDEXBVMF:IFIX""),INDEX(GOOGLEFINANCE(""INDEXBVMF:IFIX"",""price"",$B1325),2,2)))"),"")</f>
        <v/>
      </c>
      <c r="V1325" s="31">
        <f ca="1">IFERROR(__xludf.DUMMYFUNCTION("IF(OR(ISBLANK($I1325),I1325=TODAY()), GOOGLEFINANCE(""INDEXBVMF:IFIX"") ,INDEX(GOOGLEFINANCE(""INDEXBVMF:IFIX"",""price"",$I1325),2,2))"),3416.25)</f>
        <v>3416.25</v>
      </c>
      <c r="W1325" s="32" t="e">
        <f t="shared" ca="1" si="47"/>
        <v>#VALUE!</v>
      </c>
      <c r="X1325" s="33" t="s">
        <v>66</v>
      </c>
      <c r="Y1325" s="34">
        <v>0</v>
      </c>
    </row>
    <row r="1326" spans="1:25" ht="15.75" customHeight="1" x14ac:dyDescent="0.2">
      <c r="A1326" s="48"/>
      <c r="B1326" s="45"/>
      <c r="C1326" s="46"/>
      <c r="D1326" s="48"/>
      <c r="E1326" s="135"/>
      <c r="F1326" s="49">
        <f t="shared" si="40"/>
        <v>0</v>
      </c>
      <c r="G1326" s="49">
        <f t="shared" si="41"/>
        <v>0</v>
      </c>
      <c r="H1326" s="34" t="s">
        <v>66</v>
      </c>
      <c r="I1326" s="45"/>
      <c r="J1326" s="46"/>
      <c r="K1326" s="25"/>
      <c r="L1326" s="22"/>
      <c r="M1326" s="47" t="str">
        <f t="shared" si="42"/>
        <v/>
      </c>
      <c r="N1326" s="27" t="str">
        <f t="shared" si="43"/>
        <v/>
      </c>
      <c r="O1326" s="27" t="str">
        <f t="shared" si="44"/>
        <v/>
      </c>
      <c r="P1326" s="27" t="str">
        <f t="shared" si="45"/>
        <v/>
      </c>
      <c r="Q1326" s="28" t="s">
        <v>66</v>
      </c>
      <c r="R1326" s="33" t="s">
        <v>66</v>
      </c>
      <c r="S1326" s="30">
        <f ca="1">SUMIFS(Dividendos!E:E,Dividendos!B:B,A1326,Dividendos!A:A,"&gt;="&amp;B1326,Dividendos!A:A,"&lt;="&amp; IF(I1326="",TODAY(),I1326 ))*D1326</f>
        <v>0</v>
      </c>
      <c r="T1326" s="30">
        <f t="shared" ca="1" si="46"/>
        <v>0</v>
      </c>
      <c r="U1326" s="31" t="str">
        <f ca="1">IFERROR(__xludf.DUMMYFUNCTION("IFERROR(IF(B1326=TODAY(),GOOGLEFINANCE(""INDEXBVMF:IFIX""),INDEX(GOOGLEFINANCE(""INDEXBVMF:IFIX"",""price"",$B1326),2,2)))"),"")</f>
        <v/>
      </c>
      <c r="V1326" s="31">
        <f ca="1">IFERROR(__xludf.DUMMYFUNCTION("IF(OR(ISBLANK($I1326),I1326=TODAY()), GOOGLEFINANCE(""INDEXBVMF:IFIX"") ,INDEX(GOOGLEFINANCE(""INDEXBVMF:IFIX"",""price"",$I1326),2,2))"),3416.25)</f>
        <v>3416.25</v>
      </c>
      <c r="W1326" s="32" t="e">
        <f t="shared" ca="1" si="47"/>
        <v>#VALUE!</v>
      </c>
      <c r="X1326" s="33" t="s">
        <v>66</v>
      </c>
      <c r="Y1326" s="34">
        <v>0</v>
      </c>
    </row>
    <row r="1327" spans="1:25" ht="15.75" customHeight="1" x14ac:dyDescent="0.2">
      <c r="A1327" s="48"/>
      <c r="B1327" s="45"/>
      <c r="C1327" s="46"/>
      <c r="D1327" s="48"/>
      <c r="E1327" s="135"/>
      <c r="F1327" s="49">
        <f t="shared" si="40"/>
        <v>0</v>
      </c>
      <c r="G1327" s="49">
        <f t="shared" si="41"/>
        <v>0</v>
      </c>
      <c r="H1327" s="34" t="s">
        <v>66</v>
      </c>
      <c r="I1327" s="45"/>
      <c r="J1327" s="46"/>
      <c r="K1327" s="25"/>
      <c r="L1327" s="22"/>
      <c r="M1327" s="47" t="str">
        <f t="shared" si="42"/>
        <v/>
      </c>
      <c r="N1327" s="27" t="str">
        <f t="shared" si="43"/>
        <v/>
      </c>
      <c r="O1327" s="27" t="str">
        <f t="shared" si="44"/>
        <v/>
      </c>
      <c r="P1327" s="27" t="str">
        <f t="shared" si="45"/>
        <v/>
      </c>
      <c r="Q1327" s="28" t="s">
        <v>66</v>
      </c>
      <c r="R1327" s="33" t="s">
        <v>66</v>
      </c>
      <c r="S1327" s="30">
        <f ca="1">SUMIFS(Dividendos!E:E,Dividendos!B:B,A1327,Dividendos!A:A,"&gt;="&amp;B1327,Dividendos!A:A,"&lt;="&amp; IF(I1327="",TODAY(),I1327 ))*D1327</f>
        <v>0</v>
      </c>
      <c r="T1327" s="30">
        <f t="shared" ca="1" si="46"/>
        <v>0</v>
      </c>
      <c r="U1327" s="31" t="str">
        <f ca="1">IFERROR(__xludf.DUMMYFUNCTION("IFERROR(IF(B1327=TODAY(),GOOGLEFINANCE(""INDEXBVMF:IFIX""),INDEX(GOOGLEFINANCE(""INDEXBVMF:IFIX"",""price"",$B1327),2,2)))"),"")</f>
        <v/>
      </c>
      <c r="V1327" s="31">
        <f ca="1">IFERROR(__xludf.DUMMYFUNCTION("IF(OR(ISBLANK($I1327),I1327=TODAY()), GOOGLEFINANCE(""INDEXBVMF:IFIX"") ,INDEX(GOOGLEFINANCE(""INDEXBVMF:IFIX"",""price"",$I1327),2,2))"),3416.25)</f>
        <v>3416.25</v>
      </c>
      <c r="W1327" s="32" t="e">
        <f t="shared" ca="1" si="47"/>
        <v>#VALUE!</v>
      </c>
      <c r="X1327" s="33" t="s">
        <v>66</v>
      </c>
      <c r="Y1327" s="34">
        <v>0</v>
      </c>
    </row>
    <row r="1328" spans="1:25" ht="15.75" customHeight="1" x14ac:dyDescent="0.2">
      <c r="A1328" s="48"/>
      <c r="B1328" s="45"/>
      <c r="C1328" s="46"/>
      <c r="D1328" s="48"/>
      <c r="E1328" s="135"/>
      <c r="F1328" s="49">
        <f t="shared" si="40"/>
        <v>0</v>
      </c>
      <c r="G1328" s="49">
        <f t="shared" si="41"/>
        <v>0</v>
      </c>
      <c r="H1328" s="34" t="s">
        <v>66</v>
      </c>
      <c r="I1328" s="45"/>
      <c r="J1328" s="46"/>
      <c r="K1328" s="25"/>
      <c r="L1328" s="22"/>
      <c r="M1328" s="47" t="str">
        <f t="shared" si="42"/>
        <v/>
      </c>
      <c r="N1328" s="27" t="str">
        <f t="shared" si="43"/>
        <v/>
      </c>
      <c r="O1328" s="27" t="str">
        <f t="shared" si="44"/>
        <v/>
      </c>
      <c r="P1328" s="27" t="str">
        <f t="shared" si="45"/>
        <v/>
      </c>
      <c r="Q1328" s="28" t="s">
        <v>66</v>
      </c>
      <c r="R1328" s="33" t="s">
        <v>66</v>
      </c>
      <c r="S1328" s="30">
        <f ca="1">SUMIFS(Dividendos!E:E,Dividendos!B:B,A1328,Dividendos!A:A,"&gt;="&amp;B1328,Dividendos!A:A,"&lt;="&amp; IF(I1328="",TODAY(),I1328 ))*D1328</f>
        <v>0</v>
      </c>
      <c r="T1328" s="30">
        <f t="shared" ca="1" si="46"/>
        <v>0</v>
      </c>
      <c r="U1328" s="31" t="str">
        <f ca="1">IFERROR(__xludf.DUMMYFUNCTION("IFERROR(IF(B1328=TODAY(),GOOGLEFINANCE(""INDEXBVMF:IFIX""),INDEX(GOOGLEFINANCE(""INDEXBVMF:IFIX"",""price"",$B1328),2,2)))"),"")</f>
        <v/>
      </c>
      <c r="V1328" s="31">
        <f ca="1">IFERROR(__xludf.DUMMYFUNCTION("IF(OR(ISBLANK($I1328),I1328=TODAY()), GOOGLEFINANCE(""INDEXBVMF:IFIX"") ,INDEX(GOOGLEFINANCE(""INDEXBVMF:IFIX"",""price"",$I1328),2,2))"),3416.25)</f>
        <v>3416.25</v>
      </c>
      <c r="W1328" s="32" t="e">
        <f t="shared" ca="1" si="47"/>
        <v>#VALUE!</v>
      </c>
      <c r="X1328" s="33" t="s">
        <v>66</v>
      </c>
      <c r="Y1328" s="34">
        <v>0</v>
      </c>
    </row>
    <row r="1329" spans="1:25" ht="15.75" customHeight="1" x14ac:dyDescent="0.2">
      <c r="A1329" s="48"/>
      <c r="B1329" s="45"/>
      <c r="C1329" s="46"/>
      <c r="D1329" s="48"/>
      <c r="E1329" s="135"/>
      <c r="F1329" s="49">
        <f t="shared" si="40"/>
        <v>0</v>
      </c>
      <c r="G1329" s="49">
        <f t="shared" si="41"/>
        <v>0</v>
      </c>
      <c r="H1329" s="34" t="s">
        <v>66</v>
      </c>
      <c r="I1329" s="45"/>
      <c r="J1329" s="46"/>
      <c r="K1329" s="25"/>
      <c r="L1329" s="22"/>
      <c r="M1329" s="47" t="str">
        <f t="shared" si="42"/>
        <v/>
      </c>
      <c r="N1329" s="27" t="str">
        <f t="shared" si="43"/>
        <v/>
      </c>
      <c r="O1329" s="27" t="str">
        <f t="shared" si="44"/>
        <v/>
      </c>
      <c r="P1329" s="27" t="str">
        <f t="shared" si="45"/>
        <v/>
      </c>
      <c r="Q1329" s="28" t="s">
        <v>66</v>
      </c>
      <c r="R1329" s="33" t="s">
        <v>66</v>
      </c>
      <c r="S1329" s="30">
        <f ca="1">SUMIFS(Dividendos!E:E,Dividendos!B:B,A1329,Dividendos!A:A,"&gt;="&amp;B1329,Dividendos!A:A,"&lt;="&amp; IF(I1329="",TODAY(),I1329 ))*D1329</f>
        <v>0</v>
      </c>
      <c r="T1329" s="30">
        <f t="shared" ca="1" si="46"/>
        <v>0</v>
      </c>
      <c r="U1329" s="31" t="str">
        <f ca="1">IFERROR(__xludf.DUMMYFUNCTION("IFERROR(IF(B1329=TODAY(),GOOGLEFINANCE(""INDEXBVMF:IFIX""),INDEX(GOOGLEFINANCE(""INDEXBVMF:IFIX"",""price"",$B1329),2,2)))"),"")</f>
        <v/>
      </c>
      <c r="V1329" s="31">
        <f ca="1">IFERROR(__xludf.DUMMYFUNCTION("IF(OR(ISBLANK($I1329),I1329=TODAY()), GOOGLEFINANCE(""INDEXBVMF:IFIX"") ,INDEX(GOOGLEFINANCE(""INDEXBVMF:IFIX"",""price"",$I1329),2,2))"),3416.25)</f>
        <v>3416.25</v>
      </c>
      <c r="W1329" s="32" t="e">
        <f t="shared" ca="1" si="47"/>
        <v>#VALUE!</v>
      </c>
      <c r="X1329" s="33" t="s">
        <v>66</v>
      </c>
      <c r="Y1329" s="34">
        <v>0</v>
      </c>
    </row>
    <row r="1330" spans="1:25" ht="15.75" customHeight="1" x14ac:dyDescent="0.2">
      <c r="A1330" s="48"/>
      <c r="B1330" s="45"/>
      <c r="C1330" s="46"/>
      <c r="D1330" s="48"/>
      <c r="E1330" s="135"/>
      <c r="F1330" s="49">
        <f t="shared" si="40"/>
        <v>0</v>
      </c>
      <c r="G1330" s="49">
        <f t="shared" si="41"/>
        <v>0</v>
      </c>
      <c r="H1330" s="34" t="s">
        <v>66</v>
      </c>
      <c r="I1330" s="45"/>
      <c r="J1330" s="46"/>
      <c r="K1330" s="25"/>
      <c r="L1330" s="22"/>
      <c r="M1330" s="47" t="str">
        <f t="shared" si="42"/>
        <v/>
      </c>
      <c r="N1330" s="27" t="str">
        <f t="shared" si="43"/>
        <v/>
      </c>
      <c r="O1330" s="27" t="str">
        <f t="shared" si="44"/>
        <v/>
      </c>
      <c r="P1330" s="27" t="str">
        <f t="shared" si="45"/>
        <v/>
      </c>
      <c r="Q1330" s="28" t="s">
        <v>66</v>
      </c>
      <c r="R1330" s="33" t="s">
        <v>66</v>
      </c>
      <c r="S1330" s="30">
        <f ca="1">SUMIFS(Dividendos!E:E,Dividendos!B:B,A1330,Dividendos!A:A,"&gt;="&amp;B1330,Dividendos!A:A,"&lt;="&amp; IF(I1330="",TODAY(),I1330 ))*D1330</f>
        <v>0</v>
      </c>
      <c r="T1330" s="30">
        <f t="shared" ca="1" si="46"/>
        <v>0</v>
      </c>
      <c r="U1330" s="31" t="str">
        <f ca="1">IFERROR(__xludf.DUMMYFUNCTION("IFERROR(IF(B1330=TODAY(),GOOGLEFINANCE(""INDEXBVMF:IFIX""),INDEX(GOOGLEFINANCE(""INDEXBVMF:IFIX"",""price"",$B1330),2,2)))"),"")</f>
        <v/>
      </c>
      <c r="V1330" s="31">
        <f ca="1">IFERROR(__xludf.DUMMYFUNCTION("IF(OR(ISBLANK($I1330),I1330=TODAY()), GOOGLEFINANCE(""INDEXBVMF:IFIX"") ,INDEX(GOOGLEFINANCE(""INDEXBVMF:IFIX"",""price"",$I1330),2,2))"),3416.25)</f>
        <v>3416.25</v>
      </c>
      <c r="W1330" s="32" t="e">
        <f t="shared" ca="1" si="47"/>
        <v>#VALUE!</v>
      </c>
      <c r="X1330" s="33" t="s">
        <v>66</v>
      </c>
      <c r="Y1330" s="34">
        <v>0</v>
      </c>
    </row>
    <row r="1331" spans="1:25" ht="15.75" customHeight="1" x14ac:dyDescent="0.2">
      <c r="A1331" s="48"/>
      <c r="B1331" s="45"/>
      <c r="C1331" s="46"/>
      <c r="D1331" s="48"/>
      <c r="E1331" s="135"/>
      <c r="F1331" s="49">
        <f t="shared" si="40"/>
        <v>0</v>
      </c>
      <c r="G1331" s="49">
        <f t="shared" si="41"/>
        <v>0</v>
      </c>
      <c r="H1331" s="34" t="s">
        <v>66</v>
      </c>
      <c r="I1331" s="45"/>
      <c r="J1331" s="46"/>
      <c r="K1331" s="25"/>
      <c r="L1331" s="22"/>
      <c r="M1331" s="47" t="str">
        <f t="shared" si="42"/>
        <v/>
      </c>
      <c r="N1331" s="27" t="str">
        <f t="shared" si="43"/>
        <v/>
      </c>
      <c r="O1331" s="27" t="str">
        <f t="shared" si="44"/>
        <v/>
      </c>
      <c r="P1331" s="27" t="str">
        <f t="shared" si="45"/>
        <v/>
      </c>
      <c r="Q1331" s="28" t="s">
        <v>66</v>
      </c>
      <c r="R1331" s="33" t="s">
        <v>66</v>
      </c>
      <c r="S1331" s="30">
        <f ca="1">SUMIFS(Dividendos!E:E,Dividendos!B:B,A1331,Dividendos!A:A,"&gt;="&amp;B1331,Dividendos!A:A,"&lt;="&amp; IF(I1331="",TODAY(),I1331 ))*D1331</f>
        <v>0</v>
      </c>
      <c r="T1331" s="30">
        <f t="shared" ca="1" si="46"/>
        <v>0</v>
      </c>
      <c r="U1331" s="31" t="str">
        <f ca="1">IFERROR(__xludf.DUMMYFUNCTION("IFERROR(IF(B1331=TODAY(),GOOGLEFINANCE(""INDEXBVMF:IFIX""),INDEX(GOOGLEFINANCE(""INDEXBVMF:IFIX"",""price"",$B1331),2,2)))"),"")</f>
        <v/>
      </c>
      <c r="V1331" s="31">
        <f ca="1">IFERROR(__xludf.DUMMYFUNCTION("IF(OR(ISBLANK($I1331),I1331=TODAY()), GOOGLEFINANCE(""INDEXBVMF:IFIX"") ,INDEX(GOOGLEFINANCE(""INDEXBVMF:IFIX"",""price"",$I1331),2,2))"),3416.25)</f>
        <v>3416.25</v>
      </c>
      <c r="W1331" s="32" t="e">
        <f t="shared" ca="1" si="47"/>
        <v>#VALUE!</v>
      </c>
      <c r="X1331" s="33" t="s">
        <v>66</v>
      </c>
      <c r="Y1331" s="34">
        <v>0</v>
      </c>
    </row>
    <row r="1332" spans="1:25" ht="15.75" customHeight="1" x14ac:dyDescent="0.2">
      <c r="A1332" s="48"/>
      <c r="B1332" s="45"/>
      <c r="C1332" s="46"/>
      <c r="D1332" s="48"/>
      <c r="E1332" s="135"/>
      <c r="F1332" s="49">
        <f t="shared" si="40"/>
        <v>0</v>
      </c>
      <c r="G1332" s="49">
        <f t="shared" si="41"/>
        <v>0</v>
      </c>
      <c r="H1332" s="34" t="s">
        <v>66</v>
      </c>
      <c r="I1332" s="45"/>
      <c r="J1332" s="46"/>
      <c r="K1332" s="25"/>
      <c r="L1332" s="22"/>
      <c r="M1332" s="47" t="str">
        <f t="shared" si="42"/>
        <v/>
      </c>
      <c r="N1332" s="27" t="str">
        <f t="shared" si="43"/>
        <v/>
      </c>
      <c r="O1332" s="27" t="str">
        <f t="shared" si="44"/>
        <v/>
      </c>
      <c r="P1332" s="27" t="str">
        <f t="shared" si="45"/>
        <v/>
      </c>
      <c r="Q1332" s="28" t="s">
        <v>66</v>
      </c>
      <c r="R1332" s="33" t="s">
        <v>66</v>
      </c>
      <c r="S1332" s="30">
        <f ca="1">SUMIFS(Dividendos!E:E,Dividendos!B:B,A1332,Dividendos!A:A,"&gt;="&amp;B1332,Dividendos!A:A,"&lt;="&amp; IF(I1332="",TODAY(),I1332 ))*D1332</f>
        <v>0</v>
      </c>
      <c r="T1332" s="30">
        <f t="shared" ca="1" si="46"/>
        <v>0</v>
      </c>
      <c r="U1332" s="31" t="str">
        <f ca="1">IFERROR(__xludf.DUMMYFUNCTION("IFERROR(IF(B1332=TODAY(),GOOGLEFINANCE(""INDEXBVMF:IFIX""),INDEX(GOOGLEFINANCE(""INDEXBVMF:IFIX"",""price"",$B1332),2,2)))"),"")</f>
        <v/>
      </c>
      <c r="V1332" s="31">
        <f ca="1">IFERROR(__xludf.DUMMYFUNCTION("IF(OR(ISBLANK($I1332),I1332=TODAY()), GOOGLEFINANCE(""INDEXBVMF:IFIX"") ,INDEX(GOOGLEFINANCE(""INDEXBVMF:IFIX"",""price"",$I1332),2,2))"),3416.25)</f>
        <v>3416.25</v>
      </c>
      <c r="W1332" s="32" t="e">
        <f t="shared" ca="1" si="47"/>
        <v>#VALUE!</v>
      </c>
      <c r="X1332" s="33" t="s">
        <v>66</v>
      </c>
      <c r="Y1332" s="34">
        <v>0</v>
      </c>
    </row>
    <row r="1333" spans="1:25" ht="15.75" customHeight="1" x14ac:dyDescent="0.2">
      <c r="A1333" s="48"/>
      <c r="B1333" s="45"/>
      <c r="C1333" s="46"/>
      <c r="D1333" s="48"/>
      <c r="E1333" s="135"/>
      <c r="F1333" s="49">
        <f t="shared" si="40"/>
        <v>0</v>
      </c>
      <c r="G1333" s="49">
        <f t="shared" si="41"/>
        <v>0</v>
      </c>
      <c r="H1333" s="34" t="s">
        <v>66</v>
      </c>
      <c r="I1333" s="45"/>
      <c r="J1333" s="46"/>
      <c r="K1333" s="25"/>
      <c r="L1333" s="22"/>
      <c r="M1333" s="47" t="str">
        <f t="shared" si="42"/>
        <v/>
      </c>
      <c r="N1333" s="27" t="str">
        <f t="shared" si="43"/>
        <v/>
      </c>
      <c r="O1333" s="27" t="str">
        <f t="shared" si="44"/>
        <v/>
      </c>
      <c r="P1333" s="27" t="str">
        <f t="shared" si="45"/>
        <v/>
      </c>
      <c r="Q1333" s="28" t="s">
        <v>66</v>
      </c>
      <c r="R1333" s="33" t="s">
        <v>66</v>
      </c>
      <c r="S1333" s="30">
        <f ca="1">SUMIFS(Dividendos!E:E,Dividendos!B:B,A1333,Dividendos!A:A,"&gt;="&amp;B1333,Dividendos!A:A,"&lt;="&amp; IF(I1333="",TODAY(),I1333 ))*D1333</f>
        <v>0</v>
      </c>
      <c r="T1333" s="30">
        <f t="shared" ca="1" si="46"/>
        <v>0</v>
      </c>
      <c r="U1333" s="31" t="str">
        <f ca="1">IFERROR(__xludf.DUMMYFUNCTION("IFERROR(IF(B1333=TODAY(),GOOGLEFINANCE(""INDEXBVMF:IFIX""),INDEX(GOOGLEFINANCE(""INDEXBVMF:IFIX"",""price"",$B1333),2,2)))"),"")</f>
        <v/>
      </c>
      <c r="V1333" s="31">
        <f ca="1">IFERROR(__xludf.DUMMYFUNCTION("IF(OR(ISBLANK($I1333),I1333=TODAY()), GOOGLEFINANCE(""INDEXBVMF:IFIX"") ,INDEX(GOOGLEFINANCE(""INDEXBVMF:IFIX"",""price"",$I1333),2,2))"),3416.25)</f>
        <v>3416.25</v>
      </c>
      <c r="W1333" s="32" t="e">
        <f t="shared" ca="1" si="47"/>
        <v>#VALUE!</v>
      </c>
      <c r="X1333" s="33" t="s">
        <v>66</v>
      </c>
      <c r="Y1333" s="34">
        <v>0</v>
      </c>
    </row>
    <row r="1334" spans="1:25" ht="15.75" customHeight="1" x14ac:dyDescent="0.2">
      <c r="A1334" s="48"/>
      <c r="B1334" s="45"/>
      <c r="C1334" s="46"/>
      <c r="D1334" s="48"/>
      <c r="E1334" s="135"/>
      <c r="F1334" s="49">
        <f t="shared" si="40"/>
        <v>0</v>
      </c>
      <c r="G1334" s="49">
        <f t="shared" si="41"/>
        <v>0</v>
      </c>
      <c r="H1334" s="34" t="s">
        <v>66</v>
      </c>
      <c r="I1334" s="45"/>
      <c r="J1334" s="46"/>
      <c r="K1334" s="25"/>
      <c r="L1334" s="22"/>
      <c r="M1334" s="47" t="str">
        <f t="shared" si="42"/>
        <v/>
      </c>
      <c r="N1334" s="27" t="str">
        <f t="shared" si="43"/>
        <v/>
      </c>
      <c r="O1334" s="27" t="str">
        <f t="shared" si="44"/>
        <v/>
      </c>
      <c r="P1334" s="27" t="str">
        <f t="shared" si="45"/>
        <v/>
      </c>
      <c r="Q1334" s="28" t="s">
        <v>66</v>
      </c>
      <c r="R1334" s="33" t="s">
        <v>66</v>
      </c>
      <c r="S1334" s="30">
        <f ca="1">SUMIFS(Dividendos!E:E,Dividendos!B:B,A1334,Dividendos!A:A,"&gt;="&amp;B1334,Dividendos!A:A,"&lt;="&amp; IF(I1334="",TODAY(),I1334 ))*D1334</f>
        <v>0</v>
      </c>
      <c r="T1334" s="30">
        <f t="shared" ca="1" si="46"/>
        <v>0</v>
      </c>
      <c r="U1334" s="31" t="str">
        <f ca="1">IFERROR(__xludf.DUMMYFUNCTION("IFERROR(IF(B1334=TODAY(),GOOGLEFINANCE(""INDEXBVMF:IFIX""),INDEX(GOOGLEFINANCE(""INDEXBVMF:IFIX"",""price"",$B1334),2,2)))"),"")</f>
        <v/>
      </c>
      <c r="V1334" s="31">
        <f ca="1">IFERROR(__xludf.DUMMYFUNCTION("IF(OR(ISBLANK($I1334),I1334=TODAY()), GOOGLEFINANCE(""INDEXBVMF:IFIX"") ,INDEX(GOOGLEFINANCE(""INDEXBVMF:IFIX"",""price"",$I1334),2,2))"),3416.25)</f>
        <v>3416.25</v>
      </c>
      <c r="W1334" s="32" t="e">
        <f t="shared" ca="1" si="47"/>
        <v>#VALUE!</v>
      </c>
      <c r="X1334" s="33" t="s">
        <v>66</v>
      </c>
      <c r="Y1334" s="34">
        <v>0</v>
      </c>
    </row>
    <row r="1335" spans="1:25" ht="15.75" customHeight="1" x14ac:dyDescent="0.2">
      <c r="A1335" s="48"/>
      <c r="B1335" s="45"/>
      <c r="C1335" s="46"/>
      <c r="D1335" s="48"/>
      <c r="E1335" s="135"/>
      <c r="F1335" s="49">
        <f t="shared" si="40"/>
        <v>0</v>
      </c>
      <c r="G1335" s="49">
        <f t="shared" si="41"/>
        <v>0</v>
      </c>
      <c r="H1335" s="34" t="s">
        <v>66</v>
      </c>
      <c r="I1335" s="45"/>
      <c r="J1335" s="46"/>
      <c r="K1335" s="25"/>
      <c r="L1335" s="22"/>
      <c r="M1335" s="47" t="str">
        <f t="shared" si="42"/>
        <v/>
      </c>
      <c r="N1335" s="27" t="str">
        <f t="shared" si="43"/>
        <v/>
      </c>
      <c r="O1335" s="27" t="str">
        <f t="shared" si="44"/>
        <v/>
      </c>
      <c r="P1335" s="27" t="str">
        <f t="shared" si="45"/>
        <v/>
      </c>
      <c r="Q1335" s="28" t="s">
        <v>66</v>
      </c>
      <c r="R1335" s="33" t="s">
        <v>66</v>
      </c>
      <c r="S1335" s="30">
        <f ca="1">SUMIFS(Dividendos!E:E,Dividendos!B:B,A1335,Dividendos!A:A,"&gt;="&amp;B1335,Dividendos!A:A,"&lt;="&amp; IF(I1335="",TODAY(),I1335 ))*D1335</f>
        <v>0</v>
      </c>
      <c r="T1335" s="30">
        <f t="shared" ca="1" si="46"/>
        <v>0</v>
      </c>
      <c r="U1335" s="31" t="str">
        <f ca="1">IFERROR(__xludf.DUMMYFUNCTION("IFERROR(IF(B1335=TODAY(),GOOGLEFINANCE(""INDEXBVMF:IFIX""),INDEX(GOOGLEFINANCE(""INDEXBVMF:IFIX"",""price"",$B1335),2,2)))"),"")</f>
        <v/>
      </c>
      <c r="V1335" s="31">
        <f ca="1">IFERROR(__xludf.DUMMYFUNCTION("IF(OR(ISBLANK($I1335),I1335=TODAY()), GOOGLEFINANCE(""INDEXBVMF:IFIX"") ,INDEX(GOOGLEFINANCE(""INDEXBVMF:IFIX"",""price"",$I1335),2,2))"),3416.25)</f>
        <v>3416.25</v>
      </c>
      <c r="W1335" s="32" t="e">
        <f t="shared" ca="1" si="47"/>
        <v>#VALUE!</v>
      </c>
      <c r="X1335" s="33" t="s">
        <v>66</v>
      </c>
      <c r="Y1335" s="34">
        <v>0</v>
      </c>
    </row>
    <row r="1336" spans="1:25" ht="15.75" customHeight="1" x14ac:dyDescent="0.2">
      <c r="A1336" s="48"/>
      <c r="B1336" s="45"/>
      <c r="C1336" s="46"/>
      <c r="D1336" s="48"/>
      <c r="E1336" s="135"/>
      <c r="F1336" s="49">
        <f t="shared" si="40"/>
        <v>0</v>
      </c>
      <c r="G1336" s="49">
        <f t="shared" si="41"/>
        <v>0</v>
      </c>
      <c r="H1336" s="34" t="s">
        <v>66</v>
      </c>
      <c r="I1336" s="45"/>
      <c r="J1336" s="46"/>
      <c r="K1336" s="25"/>
      <c r="L1336" s="22"/>
      <c r="M1336" s="47" t="str">
        <f t="shared" si="42"/>
        <v/>
      </c>
      <c r="N1336" s="27" t="str">
        <f t="shared" si="43"/>
        <v/>
      </c>
      <c r="O1336" s="27" t="str">
        <f t="shared" si="44"/>
        <v/>
      </c>
      <c r="P1336" s="27" t="str">
        <f t="shared" si="45"/>
        <v/>
      </c>
      <c r="Q1336" s="28" t="s">
        <v>66</v>
      </c>
      <c r="R1336" s="33" t="s">
        <v>66</v>
      </c>
      <c r="S1336" s="30">
        <f ca="1">SUMIFS(Dividendos!E:E,Dividendos!B:B,A1336,Dividendos!A:A,"&gt;="&amp;B1336,Dividendos!A:A,"&lt;="&amp; IF(I1336="",TODAY(),I1336 ))*D1336</f>
        <v>0</v>
      </c>
      <c r="T1336" s="30">
        <f t="shared" ca="1" si="46"/>
        <v>0</v>
      </c>
      <c r="U1336" s="31" t="str">
        <f ca="1">IFERROR(__xludf.DUMMYFUNCTION("IFERROR(IF(B1336=TODAY(),GOOGLEFINANCE(""INDEXBVMF:IFIX""),INDEX(GOOGLEFINANCE(""INDEXBVMF:IFIX"",""price"",$B1336),2,2)))"),"")</f>
        <v/>
      </c>
      <c r="V1336" s="31">
        <f ca="1">IFERROR(__xludf.DUMMYFUNCTION("IF(OR(ISBLANK($I1336),I1336=TODAY()), GOOGLEFINANCE(""INDEXBVMF:IFIX"") ,INDEX(GOOGLEFINANCE(""INDEXBVMF:IFIX"",""price"",$I1336),2,2))"),3416.25)</f>
        <v>3416.25</v>
      </c>
      <c r="W1336" s="32" t="e">
        <f t="shared" ca="1" si="47"/>
        <v>#VALUE!</v>
      </c>
      <c r="X1336" s="33" t="s">
        <v>66</v>
      </c>
      <c r="Y1336" s="34">
        <v>0</v>
      </c>
    </row>
    <row r="1337" spans="1:25" ht="15.75" customHeight="1" x14ac:dyDescent="0.2">
      <c r="A1337" s="48"/>
      <c r="B1337" s="45"/>
      <c r="C1337" s="46"/>
      <c r="D1337" s="48"/>
      <c r="E1337" s="135"/>
      <c r="F1337" s="49">
        <f t="shared" si="40"/>
        <v>0</v>
      </c>
      <c r="G1337" s="49">
        <f t="shared" si="41"/>
        <v>0</v>
      </c>
      <c r="H1337" s="34" t="s">
        <v>66</v>
      </c>
      <c r="I1337" s="45"/>
      <c r="J1337" s="46"/>
      <c r="K1337" s="25"/>
      <c r="L1337" s="22"/>
      <c r="M1337" s="47" t="str">
        <f t="shared" si="42"/>
        <v/>
      </c>
      <c r="N1337" s="27" t="str">
        <f t="shared" si="43"/>
        <v/>
      </c>
      <c r="O1337" s="27" t="str">
        <f t="shared" si="44"/>
        <v/>
      </c>
      <c r="P1337" s="27" t="str">
        <f t="shared" si="45"/>
        <v/>
      </c>
      <c r="Q1337" s="28" t="s">
        <v>66</v>
      </c>
      <c r="R1337" s="33" t="s">
        <v>66</v>
      </c>
      <c r="S1337" s="30">
        <f ca="1">SUMIFS(Dividendos!E:E,Dividendos!B:B,A1337,Dividendos!A:A,"&gt;="&amp;B1337,Dividendos!A:A,"&lt;="&amp; IF(I1337="",TODAY(),I1337 ))*D1337</f>
        <v>0</v>
      </c>
      <c r="T1337" s="30">
        <f t="shared" ca="1" si="46"/>
        <v>0</v>
      </c>
      <c r="U1337" s="31" t="str">
        <f ca="1">IFERROR(__xludf.DUMMYFUNCTION("IFERROR(IF(B1337=TODAY(),GOOGLEFINANCE(""INDEXBVMF:IFIX""),INDEX(GOOGLEFINANCE(""INDEXBVMF:IFIX"",""price"",$B1337),2,2)))"),"")</f>
        <v/>
      </c>
      <c r="V1337" s="31">
        <f ca="1">IFERROR(__xludf.DUMMYFUNCTION("IF(OR(ISBLANK($I1337),I1337=TODAY()), GOOGLEFINANCE(""INDEXBVMF:IFIX"") ,INDEX(GOOGLEFINANCE(""INDEXBVMF:IFIX"",""price"",$I1337),2,2))"),3416.25)</f>
        <v>3416.25</v>
      </c>
      <c r="W1337" s="32" t="e">
        <f t="shared" ca="1" si="47"/>
        <v>#VALUE!</v>
      </c>
      <c r="X1337" s="33" t="s">
        <v>66</v>
      </c>
      <c r="Y1337" s="34">
        <v>0</v>
      </c>
    </row>
    <row r="1338" spans="1:25" ht="15.75" customHeight="1" x14ac:dyDescent="0.2">
      <c r="A1338" s="48"/>
      <c r="B1338" s="45"/>
      <c r="C1338" s="46"/>
      <c r="D1338" s="48"/>
      <c r="E1338" s="135"/>
      <c r="F1338" s="49">
        <f t="shared" si="40"/>
        <v>0</v>
      </c>
      <c r="G1338" s="49">
        <f t="shared" si="41"/>
        <v>0</v>
      </c>
      <c r="H1338" s="34" t="s">
        <v>66</v>
      </c>
      <c r="I1338" s="45"/>
      <c r="J1338" s="46"/>
      <c r="K1338" s="25"/>
      <c r="L1338" s="22"/>
      <c r="M1338" s="47" t="str">
        <f t="shared" si="42"/>
        <v/>
      </c>
      <c r="N1338" s="27" t="str">
        <f t="shared" si="43"/>
        <v/>
      </c>
      <c r="O1338" s="27" t="str">
        <f t="shared" si="44"/>
        <v/>
      </c>
      <c r="P1338" s="27" t="str">
        <f t="shared" si="45"/>
        <v/>
      </c>
      <c r="Q1338" s="28" t="s">
        <v>66</v>
      </c>
      <c r="R1338" s="33" t="s">
        <v>66</v>
      </c>
      <c r="S1338" s="30">
        <f ca="1">SUMIFS(Dividendos!E:E,Dividendos!B:B,A1338,Dividendos!A:A,"&gt;="&amp;B1338,Dividendos!A:A,"&lt;="&amp; IF(I1338="",TODAY(),I1338 ))*D1338</f>
        <v>0</v>
      </c>
      <c r="T1338" s="30">
        <f t="shared" ca="1" si="46"/>
        <v>0</v>
      </c>
      <c r="U1338" s="31" t="str">
        <f ca="1">IFERROR(__xludf.DUMMYFUNCTION("IFERROR(IF(B1338=TODAY(),GOOGLEFINANCE(""INDEXBVMF:IFIX""),INDEX(GOOGLEFINANCE(""INDEXBVMF:IFIX"",""price"",$B1338),2,2)))"),"")</f>
        <v/>
      </c>
      <c r="V1338" s="31">
        <f ca="1">IFERROR(__xludf.DUMMYFUNCTION("IF(OR(ISBLANK($I1338),I1338=TODAY()), GOOGLEFINANCE(""INDEXBVMF:IFIX"") ,INDEX(GOOGLEFINANCE(""INDEXBVMF:IFIX"",""price"",$I1338),2,2))"),3416.25)</f>
        <v>3416.25</v>
      </c>
      <c r="W1338" s="32" t="e">
        <f t="shared" ca="1" si="47"/>
        <v>#VALUE!</v>
      </c>
      <c r="X1338" s="33" t="s">
        <v>66</v>
      </c>
      <c r="Y1338" s="34">
        <v>0</v>
      </c>
    </row>
    <row r="1339" spans="1:25" ht="15.75" customHeight="1" x14ac:dyDescent="0.2">
      <c r="A1339" s="48"/>
      <c r="B1339" s="45"/>
      <c r="C1339" s="46"/>
      <c r="D1339" s="48"/>
      <c r="E1339" s="135"/>
      <c r="F1339" s="49">
        <f t="shared" si="40"/>
        <v>0</v>
      </c>
      <c r="G1339" s="49">
        <f t="shared" si="41"/>
        <v>0</v>
      </c>
      <c r="H1339" s="34" t="s">
        <v>66</v>
      </c>
      <c r="I1339" s="45"/>
      <c r="J1339" s="46"/>
      <c r="K1339" s="25"/>
      <c r="L1339" s="22"/>
      <c r="M1339" s="47" t="str">
        <f t="shared" si="42"/>
        <v/>
      </c>
      <c r="N1339" s="27" t="str">
        <f t="shared" si="43"/>
        <v/>
      </c>
      <c r="O1339" s="27" t="str">
        <f t="shared" si="44"/>
        <v/>
      </c>
      <c r="P1339" s="27" t="str">
        <f t="shared" si="45"/>
        <v/>
      </c>
      <c r="Q1339" s="28" t="s">
        <v>66</v>
      </c>
      <c r="R1339" s="33" t="s">
        <v>66</v>
      </c>
      <c r="S1339" s="30">
        <f ca="1">SUMIFS(Dividendos!E:E,Dividendos!B:B,A1339,Dividendos!A:A,"&gt;="&amp;B1339,Dividendos!A:A,"&lt;="&amp; IF(I1339="",TODAY(),I1339 ))*D1339</f>
        <v>0</v>
      </c>
      <c r="T1339" s="30">
        <f t="shared" ca="1" si="46"/>
        <v>0</v>
      </c>
      <c r="U1339" s="31" t="str">
        <f ca="1">IFERROR(__xludf.DUMMYFUNCTION("IFERROR(IF(B1339=TODAY(),GOOGLEFINANCE(""INDEXBVMF:IFIX""),INDEX(GOOGLEFINANCE(""INDEXBVMF:IFIX"",""price"",$B1339),2,2)))"),"")</f>
        <v/>
      </c>
      <c r="V1339" s="31">
        <f ca="1">IFERROR(__xludf.DUMMYFUNCTION("IF(OR(ISBLANK($I1339),I1339=TODAY()), GOOGLEFINANCE(""INDEXBVMF:IFIX"") ,INDEX(GOOGLEFINANCE(""INDEXBVMF:IFIX"",""price"",$I1339),2,2))"),3416.25)</f>
        <v>3416.25</v>
      </c>
      <c r="W1339" s="32" t="e">
        <f t="shared" ca="1" si="47"/>
        <v>#VALUE!</v>
      </c>
      <c r="X1339" s="33" t="s">
        <v>66</v>
      </c>
      <c r="Y1339" s="34">
        <v>0</v>
      </c>
    </row>
    <row r="1340" spans="1:25" ht="15.75" customHeight="1" x14ac:dyDescent="0.2">
      <c r="A1340" s="48"/>
      <c r="B1340" s="45"/>
      <c r="C1340" s="46"/>
      <c r="D1340" s="48"/>
      <c r="E1340" s="135"/>
      <c r="F1340" s="49">
        <f t="shared" si="40"/>
        <v>0</v>
      </c>
      <c r="G1340" s="49">
        <f t="shared" si="41"/>
        <v>0</v>
      </c>
      <c r="H1340" s="34" t="s">
        <v>66</v>
      </c>
      <c r="I1340" s="45"/>
      <c r="J1340" s="46"/>
      <c r="K1340" s="25"/>
      <c r="L1340" s="22"/>
      <c r="M1340" s="47" t="str">
        <f t="shared" si="42"/>
        <v/>
      </c>
      <c r="N1340" s="27" t="str">
        <f t="shared" si="43"/>
        <v/>
      </c>
      <c r="O1340" s="27" t="str">
        <f t="shared" si="44"/>
        <v/>
      </c>
      <c r="P1340" s="27" t="str">
        <f t="shared" si="45"/>
        <v/>
      </c>
      <c r="Q1340" s="28" t="s">
        <v>66</v>
      </c>
      <c r="R1340" s="33" t="s">
        <v>66</v>
      </c>
      <c r="S1340" s="30">
        <f ca="1">SUMIFS(Dividendos!E:E,Dividendos!B:B,A1340,Dividendos!A:A,"&gt;="&amp;B1340,Dividendos!A:A,"&lt;="&amp; IF(I1340="",TODAY(),I1340 ))*D1340</f>
        <v>0</v>
      </c>
      <c r="T1340" s="30">
        <f t="shared" ca="1" si="46"/>
        <v>0</v>
      </c>
      <c r="U1340" s="31" t="str">
        <f ca="1">IFERROR(__xludf.DUMMYFUNCTION("IFERROR(IF(B1340=TODAY(),GOOGLEFINANCE(""INDEXBVMF:IFIX""),INDEX(GOOGLEFINANCE(""INDEXBVMF:IFIX"",""price"",$B1340),2,2)))"),"")</f>
        <v/>
      </c>
      <c r="V1340" s="31">
        <f ca="1">IFERROR(__xludf.DUMMYFUNCTION("IF(OR(ISBLANK($I1340),I1340=TODAY()), GOOGLEFINANCE(""INDEXBVMF:IFIX"") ,INDEX(GOOGLEFINANCE(""INDEXBVMF:IFIX"",""price"",$I1340),2,2))"),3416.25)</f>
        <v>3416.25</v>
      </c>
      <c r="W1340" s="32" t="e">
        <f t="shared" ca="1" si="47"/>
        <v>#VALUE!</v>
      </c>
      <c r="X1340" s="33" t="s">
        <v>66</v>
      </c>
      <c r="Y1340" s="34">
        <v>0</v>
      </c>
    </row>
    <row r="1341" spans="1:25" ht="15.75" customHeight="1" x14ac:dyDescent="0.2">
      <c r="A1341" s="48"/>
      <c r="B1341" s="45"/>
      <c r="C1341" s="46"/>
      <c r="D1341" s="48"/>
      <c r="E1341" s="135"/>
      <c r="F1341" s="49">
        <f t="shared" si="40"/>
        <v>0</v>
      </c>
      <c r="G1341" s="49">
        <f t="shared" si="41"/>
        <v>0</v>
      </c>
      <c r="H1341" s="34" t="s">
        <v>66</v>
      </c>
      <c r="I1341" s="45"/>
      <c r="J1341" s="46"/>
      <c r="K1341" s="25"/>
      <c r="L1341" s="22"/>
      <c r="M1341" s="47" t="str">
        <f t="shared" si="42"/>
        <v/>
      </c>
      <c r="N1341" s="27" t="str">
        <f t="shared" si="43"/>
        <v/>
      </c>
      <c r="O1341" s="27" t="str">
        <f t="shared" si="44"/>
        <v/>
      </c>
      <c r="P1341" s="27" t="str">
        <f t="shared" si="45"/>
        <v/>
      </c>
      <c r="Q1341" s="28" t="s">
        <v>66</v>
      </c>
      <c r="R1341" s="33" t="s">
        <v>66</v>
      </c>
      <c r="S1341" s="30">
        <f ca="1">SUMIFS(Dividendos!E:E,Dividendos!B:B,A1341,Dividendos!A:A,"&gt;="&amp;B1341,Dividendos!A:A,"&lt;="&amp; IF(I1341="",TODAY(),I1341 ))*D1341</f>
        <v>0</v>
      </c>
      <c r="T1341" s="30">
        <f t="shared" ca="1" si="46"/>
        <v>0</v>
      </c>
      <c r="U1341" s="31" t="str">
        <f ca="1">IFERROR(__xludf.DUMMYFUNCTION("IFERROR(IF(B1341=TODAY(),GOOGLEFINANCE(""INDEXBVMF:IFIX""),INDEX(GOOGLEFINANCE(""INDEXBVMF:IFIX"",""price"",$B1341),2,2)))"),"")</f>
        <v/>
      </c>
      <c r="V1341" s="31">
        <f ca="1">IFERROR(__xludf.DUMMYFUNCTION("IF(OR(ISBLANK($I1341),I1341=TODAY()), GOOGLEFINANCE(""INDEXBVMF:IFIX"") ,INDEX(GOOGLEFINANCE(""INDEXBVMF:IFIX"",""price"",$I1341),2,2))"),3416.25)</f>
        <v>3416.25</v>
      </c>
      <c r="W1341" s="32" t="e">
        <f t="shared" ca="1" si="47"/>
        <v>#VALUE!</v>
      </c>
      <c r="X1341" s="33" t="s">
        <v>66</v>
      </c>
      <c r="Y1341" s="34">
        <v>0</v>
      </c>
    </row>
    <row r="1342" spans="1:25" ht="15.75" customHeight="1" x14ac:dyDescent="0.2">
      <c r="A1342" s="48"/>
      <c r="B1342" s="45"/>
      <c r="C1342" s="46"/>
      <c r="D1342" s="48"/>
      <c r="E1342" s="135"/>
      <c r="F1342" s="49">
        <f t="shared" si="40"/>
        <v>0</v>
      </c>
      <c r="G1342" s="49">
        <f t="shared" si="41"/>
        <v>0</v>
      </c>
      <c r="H1342" s="34" t="s">
        <v>66</v>
      </c>
      <c r="I1342" s="45"/>
      <c r="J1342" s="46"/>
      <c r="K1342" s="25"/>
      <c r="L1342" s="22"/>
      <c r="M1342" s="47" t="str">
        <f t="shared" si="42"/>
        <v/>
      </c>
      <c r="N1342" s="27" t="str">
        <f t="shared" si="43"/>
        <v/>
      </c>
      <c r="O1342" s="27" t="str">
        <f t="shared" si="44"/>
        <v/>
      </c>
      <c r="P1342" s="27" t="str">
        <f t="shared" si="45"/>
        <v/>
      </c>
      <c r="Q1342" s="28" t="s">
        <v>66</v>
      </c>
      <c r="R1342" s="33" t="s">
        <v>66</v>
      </c>
      <c r="S1342" s="30">
        <f ca="1">SUMIFS(Dividendos!E:E,Dividendos!B:B,A1342,Dividendos!A:A,"&gt;="&amp;B1342,Dividendos!A:A,"&lt;="&amp; IF(I1342="",TODAY(),I1342 ))*D1342</f>
        <v>0</v>
      </c>
      <c r="T1342" s="30">
        <f t="shared" ca="1" si="46"/>
        <v>0</v>
      </c>
      <c r="U1342" s="31" t="str">
        <f ca="1">IFERROR(__xludf.DUMMYFUNCTION("IFERROR(IF(B1342=TODAY(),GOOGLEFINANCE(""INDEXBVMF:IFIX""),INDEX(GOOGLEFINANCE(""INDEXBVMF:IFIX"",""price"",$B1342),2,2)))"),"")</f>
        <v/>
      </c>
      <c r="V1342" s="31">
        <f ca="1">IFERROR(__xludf.DUMMYFUNCTION("IF(OR(ISBLANK($I1342),I1342=TODAY()), GOOGLEFINANCE(""INDEXBVMF:IFIX"") ,INDEX(GOOGLEFINANCE(""INDEXBVMF:IFIX"",""price"",$I1342),2,2))"),3416.25)</f>
        <v>3416.25</v>
      </c>
      <c r="W1342" s="32" t="e">
        <f t="shared" ca="1" si="47"/>
        <v>#VALUE!</v>
      </c>
      <c r="X1342" s="33" t="s">
        <v>66</v>
      </c>
      <c r="Y1342" s="34">
        <v>0</v>
      </c>
    </row>
    <row r="1343" spans="1:25" ht="15.75" customHeight="1" x14ac:dyDescent="0.2">
      <c r="A1343" s="48"/>
      <c r="B1343" s="45"/>
      <c r="C1343" s="46"/>
      <c r="D1343" s="48"/>
      <c r="E1343" s="135"/>
      <c r="F1343" s="49">
        <f t="shared" si="40"/>
        <v>0</v>
      </c>
      <c r="G1343" s="49">
        <f t="shared" si="41"/>
        <v>0</v>
      </c>
      <c r="H1343" s="34" t="s">
        <v>66</v>
      </c>
      <c r="I1343" s="45"/>
      <c r="J1343" s="46"/>
      <c r="K1343" s="25"/>
      <c r="L1343" s="22"/>
      <c r="M1343" s="47" t="str">
        <f t="shared" si="42"/>
        <v/>
      </c>
      <c r="N1343" s="27" t="str">
        <f t="shared" si="43"/>
        <v/>
      </c>
      <c r="O1343" s="27" t="str">
        <f t="shared" si="44"/>
        <v/>
      </c>
      <c r="P1343" s="27" t="str">
        <f t="shared" si="45"/>
        <v/>
      </c>
      <c r="Q1343" s="28" t="s">
        <v>66</v>
      </c>
      <c r="R1343" s="33" t="s">
        <v>66</v>
      </c>
      <c r="S1343" s="30">
        <f ca="1">SUMIFS(Dividendos!E:E,Dividendos!B:B,A1343,Dividendos!A:A,"&gt;="&amp;B1343,Dividendos!A:A,"&lt;="&amp; IF(I1343="",TODAY(),I1343 ))*D1343</f>
        <v>0</v>
      </c>
      <c r="T1343" s="30">
        <f t="shared" ca="1" si="46"/>
        <v>0</v>
      </c>
      <c r="U1343" s="31" t="str">
        <f ca="1">IFERROR(__xludf.DUMMYFUNCTION("IFERROR(IF(B1343=TODAY(),GOOGLEFINANCE(""INDEXBVMF:IFIX""),INDEX(GOOGLEFINANCE(""INDEXBVMF:IFIX"",""price"",$B1343),2,2)))"),"")</f>
        <v/>
      </c>
      <c r="V1343" s="31">
        <f ca="1">IFERROR(__xludf.DUMMYFUNCTION("IF(OR(ISBLANK($I1343),I1343=TODAY()), GOOGLEFINANCE(""INDEXBVMF:IFIX"") ,INDEX(GOOGLEFINANCE(""INDEXBVMF:IFIX"",""price"",$I1343),2,2))"),3416.25)</f>
        <v>3416.25</v>
      </c>
      <c r="W1343" s="32" t="e">
        <f t="shared" ca="1" si="47"/>
        <v>#VALUE!</v>
      </c>
      <c r="X1343" s="33" t="s">
        <v>66</v>
      </c>
      <c r="Y1343" s="34">
        <v>0</v>
      </c>
    </row>
    <row r="1344" spans="1:25" ht="15.75" customHeight="1" x14ac:dyDescent="0.2">
      <c r="A1344" s="48"/>
      <c r="B1344" s="45"/>
      <c r="C1344" s="46"/>
      <c r="D1344" s="48"/>
      <c r="E1344" s="135"/>
      <c r="F1344" s="49">
        <f t="shared" si="40"/>
        <v>0</v>
      </c>
      <c r="G1344" s="49">
        <f t="shared" si="41"/>
        <v>0</v>
      </c>
      <c r="H1344" s="34" t="s">
        <v>66</v>
      </c>
      <c r="I1344" s="45"/>
      <c r="J1344" s="46"/>
      <c r="K1344" s="25"/>
      <c r="L1344" s="22"/>
      <c r="M1344" s="47" t="str">
        <f t="shared" si="42"/>
        <v/>
      </c>
      <c r="N1344" s="27" t="str">
        <f t="shared" si="43"/>
        <v/>
      </c>
      <c r="O1344" s="27" t="str">
        <f t="shared" si="44"/>
        <v/>
      </c>
      <c r="P1344" s="27" t="str">
        <f t="shared" si="45"/>
        <v/>
      </c>
      <c r="Q1344" s="28" t="s">
        <v>66</v>
      </c>
      <c r="R1344" s="33" t="s">
        <v>66</v>
      </c>
      <c r="S1344" s="30">
        <f ca="1">SUMIFS(Dividendos!E:E,Dividendos!B:B,A1344,Dividendos!A:A,"&gt;="&amp;B1344,Dividendos!A:A,"&lt;="&amp; IF(I1344="",TODAY(),I1344 ))*D1344</f>
        <v>0</v>
      </c>
      <c r="T1344" s="30">
        <f t="shared" ca="1" si="46"/>
        <v>0</v>
      </c>
      <c r="U1344" s="31" t="str">
        <f ca="1">IFERROR(__xludf.DUMMYFUNCTION("IFERROR(IF(B1344=TODAY(),GOOGLEFINANCE(""INDEXBVMF:IFIX""),INDEX(GOOGLEFINANCE(""INDEXBVMF:IFIX"",""price"",$B1344),2,2)))"),"")</f>
        <v/>
      </c>
      <c r="V1344" s="31">
        <f ca="1">IFERROR(__xludf.DUMMYFUNCTION("IF(OR(ISBLANK($I1344),I1344=TODAY()), GOOGLEFINANCE(""INDEXBVMF:IFIX"") ,INDEX(GOOGLEFINANCE(""INDEXBVMF:IFIX"",""price"",$I1344),2,2))"),3416.25)</f>
        <v>3416.25</v>
      </c>
      <c r="W1344" s="32" t="e">
        <f t="shared" ca="1" si="47"/>
        <v>#VALUE!</v>
      </c>
      <c r="X1344" s="33" t="s">
        <v>66</v>
      </c>
      <c r="Y1344" s="34">
        <v>0</v>
      </c>
    </row>
    <row r="1345" spans="1:25" ht="15.75" customHeight="1" x14ac:dyDescent="0.2">
      <c r="A1345" s="48"/>
      <c r="B1345" s="45"/>
      <c r="C1345" s="46"/>
      <c r="D1345" s="48"/>
      <c r="E1345" s="135"/>
      <c r="F1345" s="49">
        <f t="shared" si="40"/>
        <v>0</v>
      </c>
      <c r="G1345" s="49">
        <f t="shared" si="41"/>
        <v>0</v>
      </c>
      <c r="H1345" s="34" t="s">
        <v>66</v>
      </c>
      <c r="I1345" s="45"/>
      <c r="J1345" s="46"/>
      <c r="K1345" s="25"/>
      <c r="L1345" s="22"/>
      <c r="M1345" s="47" t="str">
        <f t="shared" si="42"/>
        <v/>
      </c>
      <c r="N1345" s="27" t="str">
        <f t="shared" si="43"/>
        <v/>
      </c>
      <c r="O1345" s="27" t="str">
        <f t="shared" si="44"/>
        <v/>
      </c>
      <c r="P1345" s="27" t="str">
        <f t="shared" si="45"/>
        <v/>
      </c>
      <c r="Q1345" s="28" t="s">
        <v>66</v>
      </c>
      <c r="R1345" s="33" t="s">
        <v>66</v>
      </c>
      <c r="S1345" s="30">
        <f ca="1">SUMIFS(Dividendos!E:E,Dividendos!B:B,A1345,Dividendos!A:A,"&gt;="&amp;B1345,Dividendos!A:A,"&lt;="&amp; IF(I1345="",TODAY(),I1345 ))*D1345</f>
        <v>0</v>
      </c>
      <c r="T1345" s="30">
        <f t="shared" ca="1" si="46"/>
        <v>0</v>
      </c>
      <c r="U1345" s="31" t="str">
        <f ca="1">IFERROR(__xludf.DUMMYFUNCTION("IFERROR(IF(B1345=TODAY(),GOOGLEFINANCE(""INDEXBVMF:IFIX""),INDEX(GOOGLEFINANCE(""INDEXBVMF:IFIX"",""price"",$B1345),2,2)))"),"")</f>
        <v/>
      </c>
      <c r="V1345" s="31">
        <f ca="1">IFERROR(__xludf.DUMMYFUNCTION("IF(OR(ISBLANK($I1345),I1345=TODAY()), GOOGLEFINANCE(""INDEXBVMF:IFIX"") ,INDEX(GOOGLEFINANCE(""INDEXBVMF:IFIX"",""price"",$I1345),2,2))"),3416.25)</f>
        <v>3416.25</v>
      </c>
      <c r="W1345" s="32" t="e">
        <f t="shared" ca="1" si="47"/>
        <v>#VALUE!</v>
      </c>
      <c r="X1345" s="33" t="s">
        <v>66</v>
      </c>
      <c r="Y1345" s="34">
        <v>0</v>
      </c>
    </row>
    <row r="1346" spans="1:25" ht="15.75" customHeight="1" x14ac:dyDescent="0.2">
      <c r="A1346" s="48"/>
      <c r="B1346" s="45"/>
      <c r="C1346" s="46"/>
      <c r="D1346" s="48"/>
      <c r="E1346" s="135"/>
      <c r="F1346" s="49">
        <f t="shared" si="40"/>
        <v>0</v>
      </c>
      <c r="G1346" s="49">
        <f t="shared" si="41"/>
        <v>0</v>
      </c>
      <c r="H1346" s="34" t="s">
        <v>66</v>
      </c>
      <c r="I1346" s="45"/>
      <c r="J1346" s="46"/>
      <c r="K1346" s="25"/>
      <c r="L1346" s="22"/>
      <c r="M1346" s="47" t="str">
        <f t="shared" si="42"/>
        <v/>
      </c>
      <c r="N1346" s="27" t="str">
        <f t="shared" si="43"/>
        <v/>
      </c>
      <c r="O1346" s="27" t="str">
        <f t="shared" si="44"/>
        <v/>
      </c>
      <c r="P1346" s="27" t="str">
        <f t="shared" si="45"/>
        <v/>
      </c>
      <c r="Q1346" s="28" t="s">
        <v>66</v>
      </c>
      <c r="R1346" s="33" t="s">
        <v>66</v>
      </c>
      <c r="S1346" s="30">
        <f ca="1">SUMIFS(Dividendos!E:E,Dividendos!B:B,A1346,Dividendos!A:A,"&gt;="&amp;B1346,Dividendos!A:A,"&lt;="&amp; IF(I1346="",TODAY(),I1346 ))*D1346</f>
        <v>0</v>
      </c>
      <c r="T1346" s="30">
        <f t="shared" ca="1" si="46"/>
        <v>0</v>
      </c>
      <c r="U1346" s="31" t="str">
        <f ca="1">IFERROR(__xludf.DUMMYFUNCTION("IFERROR(IF(B1346=TODAY(),GOOGLEFINANCE(""INDEXBVMF:IFIX""),INDEX(GOOGLEFINANCE(""INDEXBVMF:IFIX"",""price"",$B1346),2,2)))"),"")</f>
        <v/>
      </c>
      <c r="V1346" s="31">
        <f ca="1">IFERROR(__xludf.DUMMYFUNCTION("IF(OR(ISBLANK($I1346),I1346=TODAY()), GOOGLEFINANCE(""INDEXBVMF:IFIX"") ,INDEX(GOOGLEFINANCE(""INDEXBVMF:IFIX"",""price"",$I1346),2,2))"),3416.25)</f>
        <v>3416.25</v>
      </c>
      <c r="W1346" s="32" t="e">
        <f t="shared" ca="1" si="47"/>
        <v>#VALUE!</v>
      </c>
      <c r="X1346" s="33" t="s">
        <v>66</v>
      </c>
      <c r="Y1346" s="34">
        <v>0</v>
      </c>
    </row>
    <row r="1347" spans="1:25" ht="15.75" customHeight="1" x14ac:dyDescent="0.2">
      <c r="A1347" s="48"/>
      <c r="B1347" s="45"/>
      <c r="C1347" s="46"/>
      <c r="D1347" s="48"/>
      <c r="E1347" s="135"/>
      <c r="F1347" s="49">
        <f t="shared" si="40"/>
        <v>0</v>
      </c>
      <c r="G1347" s="49">
        <f t="shared" si="41"/>
        <v>0</v>
      </c>
      <c r="H1347" s="34" t="s">
        <v>66</v>
      </c>
      <c r="I1347" s="45"/>
      <c r="J1347" s="46"/>
      <c r="K1347" s="25"/>
      <c r="L1347" s="22"/>
      <c r="M1347" s="47" t="str">
        <f t="shared" si="42"/>
        <v/>
      </c>
      <c r="N1347" s="27" t="str">
        <f t="shared" si="43"/>
        <v/>
      </c>
      <c r="O1347" s="27" t="str">
        <f t="shared" si="44"/>
        <v/>
      </c>
      <c r="P1347" s="27" t="str">
        <f t="shared" si="45"/>
        <v/>
      </c>
      <c r="Q1347" s="28" t="s">
        <v>66</v>
      </c>
      <c r="R1347" s="33" t="s">
        <v>66</v>
      </c>
      <c r="S1347" s="30">
        <f ca="1">SUMIFS(Dividendos!E:E,Dividendos!B:B,A1347,Dividendos!A:A,"&gt;="&amp;B1347,Dividendos!A:A,"&lt;="&amp; IF(I1347="",TODAY(),I1347 ))*D1347</f>
        <v>0</v>
      </c>
      <c r="T1347" s="30">
        <f t="shared" ca="1" si="46"/>
        <v>0</v>
      </c>
      <c r="U1347" s="31" t="str">
        <f ca="1">IFERROR(__xludf.DUMMYFUNCTION("IFERROR(IF(B1347=TODAY(),GOOGLEFINANCE(""INDEXBVMF:IFIX""),INDEX(GOOGLEFINANCE(""INDEXBVMF:IFIX"",""price"",$B1347),2,2)))"),"")</f>
        <v/>
      </c>
      <c r="V1347" s="31">
        <f ca="1">IFERROR(__xludf.DUMMYFUNCTION("IF(OR(ISBLANK($I1347),I1347=TODAY()), GOOGLEFINANCE(""INDEXBVMF:IFIX"") ,INDEX(GOOGLEFINANCE(""INDEXBVMF:IFIX"",""price"",$I1347),2,2))"),3416.25)</f>
        <v>3416.25</v>
      </c>
      <c r="W1347" s="32" t="e">
        <f t="shared" ca="1" si="47"/>
        <v>#VALUE!</v>
      </c>
      <c r="X1347" s="33" t="s">
        <v>66</v>
      </c>
      <c r="Y1347" s="34">
        <v>0</v>
      </c>
    </row>
    <row r="1348" spans="1:25" ht="15.75" customHeight="1" x14ac:dyDescent="0.2">
      <c r="A1348" s="48"/>
      <c r="B1348" s="45"/>
      <c r="C1348" s="46"/>
      <c r="D1348" s="48"/>
      <c r="E1348" s="135"/>
      <c r="F1348" s="49">
        <f t="shared" si="40"/>
        <v>0</v>
      </c>
      <c r="G1348" s="49">
        <f t="shared" si="41"/>
        <v>0</v>
      </c>
      <c r="H1348" s="34" t="s">
        <v>66</v>
      </c>
      <c r="I1348" s="45"/>
      <c r="J1348" s="46"/>
      <c r="K1348" s="25"/>
      <c r="L1348" s="22"/>
      <c r="M1348" s="47" t="str">
        <f t="shared" si="42"/>
        <v/>
      </c>
      <c r="N1348" s="27" t="str">
        <f t="shared" si="43"/>
        <v/>
      </c>
      <c r="O1348" s="27" t="str">
        <f t="shared" si="44"/>
        <v/>
      </c>
      <c r="P1348" s="27" t="str">
        <f t="shared" si="45"/>
        <v/>
      </c>
      <c r="Q1348" s="28" t="s">
        <v>66</v>
      </c>
      <c r="R1348" s="33" t="s">
        <v>66</v>
      </c>
      <c r="S1348" s="30">
        <f ca="1">SUMIFS(Dividendos!E:E,Dividendos!B:B,A1348,Dividendos!A:A,"&gt;="&amp;B1348,Dividendos!A:A,"&lt;="&amp; IF(I1348="",TODAY(),I1348 ))*D1348</f>
        <v>0</v>
      </c>
      <c r="T1348" s="30">
        <f t="shared" ca="1" si="46"/>
        <v>0</v>
      </c>
      <c r="U1348" s="31" t="str">
        <f ca="1">IFERROR(__xludf.DUMMYFUNCTION("IFERROR(IF(B1348=TODAY(),GOOGLEFINANCE(""INDEXBVMF:IFIX""),INDEX(GOOGLEFINANCE(""INDEXBVMF:IFIX"",""price"",$B1348),2,2)))"),"")</f>
        <v/>
      </c>
      <c r="V1348" s="31">
        <f ca="1">IFERROR(__xludf.DUMMYFUNCTION("IF(OR(ISBLANK($I1348),I1348=TODAY()), GOOGLEFINANCE(""INDEXBVMF:IFIX"") ,INDEX(GOOGLEFINANCE(""INDEXBVMF:IFIX"",""price"",$I1348),2,2))"),3416.25)</f>
        <v>3416.25</v>
      </c>
      <c r="W1348" s="32" t="e">
        <f t="shared" ca="1" si="47"/>
        <v>#VALUE!</v>
      </c>
      <c r="X1348" s="33" t="s">
        <v>66</v>
      </c>
      <c r="Y1348" s="34">
        <v>0</v>
      </c>
    </row>
    <row r="1349" spans="1:25" ht="15.75" customHeight="1" x14ac:dyDescent="0.2">
      <c r="A1349" s="48"/>
      <c r="B1349" s="45"/>
      <c r="C1349" s="46"/>
      <c r="D1349" s="48"/>
      <c r="E1349" s="135"/>
      <c r="F1349" s="49">
        <f t="shared" si="40"/>
        <v>0</v>
      </c>
      <c r="G1349" s="49">
        <f t="shared" si="41"/>
        <v>0</v>
      </c>
      <c r="H1349" s="34" t="s">
        <v>66</v>
      </c>
      <c r="I1349" s="45"/>
      <c r="J1349" s="46"/>
      <c r="K1349" s="25"/>
      <c r="L1349" s="22"/>
      <c r="M1349" s="47" t="str">
        <f t="shared" si="42"/>
        <v/>
      </c>
      <c r="N1349" s="27" t="str">
        <f t="shared" si="43"/>
        <v/>
      </c>
      <c r="O1349" s="27" t="str">
        <f t="shared" si="44"/>
        <v/>
      </c>
      <c r="P1349" s="27" t="str">
        <f t="shared" si="45"/>
        <v/>
      </c>
      <c r="Q1349" s="28" t="s">
        <v>66</v>
      </c>
      <c r="R1349" s="33" t="s">
        <v>66</v>
      </c>
      <c r="S1349" s="30">
        <f ca="1">SUMIFS(Dividendos!E:E,Dividendos!B:B,A1349,Dividendos!A:A,"&gt;="&amp;B1349,Dividendos!A:A,"&lt;="&amp; IF(I1349="",TODAY(),I1349 ))*D1349</f>
        <v>0</v>
      </c>
      <c r="T1349" s="30">
        <f t="shared" ca="1" si="46"/>
        <v>0</v>
      </c>
      <c r="U1349" s="31" t="str">
        <f ca="1">IFERROR(__xludf.DUMMYFUNCTION("IFERROR(IF(B1349=TODAY(),GOOGLEFINANCE(""INDEXBVMF:IFIX""),INDEX(GOOGLEFINANCE(""INDEXBVMF:IFIX"",""price"",$B1349),2,2)))"),"")</f>
        <v/>
      </c>
      <c r="V1349" s="31">
        <f ca="1">IFERROR(__xludf.DUMMYFUNCTION("IF(OR(ISBLANK($I1349),I1349=TODAY()), GOOGLEFINANCE(""INDEXBVMF:IFIX"") ,INDEX(GOOGLEFINANCE(""INDEXBVMF:IFIX"",""price"",$I1349),2,2))"),3416.25)</f>
        <v>3416.25</v>
      </c>
      <c r="W1349" s="32" t="e">
        <f t="shared" ca="1" si="47"/>
        <v>#VALUE!</v>
      </c>
      <c r="X1349" s="33" t="s">
        <v>66</v>
      </c>
      <c r="Y1349" s="34">
        <v>0</v>
      </c>
    </row>
    <row r="1350" spans="1:25" ht="15.75" customHeight="1" x14ac:dyDescent="0.2">
      <c r="A1350" s="48"/>
      <c r="B1350" s="45"/>
      <c r="C1350" s="46"/>
      <c r="D1350" s="48"/>
      <c r="E1350" s="135"/>
      <c r="F1350" s="49">
        <f t="shared" si="40"/>
        <v>0</v>
      </c>
      <c r="G1350" s="49">
        <f t="shared" si="41"/>
        <v>0</v>
      </c>
      <c r="H1350" s="34" t="s">
        <v>66</v>
      </c>
      <c r="I1350" s="45"/>
      <c r="J1350" s="46"/>
      <c r="K1350" s="25"/>
      <c r="L1350" s="22"/>
      <c r="M1350" s="47" t="str">
        <f t="shared" si="42"/>
        <v/>
      </c>
      <c r="N1350" s="27" t="str">
        <f t="shared" si="43"/>
        <v/>
      </c>
      <c r="O1350" s="27" t="str">
        <f t="shared" si="44"/>
        <v/>
      </c>
      <c r="P1350" s="27" t="str">
        <f t="shared" si="45"/>
        <v/>
      </c>
      <c r="Q1350" s="28" t="s">
        <v>66</v>
      </c>
      <c r="R1350" s="33" t="s">
        <v>66</v>
      </c>
      <c r="S1350" s="30">
        <f ca="1">SUMIFS(Dividendos!E:E,Dividendos!B:B,A1350,Dividendos!A:A,"&gt;="&amp;B1350,Dividendos!A:A,"&lt;="&amp; IF(I1350="",TODAY(),I1350 ))*D1350</f>
        <v>0</v>
      </c>
      <c r="T1350" s="30">
        <f t="shared" ca="1" si="46"/>
        <v>0</v>
      </c>
      <c r="U1350" s="31" t="str">
        <f ca="1">IFERROR(__xludf.DUMMYFUNCTION("IFERROR(IF(B1350=TODAY(),GOOGLEFINANCE(""INDEXBVMF:IFIX""),INDEX(GOOGLEFINANCE(""INDEXBVMF:IFIX"",""price"",$B1350),2,2)))"),"")</f>
        <v/>
      </c>
      <c r="V1350" s="31">
        <f ca="1">IFERROR(__xludf.DUMMYFUNCTION("IF(OR(ISBLANK($I1350),I1350=TODAY()), GOOGLEFINANCE(""INDEXBVMF:IFIX"") ,INDEX(GOOGLEFINANCE(""INDEXBVMF:IFIX"",""price"",$I1350),2,2))"),3416.25)</f>
        <v>3416.25</v>
      </c>
      <c r="W1350" s="32" t="e">
        <f t="shared" ca="1" si="47"/>
        <v>#VALUE!</v>
      </c>
      <c r="X1350" s="33" t="s">
        <v>66</v>
      </c>
      <c r="Y1350" s="34">
        <v>0</v>
      </c>
    </row>
    <row r="1351" spans="1:25" ht="15.75" customHeight="1" x14ac:dyDescent="0.2">
      <c r="A1351" s="48"/>
      <c r="B1351" s="45"/>
      <c r="C1351" s="46"/>
      <c r="D1351" s="48"/>
      <c r="E1351" s="135"/>
      <c r="F1351" s="49">
        <f t="shared" si="40"/>
        <v>0</v>
      </c>
      <c r="G1351" s="49">
        <f t="shared" si="41"/>
        <v>0</v>
      </c>
      <c r="H1351" s="34" t="s">
        <v>66</v>
      </c>
      <c r="I1351" s="45"/>
      <c r="J1351" s="46"/>
      <c r="K1351" s="25"/>
      <c r="L1351" s="22"/>
      <c r="M1351" s="47" t="str">
        <f t="shared" si="42"/>
        <v/>
      </c>
      <c r="N1351" s="27" t="str">
        <f t="shared" si="43"/>
        <v/>
      </c>
      <c r="O1351" s="27" t="str">
        <f t="shared" si="44"/>
        <v/>
      </c>
      <c r="P1351" s="27" t="str">
        <f t="shared" si="45"/>
        <v/>
      </c>
      <c r="Q1351" s="28" t="s">
        <v>66</v>
      </c>
      <c r="R1351" s="33" t="s">
        <v>66</v>
      </c>
      <c r="S1351" s="30">
        <f ca="1">SUMIFS(Dividendos!E:E,Dividendos!B:B,A1351,Dividendos!A:A,"&gt;="&amp;B1351,Dividendos!A:A,"&lt;="&amp; IF(I1351="",TODAY(),I1351 ))*D1351</f>
        <v>0</v>
      </c>
      <c r="T1351" s="30">
        <f t="shared" ca="1" si="46"/>
        <v>0</v>
      </c>
      <c r="U1351" s="31" t="str">
        <f ca="1">IFERROR(__xludf.DUMMYFUNCTION("IFERROR(IF(B1351=TODAY(),GOOGLEFINANCE(""INDEXBVMF:IFIX""),INDEX(GOOGLEFINANCE(""INDEXBVMF:IFIX"",""price"",$B1351),2,2)))"),"")</f>
        <v/>
      </c>
      <c r="V1351" s="31">
        <f ca="1">IFERROR(__xludf.DUMMYFUNCTION("IF(OR(ISBLANK($I1351),I1351=TODAY()), GOOGLEFINANCE(""INDEXBVMF:IFIX"") ,INDEX(GOOGLEFINANCE(""INDEXBVMF:IFIX"",""price"",$I1351),2,2))"),3416.25)</f>
        <v>3416.25</v>
      </c>
      <c r="W1351" s="32" t="e">
        <f t="shared" ca="1" si="47"/>
        <v>#VALUE!</v>
      </c>
      <c r="X1351" s="33" t="s">
        <v>66</v>
      </c>
      <c r="Y1351" s="34">
        <v>0</v>
      </c>
    </row>
    <row r="1352" spans="1:25" ht="15.75" customHeight="1" x14ac:dyDescent="0.2">
      <c r="A1352" s="48"/>
      <c r="B1352" s="45"/>
      <c r="C1352" s="46"/>
      <c r="D1352" s="48"/>
      <c r="E1352" s="135"/>
      <c r="F1352" s="49">
        <f t="shared" si="40"/>
        <v>0</v>
      </c>
      <c r="G1352" s="49">
        <f t="shared" si="41"/>
        <v>0</v>
      </c>
      <c r="H1352" s="34" t="s">
        <v>66</v>
      </c>
      <c r="I1352" s="45"/>
      <c r="J1352" s="46"/>
      <c r="K1352" s="25"/>
      <c r="L1352" s="22"/>
      <c r="M1352" s="47" t="str">
        <f t="shared" si="42"/>
        <v/>
      </c>
      <c r="N1352" s="27" t="str">
        <f t="shared" si="43"/>
        <v/>
      </c>
      <c r="O1352" s="27" t="str">
        <f t="shared" si="44"/>
        <v/>
      </c>
      <c r="P1352" s="27" t="str">
        <f t="shared" si="45"/>
        <v/>
      </c>
      <c r="Q1352" s="28" t="s">
        <v>66</v>
      </c>
      <c r="R1352" s="33" t="s">
        <v>66</v>
      </c>
      <c r="S1352" s="30">
        <f ca="1">SUMIFS(Dividendos!E:E,Dividendos!B:B,A1352,Dividendos!A:A,"&gt;="&amp;B1352,Dividendos!A:A,"&lt;="&amp; IF(I1352="",TODAY(),I1352 ))*D1352</f>
        <v>0</v>
      </c>
      <c r="T1352" s="30">
        <f t="shared" ca="1" si="46"/>
        <v>0</v>
      </c>
      <c r="U1352" s="31" t="str">
        <f ca="1">IFERROR(__xludf.DUMMYFUNCTION("IFERROR(IF(B1352=TODAY(),GOOGLEFINANCE(""INDEXBVMF:IFIX""),INDEX(GOOGLEFINANCE(""INDEXBVMF:IFIX"",""price"",$B1352),2,2)))"),"")</f>
        <v/>
      </c>
      <c r="V1352" s="31">
        <f ca="1">IFERROR(__xludf.DUMMYFUNCTION("IF(OR(ISBLANK($I1352),I1352=TODAY()), GOOGLEFINANCE(""INDEXBVMF:IFIX"") ,INDEX(GOOGLEFINANCE(""INDEXBVMF:IFIX"",""price"",$I1352),2,2))"),3416.25)</f>
        <v>3416.25</v>
      </c>
      <c r="W1352" s="32" t="e">
        <f t="shared" ca="1" si="47"/>
        <v>#VALUE!</v>
      </c>
      <c r="X1352" s="33" t="s">
        <v>66</v>
      </c>
      <c r="Y1352" s="34">
        <v>0</v>
      </c>
    </row>
    <row r="1353" spans="1:25" ht="15.75" customHeight="1" x14ac:dyDescent="0.2">
      <c r="A1353" s="48"/>
      <c r="B1353" s="45"/>
      <c r="C1353" s="46"/>
      <c r="D1353" s="48"/>
      <c r="E1353" s="135"/>
      <c r="F1353" s="49">
        <f t="shared" si="40"/>
        <v>0</v>
      </c>
      <c r="G1353" s="49">
        <f t="shared" si="41"/>
        <v>0</v>
      </c>
      <c r="H1353" s="34" t="s">
        <v>66</v>
      </c>
      <c r="I1353" s="45"/>
      <c r="J1353" s="46"/>
      <c r="K1353" s="25"/>
      <c r="L1353" s="22"/>
      <c r="M1353" s="47" t="str">
        <f t="shared" si="42"/>
        <v/>
      </c>
      <c r="N1353" s="27" t="str">
        <f t="shared" si="43"/>
        <v/>
      </c>
      <c r="O1353" s="27" t="str">
        <f t="shared" si="44"/>
        <v/>
      </c>
      <c r="P1353" s="27" t="str">
        <f t="shared" si="45"/>
        <v/>
      </c>
      <c r="Q1353" s="28" t="s">
        <v>66</v>
      </c>
      <c r="R1353" s="33" t="s">
        <v>66</v>
      </c>
      <c r="S1353" s="30">
        <f ca="1">SUMIFS(Dividendos!E:E,Dividendos!B:B,A1353,Dividendos!A:A,"&gt;="&amp;B1353,Dividendos!A:A,"&lt;="&amp; IF(I1353="",TODAY(),I1353 ))*D1353</f>
        <v>0</v>
      </c>
      <c r="T1353" s="30">
        <f t="shared" ca="1" si="46"/>
        <v>0</v>
      </c>
      <c r="U1353" s="31" t="str">
        <f ca="1">IFERROR(__xludf.DUMMYFUNCTION("IFERROR(IF(B1353=TODAY(),GOOGLEFINANCE(""INDEXBVMF:IFIX""),INDEX(GOOGLEFINANCE(""INDEXBVMF:IFIX"",""price"",$B1353),2,2)))"),"")</f>
        <v/>
      </c>
      <c r="V1353" s="31">
        <f ca="1">IFERROR(__xludf.DUMMYFUNCTION("IF(OR(ISBLANK($I1353),I1353=TODAY()), GOOGLEFINANCE(""INDEXBVMF:IFIX"") ,INDEX(GOOGLEFINANCE(""INDEXBVMF:IFIX"",""price"",$I1353),2,2))"),3416.25)</f>
        <v>3416.25</v>
      </c>
      <c r="W1353" s="32" t="e">
        <f t="shared" ca="1" si="47"/>
        <v>#VALUE!</v>
      </c>
      <c r="X1353" s="33" t="s">
        <v>66</v>
      </c>
      <c r="Y1353" s="34">
        <v>0</v>
      </c>
    </row>
    <row r="1354" spans="1:25" ht="15.75" customHeight="1" x14ac:dyDescent="0.2">
      <c r="A1354" s="48"/>
      <c r="B1354" s="45"/>
      <c r="C1354" s="46"/>
      <c r="D1354" s="48"/>
      <c r="E1354" s="135"/>
      <c r="F1354" s="49">
        <f t="shared" si="40"/>
        <v>0</v>
      </c>
      <c r="G1354" s="49">
        <f t="shared" si="41"/>
        <v>0</v>
      </c>
      <c r="H1354" s="34" t="s">
        <v>66</v>
      </c>
      <c r="I1354" s="45"/>
      <c r="J1354" s="46"/>
      <c r="K1354" s="25"/>
      <c r="L1354" s="22"/>
      <c r="M1354" s="47" t="str">
        <f t="shared" si="42"/>
        <v/>
      </c>
      <c r="N1354" s="27" t="str">
        <f t="shared" si="43"/>
        <v/>
      </c>
      <c r="O1354" s="27" t="str">
        <f t="shared" si="44"/>
        <v/>
      </c>
      <c r="P1354" s="27" t="str">
        <f t="shared" si="45"/>
        <v/>
      </c>
      <c r="Q1354" s="28" t="s">
        <v>66</v>
      </c>
      <c r="R1354" s="33" t="s">
        <v>66</v>
      </c>
      <c r="S1354" s="30">
        <f ca="1">SUMIFS(Dividendos!E:E,Dividendos!B:B,A1354,Dividendos!A:A,"&gt;="&amp;B1354,Dividendos!A:A,"&lt;="&amp; IF(I1354="",TODAY(),I1354 ))*D1354</f>
        <v>0</v>
      </c>
      <c r="T1354" s="30">
        <f t="shared" ca="1" si="46"/>
        <v>0</v>
      </c>
      <c r="U1354" s="31" t="str">
        <f ca="1">IFERROR(__xludf.DUMMYFUNCTION("IFERROR(IF(B1354=TODAY(),GOOGLEFINANCE(""INDEXBVMF:IFIX""),INDEX(GOOGLEFINANCE(""INDEXBVMF:IFIX"",""price"",$B1354),2,2)))"),"")</f>
        <v/>
      </c>
      <c r="V1354" s="31">
        <f ca="1">IFERROR(__xludf.DUMMYFUNCTION("IF(OR(ISBLANK($I1354),I1354=TODAY()), GOOGLEFINANCE(""INDEXBVMF:IFIX"") ,INDEX(GOOGLEFINANCE(""INDEXBVMF:IFIX"",""price"",$I1354),2,2))"),3416.25)</f>
        <v>3416.25</v>
      </c>
      <c r="W1354" s="32" t="e">
        <f t="shared" ca="1" si="47"/>
        <v>#VALUE!</v>
      </c>
      <c r="X1354" s="33" t="s">
        <v>66</v>
      </c>
      <c r="Y1354" s="34">
        <v>0</v>
      </c>
    </row>
    <row r="1355" spans="1:25" ht="15.75" customHeight="1" x14ac:dyDescent="0.2">
      <c r="A1355" s="48"/>
      <c r="B1355" s="45"/>
      <c r="C1355" s="46"/>
      <c r="D1355" s="48"/>
      <c r="E1355" s="135"/>
      <c r="F1355" s="49">
        <f t="shared" si="40"/>
        <v>0</v>
      </c>
      <c r="G1355" s="49">
        <f t="shared" si="41"/>
        <v>0</v>
      </c>
      <c r="H1355" s="34" t="s">
        <v>66</v>
      </c>
      <c r="I1355" s="45"/>
      <c r="J1355" s="46"/>
      <c r="K1355" s="25"/>
      <c r="L1355" s="22"/>
      <c r="M1355" s="47" t="str">
        <f t="shared" si="42"/>
        <v/>
      </c>
      <c r="N1355" s="27" t="str">
        <f t="shared" si="43"/>
        <v/>
      </c>
      <c r="O1355" s="27" t="str">
        <f t="shared" si="44"/>
        <v/>
      </c>
      <c r="P1355" s="27" t="str">
        <f t="shared" si="45"/>
        <v/>
      </c>
      <c r="Q1355" s="28" t="s">
        <v>66</v>
      </c>
      <c r="R1355" s="33" t="s">
        <v>66</v>
      </c>
      <c r="S1355" s="30">
        <f ca="1">SUMIFS(Dividendos!E:E,Dividendos!B:B,A1355,Dividendos!A:A,"&gt;="&amp;B1355,Dividendos!A:A,"&lt;="&amp; IF(I1355="",TODAY(),I1355 ))*D1355</f>
        <v>0</v>
      </c>
      <c r="T1355" s="30">
        <f t="shared" ca="1" si="46"/>
        <v>0</v>
      </c>
      <c r="U1355" s="31" t="str">
        <f ca="1">IFERROR(__xludf.DUMMYFUNCTION("IFERROR(IF(B1355=TODAY(),GOOGLEFINANCE(""INDEXBVMF:IFIX""),INDEX(GOOGLEFINANCE(""INDEXBVMF:IFIX"",""price"",$B1355),2,2)))"),"")</f>
        <v/>
      </c>
      <c r="V1355" s="31">
        <f ca="1">IFERROR(__xludf.DUMMYFUNCTION("IF(OR(ISBLANK($I1355),I1355=TODAY()), GOOGLEFINANCE(""INDEXBVMF:IFIX"") ,INDEX(GOOGLEFINANCE(""INDEXBVMF:IFIX"",""price"",$I1355),2,2))"),3416.25)</f>
        <v>3416.25</v>
      </c>
      <c r="W1355" s="32" t="e">
        <f t="shared" ca="1" si="47"/>
        <v>#VALUE!</v>
      </c>
      <c r="X1355" s="33" t="s">
        <v>66</v>
      </c>
      <c r="Y1355" s="34">
        <v>0</v>
      </c>
    </row>
    <row r="1356" spans="1:25" ht="15.75" customHeight="1" x14ac:dyDescent="0.2">
      <c r="A1356" s="48"/>
      <c r="B1356" s="45"/>
      <c r="C1356" s="46"/>
      <c r="D1356" s="48"/>
      <c r="E1356" s="135"/>
      <c r="F1356" s="49">
        <f t="shared" si="40"/>
        <v>0</v>
      </c>
      <c r="G1356" s="49">
        <f t="shared" si="41"/>
        <v>0</v>
      </c>
      <c r="H1356" s="34" t="s">
        <v>66</v>
      </c>
      <c r="I1356" s="45"/>
      <c r="J1356" s="46"/>
      <c r="K1356" s="25"/>
      <c r="L1356" s="22"/>
      <c r="M1356" s="47" t="str">
        <f t="shared" si="42"/>
        <v/>
      </c>
      <c r="N1356" s="27" t="str">
        <f t="shared" si="43"/>
        <v/>
      </c>
      <c r="O1356" s="27" t="str">
        <f t="shared" si="44"/>
        <v/>
      </c>
      <c r="P1356" s="27" t="str">
        <f t="shared" si="45"/>
        <v/>
      </c>
      <c r="Q1356" s="28" t="s">
        <v>66</v>
      </c>
      <c r="R1356" s="33" t="s">
        <v>66</v>
      </c>
      <c r="S1356" s="30">
        <f ca="1">SUMIFS(Dividendos!E:E,Dividendos!B:B,A1356,Dividendos!A:A,"&gt;="&amp;B1356,Dividendos!A:A,"&lt;="&amp; IF(I1356="",TODAY(),I1356 ))*D1356</f>
        <v>0</v>
      </c>
      <c r="T1356" s="30">
        <f t="shared" ca="1" si="46"/>
        <v>0</v>
      </c>
      <c r="U1356" s="31" t="str">
        <f ca="1">IFERROR(__xludf.DUMMYFUNCTION("IFERROR(IF(B1356=TODAY(),GOOGLEFINANCE(""INDEXBVMF:IFIX""),INDEX(GOOGLEFINANCE(""INDEXBVMF:IFIX"",""price"",$B1356),2,2)))"),"")</f>
        <v/>
      </c>
      <c r="V1356" s="31">
        <f ca="1">IFERROR(__xludf.DUMMYFUNCTION("IF(OR(ISBLANK($I1356),I1356=TODAY()), GOOGLEFINANCE(""INDEXBVMF:IFIX"") ,INDEX(GOOGLEFINANCE(""INDEXBVMF:IFIX"",""price"",$I1356),2,2))"),3416.25)</f>
        <v>3416.25</v>
      </c>
      <c r="W1356" s="32" t="e">
        <f t="shared" ca="1" si="47"/>
        <v>#VALUE!</v>
      </c>
      <c r="X1356" s="33" t="s">
        <v>66</v>
      </c>
      <c r="Y1356" s="34">
        <v>0</v>
      </c>
    </row>
    <row r="1357" spans="1:25" ht="15.75" customHeight="1" x14ac:dyDescent="0.2">
      <c r="A1357" s="48"/>
      <c r="B1357" s="45"/>
      <c r="C1357" s="46"/>
      <c r="D1357" s="48"/>
      <c r="E1357" s="135"/>
      <c r="F1357" s="49">
        <f t="shared" si="40"/>
        <v>0</v>
      </c>
      <c r="G1357" s="49">
        <f t="shared" si="41"/>
        <v>0</v>
      </c>
      <c r="H1357" s="34" t="s">
        <v>66</v>
      </c>
      <c r="I1357" s="45"/>
      <c r="J1357" s="46"/>
      <c r="K1357" s="25"/>
      <c r="L1357" s="22"/>
      <c r="M1357" s="47" t="str">
        <f t="shared" si="42"/>
        <v/>
      </c>
      <c r="N1357" s="27" t="str">
        <f t="shared" si="43"/>
        <v/>
      </c>
      <c r="O1357" s="27" t="str">
        <f t="shared" si="44"/>
        <v/>
      </c>
      <c r="P1357" s="27" t="str">
        <f t="shared" si="45"/>
        <v/>
      </c>
      <c r="Q1357" s="28" t="s">
        <v>66</v>
      </c>
      <c r="R1357" s="33" t="s">
        <v>66</v>
      </c>
      <c r="S1357" s="30">
        <f ca="1">SUMIFS(Dividendos!E:E,Dividendos!B:B,A1357,Dividendos!A:A,"&gt;="&amp;B1357,Dividendos!A:A,"&lt;="&amp; IF(I1357="",TODAY(),I1357 ))*D1357</f>
        <v>0</v>
      </c>
      <c r="T1357" s="30">
        <f t="shared" ca="1" si="46"/>
        <v>0</v>
      </c>
      <c r="U1357" s="31" t="str">
        <f ca="1">IFERROR(__xludf.DUMMYFUNCTION("IFERROR(IF(B1357=TODAY(),GOOGLEFINANCE(""INDEXBVMF:IFIX""),INDEX(GOOGLEFINANCE(""INDEXBVMF:IFIX"",""price"",$B1357),2,2)))"),"")</f>
        <v/>
      </c>
      <c r="V1357" s="31">
        <f ca="1">IFERROR(__xludf.DUMMYFUNCTION("IF(OR(ISBLANK($I1357),I1357=TODAY()), GOOGLEFINANCE(""INDEXBVMF:IFIX"") ,INDEX(GOOGLEFINANCE(""INDEXBVMF:IFIX"",""price"",$I1357),2,2))"),3416.25)</f>
        <v>3416.25</v>
      </c>
      <c r="W1357" s="32" t="e">
        <f t="shared" ca="1" si="47"/>
        <v>#VALUE!</v>
      </c>
      <c r="X1357" s="33" t="s">
        <v>66</v>
      </c>
      <c r="Y1357" s="34">
        <v>0</v>
      </c>
    </row>
    <row r="1358" spans="1:25" ht="15.75" customHeight="1" x14ac:dyDescent="0.2">
      <c r="A1358" s="48"/>
      <c r="B1358" s="45"/>
      <c r="C1358" s="46"/>
      <c r="D1358" s="48"/>
      <c r="E1358" s="135"/>
      <c r="F1358" s="49">
        <f t="shared" si="40"/>
        <v>0</v>
      </c>
      <c r="G1358" s="49">
        <f t="shared" si="41"/>
        <v>0</v>
      </c>
      <c r="H1358" s="34" t="s">
        <v>66</v>
      </c>
      <c r="I1358" s="45"/>
      <c r="J1358" s="46"/>
      <c r="K1358" s="25"/>
      <c r="L1358" s="22"/>
      <c r="M1358" s="47" t="str">
        <f t="shared" si="42"/>
        <v/>
      </c>
      <c r="N1358" s="27" t="str">
        <f t="shared" si="43"/>
        <v/>
      </c>
      <c r="O1358" s="27" t="str">
        <f t="shared" si="44"/>
        <v/>
      </c>
      <c r="P1358" s="27" t="str">
        <f t="shared" si="45"/>
        <v/>
      </c>
      <c r="Q1358" s="28" t="s">
        <v>66</v>
      </c>
      <c r="R1358" s="33" t="s">
        <v>66</v>
      </c>
      <c r="S1358" s="30">
        <f ca="1">SUMIFS(Dividendos!E:E,Dividendos!B:B,A1358,Dividendos!A:A,"&gt;="&amp;B1358,Dividendos!A:A,"&lt;="&amp; IF(I1358="",TODAY(),I1358 ))*D1358</f>
        <v>0</v>
      </c>
      <c r="T1358" s="30">
        <f t="shared" ca="1" si="46"/>
        <v>0</v>
      </c>
      <c r="U1358" s="31" t="str">
        <f ca="1">IFERROR(__xludf.DUMMYFUNCTION("IFERROR(IF(B1358=TODAY(),GOOGLEFINANCE(""INDEXBVMF:IFIX""),INDEX(GOOGLEFINANCE(""INDEXBVMF:IFIX"",""price"",$B1358),2,2)))"),"")</f>
        <v/>
      </c>
      <c r="V1358" s="31">
        <f ca="1">IFERROR(__xludf.DUMMYFUNCTION("IF(OR(ISBLANK($I1358),I1358=TODAY()), GOOGLEFINANCE(""INDEXBVMF:IFIX"") ,INDEX(GOOGLEFINANCE(""INDEXBVMF:IFIX"",""price"",$I1358),2,2))"),3416.25)</f>
        <v>3416.25</v>
      </c>
      <c r="W1358" s="32" t="e">
        <f t="shared" ca="1" si="47"/>
        <v>#VALUE!</v>
      </c>
      <c r="X1358" s="33" t="s">
        <v>66</v>
      </c>
      <c r="Y1358" s="34">
        <v>0</v>
      </c>
    </row>
    <row r="1359" spans="1:25" ht="15.75" customHeight="1" x14ac:dyDescent="0.2">
      <c r="A1359" s="48"/>
      <c r="B1359" s="45"/>
      <c r="C1359" s="46"/>
      <c r="D1359" s="48"/>
      <c r="E1359" s="135"/>
      <c r="F1359" s="49">
        <f t="shared" si="40"/>
        <v>0</v>
      </c>
      <c r="G1359" s="49">
        <f t="shared" si="41"/>
        <v>0</v>
      </c>
      <c r="H1359" s="34" t="s">
        <v>66</v>
      </c>
      <c r="I1359" s="45"/>
      <c r="J1359" s="46"/>
      <c r="K1359" s="25"/>
      <c r="L1359" s="22"/>
      <c r="M1359" s="47" t="str">
        <f t="shared" si="42"/>
        <v/>
      </c>
      <c r="N1359" s="27" t="str">
        <f t="shared" si="43"/>
        <v/>
      </c>
      <c r="O1359" s="27" t="str">
        <f t="shared" si="44"/>
        <v/>
      </c>
      <c r="P1359" s="27" t="str">
        <f t="shared" si="45"/>
        <v/>
      </c>
      <c r="Q1359" s="28" t="s">
        <v>66</v>
      </c>
      <c r="R1359" s="33" t="s">
        <v>66</v>
      </c>
      <c r="S1359" s="30">
        <f ca="1">SUMIFS(Dividendos!E:E,Dividendos!B:B,A1359,Dividendos!A:A,"&gt;="&amp;B1359,Dividendos!A:A,"&lt;="&amp; IF(I1359="",TODAY(),I1359 ))*D1359</f>
        <v>0</v>
      </c>
      <c r="T1359" s="30">
        <f t="shared" ca="1" si="46"/>
        <v>0</v>
      </c>
      <c r="U1359" s="31" t="str">
        <f ca="1">IFERROR(__xludf.DUMMYFUNCTION("IFERROR(IF(B1359=TODAY(),GOOGLEFINANCE(""INDEXBVMF:IFIX""),INDEX(GOOGLEFINANCE(""INDEXBVMF:IFIX"",""price"",$B1359),2,2)))"),"")</f>
        <v/>
      </c>
      <c r="V1359" s="31">
        <f ca="1">IFERROR(__xludf.DUMMYFUNCTION("IF(OR(ISBLANK($I1359),I1359=TODAY()), GOOGLEFINANCE(""INDEXBVMF:IFIX"") ,INDEX(GOOGLEFINANCE(""INDEXBVMF:IFIX"",""price"",$I1359),2,2))"),3416.25)</f>
        <v>3416.25</v>
      </c>
      <c r="W1359" s="32" t="e">
        <f t="shared" ca="1" si="47"/>
        <v>#VALUE!</v>
      </c>
      <c r="X1359" s="33" t="s">
        <v>66</v>
      </c>
      <c r="Y1359" s="34">
        <v>0</v>
      </c>
    </row>
    <row r="1360" spans="1:25" ht="15.75" customHeight="1" x14ac:dyDescent="0.2">
      <c r="A1360" s="48"/>
      <c r="B1360" s="45"/>
      <c r="C1360" s="46"/>
      <c r="D1360" s="48"/>
      <c r="E1360" s="135"/>
      <c r="F1360" s="49">
        <f t="shared" si="40"/>
        <v>0</v>
      </c>
      <c r="G1360" s="49">
        <f t="shared" si="41"/>
        <v>0</v>
      </c>
      <c r="H1360" s="34" t="s">
        <v>66</v>
      </c>
      <c r="I1360" s="45"/>
      <c r="J1360" s="46"/>
      <c r="K1360" s="25"/>
      <c r="L1360" s="22"/>
      <c r="M1360" s="47" t="str">
        <f t="shared" si="42"/>
        <v/>
      </c>
      <c r="N1360" s="27" t="str">
        <f t="shared" si="43"/>
        <v/>
      </c>
      <c r="O1360" s="27" t="str">
        <f t="shared" si="44"/>
        <v/>
      </c>
      <c r="P1360" s="27" t="str">
        <f t="shared" si="45"/>
        <v/>
      </c>
      <c r="Q1360" s="28" t="s">
        <v>66</v>
      </c>
      <c r="R1360" s="33" t="s">
        <v>66</v>
      </c>
      <c r="S1360" s="30">
        <f ca="1">SUMIFS(Dividendos!E:E,Dividendos!B:B,A1360,Dividendos!A:A,"&gt;="&amp;B1360,Dividendos!A:A,"&lt;="&amp; IF(I1360="",TODAY(),I1360 ))*D1360</f>
        <v>0</v>
      </c>
      <c r="T1360" s="30">
        <f t="shared" ca="1" si="46"/>
        <v>0</v>
      </c>
      <c r="U1360" s="31" t="str">
        <f ca="1">IFERROR(__xludf.DUMMYFUNCTION("IFERROR(IF(B1360=TODAY(),GOOGLEFINANCE(""INDEXBVMF:IFIX""),INDEX(GOOGLEFINANCE(""INDEXBVMF:IFIX"",""price"",$B1360),2,2)))"),"")</f>
        <v/>
      </c>
      <c r="V1360" s="31">
        <f ca="1">IFERROR(__xludf.DUMMYFUNCTION("IF(OR(ISBLANK($I1360),I1360=TODAY()), GOOGLEFINANCE(""INDEXBVMF:IFIX"") ,INDEX(GOOGLEFINANCE(""INDEXBVMF:IFIX"",""price"",$I1360),2,2))"),3416.25)</f>
        <v>3416.25</v>
      </c>
      <c r="W1360" s="32" t="e">
        <f t="shared" ca="1" si="47"/>
        <v>#VALUE!</v>
      </c>
      <c r="X1360" s="33" t="s">
        <v>66</v>
      </c>
      <c r="Y1360" s="34">
        <v>0</v>
      </c>
    </row>
    <row r="1361" spans="1:25" ht="15.75" customHeight="1" x14ac:dyDescent="0.2">
      <c r="A1361" s="48"/>
      <c r="B1361" s="45"/>
      <c r="C1361" s="46"/>
      <c r="D1361" s="48"/>
      <c r="E1361" s="135"/>
      <c r="F1361" s="49">
        <f t="shared" si="40"/>
        <v>0</v>
      </c>
      <c r="G1361" s="49">
        <f t="shared" si="41"/>
        <v>0</v>
      </c>
      <c r="H1361" s="34" t="s">
        <v>66</v>
      </c>
      <c r="I1361" s="45"/>
      <c r="J1361" s="46"/>
      <c r="K1361" s="25"/>
      <c r="L1361" s="22"/>
      <c r="M1361" s="47" t="str">
        <f t="shared" si="42"/>
        <v/>
      </c>
      <c r="N1361" s="27" t="str">
        <f t="shared" si="43"/>
        <v/>
      </c>
      <c r="O1361" s="27" t="str">
        <f t="shared" si="44"/>
        <v/>
      </c>
      <c r="P1361" s="27" t="str">
        <f t="shared" si="45"/>
        <v/>
      </c>
      <c r="Q1361" s="28" t="s">
        <v>66</v>
      </c>
      <c r="R1361" s="33" t="s">
        <v>66</v>
      </c>
      <c r="S1361" s="30">
        <f ca="1">SUMIFS(Dividendos!E:E,Dividendos!B:B,A1361,Dividendos!A:A,"&gt;="&amp;B1361,Dividendos!A:A,"&lt;="&amp; IF(I1361="",TODAY(),I1361 ))*D1361</f>
        <v>0</v>
      </c>
      <c r="T1361" s="30">
        <f t="shared" ca="1" si="46"/>
        <v>0</v>
      </c>
      <c r="U1361" s="31" t="str">
        <f ca="1">IFERROR(__xludf.DUMMYFUNCTION("IFERROR(IF(B1361=TODAY(),GOOGLEFINANCE(""INDEXBVMF:IFIX""),INDEX(GOOGLEFINANCE(""INDEXBVMF:IFIX"",""price"",$B1361),2,2)))"),"")</f>
        <v/>
      </c>
      <c r="V1361" s="31">
        <f ca="1">IFERROR(__xludf.DUMMYFUNCTION("IF(OR(ISBLANK($I1361),I1361=TODAY()), GOOGLEFINANCE(""INDEXBVMF:IFIX"") ,INDEX(GOOGLEFINANCE(""INDEXBVMF:IFIX"",""price"",$I1361),2,2))"),3416.25)</f>
        <v>3416.25</v>
      </c>
      <c r="W1361" s="32" t="e">
        <f t="shared" ca="1" si="47"/>
        <v>#VALUE!</v>
      </c>
      <c r="X1361" s="33" t="s">
        <v>66</v>
      </c>
      <c r="Y1361" s="34">
        <v>0</v>
      </c>
    </row>
    <row r="1362" spans="1:25" ht="15.75" customHeight="1" x14ac:dyDescent="0.2">
      <c r="A1362" s="48"/>
      <c r="B1362" s="45"/>
      <c r="C1362" s="46"/>
      <c r="D1362" s="48"/>
      <c r="E1362" s="135"/>
      <c r="F1362" s="49">
        <f t="shared" si="40"/>
        <v>0</v>
      </c>
      <c r="G1362" s="49">
        <f t="shared" si="41"/>
        <v>0</v>
      </c>
      <c r="H1362" s="34" t="s">
        <v>66</v>
      </c>
      <c r="I1362" s="45"/>
      <c r="J1362" s="46"/>
      <c r="K1362" s="25"/>
      <c r="L1362" s="22"/>
      <c r="M1362" s="47" t="str">
        <f t="shared" si="42"/>
        <v/>
      </c>
      <c r="N1362" s="27" t="str">
        <f t="shared" si="43"/>
        <v/>
      </c>
      <c r="O1362" s="27" t="str">
        <f t="shared" si="44"/>
        <v/>
      </c>
      <c r="P1362" s="27" t="str">
        <f t="shared" si="45"/>
        <v/>
      </c>
      <c r="Q1362" s="28" t="s">
        <v>66</v>
      </c>
      <c r="R1362" s="33" t="s">
        <v>66</v>
      </c>
      <c r="S1362" s="30">
        <f ca="1">SUMIFS(Dividendos!E:E,Dividendos!B:B,A1362,Dividendos!A:A,"&gt;="&amp;B1362,Dividendos!A:A,"&lt;="&amp; IF(I1362="",TODAY(),I1362 ))*D1362</f>
        <v>0</v>
      </c>
      <c r="T1362" s="30">
        <f t="shared" ca="1" si="46"/>
        <v>0</v>
      </c>
      <c r="U1362" s="31" t="str">
        <f ca="1">IFERROR(__xludf.DUMMYFUNCTION("IFERROR(IF(B1362=TODAY(),GOOGLEFINANCE(""INDEXBVMF:IFIX""),INDEX(GOOGLEFINANCE(""INDEXBVMF:IFIX"",""price"",$B1362),2,2)))"),"")</f>
        <v/>
      </c>
      <c r="V1362" s="31">
        <f ca="1">IFERROR(__xludf.DUMMYFUNCTION("IF(OR(ISBLANK($I1362),I1362=TODAY()), GOOGLEFINANCE(""INDEXBVMF:IFIX"") ,INDEX(GOOGLEFINANCE(""INDEXBVMF:IFIX"",""price"",$I1362),2,2))"),3416.25)</f>
        <v>3416.25</v>
      </c>
      <c r="W1362" s="32" t="e">
        <f t="shared" ca="1" si="47"/>
        <v>#VALUE!</v>
      </c>
      <c r="X1362" s="33" t="s">
        <v>66</v>
      </c>
      <c r="Y1362" s="34">
        <v>0</v>
      </c>
    </row>
    <row r="1363" spans="1:25" ht="15.75" customHeight="1" x14ac:dyDescent="0.2">
      <c r="A1363" s="48"/>
      <c r="B1363" s="45"/>
      <c r="C1363" s="46"/>
      <c r="D1363" s="48"/>
      <c r="E1363" s="135"/>
      <c r="F1363" s="49">
        <f t="shared" si="40"/>
        <v>0</v>
      </c>
      <c r="G1363" s="49">
        <f t="shared" si="41"/>
        <v>0</v>
      </c>
      <c r="H1363" s="34" t="s">
        <v>66</v>
      </c>
      <c r="I1363" s="45"/>
      <c r="J1363" s="46"/>
      <c r="K1363" s="25"/>
      <c r="L1363" s="22"/>
      <c r="M1363" s="47" t="str">
        <f t="shared" si="42"/>
        <v/>
      </c>
      <c r="N1363" s="27" t="str">
        <f t="shared" si="43"/>
        <v/>
      </c>
      <c r="O1363" s="27" t="str">
        <f t="shared" si="44"/>
        <v/>
      </c>
      <c r="P1363" s="27" t="str">
        <f t="shared" si="45"/>
        <v/>
      </c>
      <c r="Q1363" s="28" t="s">
        <v>66</v>
      </c>
      <c r="R1363" s="33" t="s">
        <v>66</v>
      </c>
      <c r="S1363" s="30">
        <f ca="1">SUMIFS(Dividendos!E:E,Dividendos!B:B,A1363,Dividendos!A:A,"&gt;="&amp;B1363,Dividendos!A:A,"&lt;="&amp; IF(I1363="",TODAY(),I1363 ))*D1363</f>
        <v>0</v>
      </c>
      <c r="T1363" s="30">
        <f t="shared" ca="1" si="46"/>
        <v>0</v>
      </c>
      <c r="U1363" s="31" t="str">
        <f ca="1">IFERROR(__xludf.DUMMYFUNCTION("IFERROR(IF(B1363=TODAY(),GOOGLEFINANCE(""INDEXBVMF:IFIX""),INDEX(GOOGLEFINANCE(""INDEXBVMF:IFIX"",""price"",$B1363),2,2)))"),"")</f>
        <v/>
      </c>
      <c r="V1363" s="31">
        <f ca="1">IFERROR(__xludf.DUMMYFUNCTION("IF(OR(ISBLANK($I1363),I1363=TODAY()), GOOGLEFINANCE(""INDEXBVMF:IFIX"") ,INDEX(GOOGLEFINANCE(""INDEXBVMF:IFIX"",""price"",$I1363),2,2))"),3416.25)</f>
        <v>3416.25</v>
      </c>
      <c r="W1363" s="32" t="e">
        <f t="shared" ca="1" si="47"/>
        <v>#VALUE!</v>
      </c>
      <c r="X1363" s="33" t="s">
        <v>66</v>
      </c>
      <c r="Y1363" s="34">
        <v>0</v>
      </c>
    </row>
    <row r="1364" spans="1:25" ht="15.75" customHeight="1" x14ac:dyDescent="0.2">
      <c r="A1364" s="48"/>
      <c r="B1364" s="45"/>
      <c r="C1364" s="46"/>
      <c r="D1364" s="48"/>
      <c r="E1364" s="135"/>
      <c r="F1364" s="49">
        <f t="shared" si="40"/>
        <v>0</v>
      </c>
      <c r="G1364" s="49">
        <f t="shared" si="41"/>
        <v>0</v>
      </c>
      <c r="H1364" s="34" t="s">
        <v>66</v>
      </c>
      <c r="I1364" s="45"/>
      <c r="J1364" s="46"/>
      <c r="K1364" s="25"/>
      <c r="L1364" s="22"/>
      <c r="M1364" s="47" t="str">
        <f t="shared" si="42"/>
        <v/>
      </c>
      <c r="N1364" s="27" t="str">
        <f t="shared" si="43"/>
        <v/>
      </c>
      <c r="O1364" s="27" t="str">
        <f t="shared" si="44"/>
        <v/>
      </c>
      <c r="P1364" s="27" t="str">
        <f t="shared" si="45"/>
        <v/>
      </c>
      <c r="Q1364" s="28" t="s">
        <v>66</v>
      </c>
      <c r="R1364" s="33" t="s">
        <v>66</v>
      </c>
      <c r="S1364" s="30">
        <f ca="1">SUMIFS(Dividendos!E:E,Dividendos!B:B,A1364,Dividendos!A:A,"&gt;="&amp;B1364,Dividendos!A:A,"&lt;="&amp; IF(I1364="",TODAY(),I1364 ))*D1364</f>
        <v>0</v>
      </c>
      <c r="T1364" s="30">
        <f t="shared" ca="1" si="46"/>
        <v>0</v>
      </c>
      <c r="U1364" s="31" t="str">
        <f ca="1">IFERROR(__xludf.DUMMYFUNCTION("IFERROR(IF(B1364=TODAY(),GOOGLEFINANCE(""INDEXBVMF:IFIX""),INDEX(GOOGLEFINANCE(""INDEXBVMF:IFIX"",""price"",$B1364),2,2)))"),"")</f>
        <v/>
      </c>
      <c r="V1364" s="31">
        <f ca="1">IFERROR(__xludf.DUMMYFUNCTION("IF(OR(ISBLANK($I1364),I1364=TODAY()), GOOGLEFINANCE(""INDEXBVMF:IFIX"") ,INDEX(GOOGLEFINANCE(""INDEXBVMF:IFIX"",""price"",$I1364),2,2))"),3416.25)</f>
        <v>3416.25</v>
      </c>
      <c r="W1364" s="32" t="e">
        <f t="shared" ca="1" si="47"/>
        <v>#VALUE!</v>
      </c>
      <c r="X1364" s="33" t="s">
        <v>66</v>
      </c>
      <c r="Y1364" s="34">
        <v>0</v>
      </c>
    </row>
    <row r="1365" spans="1:25" ht="15.75" customHeight="1" x14ac:dyDescent="0.2">
      <c r="A1365" s="48"/>
      <c r="B1365" s="45"/>
      <c r="C1365" s="46"/>
      <c r="D1365" s="48"/>
      <c r="E1365" s="135"/>
      <c r="F1365" s="49">
        <f t="shared" si="40"/>
        <v>0</v>
      </c>
      <c r="G1365" s="49">
        <f t="shared" si="41"/>
        <v>0</v>
      </c>
      <c r="H1365" s="34" t="s">
        <v>66</v>
      </c>
      <c r="I1365" s="45"/>
      <c r="J1365" s="46"/>
      <c r="K1365" s="25"/>
      <c r="L1365" s="22"/>
      <c r="M1365" s="47" t="str">
        <f t="shared" si="42"/>
        <v/>
      </c>
      <c r="N1365" s="27" t="str">
        <f t="shared" si="43"/>
        <v/>
      </c>
      <c r="O1365" s="27" t="str">
        <f t="shared" si="44"/>
        <v/>
      </c>
      <c r="P1365" s="27" t="str">
        <f t="shared" si="45"/>
        <v/>
      </c>
      <c r="Q1365" s="28" t="s">
        <v>66</v>
      </c>
      <c r="R1365" s="33" t="s">
        <v>66</v>
      </c>
      <c r="S1365" s="30">
        <f ca="1">SUMIFS(Dividendos!E:E,Dividendos!B:B,A1365,Dividendos!A:A,"&gt;="&amp;B1365,Dividendos!A:A,"&lt;="&amp; IF(I1365="",TODAY(),I1365 ))*D1365</f>
        <v>0</v>
      </c>
      <c r="T1365" s="30">
        <f t="shared" ca="1" si="46"/>
        <v>0</v>
      </c>
      <c r="U1365" s="31" t="str">
        <f ca="1">IFERROR(__xludf.DUMMYFUNCTION("IFERROR(IF(B1365=TODAY(),GOOGLEFINANCE(""INDEXBVMF:IFIX""),INDEX(GOOGLEFINANCE(""INDEXBVMF:IFIX"",""price"",$B1365),2,2)))"),"")</f>
        <v/>
      </c>
      <c r="V1365" s="31">
        <f ca="1">IFERROR(__xludf.DUMMYFUNCTION("IF(OR(ISBLANK($I1365),I1365=TODAY()), GOOGLEFINANCE(""INDEXBVMF:IFIX"") ,INDEX(GOOGLEFINANCE(""INDEXBVMF:IFIX"",""price"",$I1365),2,2))"),3416.25)</f>
        <v>3416.25</v>
      </c>
      <c r="W1365" s="32" t="e">
        <f t="shared" ca="1" si="47"/>
        <v>#VALUE!</v>
      </c>
      <c r="X1365" s="33" t="s">
        <v>66</v>
      </c>
      <c r="Y1365" s="34">
        <v>0</v>
      </c>
    </row>
    <row r="1366" spans="1:25" ht="15.75" customHeight="1" x14ac:dyDescent="0.2">
      <c r="A1366" s="48"/>
      <c r="B1366" s="45"/>
      <c r="C1366" s="46"/>
      <c r="D1366" s="48"/>
      <c r="E1366" s="135"/>
      <c r="F1366" s="49">
        <f t="shared" si="40"/>
        <v>0</v>
      </c>
      <c r="G1366" s="49">
        <f t="shared" si="41"/>
        <v>0</v>
      </c>
      <c r="H1366" s="34" t="s">
        <v>66</v>
      </c>
      <c r="I1366" s="45"/>
      <c r="J1366" s="46"/>
      <c r="K1366" s="25"/>
      <c r="L1366" s="22"/>
      <c r="M1366" s="47" t="str">
        <f t="shared" si="42"/>
        <v/>
      </c>
      <c r="N1366" s="27" t="str">
        <f t="shared" si="43"/>
        <v/>
      </c>
      <c r="O1366" s="27" t="str">
        <f t="shared" si="44"/>
        <v/>
      </c>
      <c r="P1366" s="27" t="str">
        <f t="shared" si="45"/>
        <v/>
      </c>
      <c r="Q1366" s="28" t="s">
        <v>66</v>
      </c>
      <c r="R1366" s="33" t="s">
        <v>66</v>
      </c>
      <c r="S1366" s="30">
        <f ca="1">SUMIFS(Dividendos!E:E,Dividendos!B:B,A1366,Dividendos!A:A,"&gt;="&amp;B1366,Dividendos!A:A,"&lt;="&amp; IF(I1366="",TODAY(),I1366 ))*D1366</f>
        <v>0</v>
      </c>
      <c r="T1366" s="30">
        <f t="shared" ca="1" si="46"/>
        <v>0</v>
      </c>
      <c r="U1366" s="31" t="str">
        <f ca="1">IFERROR(__xludf.DUMMYFUNCTION("IFERROR(IF(B1366=TODAY(),GOOGLEFINANCE(""INDEXBVMF:IFIX""),INDEX(GOOGLEFINANCE(""INDEXBVMF:IFIX"",""price"",$B1366),2,2)))"),"")</f>
        <v/>
      </c>
      <c r="V1366" s="31">
        <f ca="1">IFERROR(__xludf.DUMMYFUNCTION("IF(OR(ISBLANK($I1366),I1366=TODAY()), GOOGLEFINANCE(""INDEXBVMF:IFIX"") ,INDEX(GOOGLEFINANCE(""INDEXBVMF:IFIX"",""price"",$I1366),2,2))"),3416.25)</f>
        <v>3416.25</v>
      </c>
      <c r="W1366" s="32" t="e">
        <f t="shared" ca="1" si="47"/>
        <v>#VALUE!</v>
      </c>
      <c r="X1366" s="33" t="s">
        <v>66</v>
      </c>
      <c r="Y1366" s="34">
        <v>0</v>
      </c>
    </row>
    <row r="1367" spans="1:25" ht="15.75" customHeight="1" x14ac:dyDescent="0.2">
      <c r="A1367" s="48"/>
      <c r="B1367" s="45"/>
      <c r="C1367" s="46"/>
      <c r="D1367" s="48"/>
      <c r="E1367" s="135"/>
      <c r="F1367" s="49">
        <f t="shared" si="40"/>
        <v>0</v>
      </c>
      <c r="G1367" s="49">
        <f t="shared" si="41"/>
        <v>0</v>
      </c>
      <c r="H1367" s="34" t="s">
        <v>66</v>
      </c>
      <c r="I1367" s="45"/>
      <c r="J1367" s="46"/>
      <c r="K1367" s="25"/>
      <c r="L1367" s="22"/>
      <c r="M1367" s="47" t="str">
        <f t="shared" si="42"/>
        <v/>
      </c>
      <c r="N1367" s="27" t="str">
        <f t="shared" si="43"/>
        <v/>
      </c>
      <c r="O1367" s="27" t="str">
        <f t="shared" si="44"/>
        <v/>
      </c>
      <c r="P1367" s="27" t="str">
        <f t="shared" si="45"/>
        <v/>
      </c>
      <c r="Q1367" s="28" t="s">
        <v>66</v>
      </c>
      <c r="R1367" s="33" t="s">
        <v>66</v>
      </c>
      <c r="S1367" s="30">
        <f ca="1">SUMIFS(Dividendos!E:E,Dividendos!B:B,A1367,Dividendos!A:A,"&gt;="&amp;B1367,Dividendos!A:A,"&lt;="&amp; IF(I1367="",TODAY(),I1367 ))*D1367</f>
        <v>0</v>
      </c>
      <c r="T1367" s="30">
        <f t="shared" ca="1" si="46"/>
        <v>0</v>
      </c>
      <c r="U1367" s="31" t="str">
        <f ca="1">IFERROR(__xludf.DUMMYFUNCTION("IFERROR(IF(B1367=TODAY(),GOOGLEFINANCE(""INDEXBVMF:IFIX""),INDEX(GOOGLEFINANCE(""INDEXBVMF:IFIX"",""price"",$B1367),2,2)))"),"")</f>
        <v/>
      </c>
      <c r="V1367" s="31">
        <f ca="1">IFERROR(__xludf.DUMMYFUNCTION("IF(OR(ISBLANK($I1367),I1367=TODAY()), GOOGLEFINANCE(""INDEXBVMF:IFIX"") ,INDEX(GOOGLEFINANCE(""INDEXBVMF:IFIX"",""price"",$I1367),2,2))"),3416.25)</f>
        <v>3416.25</v>
      </c>
      <c r="W1367" s="32" t="e">
        <f t="shared" ca="1" si="47"/>
        <v>#VALUE!</v>
      </c>
      <c r="X1367" s="33" t="s">
        <v>66</v>
      </c>
      <c r="Y1367" s="34">
        <v>0</v>
      </c>
    </row>
    <row r="1368" spans="1:25" ht="15.75" customHeight="1" x14ac:dyDescent="0.2">
      <c r="A1368" s="48"/>
      <c r="B1368" s="45"/>
      <c r="C1368" s="46"/>
      <c r="D1368" s="48"/>
      <c r="E1368" s="135"/>
      <c r="F1368" s="49">
        <f t="shared" si="40"/>
        <v>0</v>
      </c>
      <c r="G1368" s="49">
        <f t="shared" si="41"/>
        <v>0</v>
      </c>
      <c r="H1368" s="34" t="s">
        <v>66</v>
      </c>
      <c r="I1368" s="45"/>
      <c r="J1368" s="46"/>
      <c r="K1368" s="25"/>
      <c r="L1368" s="22"/>
      <c r="M1368" s="47" t="str">
        <f t="shared" si="42"/>
        <v/>
      </c>
      <c r="N1368" s="27" t="str">
        <f t="shared" si="43"/>
        <v/>
      </c>
      <c r="O1368" s="27" t="str">
        <f t="shared" si="44"/>
        <v/>
      </c>
      <c r="P1368" s="27" t="str">
        <f t="shared" si="45"/>
        <v/>
      </c>
      <c r="Q1368" s="28" t="s">
        <v>66</v>
      </c>
      <c r="R1368" s="33" t="s">
        <v>66</v>
      </c>
      <c r="S1368" s="30">
        <f ca="1">SUMIFS(Dividendos!E:E,Dividendos!B:B,A1368,Dividendos!A:A,"&gt;="&amp;B1368,Dividendos!A:A,"&lt;="&amp; IF(I1368="",TODAY(),I1368 ))*D1368</f>
        <v>0</v>
      </c>
      <c r="T1368" s="30">
        <f t="shared" ca="1" si="46"/>
        <v>0</v>
      </c>
      <c r="U1368" s="31" t="str">
        <f ca="1">IFERROR(__xludf.DUMMYFUNCTION("IFERROR(IF(B1368=TODAY(),GOOGLEFINANCE(""INDEXBVMF:IFIX""),INDEX(GOOGLEFINANCE(""INDEXBVMF:IFIX"",""price"",$B1368),2,2)))"),"")</f>
        <v/>
      </c>
      <c r="V1368" s="31">
        <f ca="1">IFERROR(__xludf.DUMMYFUNCTION("IF(OR(ISBLANK($I1368),I1368=TODAY()), GOOGLEFINANCE(""INDEXBVMF:IFIX"") ,INDEX(GOOGLEFINANCE(""INDEXBVMF:IFIX"",""price"",$I1368),2,2))"),3416.25)</f>
        <v>3416.25</v>
      </c>
      <c r="W1368" s="32" t="e">
        <f t="shared" ca="1" si="47"/>
        <v>#VALUE!</v>
      </c>
      <c r="X1368" s="33" t="s">
        <v>66</v>
      </c>
      <c r="Y1368" s="34">
        <v>0</v>
      </c>
    </row>
    <row r="1369" spans="1:25" ht="15.75" customHeight="1" x14ac:dyDescent="0.2">
      <c r="A1369" s="48"/>
      <c r="B1369" s="45"/>
      <c r="C1369" s="46"/>
      <c r="D1369" s="48"/>
      <c r="E1369" s="135"/>
      <c r="F1369" s="49">
        <f t="shared" si="40"/>
        <v>0</v>
      </c>
      <c r="G1369" s="49">
        <f t="shared" si="41"/>
        <v>0</v>
      </c>
      <c r="H1369" s="34" t="s">
        <v>66</v>
      </c>
      <c r="I1369" s="45"/>
      <c r="J1369" s="46"/>
      <c r="K1369" s="25"/>
      <c r="L1369" s="22"/>
      <c r="M1369" s="47" t="str">
        <f t="shared" si="42"/>
        <v/>
      </c>
      <c r="N1369" s="27" t="str">
        <f t="shared" si="43"/>
        <v/>
      </c>
      <c r="O1369" s="27" t="str">
        <f t="shared" si="44"/>
        <v/>
      </c>
      <c r="P1369" s="27" t="str">
        <f t="shared" si="45"/>
        <v/>
      </c>
      <c r="Q1369" s="28" t="s">
        <v>66</v>
      </c>
      <c r="R1369" s="33" t="s">
        <v>66</v>
      </c>
      <c r="S1369" s="30">
        <f ca="1">SUMIFS(Dividendos!E:E,Dividendos!B:B,A1369,Dividendos!A:A,"&gt;="&amp;B1369,Dividendos!A:A,"&lt;="&amp; IF(I1369="",TODAY(),I1369 ))*D1369</f>
        <v>0</v>
      </c>
      <c r="T1369" s="30">
        <f t="shared" ca="1" si="46"/>
        <v>0</v>
      </c>
      <c r="U1369" s="31" t="str">
        <f ca="1">IFERROR(__xludf.DUMMYFUNCTION("IFERROR(IF(B1369=TODAY(),GOOGLEFINANCE(""INDEXBVMF:IFIX""),INDEX(GOOGLEFINANCE(""INDEXBVMF:IFIX"",""price"",$B1369),2,2)))"),"")</f>
        <v/>
      </c>
      <c r="V1369" s="31">
        <f ca="1">IFERROR(__xludf.DUMMYFUNCTION("IF(OR(ISBLANK($I1369),I1369=TODAY()), GOOGLEFINANCE(""INDEXBVMF:IFIX"") ,INDEX(GOOGLEFINANCE(""INDEXBVMF:IFIX"",""price"",$I1369),2,2))"),3416.25)</f>
        <v>3416.25</v>
      </c>
      <c r="W1369" s="32" t="e">
        <f t="shared" ca="1" si="47"/>
        <v>#VALUE!</v>
      </c>
      <c r="X1369" s="33" t="s">
        <v>66</v>
      </c>
      <c r="Y1369" s="34">
        <v>0</v>
      </c>
    </row>
    <row r="1370" spans="1:25" ht="15.75" customHeight="1" x14ac:dyDescent="0.2">
      <c r="A1370" s="48"/>
      <c r="B1370" s="45"/>
      <c r="C1370" s="46"/>
      <c r="D1370" s="48"/>
      <c r="E1370" s="135"/>
      <c r="F1370" s="49">
        <f t="shared" si="40"/>
        <v>0</v>
      </c>
      <c r="G1370" s="49">
        <f t="shared" si="41"/>
        <v>0</v>
      </c>
      <c r="H1370" s="34" t="s">
        <v>66</v>
      </c>
      <c r="I1370" s="45"/>
      <c r="J1370" s="46"/>
      <c r="K1370" s="25"/>
      <c r="L1370" s="22"/>
      <c r="M1370" s="47" t="str">
        <f t="shared" si="42"/>
        <v/>
      </c>
      <c r="N1370" s="27" t="str">
        <f t="shared" si="43"/>
        <v/>
      </c>
      <c r="O1370" s="27" t="str">
        <f t="shared" si="44"/>
        <v/>
      </c>
      <c r="P1370" s="27" t="str">
        <f t="shared" si="45"/>
        <v/>
      </c>
      <c r="Q1370" s="28" t="s">
        <v>66</v>
      </c>
      <c r="R1370" s="33" t="s">
        <v>66</v>
      </c>
      <c r="S1370" s="30">
        <f ca="1">SUMIFS(Dividendos!E:E,Dividendos!B:B,A1370,Dividendos!A:A,"&gt;="&amp;B1370,Dividendos!A:A,"&lt;="&amp; IF(I1370="",TODAY(),I1370 ))*D1370</f>
        <v>0</v>
      </c>
      <c r="T1370" s="30">
        <f t="shared" ca="1" si="46"/>
        <v>0</v>
      </c>
      <c r="U1370" s="31" t="str">
        <f ca="1">IFERROR(__xludf.DUMMYFUNCTION("IFERROR(IF(B1370=TODAY(),GOOGLEFINANCE(""INDEXBVMF:IFIX""),INDEX(GOOGLEFINANCE(""INDEXBVMF:IFIX"",""price"",$B1370),2,2)))"),"")</f>
        <v/>
      </c>
      <c r="V1370" s="31">
        <f ca="1">IFERROR(__xludf.DUMMYFUNCTION("IF(OR(ISBLANK($I1370),I1370=TODAY()), GOOGLEFINANCE(""INDEXBVMF:IFIX"") ,INDEX(GOOGLEFINANCE(""INDEXBVMF:IFIX"",""price"",$I1370),2,2))"),3416.25)</f>
        <v>3416.25</v>
      </c>
      <c r="W1370" s="32" t="e">
        <f t="shared" ca="1" si="47"/>
        <v>#VALUE!</v>
      </c>
      <c r="X1370" s="33" t="s">
        <v>66</v>
      </c>
      <c r="Y1370" s="34">
        <v>0</v>
      </c>
    </row>
    <row r="1371" spans="1:25" ht="15.75" customHeight="1" x14ac:dyDescent="0.2">
      <c r="A1371" s="48"/>
      <c r="B1371" s="45"/>
      <c r="C1371" s="46"/>
      <c r="D1371" s="48"/>
      <c r="E1371" s="135"/>
      <c r="F1371" s="49">
        <f t="shared" si="40"/>
        <v>0</v>
      </c>
      <c r="G1371" s="49">
        <f t="shared" si="41"/>
        <v>0</v>
      </c>
      <c r="H1371" s="34" t="s">
        <v>66</v>
      </c>
      <c r="I1371" s="45"/>
      <c r="J1371" s="46"/>
      <c r="K1371" s="25"/>
      <c r="L1371" s="22"/>
      <c r="M1371" s="47" t="str">
        <f t="shared" si="42"/>
        <v/>
      </c>
      <c r="N1371" s="27" t="str">
        <f t="shared" si="43"/>
        <v/>
      </c>
      <c r="O1371" s="27" t="str">
        <f t="shared" si="44"/>
        <v/>
      </c>
      <c r="P1371" s="27" t="str">
        <f t="shared" si="45"/>
        <v/>
      </c>
      <c r="Q1371" s="28" t="s">
        <v>66</v>
      </c>
      <c r="R1371" s="33" t="s">
        <v>66</v>
      </c>
      <c r="S1371" s="30">
        <f ca="1">SUMIFS(Dividendos!E:E,Dividendos!B:B,A1371,Dividendos!A:A,"&gt;="&amp;B1371,Dividendos!A:A,"&lt;="&amp; IF(I1371="",TODAY(),I1371 ))*D1371</f>
        <v>0</v>
      </c>
      <c r="T1371" s="30">
        <f t="shared" ca="1" si="46"/>
        <v>0</v>
      </c>
      <c r="U1371" s="31" t="str">
        <f ca="1">IFERROR(__xludf.DUMMYFUNCTION("IFERROR(IF(B1371=TODAY(),GOOGLEFINANCE(""INDEXBVMF:IFIX""),INDEX(GOOGLEFINANCE(""INDEXBVMF:IFIX"",""price"",$B1371),2,2)))"),"")</f>
        <v/>
      </c>
      <c r="V1371" s="31">
        <f ca="1">IFERROR(__xludf.DUMMYFUNCTION("IF(OR(ISBLANK($I1371),I1371=TODAY()), GOOGLEFINANCE(""INDEXBVMF:IFIX"") ,INDEX(GOOGLEFINANCE(""INDEXBVMF:IFIX"",""price"",$I1371),2,2))"),3416.25)</f>
        <v>3416.25</v>
      </c>
      <c r="W1371" s="32" t="e">
        <f t="shared" ca="1" si="47"/>
        <v>#VALUE!</v>
      </c>
      <c r="X1371" s="33" t="s">
        <v>66</v>
      </c>
      <c r="Y1371" s="34">
        <v>0</v>
      </c>
    </row>
    <row r="1372" spans="1:25" ht="15.75" customHeight="1" x14ac:dyDescent="0.2">
      <c r="A1372" s="48"/>
      <c r="B1372" s="45"/>
      <c r="C1372" s="46"/>
      <c r="D1372" s="48"/>
      <c r="E1372" s="135"/>
      <c r="F1372" s="49">
        <f t="shared" si="40"/>
        <v>0</v>
      </c>
      <c r="G1372" s="49">
        <f t="shared" si="41"/>
        <v>0</v>
      </c>
      <c r="H1372" s="34" t="s">
        <v>66</v>
      </c>
      <c r="I1372" s="45"/>
      <c r="J1372" s="46"/>
      <c r="K1372" s="25"/>
      <c r="L1372" s="22"/>
      <c r="M1372" s="47" t="str">
        <f t="shared" si="42"/>
        <v/>
      </c>
      <c r="N1372" s="27" t="str">
        <f t="shared" si="43"/>
        <v/>
      </c>
      <c r="O1372" s="27" t="str">
        <f t="shared" si="44"/>
        <v/>
      </c>
      <c r="P1372" s="27" t="str">
        <f t="shared" si="45"/>
        <v/>
      </c>
      <c r="Q1372" s="28" t="s">
        <v>66</v>
      </c>
      <c r="R1372" s="33" t="s">
        <v>66</v>
      </c>
      <c r="S1372" s="30">
        <f ca="1">SUMIFS(Dividendos!E:E,Dividendos!B:B,A1372,Dividendos!A:A,"&gt;="&amp;B1372,Dividendos!A:A,"&lt;="&amp; IF(I1372="",TODAY(),I1372 ))*D1372</f>
        <v>0</v>
      </c>
      <c r="T1372" s="30">
        <f t="shared" ca="1" si="46"/>
        <v>0</v>
      </c>
      <c r="U1372" s="31" t="str">
        <f ca="1">IFERROR(__xludf.DUMMYFUNCTION("IFERROR(IF(B1372=TODAY(),GOOGLEFINANCE(""INDEXBVMF:IFIX""),INDEX(GOOGLEFINANCE(""INDEXBVMF:IFIX"",""price"",$B1372),2,2)))"),"")</f>
        <v/>
      </c>
      <c r="V1372" s="31">
        <f ca="1">IFERROR(__xludf.DUMMYFUNCTION("IF(OR(ISBLANK($I1372),I1372=TODAY()), GOOGLEFINANCE(""INDEXBVMF:IFIX"") ,INDEX(GOOGLEFINANCE(""INDEXBVMF:IFIX"",""price"",$I1372),2,2))"),3416.25)</f>
        <v>3416.25</v>
      </c>
      <c r="W1372" s="32" t="e">
        <f t="shared" ca="1" si="47"/>
        <v>#VALUE!</v>
      </c>
      <c r="X1372" s="33" t="s">
        <v>66</v>
      </c>
      <c r="Y1372" s="34">
        <v>0</v>
      </c>
    </row>
    <row r="1373" spans="1:25" ht="15.75" customHeight="1" x14ac:dyDescent="0.2">
      <c r="A1373" s="48"/>
      <c r="B1373" s="45"/>
      <c r="C1373" s="46"/>
      <c r="D1373" s="48"/>
      <c r="E1373" s="135"/>
      <c r="F1373" s="49">
        <f t="shared" si="40"/>
        <v>0</v>
      </c>
      <c r="G1373" s="49">
        <f t="shared" si="41"/>
        <v>0</v>
      </c>
      <c r="H1373" s="34" t="s">
        <v>66</v>
      </c>
      <c r="I1373" s="45"/>
      <c r="J1373" s="46"/>
      <c r="K1373" s="25"/>
      <c r="L1373" s="22"/>
      <c r="M1373" s="47" t="str">
        <f t="shared" si="42"/>
        <v/>
      </c>
      <c r="N1373" s="27" t="str">
        <f t="shared" si="43"/>
        <v/>
      </c>
      <c r="O1373" s="27" t="str">
        <f t="shared" si="44"/>
        <v/>
      </c>
      <c r="P1373" s="27" t="str">
        <f t="shared" si="45"/>
        <v/>
      </c>
      <c r="Q1373" s="28" t="s">
        <v>66</v>
      </c>
      <c r="R1373" s="33" t="s">
        <v>66</v>
      </c>
      <c r="S1373" s="30">
        <f ca="1">SUMIFS(Dividendos!E:E,Dividendos!B:B,A1373,Dividendos!A:A,"&gt;="&amp;B1373,Dividendos!A:A,"&lt;="&amp; IF(I1373="",TODAY(),I1373 ))*D1373</f>
        <v>0</v>
      </c>
      <c r="T1373" s="30">
        <f t="shared" ca="1" si="46"/>
        <v>0</v>
      </c>
      <c r="U1373" s="31" t="str">
        <f ca="1">IFERROR(__xludf.DUMMYFUNCTION("IFERROR(IF(B1373=TODAY(),GOOGLEFINANCE(""INDEXBVMF:IFIX""),INDEX(GOOGLEFINANCE(""INDEXBVMF:IFIX"",""price"",$B1373),2,2)))"),"")</f>
        <v/>
      </c>
      <c r="V1373" s="31">
        <f ca="1">IFERROR(__xludf.DUMMYFUNCTION("IF(OR(ISBLANK($I1373),I1373=TODAY()), GOOGLEFINANCE(""INDEXBVMF:IFIX"") ,INDEX(GOOGLEFINANCE(""INDEXBVMF:IFIX"",""price"",$I1373),2,2))"),3416.25)</f>
        <v>3416.25</v>
      </c>
      <c r="W1373" s="32" t="e">
        <f t="shared" ca="1" si="47"/>
        <v>#VALUE!</v>
      </c>
      <c r="X1373" s="33" t="s">
        <v>66</v>
      </c>
      <c r="Y1373" s="34">
        <v>0</v>
      </c>
    </row>
    <row r="1374" spans="1:25" ht="15.75" customHeight="1" x14ac:dyDescent="0.2">
      <c r="A1374" s="48"/>
      <c r="B1374" s="45"/>
      <c r="C1374" s="46"/>
      <c r="D1374" s="48"/>
      <c r="E1374" s="135"/>
      <c r="F1374" s="49">
        <f t="shared" si="40"/>
        <v>0</v>
      </c>
      <c r="G1374" s="49">
        <f t="shared" si="41"/>
        <v>0</v>
      </c>
      <c r="H1374" s="34" t="s">
        <v>66</v>
      </c>
      <c r="I1374" s="45"/>
      <c r="J1374" s="46"/>
      <c r="K1374" s="25"/>
      <c r="L1374" s="22"/>
      <c r="M1374" s="47" t="str">
        <f t="shared" si="42"/>
        <v/>
      </c>
      <c r="N1374" s="27" t="str">
        <f t="shared" si="43"/>
        <v/>
      </c>
      <c r="O1374" s="27" t="str">
        <f t="shared" si="44"/>
        <v/>
      </c>
      <c r="P1374" s="27" t="str">
        <f t="shared" si="45"/>
        <v/>
      </c>
      <c r="Q1374" s="28" t="s">
        <v>66</v>
      </c>
      <c r="R1374" s="33" t="s">
        <v>66</v>
      </c>
      <c r="S1374" s="30">
        <f ca="1">SUMIFS(Dividendos!E:E,Dividendos!B:B,A1374,Dividendos!A:A,"&gt;="&amp;B1374,Dividendos!A:A,"&lt;="&amp; IF(I1374="",TODAY(),I1374 ))*D1374</f>
        <v>0</v>
      </c>
      <c r="T1374" s="30">
        <f t="shared" ca="1" si="46"/>
        <v>0</v>
      </c>
      <c r="U1374" s="31" t="str">
        <f ca="1">IFERROR(__xludf.DUMMYFUNCTION("IFERROR(IF(B1374=TODAY(),GOOGLEFINANCE(""INDEXBVMF:IFIX""),INDEX(GOOGLEFINANCE(""INDEXBVMF:IFIX"",""price"",$B1374),2,2)))"),"")</f>
        <v/>
      </c>
      <c r="V1374" s="31">
        <f ca="1">IFERROR(__xludf.DUMMYFUNCTION("IF(OR(ISBLANK($I1374),I1374=TODAY()), GOOGLEFINANCE(""INDEXBVMF:IFIX"") ,INDEX(GOOGLEFINANCE(""INDEXBVMF:IFIX"",""price"",$I1374),2,2))"),3416.25)</f>
        <v>3416.25</v>
      </c>
      <c r="W1374" s="32" t="e">
        <f t="shared" ca="1" si="47"/>
        <v>#VALUE!</v>
      </c>
      <c r="X1374" s="33" t="s">
        <v>66</v>
      </c>
      <c r="Y1374" s="34">
        <v>0</v>
      </c>
    </row>
    <row r="1375" spans="1:25" ht="15.75" customHeight="1" x14ac:dyDescent="0.2">
      <c r="A1375" s="48"/>
      <c r="B1375" s="45"/>
      <c r="C1375" s="46"/>
      <c r="D1375" s="48"/>
      <c r="E1375" s="135"/>
      <c r="F1375" s="49">
        <f t="shared" si="40"/>
        <v>0</v>
      </c>
      <c r="G1375" s="49">
        <f t="shared" si="41"/>
        <v>0</v>
      </c>
      <c r="H1375" s="34" t="s">
        <v>66</v>
      </c>
      <c r="I1375" s="45"/>
      <c r="J1375" s="46"/>
      <c r="K1375" s="25"/>
      <c r="L1375" s="22"/>
      <c r="M1375" s="47" t="str">
        <f t="shared" si="42"/>
        <v/>
      </c>
      <c r="N1375" s="27" t="str">
        <f t="shared" si="43"/>
        <v/>
      </c>
      <c r="O1375" s="27" t="str">
        <f t="shared" si="44"/>
        <v/>
      </c>
      <c r="P1375" s="27" t="str">
        <f t="shared" si="45"/>
        <v/>
      </c>
      <c r="Q1375" s="28" t="s">
        <v>66</v>
      </c>
      <c r="R1375" s="33" t="s">
        <v>66</v>
      </c>
      <c r="S1375" s="30">
        <f ca="1">SUMIFS(Dividendos!E:E,Dividendos!B:B,A1375,Dividendos!A:A,"&gt;="&amp;B1375,Dividendos!A:A,"&lt;="&amp; IF(I1375="",TODAY(),I1375 ))*D1375</f>
        <v>0</v>
      </c>
      <c r="T1375" s="30">
        <f t="shared" ca="1" si="46"/>
        <v>0</v>
      </c>
      <c r="U1375" s="31" t="str">
        <f ca="1">IFERROR(__xludf.DUMMYFUNCTION("IFERROR(IF(B1375=TODAY(),GOOGLEFINANCE(""INDEXBVMF:IFIX""),INDEX(GOOGLEFINANCE(""INDEXBVMF:IFIX"",""price"",$B1375),2,2)))"),"")</f>
        <v/>
      </c>
      <c r="V1375" s="31">
        <f ca="1">IFERROR(__xludf.DUMMYFUNCTION("IF(OR(ISBLANK($I1375),I1375=TODAY()), GOOGLEFINANCE(""INDEXBVMF:IFIX"") ,INDEX(GOOGLEFINANCE(""INDEXBVMF:IFIX"",""price"",$I1375),2,2))"),3416.25)</f>
        <v>3416.25</v>
      </c>
      <c r="W1375" s="32" t="e">
        <f t="shared" ca="1" si="47"/>
        <v>#VALUE!</v>
      </c>
      <c r="X1375" s="33" t="s">
        <v>66</v>
      </c>
      <c r="Y1375" s="34">
        <v>0</v>
      </c>
    </row>
    <row r="1376" spans="1:25" ht="15.75" customHeight="1" x14ac:dyDescent="0.2">
      <c r="A1376" s="48"/>
      <c r="B1376" s="45"/>
      <c r="C1376" s="46"/>
      <c r="D1376" s="48"/>
      <c r="E1376" s="135"/>
      <c r="F1376" s="49">
        <f t="shared" si="40"/>
        <v>0</v>
      </c>
      <c r="G1376" s="49">
        <f t="shared" si="41"/>
        <v>0</v>
      </c>
      <c r="H1376" s="34" t="s">
        <v>66</v>
      </c>
      <c r="I1376" s="45"/>
      <c r="J1376" s="46"/>
      <c r="K1376" s="25"/>
      <c r="L1376" s="22"/>
      <c r="M1376" s="47" t="str">
        <f t="shared" si="42"/>
        <v/>
      </c>
      <c r="N1376" s="27" t="str">
        <f t="shared" si="43"/>
        <v/>
      </c>
      <c r="O1376" s="27" t="str">
        <f t="shared" si="44"/>
        <v/>
      </c>
      <c r="P1376" s="27" t="str">
        <f t="shared" si="45"/>
        <v/>
      </c>
      <c r="Q1376" s="28" t="s">
        <v>66</v>
      </c>
      <c r="R1376" s="33" t="s">
        <v>66</v>
      </c>
      <c r="S1376" s="30">
        <f ca="1">SUMIFS(Dividendos!E:E,Dividendos!B:B,A1376,Dividendos!A:A,"&gt;="&amp;B1376,Dividendos!A:A,"&lt;="&amp; IF(I1376="",TODAY(),I1376 ))*D1376</f>
        <v>0</v>
      </c>
      <c r="T1376" s="30">
        <f t="shared" ca="1" si="46"/>
        <v>0</v>
      </c>
      <c r="U1376" s="31" t="str">
        <f ca="1">IFERROR(__xludf.DUMMYFUNCTION("IFERROR(IF(B1376=TODAY(),GOOGLEFINANCE(""INDEXBVMF:IFIX""),INDEX(GOOGLEFINANCE(""INDEXBVMF:IFIX"",""price"",$B1376),2,2)))"),"")</f>
        <v/>
      </c>
      <c r="V1376" s="31">
        <f ca="1">IFERROR(__xludf.DUMMYFUNCTION("IF(OR(ISBLANK($I1376),I1376=TODAY()), GOOGLEFINANCE(""INDEXBVMF:IFIX"") ,INDEX(GOOGLEFINANCE(""INDEXBVMF:IFIX"",""price"",$I1376),2,2))"),3416.25)</f>
        <v>3416.25</v>
      </c>
      <c r="W1376" s="32" t="e">
        <f t="shared" ca="1" si="47"/>
        <v>#VALUE!</v>
      </c>
      <c r="X1376" s="33" t="s">
        <v>66</v>
      </c>
      <c r="Y1376" s="34">
        <v>0</v>
      </c>
    </row>
    <row r="1377" spans="1:25" ht="15.75" customHeight="1" x14ac:dyDescent="0.2">
      <c r="A1377" s="48"/>
      <c r="B1377" s="45"/>
      <c r="C1377" s="46"/>
      <c r="D1377" s="48"/>
      <c r="E1377" s="135"/>
      <c r="F1377" s="49">
        <f t="shared" si="40"/>
        <v>0</v>
      </c>
      <c r="G1377" s="49">
        <f t="shared" si="41"/>
        <v>0</v>
      </c>
      <c r="H1377" s="34" t="s">
        <v>66</v>
      </c>
      <c r="I1377" s="45"/>
      <c r="J1377" s="46"/>
      <c r="K1377" s="25"/>
      <c r="L1377" s="22"/>
      <c r="M1377" s="47" t="str">
        <f t="shared" si="42"/>
        <v/>
      </c>
      <c r="N1377" s="27" t="str">
        <f t="shared" si="43"/>
        <v/>
      </c>
      <c r="O1377" s="27" t="str">
        <f t="shared" si="44"/>
        <v/>
      </c>
      <c r="P1377" s="27" t="str">
        <f t="shared" si="45"/>
        <v/>
      </c>
      <c r="Q1377" s="28" t="s">
        <v>66</v>
      </c>
      <c r="R1377" s="33" t="s">
        <v>66</v>
      </c>
      <c r="S1377" s="30">
        <f ca="1">SUMIFS(Dividendos!E:E,Dividendos!B:B,A1377,Dividendos!A:A,"&gt;="&amp;B1377,Dividendos!A:A,"&lt;="&amp; IF(I1377="",TODAY(),I1377 ))*D1377</f>
        <v>0</v>
      </c>
      <c r="T1377" s="30">
        <f t="shared" ca="1" si="46"/>
        <v>0</v>
      </c>
      <c r="U1377" s="31" t="str">
        <f ca="1">IFERROR(__xludf.DUMMYFUNCTION("IFERROR(IF(B1377=TODAY(),GOOGLEFINANCE(""INDEXBVMF:IFIX""),INDEX(GOOGLEFINANCE(""INDEXBVMF:IFIX"",""price"",$B1377),2,2)))"),"")</f>
        <v/>
      </c>
      <c r="V1377" s="31">
        <f ca="1">IFERROR(__xludf.DUMMYFUNCTION("IF(OR(ISBLANK($I1377),I1377=TODAY()), GOOGLEFINANCE(""INDEXBVMF:IFIX"") ,INDEX(GOOGLEFINANCE(""INDEXBVMF:IFIX"",""price"",$I1377),2,2))"),3416.25)</f>
        <v>3416.25</v>
      </c>
      <c r="W1377" s="32" t="e">
        <f t="shared" ca="1" si="47"/>
        <v>#VALUE!</v>
      </c>
      <c r="X1377" s="33" t="s">
        <v>66</v>
      </c>
      <c r="Y1377" s="34">
        <v>0</v>
      </c>
    </row>
    <row r="1378" spans="1:25" ht="15.75" customHeight="1" x14ac:dyDescent="0.2">
      <c r="A1378" s="48"/>
      <c r="B1378" s="45"/>
      <c r="C1378" s="46"/>
      <c r="D1378" s="48"/>
      <c r="E1378" s="135"/>
      <c r="F1378" s="49">
        <f t="shared" si="40"/>
        <v>0</v>
      </c>
      <c r="G1378" s="49">
        <f t="shared" si="41"/>
        <v>0</v>
      </c>
      <c r="H1378" s="34" t="s">
        <v>66</v>
      </c>
      <c r="I1378" s="45"/>
      <c r="J1378" s="46"/>
      <c r="K1378" s="25"/>
      <c r="L1378" s="22"/>
      <c r="M1378" s="47" t="str">
        <f t="shared" si="42"/>
        <v/>
      </c>
      <c r="N1378" s="27" t="str">
        <f t="shared" si="43"/>
        <v/>
      </c>
      <c r="O1378" s="27" t="str">
        <f t="shared" si="44"/>
        <v/>
      </c>
      <c r="P1378" s="27" t="str">
        <f t="shared" si="45"/>
        <v/>
      </c>
      <c r="Q1378" s="28" t="s">
        <v>66</v>
      </c>
      <c r="R1378" s="33" t="s">
        <v>66</v>
      </c>
      <c r="S1378" s="30">
        <f ca="1">SUMIFS(Dividendos!E:E,Dividendos!B:B,A1378,Dividendos!A:A,"&gt;="&amp;B1378,Dividendos!A:A,"&lt;="&amp; IF(I1378="",TODAY(),I1378 ))*D1378</f>
        <v>0</v>
      </c>
      <c r="T1378" s="30">
        <f t="shared" ca="1" si="46"/>
        <v>0</v>
      </c>
      <c r="U1378" s="31" t="str">
        <f ca="1">IFERROR(__xludf.DUMMYFUNCTION("IFERROR(IF(B1378=TODAY(),GOOGLEFINANCE(""INDEXBVMF:IFIX""),INDEX(GOOGLEFINANCE(""INDEXBVMF:IFIX"",""price"",$B1378),2,2)))"),"")</f>
        <v/>
      </c>
      <c r="V1378" s="31">
        <f ca="1">IFERROR(__xludf.DUMMYFUNCTION("IF(OR(ISBLANK($I1378),I1378=TODAY()), GOOGLEFINANCE(""INDEXBVMF:IFIX"") ,INDEX(GOOGLEFINANCE(""INDEXBVMF:IFIX"",""price"",$I1378),2,2))"),3416.25)</f>
        <v>3416.25</v>
      </c>
      <c r="W1378" s="32" t="e">
        <f t="shared" ca="1" si="47"/>
        <v>#VALUE!</v>
      </c>
      <c r="X1378" s="33" t="s">
        <v>66</v>
      </c>
      <c r="Y1378" s="34">
        <v>0</v>
      </c>
    </row>
    <row r="1379" spans="1:25" ht="15.75" customHeight="1" x14ac:dyDescent="0.2">
      <c r="A1379" s="48"/>
      <c r="B1379" s="45"/>
      <c r="C1379" s="46"/>
      <c r="D1379" s="48"/>
      <c r="E1379" s="135"/>
      <c r="F1379" s="49">
        <f t="shared" si="40"/>
        <v>0</v>
      </c>
      <c r="G1379" s="49">
        <f t="shared" si="41"/>
        <v>0</v>
      </c>
      <c r="H1379" s="34" t="s">
        <v>66</v>
      </c>
      <c r="I1379" s="45"/>
      <c r="J1379" s="46"/>
      <c r="K1379" s="25"/>
      <c r="L1379" s="22"/>
      <c r="M1379" s="47" t="str">
        <f t="shared" si="42"/>
        <v/>
      </c>
      <c r="N1379" s="27" t="str">
        <f t="shared" si="43"/>
        <v/>
      </c>
      <c r="O1379" s="27" t="str">
        <f t="shared" si="44"/>
        <v/>
      </c>
      <c r="P1379" s="27" t="str">
        <f t="shared" si="45"/>
        <v/>
      </c>
      <c r="Q1379" s="28" t="s">
        <v>66</v>
      </c>
      <c r="R1379" s="33" t="s">
        <v>66</v>
      </c>
      <c r="S1379" s="30">
        <f ca="1">SUMIFS(Dividendos!E:E,Dividendos!B:B,A1379,Dividendos!A:A,"&gt;="&amp;B1379,Dividendos!A:A,"&lt;="&amp; IF(I1379="",TODAY(),I1379 ))*D1379</f>
        <v>0</v>
      </c>
      <c r="T1379" s="30">
        <f t="shared" ca="1" si="46"/>
        <v>0</v>
      </c>
      <c r="U1379" s="31" t="str">
        <f ca="1">IFERROR(__xludf.DUMMYFUNCTION("IFERROR(IF(B1379=TODAY(),GOOGLEFINANCE(""INDEXBVMF:IFIX""),INDEX(GOOGLEFINANCE(""INDEXBVMF:IFIX"",""price"",$B1379),2,2)))"),"")</f>
        <v/>
      </c>
      <c r="V1379" s="31">
        <f ca="1">IFERROR(__xludf.DUMMYFUNCTION("IF(OR(ISBLANK($I1379),I1379=TODAY()), GOOGLEFINANCE(""INDEXBVMF:IFIX"") ,INDEX(GOOGLEFINANCE(""INDEXBVMF:IFIX"",""price"",$I1379),2,2))"),3416.25)</f>
        <v>3416.25</v>
      </c>
      <c r="W1379" s="32" t="e">
        <f t="shared" ca="1" si="47"/>
        <v>#VALUE!</v>
      </c>
      <c r="X1379" s="33" t="s">
        <v>66</v>
      </c>
      <c r="Y1379" s="34">
        <v>0</v>
      </c>
    </row>
    <row r="1380" spans="1:25" ht="15.75" customHeight="1" x14ac:dyDescent="0.2">
      <c r="A1380" s="48"/>
      <c r="B1380" s="45"/>
      <c r="C1380" s="46"/>
      <c r="D1380" s="48"/>
      <c r="E1380" s="135"/>
      <c r="F1380" s="49">
        <f t="shared" si="40"/>
        <v>0</v>
      </c>
      <c r="G1380" s="49">
        <f t="shared" si="41"/>
        <v>0</v>
      </c>
      <c r="H1380" s="34" t="s">
        <v>66</v>
      </c>
      <c r="I1380" s="45"/>
      <c r="J1380" s="46"/>
      <c r="K1380" s="25"/>
      <c r="L1380" s="22"/>
      <c r="M1380" s="47" t="str">
        <f t="shared" si="42"/>
        <v/>
      </c>
      <c r="N1380" s="27" t="str">
        <f t="shared" si="43"/>
        <v/>
      </c>
      <c r="O1380" s="27" t="str">
        <f t="shared" si="44"/>
        <v/>
      </c>
      <c r="P1380" s="27" t="str">
        <f t="shared" si="45"/>
        <v/>
      </c>
      <c r="Q1380" s="28" t="s">
        <v>66</v>
      </c>
      <c r="R1380" s="33" t="s">
        <v>66</v>
      </c>
      <c r="S1380" s="30">
        <f ca="1">SUMIFS(Dividendos!E:E,Dividendos!B:B,A1380,Dividendos!A:A,"&gt;="&amp;B1380,Dividendos!A:A,"&lt;="&amp; IF(I1380="",TODAY(),I1380 ))*D1380</f>
        <v>0</v>
      </c>
      <c r="T1380" s="30">
        <f t="shared" ca="1" si="46"/>
        <v>0</v>
      </c>
      <c r="U1380" s="31" t="str">
        <f ca="1">IFERROR(__xludf.DUMMYFUNCTION("IFERROR(IF(B1380=TODAY(),GOOGLEFINANCE(""INDEXBVMF:IFIX""),INDEX(GOOGLEFINANCE(""INDEXBVMF:IFIX"",""price"",$B1380),2,2)))"),"")</f>
        <v/>
      </c>
      <c r="V1380" s="31">
        <f ca="1">IFERROR(__xludf.DUMMYFUNCTION("IF(OR(ISBLANK($I1380),I1380=TODAY()), GOOGLEFINANCE(""INDEXBVMF:IFIX"") ,INDEX(GOOGLEFINANCE(""INDEXBVMF:IFIX"",""price"",$I1380),2,2))"),3416.25)</f>
        <v>3416.25</v>
      </c>
      <c r="W1380" s="32" t="e">
        <f t="shared" ca="1" si="47"/>
        <v>#VALUE!</v>
      </c>
      <c r="X1380" s="33" t="s">
        <v>66</v>
      </c>
      <c r="Y1380" s="34">
        <v>0</v>
      </c>
    </row>
    <row r="1381" spans="1:25" ht="15.75" customHeight="1" x14ac:dyDescent="0.2">
      <c r="A1381" s="48"/>
      <c r="B1381" s="45"/>
      <c r="C1381" s="46"/>
      <c r="D1381" s="48"/>
      <c r="E1381" s="135"/>
      <c r="F1381" s="49">
        <f t="shared" si="40"/>
        <v>0</v>
      </c>
      <c r="G1381" s="49">
        <f t="shared" si="41"/>
        <v>0</v>
      </c>
      <c r="H1381" s="34" t="s">
        <v>66</v>
      </c>
      <c r="I1381" s="45"/>
      <c r="J1381" s="46"/>
      <c r="K1381" s="25"/>
      <c r="L1381" s="22"/>
      <c r="M1381" s="47" t="str">
        <f t="shared" si="42"/>
        <v/>
      </c>
      <c r="N1381" s="27" t="str">
        <f t="shared" si="43"/>
        <v/>
      </c>
      <c r="O1381" s="27" t="str">
        <f t="shared" si="44"/>
        <v/>
      </c>
      <c r="P1381" s="27" t="str">
        <f t="shared" si="45"/>
        <v/>
      </c>
      <c r="Q1381" s="28" t="s">
        <v>66</v>
      </c>
      <c r="R1381" s="33" t="s">
        <v>66</v>
      </c>
      <c r="S1381" s="30">
        <f ca="1">SUMIFS(Dividendos!E:E,Dividendos!B:B,A1381,Dividendos!A:A,"&gt;="&amp;B1381,Dividendos!A:A,"&lt;="&amp; IF(I1381="",TODAY(),I1381 ))*D1381</f>
        <v>0</v>
      </c>
      <c r="T1381" s="30">
        <f t="shared" ca="1" si="46"/>
        <v>0</v>
      </c>
      <c r="U1381" s="31" t="str">
        <f ca="1">IFERROR(__xludf.DUMMYFUNCTION("IFERROR(IF(B1381=TODAY(),GOOGLEFINANCE(""INDEXBVMF:IFIX""),INDEX(GOOGLEFINANCE(""INDEXBVMF:IFIX"",""price"",$B1381),2,2)))"),"")</f>
        <v/>
      </c>
      <c r="V1381" s="31">
        <f ca="1">IFERROR(__xludf.DUMMYFUNCTION("IF(OR(ISBLANK($I1381),I1381=TODAY()), GOOGLEFINANCE(""INDEXBVMF:IFIX"") ,INDEX(GOOGLEFINANCE(""INDEXBVMF:IFIX"",""price"",$I1381),2,2))"),3416.25)</f>
        <v>3416.25</v>
      </c>
      <c r="W1381" s="32" t="e">
        <f t="shared" ca="1" si="47"/>
        <v>#VALUE!</v>
      </c>
      <c r="X1381" s="33" t="s">
        <v>66</v>
      </c>
      <c r="Y1381" s="34">
        <v>0</v>
      </c>
    </row>
    <row r="1382" spans="1:25" ht="15.75" customHeight="1" x14ac:dyDescent="0.2">
      <c r="A1382" s="48"/>
      <c r="B1382" s="45"/>
      <c r="C1382" s="46"/>
      <c r="D1382" s="48"/>
      <c r="E1382" s="135"/>
      <c r="F1382" s="49">
        <f t="shared" si="40"/>
        <v>0</v>
      </c>
      <c r="G1382" s="49">
        <f t="shared" si="41"/>
        <v>0</v>
      </c>
      <c r="H1382" s="34" t="s">
        <v>66</v>
      </c>
      <c r="I1382" s="45"/>
      <c r="J1382" s="46"/>
      <c r="K1382" s="25"/>
      <c r="L1382" s="22"/>
      <c r="M1382" s="47" t="str">
        <f t="shared" si="42"/>
        <v/>
      </c>
      <c r="N1382" s="27" t="str">
        <f t="shared" si="43"/>
        <v/>
      </c>
      <c r="O1382" s="27" t="str">
        <f t="shared" si="44"/>
        <v/>
      </c>
      <c r="P1382" s="27" t="str">
        <f t="shared" si="45"/>
        <v/>
      </c>
      <c r="Q1382" s="28" t="s">
        <v>66</v>
      </c>
      <c r="R1382" s="33" t="s">
        <v>66</v>
      </c>
      <c r="S1382" s="30">
        <f ca="1">SUMIFS(Dividendos!E:E,Dividendos!B:B,A1382,Dividendos!A:A,"&gt;="&amp;B1382,Dividendos!A:A,"&lt;="&amp; IF(I1382="",TODAY(),I1382 ))*D1382</f>
        <v>0</v>
      </c>
      <c r="T1382" s="30">
        <f t="shared" ca="1" si="46"/>
        <v>0</v>
      </c>
      <c r="U1382" s="31" t="str">
        <f ca="1">IFERROR(__xludf.DUMMYFUNCTION("IFERROR(IF(B1382=TODAY(),GOOGLEFINANCE(""INDEXBVMF:IFIX""),INDEX(GOOGLEFINANCE(""INDEXBVMF:IFIX"",""price"",$B1382),2,2)))"),"")</f>
        <v/>
      </c>
      <c r="V1382" s="31">
        <f ca="1">IFERROR(__xludf.DUMMYFUNCTION("IF(OR(ISBLANK($I1382),I1382=TODAY()), GOOGLEFINANCE(""INDEXBVMF:IFIX"") ,INDEX(GOOGLEFINANCE(""INDEXBVMF:IFIX"",""price"",$I1382),2,2))"),3416.25)</f>
        <v>3416.25</v>
      </c>
      <c r="W1382" s="32" t="e">
        <f t="shared" ca="1" si="47"/>
        <v>#VALUE!</v>
      </c>
      <c r="X1382" s="33" t="s">
        <v>66</v>
      </c>
      <c r="Y1382" s="34">
        <v>0</v>
      </c>
    </row>
    <row r="1383" spans="1:25" ht="15.75" customHeight="1" x14ac:dyDescent="0.2">
      <c r="A1383" s="48"/>
      <c r="B1383" s="45"/>
      <c r="C1383" s="46"/>
      <c r="D1383" s="48"/>
      <c r="E1383" s="135"/>
      <c r="F1383" s="49">
        <f t="shared" si="40"/>
        <v>0</v>
      </c>
      <c r="G1383" s="49">
        <f t="shared" si="41"/>
        <v>0</v>
      </c>
      <c r="H1383" s="34" t="s">
        <v>66</v>
      </c>
      <c r="I1383" s="45"/>
      <c r="J1383" s="46"/>
      <c r="K1383" s="25"/>
      <c r="L1383" s="22"/>
      <c r="M1383" s="47" t="str">
        <f t="shared" si="42"/>
        <v/>
      </c>
      <c r="N1383" s="27" t="str">
        <f t="shared" si="43"/>
        <v/>
      </c>
      <c r="O1383" s="27" t="str">
        <f t="shared" si="44"/>
        <v/>
      </c>
      <c r="P1383" s="27" t="str">
        <f t="shared" si="45"/>
        <v/>
      </c>
      <c r="Q1383" s="28" t="s">
        <v>66</v>
      </c>
      <c r="R1383" s="33" t="s">
        <v>66</v>
      </c>
      <c r="S1383" s="30">
        <f ca="1">SUMIFS(Dividendos!E:E,Dividendos!B:B,A1383,Dividendos!A:A,"&gt;="&amp;B1383,Dividendos!A:A,"&lt;="&amp; IF(I1383="",TODAY(),I1383 ))*D1383</f>
        <v>0</v>
      </c>
      <c r="T1383" s="30">
        <f t="shared" ca="1" si="46"/>
        <v>0</v>
      </c>
      <c r="U1383" s="31" t="str">
        <f ca="1">IFERROR(__xludf.DUMMYFUNCTION("IFERROR(IF(B1383=TODAY(),GOOGLEFINANCE(""INDEXBVMF:IFIX""),INDEX(GOOGLEFINANCE(""INDEXBVMF:IFIX"",""price"",$B1383),2,2)))"),"")</f>
        <v/>
      </c>
      <c r="V1383" s="31">
        <f ca="1">IFERROR(__xludf.DUMMYFUNCTION("IF(OR(ISBLANK($I1383),I1383=TODAY()), GOOGLEFINANCE(""INDEXBVMF:IFIX"") ,INDEX(GOOGLEFINANCE(""INDEXBVMF:IFIX"",""price"",$I1383),2,2))"),3416.25)</f>
        <v>3416.25</v>
      </c>
      <c r="W1383" s="32" t="e">
        <f t="shared" ca="1" si="47"/>
        <v>#VALUE!</v>
      </c>
      <c r="X1383" s="33" t="s">
        <v>66</v>
      </c>
      <c r="Y1383" s="34">
        <v>0</v>
      </c>
    </row>
    <row r="1384" spans="1:25" ht="15.75" customHeight="1" x14ac:dyDescent="0.2">
      <c r="A1384" s="48"/>
      <c r="B1384" s="45"/>
      <c r="C1384" s="46"/>
      <c r="D1384" s="48"/>
      <c r="E1384" s="135"/>
      <c r="F1384" s="49">
        <f t="shared" si="40"/>
        <v>0</v>
      </c>
      <c r="G1384" s="49">
        <f t="shared" si="41"/>
        <v>0</v>
      </c>
      <c r="H1384" s="34" t="s">
        <v>66</v>
      </c>
      <c r="I1384" s="45"/>
      <c r="J1384" s="46"/>
      <c r="K1384" s="25"/>
      <c r="L1384" s="22"/>
      <c r="M1384" s="47" t="str">
        <f t="shared" si="42"/>
        <v/>
      </c>
      <c r="N1384" s="27" t="str">
        <f t="shared" si="43"/>
        <v/>
      </c>
      <c r="O1384" s="27" t="str">
        <f t="shared" si="44"/>
        <v/>
      </c>
      <c r="P1384" s="27" t="str">
        <f t="shared" si="45"/>
        <v/>
      </c>
      <c r="Q1384" s="28" t="s">
        <v>66</v>
      </c>
      <c r="R1384" s="33" t="s">
        <v>66</v>
      </c>
      <c r="S1384" s="30">
        <f ca="1">SUMIFS(Dividendos!E:E,Dividendos!B:B,A1384,Dividendos!A:A,"&gt;="&amp;B1384,Dividendos!A:A,"&lt;="&amp; IF(I1384="",TODAY(),I1384 ))*D1384</f>
        <v>0</v>
      </c>
      <c r="T1384" s="30">
        <f t="shared" ca="1" si="46"/>
        <v>0</v>
      </c>
      <c r="U1384" s="31" t="str">
        <f ca="1">IFERROR(__xludf.DUMMYFUNCTION("IFERROR(IF(B1384=TODAY(),GOOGLEFINANCE(""INDEXBVMF:IFIX""),INDEX(GOOGLEFINANCE(""INDEXBVMF:IFIX"",""price"",$B1384),2,2)))"),"")</f>
        <v/>
      </c>
      <c r="V1384" s="31">
        <f ca="1">IFERROR(__xludf.DUMMYFUNCTION("IF(OR(ISBLANK($I1384),I1384=TODAY()), GOOGLEFINANCE(""INDEXBVMF:IFIX"") ,INDEX(GOOGLEFINANCE(""INDEXBVMF:IFIX"",""price"",$I1384),2,2))"),3416.25)</f>
        <v>3416.25</v>
      </c>
      <c r="W1384" s="32" t="e">
        <f t="shared" ca="1" si="47"/>
        <v>#VALUE!</v>
      </c>
      <c r="X1384" s="33" t="s">
        <v>66</v>
      </c>
      <c r="Y1384" s="34">
        <v>0</v>
      </c>
    </row>
    <row r="1385" spans="1:25" ht="15.75" customHeight="1" x14ac:dyDescent="0.2">
      <c r="A1385" s="48"/>
      <c r="B1385" s="45"/>
      <c r="C1385" s="46"/>
      <c r="D1385" s="48"/>
      <c r="E1385" s="135"/>
      <c r="F1385" s="49">
        <f t="shared" si="40"/>
        <v>0</v>
      </c>
      <c r="G1385" s="49">
        <f t="shared" si="41"/>
        <v>0</v>
      </c>
      <c r="H1385" s="34" t="s">
        <v>66</v>
      </c>
      <c r="I1385" s="45"/>
      <c r="J1385" s="46"/>
      <c r="K1385" s="25"/>
      <c r="L1385" s="22"/>
      <c r="M1385" s="47" t="str">
        <f t="shared" si="42"/>
        <v/>
      </c>
      <c r="N1385" s="27" t="str">
        <f t="shared" si="43"/>
        <v/>
      </c>
      <c r="O1385" s="27" t="str">
        <f t="shared" si="44"/>
        <v/>
      </c>
      <c r="P1385" s="27" t="str">
        <f t="shared" si="45"/>
        <v/>
      </c>
      <c r="Q1385" s="28" t="s">
        <v>66</v>
      </c>
      <c r="R1385" s="33" t="s">
        <v>66</v>
      </c>
      <c r="S1385" s="30">
        <f ca="1">SUMIFS(Dividendos!E:E,Dividendos!B:B,A1385,Dividendos!A:A,"&gt;="&amp;B1385,Dividendos!A:A,"&lt;="&amp; IF(I1385="",TODAY(),I1385 ))*D1385</f>
        <v>0</v>
      </c>
      <c r="T1385" s="30">
        <f t="shared" ca="1" si="46"/>
        <v>0</v>
      </c>
      <c r="U1385" s="31" t="str">
        <f ca="1">IFERROR(__xludf.DUMMYFUNCTION("IFERROR(IF(B1385=TODAY(),GOOGLEFINANCE(""INDEXBVMF:IFIX""),INDEX(GOOGLEFINANCE(""INDEXBVMF:IFIX"",""price"",$B1385),2,2)))"),"")</f>
        <v/>
      </c>
      <c r="V1385" s="31">
        <f ca="1">IFERROR(__xludf.DUMMYFUNCTION("IF(OR(ISBLANK($I1385),I1385=TODAY()), GOOGLEFINANCE(""INDEXBVMF:IFIX"") ,INDEX(GOOGLEFINANCE(""INDEXBVMF:IFIX"",""price"",$I1385),2,2))"),3416.25)</f>
        <v>3416.25</v>
      </c>
      <c r="W1385" s="32" t="e">
        <f t="shared" ca="1" si="47"/>
        <v>#VALUE!</v>
      </c>
      <c r="X1385" s="33" t="s">
        <v>66</v>
      </c>
      <c r="Y1385" s="34">
        <v>0</v>
      </c>
    </row>
    <row r="1386" spans="1:25" ht="15.75" customHeight="1" x14ac:dyDescent="0.2">
      <c r="A1386" s="48"/>
      <c r="B1386" s="45"/>
      <c r="C1386" s="46"/>
      <c r="D1386" s="48"/>
      <c r="E1386" s="135"/>
      <c r="F1386" s="49">
        <f t="shared" si="40"/>
        <v>0</v>
      </c>
      <c r="G1386" s="49">
        <f t="shared" si="41"/>
        <v>0</v>
      </c>
      <c r="H1386" s="34" t="s">
        <v>66</v>
      </c>
      <c r="I1386" s="45"/>
      <c r="J1386" s="46"/>
      <c r="K1386" s="25"/>
      <c r="L1386" s="22"/>
      <c r="M1386" s="47" t="str">
        <f t="shared" si="42"/>
        <v/>
      </c>
      <c r="N1386" s="27" t="str">
        <f t="shared" si="43"/>
        <v/>
      </c>
      <c r="O1386" s="27" t="str">
        <f t="shared" si="44"/>
        <v/>
      </c>
      <c r="P1386" s="27" t="str">
        <f t="shared" si="45"/>
        <v/>
      </c>
      <c r="Q1386" s="28" t="s">
        <v>66</v>
      </c>
      <c r="R1386" s="33" t="s">
        <v>66</v>
      </c>
      <c r="S1386" s="30">
        <f ca="1">SUMIFS(Dividendos!E:E,Dividendos!B:B,A1386,Dividendos!A:A,"&gt;="&amp;B1386,Dividendos!A:A,"&lt;="&amp; IF(I1386="",TODAY(),I1386 ))*D1386</f>
        <v>0</v>
      </c>
      <c r="T1386" s="30">
        <f t="shared" ca="1" si="46"/>
        <v>0</v>
      </c>
      <c r="U1386" s="31" t="str">
        <f ca="1">IFERROR(__xludf.DUMMYFUNCTION("IFERROR(IF(B1386=TODAY(),GOOGLEFINANCE(""INDEXBVMF:IFIX""),INDEX(GOOGLEFINANCE(""INDEXBVMF:IFIX"",""price"",$B1386),2,2)))"),"")</f>
        <v/>
      </c>
      <c r="V1386" s="31">
        <f ca="1">IFERROR(__xludf.DUMMYFUNCTION("IF(OR(ISBLANK($I1386),I1386=TODAY()), GOOGLEFINANCE(""INDEXBVMF:IFIX"") ,INDEX(GOOGLEFINANCE(""INDEXBVMF:IFIX"",""price"",$I1386),2,2))"),3416.25)</f>
        <v>3416.25</v>
      </c>
      <c r="W1386" s="32" t="e">
        <f t="shared" ca="1" si="47"/>
        <v>#VALUE!</v>
      </c>
      <c r="X1386" s="33" t="s">
        <v>66</v>
      </c>
      <c r="Y1386" s="34">
        <v>0</v>
      </c>
    </row>
    <row r="1387" spans="1:25" ht="15.75" customHeight="1" x14ac:dyDescent="0.2">
      <c r="A1387" s="48"/>
      <c r="B1387" s="45"/>
      <c r="C1387" s="46"/>
      <c r="D1387" s="48"/>
      <c r="E1387" s="135"/>
      <c r="F1387" s="49">
        <f t="shared" si="40"/>
        <v>0</v>
      </c>
      <c r="G1387" s="49">
        <f t="shared" si="41"/>
        <v>0</v>
      </c>
      <c r="H1387" s="34" t="s">
        <v>66</v>
      </c>
      <c r="I1387" s="45"/>
      <c r="J1387" s="46"/>
      <c r="K1387" s="25"/>
      <c r="L1387" s="22"/>
      <c r="M1387" s="47" t="str">
        <f t="shared" si="42"/>
        <v/>
      </c>
      <c r="N1387" s="27" t="str">
        <f t="shared" si="43"/>
        <v/>
      </c>
      <c r="O1387" s="27" t="str">
        <f t="shared" si="44"/>
        <v/>
      </c>
      <c r="P1387" s="27" t="str">
        <f t="shared" si="45"/>
        <v/>
      </c>
      <c r="Q1387" s="28" t="s">
        <v>66</v>
      </c>
      <c r="R1387" s="33" t="s">
        <v>66</v>
      </c>
      <c r="S1387" s="30">
        <f ca="1">SUMIFS(Dividendos!E:E,Dividendos!B:B,A1387,Dividendos!A:A,"&gt;="&amp;B1387,Dividendos!A:A,"&lt;="&amp; IF(I1387="",TODAY(),I1387 ))*D1387</f>
        <v>0</v>
      </c>
      <c r="T1387" s="30">
        <f t="shared" ca="1" si="46"/>
        <v>0</v>
      </c>
      <c r="U1387" s="31" t="str">
        <f ca="1">IFERROR(__xludf.DUMMYFUNCTION("IFERROR(IF(B1387=TODAY(),GOOGLEFINANCE(""INDEXBVMF:IFIX""),INDEX(GOOGLEFINANCE(""INDEXBVMF:IFIX"",""price"",$B1387),2,2)))"),"")</f>
        <v/>
      </c>
      <c r="V1387" s="31">
        <f ca="1">IFERROR(__xludf.DUMMYFUNCTION("IF(OR(ISBLANK($I1387),I1387=TODAY()), GOOGLEFINANCE(""INDEXBVMF:IFIX"") ,INDEX(GOOGLEFINANCE(""INDEXBVMF:IFIX"",""price"",$I1387),2,2))"),3416.25)</f>
        <v>3416.25</v>
      </c>
      <c r="W1387" s="32" t="e">
        <f t="shared" ca="1" si="47"/>
        <v>#VALUE!</v>
      </c>
      <c r="X1387" s="33" t="s">
        <v>66</v>
      </c>
      <c r="Y1387" s="34">
        <v>0</v>
      </c>
    </row>
    <row r="1388" spans="1:25" ht="15.75" customHeight="1" x14ac:dyDescent="0.2">
      <c r="A1388" s="48"/>
      <c r="B1388" s="45"/>
      <c r="C1388" s="46"/>
      <c r="D1388" s="48"/>
      <c r="E1388" s="135"/>
      <c r="F1388" s="49">
        <f t="shared" si="40"/>
        <v>0</v>
      </c>
      <c r="G1388" s="49">
        <f t="shared" si="41"/>
        <v>0</v>
      </c>
      <c r="H1388" s="34" t="s">
        <v>66</v>
      </c>
      <c r="I1388" s="45"/>
      <c r="J1388" s="46"/>
      <c r="K1388" s="25"/>
      <c r="L1388" s="22"/>
      <c r="M1388" s="47" t="str">
        <f t="shared" si="42"/>
        <v/>
      </c>
      <c r="N1388" s="27" t="str">
        <f t="shared" si="43"/>
        <v/>
      </c>
      <c r="O1388" s="27" t="str">
        <f t="shared" si="44"/>
        <v/>
      </c>
      <c r="P1388" s="27" t="str">
        <f t="shared" si="45"/>
        <v/>
      </c>
      <c r="Q1388" s="28" t="s">
        <v>66</v>
      </c>
      <c r="R1388" s="33" t="s">
        <v>66</v>
      </c>
      <c r="S1388" s="30">
        <f ca="1">SUMIFS(Dividendos!E:E,Dividendos!B:B,A1388,Dividendos!A:A,"&gt;="&amp;B1388,Dividendos!A:A,"&lt;="&amp; IF(I1388="",TODAY(),I1388 ))*D1388</f>
        <v>0</v>
      </c>
      <c r="T1388" s="30">
        <f t="shared" ca="1" si="46"/>
        <v>0</v>
      </c>
      <c r="U1388" s="31" t="str">
        <f ca="1">IFERROR(__xludf.DUMMYFUNCTION("IFERROR(IF(B1388=TODAY(),GOOGLEFINANCE(""INDEXBVMF:IFIX""),INDEX(GOOGLEFINANCE(""INDEXBVMF:IFIX"",""price"",$B1388),2,2)))"),"")</f>
        <v/>
      </c>
      <c r="V1388" s="31">
        <f ca="1">IFERROR(__xludf.DUMMYFUNCTION("IF(OR(ISBLANK($I1388),I1388=TODAY()), GOOGLEFINANCE(""INDEXBVMF:IFIX"") ,INDEX(GOOGLEFINANCE(""INDEXBVMF:IFIX"",""price"",$I1388),2,2))"),3416.25)</f>
        <v>3416.25</v>
      </c>
      <c r="W1388" s="32" t="e">
        <f t="shared" ca="1" si="47"/>
        <v>#VALUE!</v>
      </c>
      <c r="X1388" s="33" t="s">
        <v>66</v>
      </c>
      <c r="Y1388" s="34">
        <v>0</v>
      </c>
    </row>
    <row r="1389" spans="1:25" ht="15.75" customHeight="1" x14ac:dyDescent="0.2">
      <c r="A1389" s="48"/>
      <c r="B1389" s="45"/>
      <c r="C1389" s="46"/>
      <c r="D1389" s="48"/>
      <c r="E1389" s="135"/>
      <c r="F1389" s="49">
        <f t="shared" si="40"/>
        <v>0</v>
      </c>
      <c r="G1389" s="49">
        <f t="shared" si="41"/>
        <v>0</v>
      </c>
      <c r="H1389" s="34" t="s">
        <v>66</v>
      </c>
      <c r="I1389" s="45"/>
      <c r="J1389" s="46"/>
      <c r="K1389" s="25"/>
      <c r="L1389" s="22"/>
      <c r="M1389" s="47" t="str">
        <f t="shared" si="42"/>
        <v/>
      </c>
      <c r="N1389" s="27" t="str">
        <f t="shared" si="43"/>
        <v/>
      </c>
      <c r="O1389" s="27" t="str">
        <f t="shared" si="44"/>
        <v/>
      </c>
      <c r="P1389" s="27" t="str">
        <f t="shared" si="45"/>
        <v/>
      </c>
      <c r="Q1389" s="28" t="s">
        <v>66</v>
      </c>
      <c r="R1389" s="33" t="s">
        <v>66</v>
      </c>
      <c r="S1389" s="30">
        <f ca="1">SUMIFS(Dividendos!E:E,Dividendos!B:B,A1389,Dividendos!A:A,"&gt;="&amp;B1389,Dividendos!A:A,"&lt;="&amp; IF(I1389="",TODAY(),I1389 ))*D1389</f>
        <v>0</v>
      </c>
      <c r="T1389" s="30">
        <f t="shared" ca="1" si="46"/>
        <v>0</v>
      </c>
      <c r="U1389" s="31" t="str">
        <f ca="1">IFERROR(__xludf.DUMMYFUNCTION("IFERROR(IF(B1389=TODAY(),GOOGLEFINANCE(""INDEXBVMF:IFIX""),INDEX(GOOGLEFINANCE(""INDEXBVMF:IFIX"",""price"",$B1389),2,2)))"),"")</f>
        <v/>
      </c>
      <c r="V1389" s="31">
        <f ca="1">IFERROR(__xludf.DUMMYFUNCTION("IF(OR(ISBLANK($I1389),I1389=TODAY()), GOOGLEFINANCE(""INDEXBVMF:IFIX"") ,INDEX(GOOGLEFINANCE(""INDEXBVMF:IFIX"",""price"",$I1389),2,2))"),3416.25)</f>
        <v>3416.25</v>
      </c>
      <c r="W1389" s="32" t="e">
        <f t="shared" ca="1" si="47"/>
        <v>#VALUE!</v>
      </c>
      <c r="X1389" s="33" t="s">
        <v>66</v>
      </c>
      <c r="Y1389" s="34">
        <v>0</v>
      </c>
    </row>
    <row r="1390" spans="1:25" ht="15.75" customHeight="1" x14ac:dyDescent="0.2">
      <c r="A1390" s="48"/>
      <c r="B1390" s="45"/>
      <c r="C1390" s="46"/>
      <c r="D1390" s="48"/>
      <c r="E1390" s="135"/>
      <c r="F1390" s="49">
        <f t="shared" si="40"/>
        <v>0</v>
      </c>
      <c r="G1390" s="49">
        <f t="shared" si="41"/>
        <v>0</v>
      </c>
      <c r="H1390" s="34" t="s">
        <v>66</v>
      </c>
      <c r="I1390" s="45"/>
      <c r="J1390" s="46"/>
      <c r="K1390" s="25"/>
      <c r="L1390" s="22"/>
      <c r="M1390" s="47" t="str">
        <f t="shared" si="42"/>
        <v/>
      </c>
      <c r="N1390" s="27" t="str">
        <f t="shared" si="43"/>
        <v/>
      </c>
      <c r="O1390" s="27" t="str">
        <f t="shared" si="44"/>
        <v/>
      </c>
      <c r="P1390" s="27" t="str">
        <f t="shared" si="45"/>
        <v/>
      </c>
      <c r="Q1390" s="28" t="s">
        <v>66</v>
      </c>
      <c r="R1390" s="33" t="s">
        <v>66</v>
      </c>
      <c r="S1390" s="30">
        <f ca="1">SUMIFS(Dividendos!E:E,Dividendos!B:B,A1390,Dividendos!A:A,"&gt;="&amp;B1390,Dividendos!A:A,"&lt;="&amp; IF(I1390="",TODAY(),I1390 ))*D1390</f>
        <v>0</v>
      </c>
      <c r="T1390" s="30">
        <f t="shared" ca="1" si="46"/>
        <v>0</v>
      </c>
      <c r="U1390" s="31" t="str">
        <f ca="1">IFERROR(__xludf.DUMMYFUNCTION("IFERROR(IF(B1390=TODAY(),GOOGLEFINANCE(""INDEXBVMF:IFIX""),INDEX(GOOGLEFINANCE(""INDEXBVMF:IFIX"",""price"",$B1390),2,2)))"),"")</f>
        <v/>
      </c>
      <c r="V1390" s="31">
        <f ca="1">IFERROR(__xludf.DUMMYFUNCTION("IF(OR(ISBLANK($I1390),I1390=TODAY()), GOOGLEFINANCE(""INDEXBVMF:IFIX"") ,INDEX(GOOGLEFINANCE(""INDEXBVMF:IFIX"",""price"",$I1390),2,2))"),3416.25)</f>
        <v>3416.25</v>
      </c>
      <c r="W1390" s="32" t="e">
        <f t="shared" ca="1" si="47"/>
        <v>#VALUE!</v>
      </c>
      <c r="X1390" s="33" t="s">
        <v>66</v>
      </c>
      <c r="Y1390" s="34">
        <v>0</v>
      </c>
    </row>
    <row r="1391" spans="1:25" ht="15.75" customHeight="1" x14ac:dyDescent="0.2">
      <c r="A1391" s="48"/>
      <c r="B1391" s="45"/>
      <c r="C1391" s="46"/>
      <c r="D1391" s="48"/>
      <c r="E1391" s="135"/>
      <c r="F1391" s="49">
        <f t="shared" si="40"/>
        <v>0</v>
      </c>
      <c r="G1391" s="49">
        <f t="shared" si="41"/>
        <v>0</v>
      </c>
      <c r="H1391" s="34" t="s">
        <v>66</v>
      </c>
      <c r="I1391" s="45"/>
      <c r="J1391" s="46"/>
      <c r="K1391" s="25"/>
      <c r="L1391" s="22"/>
      <c r="M1391" s="47" t="str">
        <f t="shared" si="42"/>
        <v/>
      </c>
      <c r="N1391" s="27" t="str">
        <f t="shared" si="43"/>
        <v/>
      </c>
      <c r="O1391" s="27" t="str">
        <f t="shared" si="44"/>
        <v/>
      </c>
      <c r="P1391" s="27" t="str">
        <f t="shared" si="45"/>
        <v/>
      </c>
      <c r="Q1391" s="28" t="s">
        <v>66</v>
      </c>
      <c r="R1391" s="33" t="s">
        <v>66</v>
      </c>
      <c r="S1391" s="30">
        <f ca="1">SUMIFS(Dividendos!E:E,Dividendos!B:B,A1391,Dividendos!A:A,"&gt;="&amp;B1391,Dividendos!A:A,"&lt;="&amp; IF(I1391="",TODAY(),I1391 ))*D1391</f>
        <v>0</v>
      </c>
      <c r="T1391" s="30">
        <f t="shared" ca="1" si="46"/>
        <v>0</v>
      </c>
      <c r="U1391" s="31" t="str">
        <f ca="1">IFERROR(__xludf.DUMMYFUNCTION("IFERROR(IF(B1391=TODAY(),GOOGLEFINANCE(""INDEXBVMF:IFIX""),INDEX(GOOGLEFINANCE(""INDEXBVMF:IFIX"",""price"",$B1391),2,2)))"),"")</f>
        <v/>
      </c>
      <c r="V1391" s="31">
        <f ca="1">IFERROR(__xludf.DUMMYFUNCTION("IF(OR(ISBLANK($I1391),I1391=TODAY()), GOOGLEFINANCE(""INDEXBVMF:IFIX"") ,INDEX(GOOGLEFINANCE(""INDEXBVMF:IFIX"",""price"",$I1391),2,2))"),3416.25)</f>
        <v>3416.25</v>
      </c>
      <c r="W1391" s="32" t="e">
        <f t="shared" ca="1" si="47"/>
        <v>#VALUE!</v>
      </c>
      <c r="X1391" s="33" t="s">
        <v>66</v>
      </c>
      <c r="Y1391" s="34">
        <v>0</v>
      </c>
    </row>
    <row r="1392" spans="1:25" ht="15.75" customHeight="1" x14ac:dyDescent="0.2">
      <c r="A1392" s="48"/>
      <c r="B1392" s="45"/>
      <c r="C1392" s="46"/>
      <c r="D1392" s="48"/>
      <c r="E1392" s="135"/>
      <c r="F1392" s="49">
        <f t="shared" si="40"/>
        <v>0</v>
      </c>
      <c r="G1392" s="49">
        <f t="shared" si="41"/>
        <v>0</v>
      </c>
      <c r="H1392" s="34" t="s">
        <v>66</v>
      </c>
      <c r="I1392" s="45"/>
      <c r="J1392" s="46"/>
      <c r="K1392" s="25"/>
      <c r="L1392" s="22"/>
      <c r="M1392" s="47" t="str">
        <f t="shared" si="42"/>
        <v/>
      </c>
      <c r="N1392" s="27" t="str">
        <f t="shared" si="43"/>
        <v/>
      </c>
      <c r="O1392" s="27" t="str">
        <f t="shared" si="44"/>
        <v/>
      </c>
      <c r="P1392" s="27" t="str">
        <f t="shared" si="45"/>
        <v/>
      </c>
      <c r="Q1392" s="28" t="s">
        <v>66</v>
      </c>
      <c r="R1392" s="33" t="s">
        <v>66</v>
      </c>
      <c r="S1392" s="30">
        <f ca="1">SUMIFS(Dividendos!E:E,Dividendos!B:B,A1392,Dividendos!A:A,"&gt;="&amp;B1392,Dividendos!A:A,"&lt;="&amp; IF(I1392="",TODAY(),I1392 ))*D1392</f>
        <v>0</v>
      </c>
      <c r="T1392" s="30">
        <f t="shared" ca="1" si="46"/>
        <v>0</v>
      </c>
      <c r="U1392" s="31" t="str">
        <f ca="1">IFERROR(__xludf.DUMMYFUNCTION("IFERROR(IF(B1392=TODAY(),GOOGLEFINANCE(""INDEXBVMF:IFIX""),INDEX(GOOGLEFINANCE(""INDEXBVMF:IFIX"",""price"",$B1392),2,2)))"),"")</f>
        <v/>
      </c>
      <c r="V1392" s="31">
        <f ca="1">IFERROR(__xludf.DUMMYFUNCTION("IF(OR(ISBLANK($I1392),I1392=TODAY()), GOOGLEFINANCE(""INDEXBVMF:IFIX"") ,INDEX(GOOGLEFINANCE(""INDEXBVMF:IFIX"",""price"",$I1392),2,2))"),3416.25)</f>
        <v>3416.25</v>
      </c>
      <c r="W1392" s="32" t="e">
        <f t="shared" ca="1" si="47"/>
        <v>#VALUE!</v>
      </c>
      <c r="X1392" s="33" t="s">
        <v>66</v>
      </c>
      <c r="Y1392" s="34">
        <v>0</v>
      </c>
    </row>
    <row r="1393" spans="1:25" ht="15.75" customHeight="1" x14ac:dyDescent="0.2">
      <c r="A1393" s="48"/>
      <c r="B1393" s="45"/>
      <c r="C1393" s="46"/>
      <c r="D1393" s="48"/>
      <c r="E1393" s="135"/>
      <c r="F1393" s="49">
        <f t="shared" si="40"/>
        <v>0</v>
      </c>
      <c r="G1393" s="49">
        <f t="shared" si="41"/>
        <v>0</v>
      </c>
      <c r="H1393" s="34" t="s">
        <v>66</v>
      </c>
      <c r="I1393" s="45"/>
      <c r="J1393" s="46"/>
      <c r="K1393" s="25"/>
      <c r="L1393" s="22"/>
      <c r="M1393" s="47" t="str">
        <f t="shared" si="42"/>
        <v/>
      </c>
      <c r="N1393" s="27" t="str">
        <f t="shared" si="43"/>
        <v/>
      </c>
      <c r="O1393" s="27" t="str">
        <f t="shared" si="44"/>
        <v/>
      </c>
      <c r="P1393" s="27" t="str">
        <f t="shared" si="45"/>
        <v/>
      </c>
      <c r="Q1393" s="28" t="s">
        <v>66</v>
      </c>
      <c r="R1393" s="33" t="s">
        <v>66</v>
      </c>
      <c r="S1393" s="30">
        <f ca="1">SUMIFS(Dividendos!E:E,Dividendos!B:B,A1393,Dividendos!A:A,"&gt;="&amp;B1393,Dividendos!A:A,"&lt;="&amp; IF(I1393="",TODAY(),I1393 ))*D1393</f>
        <v>0</v>
      </c>
      <c r="T1393" s="30">
        <f t="shared" ca="1" si="46"/>
        <v>0</v>
      </c>
      <c r="U1393" s="31" t="str">
        <f ca="1">IFERROR(__xludf.DUMMYFUNCTION("IFERROR(IF(B1393=TODAY(),GOOGLEFINANCE(""INDEXBVMF:IFIX""),INDEX(GOOGLEFINANCE(""INDEXBVMF:IFIX"",""price"",$B1393),2,2)))"),"")</f>
        <v/>
      </c>
      <c r="V1393" s="31">
        <f ca="1">IFERROR(__xludf.DUMMYFUNCTION("IF(OR(ISBLANK($I1393),I1393=TODAY()), GOOGLEFINANCE(""INDEXBVMF:IFIX"") ,INDEX(GOOGLEFINANCE(""INDEXBVMF:IFIX"",""price"",$I1393),2,2))"),3416.25)</f>
        <v>3416.25</v>
      </c>
      <c r="W1393" s="32" t="e">
        <f t="shared" ca="1" si="47"/>
        <v>#VALUE!</v>
      </c>
      <c r="X1393" s="33" t="s">
        <v>66</v>
      </c>
      <c r="Y1393" s="34">
        <v>0</v>
      </c>
    </row>
    <row r="1394" spans="1:25" ht="15.75" customHeight="1" x14ac:dyDescent="0.2">
      <c r="A1394" s="48"/>
      <c r="B1394" s="45"/>
      <c r="C1394" s="46"/>
      <c r="D1394" s="48"/>
      <c r="E1394" s="135"/>
      <c r="F1394" s="49">
        <f t="shared" si="40"/>
        <v>0</v>
      </c>
      <c r="G1394" s="49">
        <f t="shared" si="41"/>
        <v>0</v>
      </c>
      <c r="H1394" s="34" t="s">
        <v>66</v>
      </c>
      <c r="I1394" s="45"/>
      <c r="J1394" s="46"/>
      <c r="K1394" s="25"/>
      <c r="L1394" s="22"/>
      <c r="M1394" s="47" t="str">
        <f t="shared" si="42"/>
        <v/>
      </c>
      <c r="N1394" s="27" t="str">
        <f t="shared" si="43"/>
        <v/>
      </c>
      <c r="O1394" s="27" t="str">
        <f t="shared" si="44"/>
        <v/>
      </c>
      <c r="P1394" s="27" t="str">
        <f t="shared" si="45"/>
        <v/>
      </c>
      <c r="Q1394" s="28" t="s">
        <v>66</v>
      </c>
      <c r="R1394" s="33" t="s">
        <v>66</v>
      </c>
      <c r="S1394" s="30">
        <f ca="1">SUMIFS(Dividendos!E:E,Dividendos!B:B,A1394,Dividendos!A:A,"&gt;="&amp;B1394,Dividendos!A:A,"&lt;="&amp; IF(I1394="",TODAY(),I1394 ))*D1394</f>
        <v>0</v>
      </c>
      <c r="T1394" s="30">
        <f t="shared" ca="1" si="46"/>
        <v>0</v>
      </c>
      <c r="U1394" s="31" t="str">
        <f ca="1">IFERROR(__xludf.DUMMYFUNCTION("IFERROR(IF(B1394=TODAY(),GOOGLEFINANCE(""INDEXBVMF:IFIX""),INDEX(GOOGLEFINANCE(""INDEXBVMF:IFIX"",""price"",$B1394),2,2)))"),"")</f>
        <v/>
      </c>
      <c r="V1394" s="31">
        <f ca="1">IFERROR(__xludf.DUMMYFUNCTION("IF(OR(ISBLANK($I1394),I1394=TODAY()), GOOGLEFINANCE(""INDEXBVMF:IFIX"") ,INDEX(GOOGLEFINANCE(""INDEXBVMF:IFIX"",""price"",$I1394),2,2))"),3416.25)</f>
        <v>3416.25</v>
      </c>
      <c r="W1394" s="32" t="e">
        <f t="shared" ca="1" si="47"/>
        <v>#VALUE!</v>
      </c>
      <c r="X1394" s="33" t="s">
        <v>66</v>
      </c>
      <c r="Y1394" s="34">
        <v>0</v>
      </c>
    </row>
    <row r="1395" spans="1:25" ht="15.75" customHeight="1" x14ac:dyDescent="0.2">
      <c r="A1395" s="48"/>
      <c r="B1395" s="45"/>
      <c r="C1395" s="46"/>
      <c r="D1395" s="48"/>
      <c r="E1395" s="135"/>
      <c r="F1395" s="49">
        <f t="shared" si="40"/>
        <v>0</v>
      </c>
      <c r="G1395" s="49">
        <f t="shared" si="41"/>
        <v>0</v>
      </c>
      <c r="H1395" s="34" t="s">
        <v>66</v>
      </c>
      <c r="I1395" s="45"/>
      <c r="J1395" s="46"/>
      <c r="K1395" s="25"/>
      <c r="L1395" s="22"/>
      <c r="M1395" s="47" t="str">
        <f t="shared" si="42"/>
        <v/>
      </c>
      <c r="N1395" s="27" t="str">
        <f t="shared" si="43"/>
        <v/>
      </c>
      <c r="O1395" s="27" t="str">
        <f t="shared" si="44"/>
        <v/>
      </c>
      <c r="P1395" s="27" t="str">
        <f t="shared" si="45"/>
        <v/>
      </c>
      <c r="Q1395" s="28" t="s">
        <v>66</v>
      </c>
      <c r="R1395" s="33" t="s">
        <v>66</v>
      </c>
      <c r="S1395" s="30">
        <f ca="1">SUMIFS(Dividendos!E:E,Dividendos!B:B,A1395,Dividendos!A:A,"&gt;="&amp;B1395,Dividendos!A:A,"&lt;="&amp; IF(I1395="",TODAY(),I1395 ))*D1395</f>
        <v>0</v>
      </c>
      <c r="T1395" s="30">
        <f t="shared" ca="1" si="46"/>
        <v>0</v>
      </c>
      <c r="U1395" s="31" t="str">
        <f ca="1">IFERROR(__xludf.DUMMYFUNCTION("IFERROR(IF(B1395=TODAY(),GOOGLEFINANCE(""INDEXBVMF:IFIX""),INDEX(GOOGLEFINANCE(""INDEXBVMF:IFIX"",""price"",$B1395),2,2)))"),"")</f>
        <v/>
      </c>
      <c r="V1395" s="31">
        <f ca="1">IFERROR(__xludf.DUMMYFUNCTION("IF(OR(ISBLANK($I1395),I1395=TODAY()), GOOGLEFINANCE(""INDEXBVMF:IFIX"") ,INDEX(GOOGLEFINANCE(""INDEXBVMF:IFIX"",""price"",$I1395),2,2))"),3416.25)</f>
        <v>3416.25</v>
      </c>
      <c r="W1395" s="32" t="e">
        <f t="shared" ca="1" si="47"/>
        <v>#VALUE!</v>
      </c>
      <c r="X1395" s="33" t="s">
        <v>66</v>
      </c>
      <c r="Y1395" s="34">
        <v>0</v>
      </c>
    </row>
    <row r="1396" spans="1:25" ht="15.75" customHeight="1" x14ac:dyDescent="0.2">
      <c r="A1396" s="48"/>
      <c r="B1396" s="45"/>
      <c r="C1396" s="46"/>
      <c r="D1396" s="48"/>
      <c r="E1396" s="135"/>
      <c r="F1396" s="49">
        <f t="shared" si="40"/>
        <v>0</v>
      </c>
      <c r="G1396" s="49">
        <f t="shared" si="41"/>
        <v>0</v>
      </c>
      <c r="H1396" s="34" t="s">
        <v>66</v>
      </c>
      <c r="I1396" s="45"/>
      <c r="J1396" s="46"/>
      <c r="K1396" s="25"/>
      <c r="L1396" s="22"/>
      <c r="M1396" s="47" t="str">
        <f t="shared" si="42"/>
        <v/>
      </c>
      <c r="N1396" s="27" t="str">
        <f t="shared" si="43"/>
        <v/>
      </c>
      <c r="O1396" s="27" t="str">
        <f t="shared" si="44"/>
        <v/>
      </c>
      <c r="P1396" s="27" t="str">
        <f t="shared" si="45"/>
        <v/>
      </c>
      <c r="Q1396" s="28" t="s">
        <v>66</v>
      </c>
      <c r="R1396" s="33" t="s">
        <v>66</v>
      </c>
      <c r="S1396" s="30">
        <f ca="1">SUMIFS(Dividendos!E:E,Dividendos!B:B,A1396,Dividendos!A:A,"&gt;="&amp;B1396,Dividendos!A:A,"&lt;="&amp; IF(I1396="",TODAY(),I1396 ))*D1396</f>
        <v>0</v>
      </c>
      <c r="T1396" s="30">
        <f t="shared" ca="1" si="46"/>
        <v>0</v>
      </c>
      <c r="U1396" s="31" t="str">
        <f ca="1">IFERROR(__xludf.DUMMYFUNCTION("IFERROR(IF(B1396=TODAY(),GOOGLEFINANCE(""INDEXBVMF:IFIX""),INDEX(GOOGLEFINANCE(""INDEXBVMF:IFIX"",""price"",$B1396),2,2)))"),"")</f>
        <v/>
      </c>
      <c r="V1396" s="31">
        <f ca="1">IFERROR(__xludf.DUMMYFUNCTION("IF(OR(ISBLANK($I1396),I1396=TODAY()), GOOGLEFINANCE(""INDEXBVMF:IFIX"") ,INDEX(GOOGLEFINANCE(""INDEXBVMF:IFIX"",""price"",$I1396),2,2))"),3416.25)</f>
        <v>3416.25</v>
      </c>
      <c r="W1396" s="32" t="e">
        <f t="shared" ca="1" si="47"/>
        <v>#VALUE!</v>
      </c>
      <c r="X1396" s="33" t="s">
        <v>66</v>
      </c>
      <c r="Y1396" s="34">
        <v>0</v>
      </c>
    </row>
    <row r="1397" spans="1:25" ht="15.75" customHeight="1" x14ac:dyDescent="0.2">
      <c r="A1397" s="48"/>
      <c r="B1397" s="45"/>
      <c r="C1397" s="46"/>
      <c r="D1397" s="48"/>
      <c r="E1397" s="135"/>
      <c r="F1397" s="49">
        <f t="shared" si="40"/>
        <v>0</v>
      </c>
      <c r="G1397" s="49">
        <f t="shared" si="41"/>
        <v>0</v>
      </c>
      <c r="H1397" s="34" t="s">
        <v>66</v>
      </c>
      <c r="I1397" s="45"/>
      <c r="J1397" s="46"/>
      <c r="K1397" s="25"/>
      <c r="L1397" s="22"/>
      <c r="M1397" s="47" t="str">
        <f t="shared" si="42"/>
        <v/>
      </c>
      <c r="N1397" s="27" t="str">
        <f t="shared" si="43"/>
        <v/>
      </c>
      <c r="O1397" s="27" t="str">
        <f t="shared" si="44"/>
        <v/>
      </c>
      <c r="P1397" s="27" t="str">
        <f t="shared" si="45"/>
        <v/>
      </c>
      <c r="Q1397" s="28" t="s">
        <v>66</v>
      </c>
      <c r="R1397" s="33" t="s">
        <v>66</v>
      </c>
      <c r="S1397" s="30">
        <f ca="1">SUMIFS(Dividendos!E:E,Dividendos!B:B,A1397,Dividendos!A:A,"&gt;="&amp;B1397,Dividendos!A:A,"&lt;="&amp; IF(I1397="",TODAY(),I1397 ))*D1397</f>
        <v>0</v>
      </c>
      <c r="T1397" s="30">
        <f t="shared" ca="1" si="46"/>
        <v>0</v>
      </c>
      <c r="U1397" s="31" t="str">
        <f ca="1">IFERROR(__xludf.DUMMYFUNCTION("IFERROR(IF(B1397=TODAY(),GOOGLEFINANCE(""INDEXBVMF:IFIX""),INDEX(GOOGLEFINANCE(""INDEXBVMF:IFIX"",""price"",$B1397),2,2)))"),"")</f>
        <v/>
      </c>
      <c r="V1397" s="31">
        <f ca="1">IFERROR(__xludf.DUMMYFUNCTION("IF(OR(ISBLANK($I1397),I1397=TODAY()), GOOGLEFINANCE(""INDEXBVMF:IFIX"") ,INDEX(GOOGLEFINANCE(""INDEXBVMF:IFIX"",""price"",$I1397),2,2))"),3416.25)</f>
        <v>3416.25</v>
      </c>
      <c r="W1397" s="32" t="e">
        <f t="shared" ca="1" si="47"/>
        <v>#VALUE!</v>
      </c>
      <c r="X1397" s="33" t="s">
        <v>66</v>
      </c>
      <c r="Y1397" s="34">
        <v>0</v>
      </c>
    </row>
    <row r="1398" spans="1:25" ht="15.75" customHeight="1" x14ac:dyDescent="0.2">
      <c r="A1398" s="48"/>
      <c r="B1398" s="45"/>
      <c r="C1398" s="46"/>
      <c r="D1398" s="48"/>
      <c r="E1398" s="135"/>
      <c r="F1398" s="49">
        <f t="shared" si="40"/>
        <v>0</v>
      </c>
      <c r="G1398" s="49">
        <f t="shared" si="41"/>
        <v>0</v>
      </c>
      <c r="H1398" s="34" t="s">
        <v>66</v>
      </c>
      <c r="I1398" s="45"/>
      <c r="J1398" s="46"/>
      <c r="K1398" s="25"/>
      <c r="L1398" s="22"/>
      <c r="M1398" s="47" t="str">
        <f t="shared" si="42"/>
        <v/>
      </c>
      <c r="N1398" s="27" t="str">
        <f t="shared" si="43"/>
        <v/>
      </c>
      <c r="O1398" s="27" t="str">
        <f t="shared" si="44"/>
        <v/>
      </c>
      <c r="P1398" s="27" t="str">
        <f t="shared" si="45"/>
        <v/>
      </c>
      <c r="Q1398" s="28" t="s">
        <v>66</v>
      </c>
      <c r="R1398" s="33" t="s">
        <v>66</v>
      </c>
      <c r="S1398" s="30">
        <f ca="1">SUMIFS(Dividendos!E:E,Dividendos!B:B,A1398,Dividendos!A:A,"&gt;="&amp;B1398,Dividendos!A:A,"&lt;="&amp; IF(I1398="",TODAY(),I1398 ))*D1398</f>
        <v>0</v>
      </c>
      <c r="T1398" s="30">
        <f t="shared" ca="1" si="46"/>
        <v>0</v>
      </c>
      <c r="U1398" s="31" t="str">
        <f ca="1">IFERROR(__xludf.DUMMYFUNCTION("IFERROR(IF(B1398=TODAY(),GOOGLEFINANCE(""INDEXBVMF:IFIX""),INDEX(GOOGLEFINANCE(""INDEXBVMF:IFIX"",""price"",$B1398),2,2)))"),"")</f>
        <v/>
      </c>
      <c r="V1398" s="31">
        <f ca="1">IFERROR(__xludf.DUMMYFUNCTION("IF(OR(ISBLANK($I1398),I1398=TODAY()), GOOGLEFINANCE(""INDEXBVMF:IFIX"") ,INDEX(GOOGLEFINANCE(""INDEXBVMF:IFIX"",""price"",$I1398),2,2))"),3416.25)</f>
        <v>3416.25</v>
      </c>
      <c r="W1398" s="32" t="e">
        <f t="shared" ca="1" si="47"/>
        <v>#VALUE!</v>
      </c>
      <c r="X1398" s="33" t="s">
        <v>66</v>
      </c>
      <c r="Y1398" s="34">
        <v>0</v>
      </c>
    </row>
    <row r="1399" spans="1:25" ht="15.75" customHeight="1" x14ac:dyDescent="0.2">
      <c r="A1399" s="48"/>
      <c r="B1399" s="45"/>
      <c r="C1399" s="46"/>
      <c r="D1399" s="48"/>
      <c r="E1399" s="135"/>
      <c r="F1399" s="49">
        <f t="shared" si="40"/>
        <v>0</v>
      </c>
      <c r="G1399" s="49">
        <f t="shared" si="41"/>
        <v>0</v>
      </c>
      <c r="H1399" s="34" t="s">
        <v>66</v>
      </c>
      <c r="I1399" s="45"/>
      <c r="J1399" s="46"/>
      <c r="K1399" s="25"/>
      <c r="L1399" s="22"/>
      <c r="M1399" s="47" t="str">
        <f t="shared" si="42"/>
        <v/>
      </c>
      <c r="N1399" s="27" t="str">
        <f t="shared" si="43"/>
        <v/>
      </c>
      <c r="O1399" s="27" t="str">
        <f t="shared" si="44"/>
        <v/>
      </c>
      <c r="P1399" s="27" t="str">
        <f t="shared" si="45"/>
        <v/>
      </c>
      <c r="Q1399" s="28" t="s">
        <v>66</v>
      </c>
      <c r="R1399" s="33" t="s">
        <v>66</v>
      </c>
      <c r="S1399" s="30">
        <f ca="1">SUMIFS(Dividendos!E:E,Dividendos!B:B,A1399,Dividendos!A:A,"&gt;="&amp;B1399,Dividendos!A:A,"&lt;="&amp; IF(I1399="",TODAY(),I1399 ))*D1399</f>
        <v>0</v>
      </c>
      <c r="T1399" s="30">
        <f t="shared" ca="1" si="46"/>
        <v>0</v>
      </c>
      <c r="U1399" s="31" t="str">
        <f ca="1">IFERROR(__xludf.DUMMYFUNCTION("IFERROR(IF(B1399=TODAY(),GOOGLEFINANCE(""INDEXBVMF:IFIX""),INDEX(GOOGLEFINANCE(""INDEXBVMF:IFIX"",""price"",$B1399),2,2)))"),"")</f>
        <v/>
      </c>
      <c r="V1399" s="31">
        <f ca="1">IFERROR(__xludf.DUMMYFUNCTION("IF(OR(ISBLANK($I1399),I1399=TODAY()), GOOGLEFINANCE(""INDEXBVMF:IFIX"") ,INDEX(GOOGLEFINANCE(""INDEXBVMF:IFIX"",""price"",$I1399),2,2))"),3416.25)</f>
        <v>3416.25</v>
      </c>
      <c r="W1399" s="32" t="e">
        <f t="shared" ca="1" si="47"/>
        <v>#VALUE!</v>
      </c>
      <c r="X1399" s="33" t="s">
        <v>66</v>
      </c>
      <c r="Y1399" s="34">
        <v>0</v>
      </c>
    </row>
    <row r="1400" spans="1:25" ht="15.75" customHeight="1" x14ac:dyDescent="0.2">
      <c r="A1400" s="48"/>
      <c r="B1400" s="45"/>
      <c r="C1400" s="46"/>
      <c r="D1400" s="48"/>
      <c r="E1400" s="135"/>
      <c r="F1400" s="49">
        <f t="shared" si="40"/>
        <v>0</v>
      </c>
      <c r="G1400" s="49">
        <f t="shared" si="41"/>
        <v>0</v>
      </c>
      <c r="H1400" s="34" t="s">
        <v>66</v>
      </c>
      <c r="I1400" s="45"/>
      <c r="J1400" s="46"/>
      <c r="K1400" s="25"/>
      <c r="L1400" s="22"/>
      <c r="M1400" s="47" t="str">
        <f t="shared" si="42"/>
        <v/>
      </c>
      <c r="N1400" s="27" t="str">
        <f t="shared" si="43"/>
        <v/>
      </c>
      <c r="O1400" s="27" t="str">
        <f t="shared" si="44"/>
        <v/>
      </c>
      <c r="P1400" s="27" t="str">
        <f t="shared" si="45"/>
        <v/>
      </c>
      <c r="Q1400" s="28" t="s">
        <v>66</v>
      </c>
      <c r="R1400" s="33" t="s">
        <v>66</v>
      </c>
      <c r="S1400" s="30">
        <f ca="1">SUMIFS(Dividendos!E:E,Dividendos!B:B,A1400,Dividendos!A:A,"&gt;="&amp;B1400,Dividendos!A:A,"&lt;="&amp; IF(I1400="",TODAY(),I1400 ))*D1400</f>
        <v>0</v>
      </c>
      <c r="T1400" s="30">
        <f t="shared" ca="1" si="46"/>
        <v>0</v>
      </c>
      <c r="U1400" s="31" t="str">
        <f ca="1">IFERROR(__xludf.DUMMYFUNCTION("IFERROR(IF(B1400=TODAY(),GOOGLEFINANCE(""INDEXBVMF:IFIX""),INDEX(GOOGLEFINANCE(""INDEXBVMF:IFIX"",""price"",$B1400),2,2)))"),"")</f>
        <v/>
      </c>
      <c r="V1400" s="31">
        <f ca="1">IFERROR(__xludf.DUMMYFUNCTION("IF(OR(ISBLANK($I1400),I1400=TODAY()), GOOGLEFINANCE(""INDEXBVMF:IFIX"") ,INDEX(GOOGLEFINANCE(""INDEXBVMF:IFIX"",""price"",$I1400),2,2))"),3416.25)</f>
        <v>3416.25</v>
      </c>
      <c r="W1400" s="32" t="e">
        <f t="shared" ca="1" si="47"/>
        <v>#VALUE!</v>
      </c>
      <c r="X1400" s="33" t="s">
        <v>66</v>
      </c>
      <c r="Y1400" s="34">
        <v>0</v>
      </c>
    </row>
    <row r="1401" spans="1:25" ht="15.75" customHeight="1" x14ac:dyDescent="0.2">
      <c r="A1401" s="48"/>
      <c r="B1401" s="45"/>
      <c r="C1401" s="46"/>
      <c r="D1401" s="48"/>
      <c r="E1401" s="135"/>
      <c r="F1401" s="49">
        <f t="shared" si="40"/>
        <v>0</v>
      </c>
      <c r="G1401" s="49">
        <f t="shared" si="41"/>
        <v>0</v>
      </c>
      <c r="H1401" s="34" t="s">
        <v>66</v>
      </c>
      <c r="I1401" s="45"/>
      <c r="J1401" s="46"/>
      <c r="K1401" s="25"/>
      <c r="L1401" s="22"/>
      <c r="M1401" s="47" t="str">
        <f t="shared" si="42"/>
        <v/>
      </c>
      <c r="N1401" s="27" t="str">
        <f t="shared" si="43"/>
        <v/>
      </c>
      <c r="O1401" s="27" t="str">
        <f t="shared" si="44"/>
        <v/>
      </c>
      <c r="P1401" s="27" t="str">
        <f t="shared" si="45"/>
        <v/>
      </c>
      <c r="Q1401" s="28" t="s">
        <v>66</v>
      </c>
      <c r="R1401" s="33" t="s">
        <v>66</v>
      </c>
      <c r="S1401" s="30">
        <f ca="1">SUMIFS(Dividendos!E:E,Dividendos!B:B,A1401,Dividendos!A:A,"&gt;="&amp;B1401,Dividendos!A:A,"&lt;="&amp; IF(I1401="",TODAY(),I1401 ))*D1401</f>
        <v>0</v>
      </c>
      <c r="T1401" s="30">
        <f t="shared" ca="1" si="46"/>
        <v>0</v>
      </c>
      <c r="U1401" s="31" t="str">
        <f ca="1">IFERROR(__xludf.DUMMYFUNCTION("IFERROR(IF(B1401=TODAY(),GOOGLEFINANCE(""INDEXBVMF:IFIX""),INDEX(GOOGLEFINANCE(""INDEXBVMF:IFIX"",""price"",$B1401),2,2)))"),"")</f>
        <v/>
      </c>
      <c r="V1401" s="31">
        <f ca="1">IFERROR(__xludf.DUMMYFUNCTION("IF(OR(ISBLANK($I1401),I1401=TODAY()), GOOGLEFINANCE(""INDEXBVMF:IFIX"") ,INDEX(GOOGLEFINANCE(""INDEXBVMF:IFIX"",""price"",$I1401),2,2))"),3416.25)</f>
        <v>3416.25</v>
      </c>
      <c r="W1401" s="32" t="e">
        <f t="shared" ca="1" si="47"/>
        <v>#VALUE!</v>
      </c>
      <c r="X1401" s="33" t="s">
        <v>66</v>
      </c>
      <c r="Y1401" s="34">
        <v>0</v>
      </c>
    </row>
    <row r="1402" spans="1:25" ht="15.75" customHeight="1" x14ac:dyDescent="0.2">
      <c r="A1402" s="48"/>
      <c r="B1402" s="45"/>
      <c r="C1402" s="46"/>
      <c r="D1402" s="48"/>
      <c r="E1402" s="135"/>
      <c r="F1402" s="49">
        <f t="shared" si="40"/>
        <v>0</v>
      </c>
      <c r="G1402" s="49">
        <f t="shared" si="41"/>
        <v>0</v>
      </c>
      <c r="H1402" s="34" t="s">
        <v>66</v>
      </c>
      <c r="I1402" s="45"/>
      <c r="J1402" s="46"/>
      <c r="K1402" s="25"/>
      <c r="L1402" s="22"/>
      <c r="M1402" s="47" t="str">
        <f t="shared" si="42"/>
        <v/>
      </c>
      <c r="N1402" s="27" t="str">
        <f t="shared" si="43"/>
        <v/>
      </c>
      <c r="O1402" s="27" t="str">
        <f t="shared" si="44"/>
        <v/>
      </c>
      <c r="P1402" s="27" t="str">
        <f t="shared" si="45"/>
        <v/>
      </c>
      <c r="Q1402" s="28" t="s">
        <v>66</v>
      </c>
      <c r="R1402" s="33" t="s">
        <v>66</v>
      </c>
      <c r="S1402" s="30">
        <f ca="1">SUMIFS(Dividendos!E:E,Dividendos!B:B,A1402,Dividendos!A:A,"&gt;="&amp;B1402,Dividendos!A:A,"&lt;="&amp; IF(I1402="",TODAY(),I1402 ))*D1402</f>
        <v>0</v>
      </c>
      <c r="T1402" s="30">
        <f t="shared" ca="1" si="46"/>
        <v>0</v>
      </c>
      <c r="U1402" s="31" t="str">
        <f ca="1">IFERROR(__xludf.DUMMYFUNCTION("IFERROR(IF(B1402=TODAY(),GOOGLEFINANCE(""INDEXBVMF:IFIX""),INDEX(GOOGLEFINANCE(""INDEXBVMF:IFIX"",""price"",$B1402),2,2)))"),"")</f>
        <v/>
      </c>
      <c r="V1402" s="31">
        <f ca="1">IFERROR(__xludf.DUMMYFUNCTION("IF(OR(ISBLANK($I1402),I1402=TODAY()), GOOGLEFINANCE(""INDEXBVMF:IFIX"") ,INDEX(GOOGLEFINANCE(""INDEXBVMF:IFIX"",""price"",$I1402),2,2))"),3416.25)</f>
        <v>3416.25</v>
      </c>
      <c r="W1402" s="32" t="e">
        <f t="shared" ca="1" si="47"/>
        <v>#VALUE!</v>
      </c>
      <c r="X1402" s="33" t="s">
        <v>66</v>
      </c>
      <c r="Y1402" s="34">
        <v>0</v>
      </c>
    </row>
    <row r="1403" spans="1:25" ht="15.75" customHeight="1" x14ac:dyDescent="0.2">
      <c r="A1403" s="48"/>
      <c r="B1403" s="45"/>
      <c r="C1403" s="46"/>
      <c r="D1403" s="48"/>
      <c r="E1403" s="135"/>
      <c r="F1403" s="49">
        <f t="shared" si="40"/>
        <v>0</v>
      </c>
      <c r="G1403" s="49">
        <f t="shared" si="41"/>
        <v>0</v>
      </c>
      <c r="H1403" s="34" t="s">
        <v>66</v>
      </c>
      <c r="I1403" s="45"/>
      <c r="J1403" s="46"/>
      <c r="K1403" s="25"/>
      <c r="L1403" s="22"/>
      <c r="M1403" s="47" t="str">
        <f t="shared" si="42"/>
        <v/>
      </c>
      <c r="N1403" s="27" t="str">
        <f t="shared" si="43"/>
        <v/>
      </c>
      <c r="O1403" s="27" t="str">
        <f t="shared" si="44"/>
        <v/>
      </c>
      <c r="P1403" s="27" t="str">
        <f t="shared" si="45"/>
        <v/>
      </c>
      <c r="Q1403" s="28" t="s">
        <v>66</v>
      </c>
      <c r="R1403" s="33" t="s">
        <v>66</v>
      </c>
      <c r="S1403" s="30">
        <f ca="1">SUMIFS(Dividendos!E:E,Dividendos!B:B,A1403,Dividendos!A:A,"&gt;="&amp;B1403,Dividendos!A:A,"&lt;="&amp; IF(I1403="",TODAY(),I1403 ))*D1403</f>
        <v>0</v>
      </c>
      <c r="T1403" s="30">
        <f t="shared" ca="1" si="46"/>
        <v>0</v>
      </c>
      <c r="U1403" s="31" t="str">
        <f ca="1">IFERROR(__xludf.DUMMYFUNCTION("IFERROR(IF(B1403=TODAY(),GOOGLEFINANCE(""INDEXBVMF:IFIX""),INDEX(GOOGLEFINANCE(""INDEXBVMF:IFIX"",""price"",$B1403),2,2)))"),"")</f>
        <v/>
      </c>
      <c r="V1403" s="31">
        <f ca="1">IFERROR(__xludf.DUMMYFUNCTION("IF(OR(ISBLANK($I1403),I1403=TODAY()), GOOGLEFINANCE(""INDEXBVMF:IFIX"") ,INDEX(GOOGLEFINANCE(""INDEXBVMF:IFIX"",""price"",$I1403),2,2))"),3416.25)</f>
        <v>3416.25</v>
      </c>
      <c r="W1403" s="32" t="e">
        <f t="shared" ca="1" si="47"/>
        <v>#VALUE!</v>
      </c>
      <c r="X1403" s="33" t="s">
        <v>66</v>
      </c>
      <c r="Y1403" s="34">
        <v>0</v>
      </c>
    </row>
    <row r="1404" spans="1:25" ht="15.75" customHeight="1" x14ac:dyDescent="0.2">
      <c r="A1404" s="48"/>
      <c r="B1404" s="45"/>
      <c r="C1404" s="46"/>
      <c r="D1404" s="48"/>
      <c r="E1404" s="135"/>
      <c r="F1404" s="49">
        <f t="shared" si="40"/>
        <v>0</v>
      </c>
      <c r="G1404" s="49">
        <f t="shared" si="41"/>
        <v>0</v>
      </c>
      <c r="H1404" s="34" t="s">
        <v>66</v>
      </c>
      <c r="I1404" s="45"/>
      <c r="J1404" s="46"/>
      <c r="K1404" s="25"/>
      <c r="L1404" s="22"/>
      <c r="M1404" s="47" t="str">
        <f t="shared" si="42"/>
        <v/>
      </c>
      <c r="N1404" s="27" t="str">
        <f t="shared" si="43"/>
        <v/>
      </c>
      <c r="O1404" s="27" t="str">
        <f t="shared" si="44"/>
        <v/>
      </c>
      <c r="P1404" s="27" t="str">
        <f t="shared" si="45"/>
        <v/>
      </c>
      <c r="Q1404" s="28" t="s">
        <v>66</v>
      </c>
      <c r="R1404" s="33" t="s">
        <v>66</v>
      </c>
      <c r="S1404" s="30">
        <f ca="1">SUMIFS(Dividendos!E:E,Dividendos!B:B,A1404,Dividendos!A:A,"&gt;="&amp;B1404,Dividendos!A:A,"&lt;="&amp; IF(I1404="",TODAY(),I1404 ))*D1404</f>
        <v>0</v>
      </c>
      <c r="T1404" s="30">
        <f t="shared" ca="1" si="46"/>
        <v>0</v>
      </c>
      <c r="U1404" s="31" t="str">
        <f ca="1">IFERROR(__xludf.DUMMYFUNCTION("IFERROR(IF(B1404=TODAY(),GOOGLEFINANCE(""INDEXBVMF:IFIX""),INDEX(GOOGLEFINANCE(""INDEXBVMF:IFIX"",""price"",$B1404),2,2)))"),"")</f>
        <v/>
      </c>
      <c r="V1404" s="31">
        <f ca="1">IFERROR(__xludf.DUMMYFUNCTION("IF(OR(ISBLANK($I1404),I1404=TODAY()), GOOGLEFINANCE(""INDEXBVMF:IFIX"") ,INDEX(GOOGLEFINANCE(""INDEXBVMF:IFIX"",""price"",$I1404),2,2))"),3416.25)</f>
        <v>3416.25</v>
      </c>
      <c r="W1404" s="32" t="e">
        <f t="shared" ca="1" si="47"/>
        <v>#VALUE!</v>
      </c>
      <c r="X1404" s="33" t="s">
        <v>66</v>
      </c>
      <c r="Y1404" s="34">
        <v>0</v>
      </c>
    </row>
    <row r="1405" spans="1:25" ht="15.75" customHeight="1" x14ac:dyDescent="0.2">
      <c r="A1405" s="48"/>
      <c r="B1405" s="45"/>
      <c r="C1405" s="46"/>
      <c r="D1405" s="48"/>
      <c r="E1405" s="135"/>
      <c r="F1405" s="49">
        <f t="shared" si="40"/>
        <v>0</v>
      </c>
      <c r="G1405" s="49">
        <f t="shared" si="41"/>
        <v>0</v>
      </c>
      <c r="H1405" s="34" t="s">
        <v>66</v>
      </c>
      <c r="I1405" s="45"/>
      <c r="J1405" s="46"/>
      <c r="K1405" s="25"/>
      <c r="L1405" s="22"/>
      <c r="M1405" s="47" t="str">
        <f t="shared" si="42"/>
        <v/>
      </c>
      <c r="N1405" s="27" t="str">
        <f t="shared" si="43"/>
        <v/>
      </c>
      <c r="O1405" s="27" t="str">
        <f t="shared" si="44"/>
        <v/>
      </c>
      <c r="P1405" s="27" t="str">
        <f t="shared" si="45"/>
        <v/>
      </c>
      <c r="Q1405" s="28" t="s">
        <v>66</v>
      </c>
      <c r="R1405" s="33" t="s">
        <v>66</v>
      </c>
      <c r="S1405" s="30">
        <f ca="1">SUMIFS(Dividendos!E:E,Dividendos!B:B,A1405,Dividendos!A:A,"&gt;="&amp;B1405,Dividendos!A:A,"&lt;="&amp; IF(I1405="",TODAY(),I1405 ))*D1405</f>
        <v>0</v>
      </c>
      <c r="T1405" s="30">
        <f t="shared" ca="1" si="46"/>
        <v>0</v>
      </c>
      <c r="U1405" s="31" t="str">
        <f ca="1">IFERROR(__xludf.DUMMYFUNCTION("IFERROR(IF(B1405=TODAY(),GOOGLEFINANCE(""INDEXBVMF:IFIX""),INDEX(GOOGLEFINANCE(""INDEXBVMF:IFIX"",""price"",$B1405),2,2)))"),"")</f>
        <v/>
      </c>
      <c r="V1405" s="31">
        <f ca="1">IFERROR(__xludf.DUMMYFUNCTION("IF(OR(ISBLANK($I1405),I1405=TODAY()), GOOGLEFINANCE(""INDEXBVMF:IFIX"") ,INDEX(GOOGLEFINANCE(""INDEXBVMF:IFIX"",""price"",$I1405),2,2))"),3416.25)</f>
        <v>3416.25</v>
      </c>
      <c r="W1405" s="32" t="e">
        <f t="shared" ca="1" si="47"/>
        <v>#VALUE!</v>
      </c>
      <c r="X1405" s="33" t="s">
        <v>66</v>
      </c>
      <c r="Y1405" s="34">
        <v>0</v>
      </c>
    </row>
    <row r="1406" spans="1:25" ht="15.75" customHeight="1" x14ac:dyDescent="0.2">
      <c r="A1406" s="48"/>
      <c r="B1406" s="45"/>
      <c r="C1406" s="46"/>
      <c r="D1406" s="48"/>
      <c r="E1406" s="135"/>
      <c r="F1406" s="49">
        <f t="shared" si="40"/>
        <v>0</v>
      </c>
      <c r="G1406" s="49">
        <f t="shared" si="41"/>
        <v>0</v>
      </c>
      <c r="H1406" s="34" t="s">
        <v>66</v>
      </c>
      <c r="I1406" s="45"/>
      <c r="J1406" s="46"/>
      <c r="K1406" s="25"/>
      <c r="L1406" s="22"/>
      <c r="M1406" s="47" t="str">
        <f t="shared" si="42"/>
        <v/>
      </c>
      <c r="N1406" s="27" t="str">
        <f t="shared" si="43"/>
        <v/>
      </c>
      <c r="O1406" s="27" t="str">
        <f t="shared" si="44"/>
        <v/>
      </c>
      <c r="P1406" s="27" t="str">
        <f t="shared" si="45"/>
        <v/>
      </c>
      <c r="Q1406" s="28" t="s">
        <v>66</v>
      </c>
      <c r="R1406" s="33" t="s">
        <v>66</v>
      </c>
      <c r="S1406" s="30">
        <f ca="1">SUMIFS(Dividendos!E:E,Dividendos!B:B,A1406,Dividendos!A:A,"&gt;="&amp;B1406,Dividendos!A:A,"&lt;="&amp; IF(I1406="",TODAY(),I1406 ))*D1406</f>
        <v>0</v>
      </c>
      <c r="T1406" s="30">
        <f t="shared" ca="1" si="46"/>
        <v>0</v>
      </c>
      <c r="U1406" s="31" t="str">
        <f ca="1">IFERROR(__xludf.DUMMYFUNCTION("IFERROR(IF(B1406=TODAY(),GOOGLEFINANCE(""INDEXBVMF:IFIX""),INDEX(GOOGLEFINANCE(""INDEXBVMF:IFIX"",""price"",$B1406),2,2)))"),"")</f>
        <v/>
      </c>
      <c r="V1406" s="31">
        <f ca="1">IFERROR(__xludf.DUMMYFUNCTION("IF(OR(ISBLANK($I1406),I1406=TODAY()), GOOGLEFINANCE(""INDEXBVMF:IFIX"") ,INDEX(GOOGLEFINANCE(""INDEXBVMF:IFIX"",""price"",$I1406),2,2))"),3416.25)</f>
        <v>3416.25</v>
      </c>
      <c r="W1406" s="32" t="e">
        <f t="shared" ca="1" si="47"/>
        <v>#VALUE!</v>
      </c>
      <c r="X1406" s="33" t="s">
        <v>66</v>
      </c>
      <c r="Y1406" s="34">
        <v>0</v>
      </c>
    </row>
    <row r="1407" spans="1:25" ht="15.75" customHeight="1" x14ac:dyDescent="0.2">
      <c r="A1407" s="48"/>
      <c r="B1407" s="45"/>
      <c r="C1407" s="46"/>
      <c r="D1407" s="48"/>
      <c r="E1407" s="135"/>
      <c r="F1407" s="49">
        <f t="shared" si="40"/>
        <v>0</v>
      </c>
      <c r="G1407" s="49">
        <f t="shared" si="41"/>
        <v>0</v>
      </c>
      <c r="H1407" s="34" t="s">
        <v>66</v>
      </c>
      <c r="I1407" s="45"/>
      <c r="J1407" s="46"/>
      <c r="K1407" s="25"/>
      <c r="L1407" s="22"/>
      <c r="M1407" s="47" t="str">
        <f t="shared" si="42"/>
        <v/>
      </c>
      <c r="N1407" s="27" t="str">
        <f t="shared" si="43"/>
        <v/>
      </c>
      <c r="O1407" s="27" t="str">
        <f t="shared" si="44"/>
        <v/>
      </c>
      <c r="P1407" s="27" t="str">
        <f t="shared" si="45"/>
        <v/>
      </c>
      <c r="Q1407" s="28" t="s">
        <v>66</v>
      </c>
      <c r="R1407" s="33" t="s">
        <v>66</v>
      </c>
      <c r="S1407" s="30">
        <f ca="1">SUMIFS(Dividendos!E:E,Dividendos!B:B,A1407,Dividendos!A:A,"&gt;="&amp;B1407,Dividendos!A:A,"&lt;="&amp; IF(I1407="",TODAY(),I1407 ))*D1407</f>
        <v>0</v>
      </c>
      <c r="T1407" s="30">
        <f t="shared" ca="1" si="46"/>
        <v>0</v>
      </c>
      <c r="U1407" s="31" t="str">
        <f ca="1">IFERROR(__xludf.DUMMYFUNCTION("IFERROR(IF(B1407=TODAY(),GOOGLEFINANCE(""INDEXBVMF:IFIX""),INDEX(GOOGLEFINANCE(""INDEXBVMF:IFIX"",""price"",$B1407),2,2)))"),"")</f>
        <v/>
      </c>
      <c r="V1407" s="31">
        <f ca="1">IFERROR(__xludf.DUMMYFUNCTION("IF(OR(ISBLANK($I1407),I1407=TODAY()), GOOGLEFINANCE(""INDEXBVMF:IFIX"") ,INDEX(GOOGLEFINANCE(""INDEXBVMF:IFIX"",""price"",$I1407),2,2))"),3416.25)</f>
        <v>3416.25</v>
      </c>
      <c r="W1407" s="32" t="e">
        <f t="shared" ca="1" si="47"/>
        <v>#VALUE!</v>
      </c>
      <c r="X1407" s="33" t="s">
        <v>66</v>
      </c>
      <c r="Y1407" s="34">
        <v>0</v>
      </c>
    </row>
    <row r="1408" spans="1:25" ht="15.75" customHeight="1" x14ac:dyDescent="0.2">
      <c r="A1408" s="48"/>
      <c r="B1408" s="45"/>
      <c r="C1408" s="46"/>
      <c r="D1408" s="48"/>
      <c r="E1408" s="135"/>
      <c r="F1408" s="49">
        <f t="shared" si="40"/>
        <v>0</v>
      </c>
      <c r="G1408" s="49">
        <f t="shared" si="41"/>
        <v>0</v>
      </c>
      <c r="H1408" s="34" t="s">
        <v>66</v>
      </c>
      <c r="I1408" s="45"/>
      <c r="J1408" s="46"/>
      <c r="K1408" s="25"/>
      <c r="L1408" s="22"/>
      <c r="M1408" s="47" t="str">
        <f t="shared" si="42"/>
        <v/>
      </c>
      <c r="N1408" s="27" t="str">
        <f t="shared" si="43"/>
        <v/>
      </c>
      <c r="O1408" s="27" t="str">
        <f t="shared" si="44"/>
        <v/>
      </c>
      <c r="P1408" s="27" t="str">
        <f t="shared" si="45"/>
        <v/>
      </c>
      <c r="Q1408" s="28" t="s">
        <v>66</v>
      </c>
      <c r="R1408" s="33" t="s">
        <v>66</v>
      </c>
      <c r="S1408" s="30">
        <f ca="1">SUMIFS(Dividendos!E:E,Dividendos!B:B,A1408,Dividendos!A:A,"&gt;="&amp;B1408,Dividendos!A:A,"&lt;="&amp; IF(I1408="",TODAY(),I1408 ))*D1408</f>
        <v>0</v>
      </c>
      <c r="T1408" s="30">
        <f t="shared" ca="1" si="46"/>
        <v>0</v>
      </c>
      <c r="U1408" s="31" t="str">
        <f ca="1">IFERROR(__xludf.DUMMYFUNCTION("IFERROR(IF(B1408=TODAY(),GOOGLEFINANCE(""INDEXBVMF:IFIX""),INDEX(GOOGLEFINANCE(""INDEXBVMF:IFIX"",""price"",$B1408),2,2)))"),"")</f>
        <v/>
      </c>
      <c r="V1408" s="31">
        <f ca="1">IFERROR(__xludf.DUMMYFUNCTION("IF(OR(ISBLANK($I1408),I1408=TODAY()), GOOGLEFINANCE(""INDEXBVMF:IFIX"") ,INDEX(GOOGLEFINANCE(""INDEXBVMF:IFIX"",""price"",$I1408),2,2))"),3416.25)</f>
        <v>3416.25</v>
      </c>
      <c r="W1408" s="32" t="e">
        <f t="shared" ca="1" si="47"/>
        <v>#VALUE!</v>
      </c>
      <c r="X1408" s="33" t="s">
        <v>66</v>
      </c>
      <c r="Y1408" s="34">
        <v>0</v>
      </c>
    </row>
    <row r="1409" spans="1:25" ht="15.75" customHeight="1" x14ac:dyDescent="0.2">
      <c r="A1409" s="48"/>
      <c r="B1409" s="45"/>
      <c r="C1409" s="46"/>
      <c r="D1409" s="48"/>
      <c r="E1409" s="135"/>
      <c r="F1409" s="49">
        <f t="shared" si="40"/>
        <v>0</v>
      </c>
      <c r="G1409" s="49">
        <f t="shared" si="41"/>
        <v>0</v>
      </c>
      <c r="H1409" s="34" t="s">
        <v>66</v>
      </c>
      <c r="I1409" s="45"/>
      <c r="J1409" s="46"/>
      <c r="K1409" s="25"/>
      <c r="L1409" s="22"/>
      <c r="M1409" s="47" t="str">
        <f t="shared" si="42"/>
        <v/>
      </c>
      <c r="N1409" s="27" t="str">
        <f t="shared" si="43"/>
        <v/>
      </c>
      <c r="O1409" s="27" t="str">
        <f t="shared" si="44"/>
        <v/>
      </c>
      <c r="P1409" s="27" t="str">
        <f t="shared" si="45"/>
        <v/>
      </c>
      <c r="Q1409" s="28" t="s">
        <v>66</v>
      </c>
      <c r="R1409" s="33" t="s">
        <v>66</v>
      </c>
      <c r="S1409" s="30">
        <f ca="1">SUMIFS(Dividendos!E:E,Dividendos!B:B,A1409,Dividendos!A:A,"&gt;="&amp;B1409,Dividendos!A:A,"&lt;="&amp; IF(I1409="",TODAY(),I1409 ))*D1409</f>
        <v>0</v>
      </c>
      <c r="T1409" s="30">
        <f t="shared" ca="1" si="46"/>
        <v>0</v>
      </c>
      <c r="U1409" s="31" t="str">
        <f ca="1">IFERROR(__xludf.DUMMYFUNCTION("IFERROR(IF(B1409=TODAY(),GOOGLEFINANCE(""INDEXBVMF:IFIX""),INDEX(GOOGLEFINANCE(""INDEXBVMF:IFIX"",""price"",$B1409),2,2)))"),"")</f>
        <v/>
      </c>
      <c r="V1409" s="31">
        <f ca="1">IFERROR(__xludf.DUMMYFUNCTION("IF(OR(ISBLANK($I1409),I1409=TODAY()), GOOGLEFINANCE(""INDEXBVMF:IFIX"") ,INDEX(GOOGLEFINANCE(""INDEXBVMF:IFIX"",""price"",$I1409),2,2))"),3416.25)</f>
        <v>3416.25</v>
      </c>
      <c r="W1409" s="32" t="e">
        <f t="shared" ca="1" si="47"/>
        <v>#VALUE!</v>
      </c>
      <c r="X1409" s="33" t="s">
        <v>66</v>
      </c>
      <c r="Y1409" s="34">
        <v>0</v>
      </c>
    </row>
    <row r="1410" spans="1:25" ht="15.75" customHeight="1" x14ac:dyDescent="0.2">
      <c r="A1410" s="48"/>
      <c r="B1410" s="45"/>
      <c r="C1410" s="46"/>
      <c r="D1410" s="48"/>
      <c r="E1410" s="135"/>
      <c r="F1410" s="49">
        <f t="shared" si="40"/>
        <v>0</v>
      </c>
      <c r="G1410" s="49">
        <f t="shared" si="41"/>
        <v>0</v>
      </c>
      <c r="H1410" s="34" t="s">
        <v>66</v>
      </c>
      <c r="I1410" s="45"/>
      <c r="J1410" s="46"/>
      <c r="K1410" s="25"/>
      <c r="L1410" s="22"/>
      <c r="M1410" s="47" t="str">
        <f t="shared" si="42"/>
        <v/>
      </c>
      <c r="N1410" s="27" t="str">
        <f t="shared" si="43"/>
        <v/>
      </c>
      <c r="O1410" s="27" t="str">
        <f t="shared" si="44"/>
        <v/>
      </c>
      <c r="P1410" s="27" t="str">
        <f t="shared" si="45"/>
        <v/>
      </c>
      <c r="Q1410" s="28" t="s">
        <v>66</v>
      </c>
      <c r="R1410" s="33" t="s">
        <v>66</v>
      </c>
      <c r="S1410" s="30">
        <f ca="1">SUMIFS(Dividendos!E:E,Dividendos!B:B,A1410,Dividendos!A:A,"&gt;="&amp;B1410,Dividendos!A:A,"&lt;="&amp; IF(I1410="",TODAY(),I1410 ))*D1410</f>
        <v>0</v>
      </c>
      <c r="T1410" s="30">
        <f t="shared" ca="1" si="46"/>
        <v>0</v>
      </c>
      <c r="U1410" s="31" t="str">
        <f ca="1">IFERROR(__xludf.DUMMYFUNCTION("IFERROR(IF(B1410=TODAY(),GOOGLEFINANCE(""INDEXBVMF:IFIX""),INDEX(GOOGLEFINANCE(""INDEXBVMF:IFIX"",""price"",$B1410),2,2)))"),"")</f>
        <v/>
      </c>
      <c r="V1410" s="31">
        <f ca="1">IFERROR(__xludf.DUMMYFUNCTION("IF(OR(ISBLANK($I1410),I1410=TODAY()), GOOGLEFINANCE(""INDEXBVMF:IFIX"") ,INDEX(GOOGLEFINANCE(""INDEXBVMF:IFIX"",""price"",$I1410),2,2))"),3416.25)</f>
        <v>3416.25</v>
      </c>
      <c r="W1410" s="32" t="e">
        <f t="shared" ca="1" si="47"/>
        <v>#VALUE!</v>
      </c>
      <c r="X1410" s="33" t="s">
        <v>66</v>
      </c>
      <c r="Y1410" s="34">
        <v>0</v>
      </c>
    </row>
    <row r="1411" spans="1:25" ht="15.75" customHeight="1" x14ac:dyDescent="0.2">
      <c r="A1411" s="48"/>
      <c r="B1411" s="45"/>
      <c r="C1411" s="46"/>
      <c r="D1411" s="48"/>
      <c r="E1411" s="135"/>
      <c r="F1411" s="49">
        <f t="shared" si="40"/>
        <v>0</v>
      </c>
      <c r="G1411" s="49">
        <f t="shared" si="41"/>
        <v>0</v>
      </c>
      <c r="H1411" s="34" t="s">
        <v>66</v>
      </c>
      <c r="I1411" s="45"/>
      <c r="J1411" s="46"/>
      <c r="K1411" s="25"/>
      <c r="L1411" s="22"/>
      <c r="M1411" s="47" t="str">
        <f t="shared" si="42"/>
        <v/>
      </c>
      <c r="N1411" s="27" t="str">
        <f t="shared" si="43"/>
        <v/>
      </c>
      <c r="O1411" s="27" t="str">
        <f t="shared" si="44"/>
        <v/>
      </c>
      <c r="P1411" s="27" t="str">
        <f t="shared" si="45"/>
        <v/>
      </c>
      <c r="Q1411" s="28" t="s">
        <v>66</v>
      </c>
      <c r="R1411" s="33" t="s">
        <v>66</v>
      </c>
      <c r="S1411" s="30">
        <f ca="1">SUMIFS(Dividendos!E:E,Dividendos!B:B,A1411,Dividendos!A:A,"&gt;="&amp;B1411,Dividendos!A:A,"&lt;="&amp; IF(I1411="",TODAY(),I1411 ))*D1411</f>
        <v>0</v>
      </c>
      <c r="T1411" s="30">
        <f t="shared" ca="1" si="46"/>
        <v>0</v>
      </c>
      <c r="U1411" s="31" t="str">
        <f ca="1">IFERROR(__xludf.DUMMYFUNCTION("IFERROR(IF(B1411=TODAY(),GOOGLEFINANCE(""INDEXBVMF:IFIX""),INDEX(GOOGLEFINANCE(""INDEXBVMF:IFIX"",""price"",$B1411),2,2)))"),"")</f>
        <v/>
      </c>
      <c r="V1411" s="31">
        <f ca="1">IFERROR(__xludf.DUMMYFUNCTION("IF(OR(ISBLANK($I1411),I1411=TODAY()), GOOGLEFINANCE(""INDEXBVMF:IFIX"") ,INDEX(GOOGLEFINANCE(""INDEXBVMF:IFIX"",""price"",$I1411),2,2))"),3416.25)</f>
        <v>3416.25</v>
      </c>
      <c r="W1411" s="32" t="e">
        <f t="shared" ca="1" si="47"/>
        <v>#VALUE!</v>
      </c>
      <c r="X1411" s="33" t="s">
        <v>66</v>
      </c>
      <c r="Y1411" s="34">
        <v>0</v>
      </c>
    </row>
    <row r="1412" spans="1:25" ht="15.75" customHeight="1" x14ac:dyDescent="0.2">
      <c r="A1412" s="48"/>
      <c r="B1412" s="45"/>
      <c r="C1412" s="46"/>
      <c r="D1412" s="48"/>
      <c r="E1412" s="135"/>
      <c r="F1412" s="49">
        <f t="shared" si="40"/>
        <v>0</v>
      </c>
      <c r="G1412" s="49">
        <f t="shared" si="41"/>
        <v>0</v>
      </c>
      <c r="H1412" s="34" t="s">
        <v>66</v>
      </c>
      <c r="I1412" s="45"/>
      <c r="J1412" s="46"/>
      <c r="K1412" s="25"/>
      <c r="L1412" s="22"/>
      <c r="M1412" s="47" t="str">
        <f t="shared" si="42"/>
        <v/>
      </c>
      <c r="N1412" s="27" t="str">
        <f t="shared" si="43"/>
        <v/>
      </c>
      <c r="O1412" s="27" t="str">
        <f t="shared" si="44"/>
        <v/>
      </c>
      <c r="P1412" s="27" t="str">
        <f t="shared" si="45"/>
        <v/>
      </c>
      <c r="Q1412" s="28" t="s">
        <v>66</v>
      </c>
      <c r="R1412" s="33" t="s">
        <v>66</v>
      </c>
      <c r="S1412" s="30">
        <f ca="1">SUMIFS(Dividendos!E:E,Dividendos!B:B,A1412,Dividendos!A:A,"&gt;="&amp;B1412,Dividendos!A:A,"&lt;="&amp; IF(I1412="",TODAY(),I1412 ))*D1412</f>
        <v>0</v>
      </c>
      <c r="T1412" s="30">
        <f t="shared" ca="1" si="46"/>
        <v>0</v>
      </c>
      <c r="U1412" s="31" t="str">
        <f ca="1">IFERROR(__xludf.DUMMYFUNCTION("IFERROR(IF(B1412=TODAY(),GOOGLEFINANCE(""INDEXBVMF:IFIX""),INDEX(GOOGLEFINANCE(""INDEXBVMF:IFIX"",""price"",$B1412),2,2)))"),"")</f>
        <v/>
      </c>
      <c r="V1412" s="31">
        <f ca="1">IFERROR(__xludf.DUMMYFUNCTION("IF(OR(ISBLANK($I1412),I1412=TODAY()), GOOGLEFINANCE(""INDEXBVMF:IFIX"") ,INDEX(GOOGLEFINANCE(""INDEXBVMF:IFIX"",""price"",$I1412),2,2))"),3416.25)</f>
        <v>3416.25</v>
      </c>
      <c r="W1412" s="32" t="e">
        <f t="shared" ca="1" si="47"/>
        <v>#VALUE!</v>
      </c>
      <c r="X1412" s="33" t="s">
        <v>66</v>
      </c>
      <c r="Y1412" s="34">
        <v>0</v>
      </c>
    </row>
    <row r="1413" spans="1:25" ht="15.75" customHeight="1" x14ac:dyDescent="0.2">
      <c r="A1413" s="48"/>
      <c r="B1413" s="45"/>
      <c r="C1413" s="46"/>
      <c r="D1413" s="48"/>
      <c r="E1413" s="135"/>
      <c r="F1413" s="49">
        <f t="shared" si="40"/>
        <v>0</v>
      </c>
      <c r="G1413" s="49">
        <f t="shared" si="41"/>
        <v>0</v>
      </c>
      <c r="H1413" s="34" t="s">
        <v>66</v>
      </c>
      <c r="I1413" s="45"/>
      <c r="J1413" s="46"/>
      <c r="K1413" s="25"/>
      <c r="L1413" s="22"/>
      <c r="M1413" s="47" t="str">
        <f t="shared" si="42"/>
        <v/>
      </c>
      <c r="N1413" s="27" t="str">
        <f t="shared" si="43"/>
        <v/>
      </c>
      <c r="O1413" s="27" t="str">
        <f t="shared" si="44"/>
        <v/>
      </c>
      <c r="P1413" s="27" t="str">
        <f t="shared" si="45"/>
        <v/>
      </c>
      <c r="Q1413" s="28" t="s">
        <v>66</v>
      </c>
      <c r="R1413" s="33" t="s">
        <v>66</v>
      </c>
      <c r="S1413" s="30">
        <f ca="1">SUMIFS(Dividendos!E:E,Dividendos!B:B,A1413,Dividendos!A:A,"&gt;="&amp;B1413,Dividendos!A:A,"&lt;="&amp; IF(I1413="",TODAY(),I1413 ))*D1413</f>
        <v>0</v>
      </c>
      <c r="T1413" s="30">
        <f t="shared" ca="1" si="46"/>
        <v>0</v>
      </c>
      <c r="U1413" s="31" t="str">
        <f ca="1">IFERROR(__xludf.DUMMYFUNCTION("IFERROR(IF(B1413=TODAY(),GOOGLEFINANCE(""INDEXBVMF:IFIX""),INDEX(GOOGLEFINANCE(""INDEXBVMF:IFIX"",""price"",$B1413),2,2)))"),"")</f>
        <v/>
      </c>
      <c r="V1413" s="31">
        <f ca="1">IFERROR(__xludf.DUMMYFUNCTION("IF(OR(ISBLANK($I1413),I1413=TODAY()), GOOGLEFINANCE(""INDEXBVMF:IFIX"") ,INDEX(GOOGLEFINANCE(""INDEXBVMF:IFIX"",""price"",$I1413),2,2))"),3416.25)</f>
        <v>3416.25</v>
      </c>
      <c r="W1413" s="32" t="e">
        <f t="shared" ca="1" si="47"/>
        <v>#VALUE!</v>
      </c>
      <c r="X1413" s="33" t="s">
        <v>66</v>
      </c>
      <c r="Y1413" s="34">
        <v>0</v>
      </c>
    </row>
    <row r="1414" spans="1:25" ht="15.75" customHeight="1" x14ac:dyDescent="0.2">
      <c r="A1414" s="48"/>
      <c r="B1414" s="45"/>
      <c r="C1414" s="46"/>
      <c r="D1414" s="48"/>
      <c r="E1414" s="135"/>
      <c r="F1414" s="49">
        <f t="shared" si="40"/>
        <v>0</v>
      </c>
      <c r="G1414" s="49">
        <f t="shared" si="41"/>
        <v>0</v>
      </c>
      <c r="H1414" s="34" t="s">
        <v>66</v>
      </c>
      <c r="I1414" s="45"/>
      <c r="J1414" s="46"/>
      <c r="K1414" s="25"/>
      <c r="L1414" s="22"/>
      <c r="M1414" s="47" t="str">
        <f t="shared" si="42"/>
        <v/>
      </c>
      <c r="N1414" s="27" t="str">
        <f t="shared" si="43"/>
        <v/>
      </c>
      <c r="O1414" s="27" t="str">
        <f t="shared" si="44"/>
        <v/>
      </c>
      <c r="P1414" s="27" t="str">
        <f t="shared" si="45"/>
        <v/>
      </c>
      <c r="Q1414" s="28" t="s">
        <v>66</v>
      </c>
      <c r="R1414" s="33" t="s">
        <v>66</v>
      </c>
      <c r="S1414" s="30">
        <f ca="1">SUMIFS(Dividendos!E:E,Dividendos!B:B,A1414,Dividendos!A:A,"&gt;="&amp;B1414,Dividendos!A:A,"&lt;="&amp; IF(I1414="",TODAY(),I1414 ))*D1414</f>
        <v>0</v>
      </c>
      <c r="T1414" s="30">
        <f t="shared" ca="1" si="46"/>
        <v>0</v>
      </c>
      <c r="U1414" s="31" t="str">
        <f ca="1">IFERROR(__xludf.DUMMYFUNCTION("IFERROR(IF(B1414=TODAY(),GOOGLEFINANCE(""INDEXBVMF:IFIX""),INDEX(GOOGLEFINANCE(""INDEXBVMF:IFIX"",""price"",$B1414),2,2)))"),"")</f>
        <v/>
      </c>
      <c r="V1414" s="31">
        <f ca="1">IFERROR(__xludf.DUMMYFUNCTION("IF(OR(ISBLANK($I1414),I1414=TODAY()), GOOGLEFINANCE(""INDEXBVMF:IFIX"") ,INDEX(GOOGLEFINANCE(""INDEXBVMF:IFIX"",""price"",$I1414),2,2))"),3416.25)</f>
        <v>3416.25</v>
      </c>
      <c r="W1414" s="32" t="e">
        <f t="shared" ca="1" si="47"/>
        <v>#VALUE!</v>
      </c>
      <c r="X1414" s="33" t="s">
        <v>66</v>
      </c>
      <c r="Y1414" s="34">
        <v>0</v>
      </c>
    </row>
    <row r="1415" spans="1:25" ht="15.75" customHeight="1" x14ac:dyDescent="0.2">
      <c r="A1415" s="48"/>
      <c r="B1415" s="45"/>
      <c r="C1415" s="46"/>
      <c r="D1415" s="48"/>
      <c r="E1415" s="135"/>
      <c r="F1415" s="49">
        <f t="shared" si="40"/>
        <v>0</v>
      </c>
      <c r="G1415" s="49">
        <f t="shared" si="41"/>
        <v>0</v>
      </c>
      <c r="H1415" s="34" t="s">
        <v>66</v>
      </c>
      <c r="I1415" s="45"/>
      <c r="J1415" s="46"/>
      <c r="K1415" s="25"/>
      <c r="L1415" s="22"/>
      <c r="M1415" s="47" t="str">
        <f t="shared" si="42"/>
        <v/>
      </c>
      <c r="N1415" s="27" t="str">
        <f t="shared" si="43"/>
        <v/>
      </c>
      <c r="O1415" s="27" t="str">
        <f t="shared" si="44"/>
        <v/>
      </c>
      <c r="P1415" s="27" t="str">
        <f t="shared" si="45"/>
        <v/>
      </c>
      <c r="Q1415" s="28" t="s">
        <v>66</v>
      </c>
      <c r="R1415" s="33" t="s">
        <v>66</v>
      </c>
      <c r="S1415" s="30">
        <f ca="1">SUMIFS(Dividendos!E:E,Dividendos!B:B,A1415,Dividendos!A:A,"&gt;="&amp;B1415,Dividendos!A:A,"&lt;="&amp; IF(I1415="",TODAY(),I1415 ))*D1415</f>
        <v>0</v>
      </c>
      <c r="T1415" s="30">
        <f t="shared" ca="1" si="46"/>
        <v>0</v>
      </c>
      <c r="U1415" s="31" t="str">
        <f ca="1">IFERROR(__xludf.DUMMYFUNCTION("IFERROR(IF(B1415=TODAY(),GOOGLEFINANCE(""INDEXBVMF:IFIX""),INDEX(GOOGLEFINANCE(""INDEXBVMF:IFIX"",""price"",$B1415),2,2)))"),"")</f>
        <v/>
      </c>
      <c r="V1415" s="31">
        <f ca="1">IFERROR(__xludf.DUMMYFUNCTION("IF(OR(ISBLANK($I1415),I1415=TODAY()), GOOGLEFINANCE(""INDEXBVMF:IFIX"") ,INDEX(GOOGLEFINANCE(""INDEXBVMF:IFIX"",""price"",$I1415),2,2))"),3416.25)</f>
        <v>3416.25</v>
      </c>
      <c r="W1415" s="32" t="e">
        <f t="shared" ca="1" si="47"/>
        <v>#VALUE!</v>
      </c>
      <c r="X1415" s="33" t="s">
        <v>66</v>
      </c>
      <c r="Y1415" s="34">
        <v>0</v>
      </c>
    </row>
    <row r="1416" spans="1:25" ht="15.75" customHeight="1" x14ac:dyDescent="0.2">
      <c r="A1416" s="48"/>
      <c r="B1416" s="45"/>
      <c r="C1416" s="46"/>
      <c r="D1416" s="48"/>
      <c r="E1416" s="135"/>
      <c r="F1416" s="49">
        <f t="shared" si="40"/>
        <v>0</v>
      </c>
      <c r="G1416" s="49">
        <f t="shared" si="41"/>
        <v>0</v>
      </c>
      <c r="H1416" s="34" t="s">
        <v>66</v>
      </c>
      <c r="I1416" s="45"/>
      <c r="J1416" s="46"/>
      <c r="K1416" s="25"/>
      <c r="L1416" s="22"/>
      <c r="M1416" s="47" t="str">
        <f t="shared" si="42"/>
        <v/>
      </c>
      <c r="N1416" s="27" t="str">
        <f t="shared" si="43"/>
        <v/>
      </c>
      <c r="O1416" s="27" t="str">
        <f t="shared" si="44"/>
        <v/>
      </c>
      <c r="P1416" s="27" t="str">
        <f t="shared" si="45"/>
        <v/>
      </c>
      <c r="Q1416" s="28" t="s">
        <v>66</v>
      </c>
      <c r="R1416" s="33" t="s">
        <v>66</v>
      </c>
      <c r="S1416" s="30">
        <f ca="1">SUMIFS(Dividendos!E:E,Dividendos!B:B,A1416,Dividendos!A:A,"&gt;="&amp;B1416,Dividendos!A:A,"&lt;="&amp; IF(I1416="",TODAY(),I1416 ))*D1416</f>
        <v>0</v>
      </c>
      <c r="T1416" s="30">
        <f t="shared" ca="1" si="46"/>
        <v>0</v>
      </c>
      <c r="U1416" s="31" t="str">
        <f ca="1">IFERROR(__xludf.DUMMYFUNCTION("IFERROR(IF(B1416=TODAY(),GOOGLEFINANCE(""INDEXBVMF:IFIX""),INDEX(GOOGLEFINANCE(""INDEXBVMF:IFIX"",""price"",$B1416),2,2)))"),"")</f>
        <v/>
      </c>
      <c r="V1416" s="31">
        <f ca="1">IFERROR(__xludf.DUMMYFUNCTION("IF(OR(ISBLANK($I1416),I1416=TODAY()), GOOGLEFINANCE(""INDEXBVMF:IFIX"") ,INDEX(GOOGLEFINANCE(""INDEXBVMF:IFIX"",""price"",$I1416),2,2))"),3416.25)</f>
        <v>3416.25</v>
      </c>
      <c r="W1416" s="32" t="e">
        <f t="shared" ca="1" si="47"/>
        <v>#VALUE!</v>
      </c>
      <c r="X1416" s="33" t="s">
        <v>66</v>
      </c>
      <c r="Y1416" s="34">
        <v>0</v>
      </c>
    </row>
    <row r="1417" spans="1:25" ht="15.75" customHeight="1" x14ac:dyDescent="0.2">
      <c r="A1417" s="48"/>
      <c r="B1417" s="45"/>
      <c r="C1417" s="46"/>
      <c r="D1417" s="48"/>
      <c r="E1417" s="135"/>
      <c r="F1417" s="49">
        <f t="shared" si="40"/>
        <v>0</v>
      </c>
      <c r="G1417" s="49">
        <f t="shared" si="41"/>
        <v>0</v>
      </c>
      <c r="H1417" s="34" t="s">
        <v>66</v>
      </c>
      <c r="I1417" s="45"/>
      <c r="J1417" s="46"/>
      <c r="K1417" s="25"/>
      <c r="L1417" s="22"/>
      <c r="M1417" s="47" t="str">
        <f t="shared" si="42"/>
        <v/>
      </c>
      <c r="N1417" s="27" t="str">
        <f t="shared" si="43"/>
        <v/>
      </c>
      <c r="O1417" s="27" t="str">
        <f t="shared" si="44"/>
        <v/>
      </c>
      <c r="P1417" s="27" t="str">
        <f t="shared" si="45"/>
        <v/>
      </c>
      <c r="Q1417" s="28" t="s">
        <v>66</v>
      </c>
      <c r="R1417" s="33" t="s">
        <v>66</v>
      </c>
      <c r="S1417" s="30">
        <f ca="1">SUMIFS(Dividendos!E:E,Dividendos!B:B,A1417,Dividendos!A:A,"&gt;="&amp;B1417,Dividendos!A:A,"&lt;="&amp; IF(I1417="",TODAY(),I1417 ))*D1417</f>
        <v>0</v>
      </c>
      <c r="T1417" s="30">
        <f t="shared" ca="1" si="46"/>
        <v>0</v>
      </c>
      <c r="U1417" s="31" t="str">
        <f ca="1">IFERROR(__xludf.DUMMYFUNCTION("IFERROR(IF(B1417=TODAY(),GOOGLEFINANCE(""INDEXBVMF:IFIX""),INDEX(GOOGLEFINANCE(""INDEXBVMF:IFIX"",""price"",$B1417),2,2)))"),"")</f>
        <v/>
      </c>
      <c r="V1417" s="31">
        <f ca="1">IFERROR(__xludf.DUMMYFUNCTION("IF(OR(ISBLANK($I1417),I1417=TODAY()), GOOGLEFINANCE(""INDEXBVMF:IFIX"") ,INDEX(GOOGLEFINANCE(""INDEXBVMF:IFIX"",""price"",$I1417),2,2))"),3416.25)</f>
        <v>3416.25</v>
      </c>
      <c r="W1417" s="32" t="e">
        <f t="shared" ca="1" si="47"/>
        <v>#VALUE!</v>
      </c>
      <c r="X1417" s="33" t="s">
        <v>66</v>
      </c>
      <c r="Y1417" s="34">
        <v>0</v>
      </c>
    </row>
    <row r="1418" spans="1:25" ht="15.75" customHeight="1" x14ac:dyDescent="0.2">
      <c r="A1418" s="48"/>
      <c r="B1418" s="45"/>
      <c r="C1418" s="46"/>
      <c r="D1418" s="48"/>
      <c r="E1418" s="135"/>
      <c r="F1418" s="49">
        <f t="shared" si="40"/>
        <v>0</v>
      </c>
      <c r="G1418" s="49">
        <f t="shared" si="41"/>
        <v>0</v>
      </c>
      <c r="H1418" s="34" t="s">
        <v>66</v>
      </c>
      <c r="I1418" s="45"/>
      <c r="J1418" s="46"/>
      <c r="K1418" s="25"/>
      <c r="L1418" s="22"/>
      <c r="M1418" s="47" t="str">
        <f t="shared" si="42"/>
        <v/>
      </c>
      <c r="N1418" s="27" t="str">
        <f t="shared" si="43"/>
        <v/>
      </c>
      <c r="O1418" s="27" t="str">
        <f t="shared" si="44"/>
        <v/>
      </c>
      <c r="P1418" s="27" t="str">
        <f t="shared" si="45"/>
        <v/>
      </c>
      <c r="Q1418" s="28" t="s">
        <v>66</v>
      </c>
      <c r="R1418" s="33" t="s">
        <v>66</v>
      </c>
      <c r="S1418" s="30">
        <f ca="1">SUMIFS(Dividendos!E:E,Dividendos!B:B,A1418,Dividendos!A:A,"&gt;="&amp;B1418,Dividendos!A:A,"&lt;="&amp; IF(I1418="",TODAY(),I1418 ))*D1418</f>
        <v>0</v>
      </c>
      <c r="T1418" s="30">
        <f t="shared" ca="1" si="46"/>
        <v>0</v>
      </c>
      <c r="U1418" s="31" t="str">
        <f ca="1">IFERROR(__xludf.DUMMYFUNCTION("IFERROR(IF(B1418=TODAY(),GOOGLEFINANCE(""INDEXBVMF:IFIX""),INDEX(GOOGLEFINANCE(""INDEXBVMF:IFIX"",""price"",$B1418),2,2)))"),"")</f>
        <v/>
      </c>
      <c r="V1418" s="31">
        <f ca="1">IFERROR(__xludf.DUMMYFUNCTION("IF(OR(ISBLANK($I1418),I1418=TODAY()), GOOGLEFINANCE(""INDEXBVMF:IFIX"") ,INDEX(GOOGLEFINANCE(""INDEXBVMF:IFIX"",""price"",$I1418),2,2))"),3416.25)</f>
        <v>3416.25</v>
      </c>
      <c r="W1418" s="32" t="e">
        <f t="shared" ca="1" si="47"/>
        <v>#VALUE!</v>
      </c>
      <c r="X1418" s="33" t="s">
        <v>66</v>
      </c>
      <c r="Y1418" s="34">
        <v>0</v>
      </c>
    </row>
    <row r="1419" spans="1:25" ht="15.75" customHeight="1" x14ac:dyDescent="0.2">
      <c r="A1419" s="48"/>
      <c r="B1419" s="45"/>
      <c r="C1419" s="46"/>
      <c r="D1419" s="48"/>
      <c r="E1419" s="135"/>
      <c r="F1419" s="49">
        <f t="shared" si="40"/>
        <v>0</v>
      </c>
      <c r="G1419" s="49">
        <f t="shared" si="41"/>
        <v>0</v>
      </c>
      <c r="H1419" s="34" t="s">
        <v>66</v>
      </c>
      <c r="I1419" s="45"/>
      <c r="J1419" s="46"/>
      <c r="K1419" s="25"/>
      <c r="L1419" s="22"/>
      <c r="M1419" s="47" t="str">
        <f t="shared" si="42"/>
        <v/>
      </c>
      <c r="N1419" s="27" t="str">
        <f t="shared" si="43"/>
        <v/>
      </c>
      <c r="O1419" s="27" t="str">
        <f t="shared" si="44"/>
        <v/>
      </c>
      <c r="P1419" s="27" t="str">
        <f t="shared" si="45"/>
        <v/>
      </c>
      <c r="Q1419" s="28" t="s">
        <v>66</v>
      </c>
      <c r="R1419" s="33" t="s">
        <v>66</v>
      </c>
      <c r="S1419" s="30">
        <f ca="1">SUMIFS(Dividendos!E:E,Dividendos!B:B,A1419,Dividendos!A:A,"&gt;="&amp;B1419,Dividendos!A:A,"&lt;="&amp; IF(I1419="",TODAY(),I1419 ))*D1419</f>
        <v>0</v>
      </c>
      <c r="T1419" s="30">
        <f t="shared" ca="1" si="46"/>
        <v>0</v>
      </c>
      <c r="U1419" s="31" t="str">
        <f ca="1">IFERROR(__xludf.DUMMYFUNCTION("IFERROR(IF(B1419=TODAY(),GOOGLEFINANCE(""INDEXBVMF:IFIX""),INDEX(GOOGLEFINANCE(""INDEXBVMF:IFIX"",""price"",$B1419),2,2)))"),"")</f>
        <v/>
      </c>
      <c r="V1419" s="31">
        <f ca="1">IFERROR(__xludf.DUMMYFUNCTION("IF(OR(ISBLANK($I1419),I1419=TODAY()), GOOGLEFINANCE(""INDEXBVMF:IFIX"") ,INDEX(GOOGLEFINANCE(""INDEXBVMF:IFIX"",""price"",$I1419),2,2))"),3416.25)</f>
        <v>3416.25</v>
      </c>
      <c r="W1419" s="32" t="e">
        <f t="shared" ca="1" si="47"/>
        <v>#VALUE!</v>
      </c>
      <c r="X1419" s="33" t="s">
        <v>66</v>
      </c>
      <c r="Y1419" s="34">
        <v>0</v>
      </c>
    </row>
    <row r="1420" spans="1:25" ht="15.75" customHeight="1" x14ac:dyDescent="0.2">
      <c r="A1420" s="48"/>
      <c r="B1420" s="45"/>
      <c r="C1420" s="46"/>
      <c r="D1420" s="48"/>
      <c r="E1420" s="135"/>
      <c r="F1420" s="49">
        <f t="shared" si="40"/>
        <v>0</v>
      </c>
      <c r="G1420" s="49">
        <f t="shared" si="41"/>
        <v>0</v>
      </c>
      <c r="H1420" s="34" t="s">
        <v>66</v>
      </c>
      <c r="I1420" s="45"/>
      <c r="J1420" s="46"/>
      <c r="K1420" s="25"/>
      <c r="L1420" s="22"/>
      <c r="M1420" s="47" t="str">
        <f t="shared" si="42"/>
        <v/>
      </c>
      <c r="N1420" s="27" t="str">
        <f t="shared" si="43"/>
        <v/>
      </c>
      <c r="O1420" s="27" t="str">
        <f t="shared" si="44"/>
        <v/>
      </c>
      <c r="P1420" s="27" t="str">
        <f t="shared" si="45"/>
        <v/>
      </c>
      <c r="Q1420" s="28" t="s">
        <v>66</v>
      </c>
      <c r="R1420" s="33" t="s">
        <v>66</v>
      </c>
      <c r="S1420" s="30">
        <f ca="1">SUMIFS(Dividendos!E:E,Dividendos!B:B,A1420,Dividendos!A:A,"&gt;="&amp;B1420,Dividendos!A:A,"&lt;="&amp; IF(I1420="",TODAY(),I1420 ))*D1420</f>
        <v>0</v>
      </c>
      <c r="T1420" s="30">
        <f t="shared" ca="1" si="46"/>
        <v>0</v>
      </c>
      <c r="U1420" s="31" t="str">
        <f ca="1">IFERROR(__xludf.DUMMYFUNCTION("IFERROR(IF(B1420=TODAY(),GOOGLEFINANCE(""INDEXBVMF:IFIX""),INDEX(GOOGLEFINANCE(""INDEXBVMF:IFIX"",""price"",$B1420),2,2)))"),"")</f>
        <v/>
      </c>
      <c r="V1420" s="31">
        <f ca="1">IFERROR(__xludf.DUMMYFUNCTION("IF(OR(ISBLANK($I1420),I1420=TODAY()), GOOGLEFINANCE(""INDEXBVMF:IFIX"") ,INDEX(GOOGLEFINANCE(""INDEXBVMF:IFIX"",""price"",$I1420),2,2))"),3416.25)</f>
        <v>3416.25</v>
      </c>
      <c r="W1420" s="32" t="e">
        <f t="shared" ca="1" si="47"/>
        <v>#VALUE!</v>
      </c>
      <c r="X1420" s="33" t="s">
        <v>66</v>
      </c>
      <c r="Y1420" s="34">
        <v>0</v>
      </c>
    </row>
    <row r="1421" spans="1:25" ht="15.75" customHeight="1" x14ac:dyDescent="0.2">
      <c r="A1421" s="48"/>
      <c r="B1421" s="45"/>
      <c r="C1421" s="46"/>
      <c r="D1421" s="48"/>
      <c r="E1421" s="135"/>
      <c r="F1421" s="49">
        <f t="shared" si="40"/>
        <v>0</v>
      </c>
      <c r="G1421" s="49">
        <f t="shared" si="41"/>
        <v>0</v>
      </c>
      <c r="H1421" s="34" t="s">
        <v>66</v>
      </c>
      <c r="I1421" s="45"/>
      <c r="J1421" s="46"/>
      <c r="K1421" s="25"/>
      <c r="L1421" s="22"/>
      <c r="M1421" s="47" t="str">
        <f t="shared" si="42"/>
        <v/>
      </c>
      <c r="N1421" s="27" t="str">
        <f t="shared" si="43"/>
        <v/>
      </c>
      <c r="O1421" s="27" t="str">
        <f t="shared" si="44"/>
        <v/>
      </c>
      <c r="P1421" s="27" t="str">
        <f t="shared" si="45"/>
        <v/>
      </c>
      <c r="Q1421" s="28" t="s">
        <v>66</v>
      </c>
      <c r="R1421" s="33" t="s">
        <v>66</v>
      </c>
      <c r="S1421" s="30">
        <f ca="1">SUMIFS(Dividendos!E:E,Dividendos!B:B,A1421,Dividendos!A:A,"&gt;="&amp;B1421,Dividendos!A:A,"&lt;="&amp; IF(I1421="",TODAY(),I1421 ))*D1421</f>
        <v>0</v>
      </c>
      <c r="T1421" s="30">
        <f t="shared" ca="1" si="46"/>
        <v>0</v>
      </c>
      <c r="U1421" s="31" t="str">
        <f ca="1">IFERROR(__xludf.DUMMYFUNCTION("IFERROR(IF(B1421=TODAY(),GOOGLEFINANCE(""INDEXBVMF:IFIX""),INDEX(GOOGLEFINANCE(""INDEXBVMF:IFIX"",""price"",$B1421),2,2)))"),"")</f>
        <v/>
      </c>
      <c r="V1421" s="31">
        <f ca="1">IFERROR(__xludf.DUMMYFUNCTION("IF(OR(ISBLANK($I1421),I1421=TODAY()), GOOGLEFINANCE(""INDEXBVMF:IFIX"") ,INDEX(GOOGLEFINANCE(""INDEXBVMF:IFIX"",""price"",$I1421),2,2))"),3416.25)</f>
        <v>3416.25</v>
      </c>
      <c r="W1421" s="32" t="e">
        <f t="shared" ca="1" si="47"/>
        <v>#VALUE!</v>
      </c>
      <c r="X1421" s="33" t="s">
        <v>66</v>
      </c>
      <c r="Y1421" s="34">
        <v>0</v>
      </c>
    </row>
    <row r="1422" spans="1:25" ht="15.75" customHeight="1" x14ac:dyDescent="0.2">
      <c r="A1422" s="48"/>
      <c r="B1422" s="45"/>
      <c r="C1422" s="46"/>
      <c r="D1422" s="48"/>
      <c r="E1422" s="135"/>
      <c r="F1422" s="49">
        <f t="shared" si="40"/>
        <v>0</v>
      </c>
      <c r="G1422" s="49">
        <f t="shared" si="41"/>
        <v>0</v>
      </c>
      <c r="H1422" s="34" t="s">
        <v>66</v>
      </c>
      <c r="I1422" s="45"/>
      <c r="J1422" s="46"/>
      <c r="K1422" s="25"/>
      <c r="L1422" s="22"/>
      <c r="M1422" s="47" t="str">
        <f t="shared" si="42"/>
        <v/>
      </c>
      <c r="N1422" s="27" t="str">
        <f t="shared" si="43"/>
        <v/>
      </c>
      <c r="O1422" s="27" t="str">
        <f t="shared" si="44"/>
        <v/>
      </c>
      <c r="P1422" s="27" t="str">
        <f t="shared" si="45"/>
        <v/>
      </c>
      <c r="Q1422" s="28" t="s">
        <v>66</v>
      </c>
      <c r="R1422" s="33" t="s">
        <v>66</v>
      </c>
      <c r="S1422" s="30">
        <f ca="1">SUMIFS(Dividendos!E:E,Dividendos!B:B,A1422,Dividendos!A:A,"&gt;="&amp;B1422,Dividendos!A:A,"&lt;="&amp; IF(I1422="",TODAY(),I1422 ))*D1422</f>
        <v>0</v>
      </c>
      <c r="T1422" s="30">
        <f t="shared" ca="1" si="46"/>
        <v>0</v>
      </c>
      <c r="U1422" s="31" t="str">
        <f ca="1">IFERROR(__xludf.DUMMYFUNCTION("IFERROR(IF(B1422=TODAY(),GOOGLEFINANCE(""INDEXBVMF:IFIX""),INDEX(GOOGLEFINANCE(""INDEXBVMF:IFIX"",""price"",$B1422),2,2)))"),"")</f>
        <v/>
      </c>
      <c r="V1422" s="31">
        <f ca="1">IFERROR(__xludf.DUMMYFUNCTION("IF(OR(ISBLANK($I1422),I1422=TODAY()), GOOGLEFINANCE(""INDEXBVMF:IFIX"") ,INDEX(GOOGLEFINANCE(""INDEXBVMF:IFIX"",""price"",$I1422),2,2))"),3416.25)</f>
        <v>3416.25</v>
      </c>
      <c r="W1422" s="32" t="e">
        <f t="shared" ca="1" si="47"/>
        <v>#VALUE!</v>
      </c>
      <c r="X1422" s="33" t="s">
        <v>66</v>
      </c>
      <c r="Y1422" s="34">
        <v>0</v>
      </c>
    </row>
    <row r="1423" spans="1:25" ht="15.75" customHeight="1" x14ac:dyDescent="0.2">
      <c r="A1423" s="48"/>
      <c r="B1423" s="45"/>
      <c r="C1423" s="46"/>
      <c r="D1423" s="48"/>
      <c r="E1423" s="135"/>
      <c r="F1423" s="49">
        <f t="shared" si="40"/>
        <v>0</v>
      </c>
      <c r="G1423" s="49">
        <f t="shared" si="41"/>
        <v>0</v>
      </c>
      <c r="H1423" s="34" t="s">
        <v>66</v>
      </c>
      <c r="I1423" s="45"/>
      <c r="J1423" s="46"/>
      <c r="K1423" s="25"/>
      <c r="L1423" s="22"/>
      <c r="M1423" s="47" t="str">
        <f t="shared" si="42"/>
        <v/>
      </c>
      <c r="N1423" s="27" t="str">
        <f t="shared" si="43"/>
        <v/>
      </c>
      <c r="O1423" s="27" t="str">
        <f t="shared" si="44"/>
        <v/>
      </c>
      <c r="P1423" s="27" t="str">
        <f t="shared" si="45"/>
        <v/>
      </c>
      <c r="Q1423" s="28" t="s">
        <v>66</v>
      </c>
      <c r="R1423" s="33" t="s">
        <v>66</v>
      </c>
      <c r="S1423" s="30">
        <f ca="1">SUMIFS(Dividendos!E:E,Dividendos!B:B,A1423,Dividendos!A:A,"&gt;="&amp;B1423,Dividendos!A:A,"&lt;="&amp; IF(I1423="",TODAY(),I1423 ))*D1423</f>
        <v>0</v>
      </c>
      <c r="T1423" s="30">
        <f t="shared" ca="1" si="46"/>
        <v>0</v>
      </c>
      <c r="U1423" s="31" t="str">
        <f ca="1">IFERROR(__xludf.DUMMYFUNCTION("IFERROR(IF(B1423=TODAY(),GOOGLEFINANCE(""INDEXBVMF:IFIX""),INDEX(GOOGLEFINANCE(""INDEXBVMF:IFIX"",""price"",$B1423),2,2)))"),"")</f>
        <v/>
      </c>
      <c r="V1423" s="31">
        <f ca="1">IFERROR(__xludf.DUMMYFUNCTION("IF(OR(ISBLANK($I1423),I1423=TODAY()), GOOGLEFINANCE(""INDEXBVMF:IFIX"") ,INDEX(GOOGLEFINANCE(""INDEXBVMF:IFIX"",""price"",$I1423),2,2))"),3416.25)</f>
        <v>3416.25</v>
      </c>
      <c r="W1423" s="32" t="e">
        <f t="shared" ca="1" si="47"/>
        <v>#VALUE!</v>
      </c>
      <c r="X1423" s="33" t="s">
        <v>66</v>
      </c>
      <c r="Y1423" s="34">
        <v>0</v>
      </c>
    </row>
    <row r="1424" spans="1:25" ht="15.75" customHeight="1" x14ac:dyDescent="0.2">
      <c r="A1424" s="48"/>
      <c r="B1424" s="45"/>
      <c r="C1424" s="46"/>
      <c r="D1424" s="48"/>
      <c r="E1424" s="135"/>
      <c r="F1424" s="49">
        <f t="shared" si="40"/>
        <v>0</v>
      </c>
      <c r="G1424" s="49">
        <f t="shared" si="41"/>
        <v>0</v>
      </c>
      <c r="H1424" s="34" t="s">
        <v>66</v>
      </c>
      <c r="I1424" s="45"/>
      <c r="J1424" s="46"/>
      <c r="K1424" s="25"/>
      <c r="L1424" s="22"/>
      <c r="M1424" s="47" t="str">
        <f t="shared" si="42"/>
        <v/>
      </c>
      <c r="N1424" s="27" t="str">
        <f t="shared" si="43"/>
        <v/>
      </c>
      <c r="O1424" s="27" t="str">
        <f t="shared" si="44"/>
        <v/>
      </c>
      <c r="P1424" s="27" t="str">
        <f t="shared" si="45"/>
        <v/>
      </c>
      <c r="Q1424" s="28" t="s">
        <v>66</v>
      </c>
      <c r="R1424" s="33" t="s">
        <v>66</v>
      </c>
      <c r="S1424" s="30">
        <f ca="1">SUMIFS(Dividendos!E:E,Dividendos!B:B,A1424,Dividendos!A:A,"&gt;="&amp;B1424,Dividendos!A:A,"&lt;="&amp; IF(I1424="",TODAY(),I1424 ))*D1424</f>
        <v>0</v>
      </c>
      <c r="T1424" s="30">
        <f t="shared" ca="1" si="46"/>
        <v>0</v>
      </c>
      <c r="U1424" s="31" t="str">
        <f ca="1">IFERROR(__xludf.DUMMYFUNCTION("IFERROR(IF(B1424=TODAY(),GOOGLEFINANCE(""INDEXBVMF:IFIX""),INDEX(GOOGLEFINANCE(""INDEXBVMF:IFIX"",""price"",$B1424),2,2)))"),"")</f>
        <v/>
      </c>
      <c r="V1424" s="31">
        <f ca="1">IFERROR(__xludf.DUMMYFUNCTION("IF(OR(ISBLANK($I1424),I1424=TODAY()), GOOGLEFINANCE(""INDEXBVMF:IFIX"") ,INDEX(GOOGLEFINANCE(""INDEXBVMF:IFIX"",""price"",$I1424),2,2))"),3416.25)</f>
        <v>3416.25</v>
      </c>
      <c r="W1424" s="32" t="e">
        <f t="shared" ca="1" si="47"/>
        <v>#VALUE!</v>
      </c>
      <c r="X1424" s="33" t="s">
        <v>66</v>
      </c>
      <c r="Y1424" s="34">
        <v>0</v>
      </c>
    </row>
    <row r="1425" spans="1:25" ht="15.75" customHeight="1" x14ac:dyDescent="0.2">
      <c r="A1425" s="48"/>
      <c r="B1425" s="45"/>
      <c r="C1425" s="46"/>
      <c r="D1425" s="48"/>
      <c r="E1425" s="135"/>
      <c r="F1425" s="49">
        <f t="shared" si="40"/>
        <v>0</v>
      </c>
      <c r="G1425" s="49">
        <f t="shared" si="41"/>
        <v>0</v>
      </c>
      <c r="H1425" s="34" t="s">
        <v>66</v>
      </c>
      <c r="I1425" s="45"/>
      <c r="J1425" s="46"/>
      <c r="K1425" s="25"/>
      <c r="L1425" s="22"/>
      <c r="M1425" s="47" t="str">
        <f t="shared" si="42"/>
        <v/>
      </c>
      <c r="N1425" s="27" t="str">
        <f t="shared" si="43"/>
        <v/>
      </c>
      <c r="O1425" s="27" t="str">
        <f t="shared" si="44"/>
        <v/>
      </c>
      <c r="P1425" s="27" t="str">
        <f t="shared" si="45"/>
        <v/>
      </c>
      <c r="Q1425" s="28" t="s">
        <v>66</v>
      </c>
      <c r="R1425" s="33" t="s">
        <v>66</v>
      </c>
      <c r="S1425" s="30">
        <f ca="1">SUMIFS(Dividendos!E:E,Dividendos!B:B,A1425,Dividendos!A:A,"&gt;="&amp;B1425,Dividendos!A:A,"&lt;="&amp; IF(I1425="",TODAY(),I1425 ))*D1425</f>
        <v>0</v>
      </c>
      <c r="T1425" s="30">
        <f t="shared" ca="1" si="46"/>
        <v>0</v>
      </c>
      <c r="U1425" s="31" t="str">
        <f ca="1">IFERROR(__xludf.DUMMYFUNCTION("IFERROR(IF(B1425=TODAY(),GOOGLEFINANCE(""INDEXBVMF:IFIX""),INDEX(GOOGLEFINANCE(""INDEXBVMF:IFIX"",""price"",$B1425),2,2)))"),"")</f>
        <v/>
      </c>
      <c r="V1425" s="31">
        <f ca="1">IFERROR(__xludf.DUMMYFUNCTION("IF(OR(ISBLANK($I1425),I1425=TODAY()), GOOGLEFINANCE(""INDEXBVMF:IFIX"") ,INDEX(GOOGLEFINANCE(""INDEXBVMF:IFIX"",""price"",$I1425),2,2))"),3416.25)</f>
        <v>3416.25</v>
      </c>
      <c r="W1425" s="32" t="e">
        <f t="shared" ca="1" si="47"/>
        <v>#VALUE!</v>
      </c>
      <c r="X1425" s="33" t="s">
        <v>66</v>
      </c>
      <c r="Y1425" s="34">
        <v>0</v>
      </c>
    </row>
    <row r="1426" spans="1:25" ht="15.75" customHeight="1" x14ac:dyDescent="0.2">
      <c r="A1426" s="48"/>
      <c r="B1426" s="45"/>
      <c r="C1426" s="46"/>
      <c r="D1426" s="48"/>
      <c r="E1426" s="135"/>
      <c r="F1426" s="49">
        <f t="shared" si="40"/>
        <v>0</v>
      </c>
      <c r="G1426" s="49">
        <f t="shared" si="41"/>
        <v>0</v>
      </c>
      <c r="H1426" s="34" t="s">
        <v>66</v>
      </c>
      <c r="I1426" s="45"/>
      <c r="J1426" s="46"/>
      <c r="K1426" s="25"/>
      <c r="L1426" s="22"/>
      <c r="M1426" s="47" t="str">
        <f t="shared" si="42"/>
        <v/>
      </c>
      <c r="N1426" s="27" t="str">
        <f t="shared" si="43"/>
        <v/>
      </c>
      <c r="O1426" s="27" t="str">
        <f t="shared" si="44"/>
        <v/>
      </c>
      <c r="P1426" s="27" t="str">
        <f t="shared" si="45"/>
        <v/>
      </c>
      <c r="Q1426" s="28" t="s">
        <v>66</v>
      </c>
      <c r="R1426" s="33" t="s">
        <v>66</v>
      </c>
      <c r="S1426" s="30">
        <f ca="1">SUMIFS(Dividendos!E:E,Dividendos!B:B,A1426,Dividendos!A:A,"&gt;="&amp;B1426,Dividendos!A:A,"&lt;="&amp; IF(I1426="",TODAY(),I1426 ))*D1426</f>
        <v>0</v>
      </c>
      <c r="T1426" s="30">
        <f t="shared" ca="1" si="46"/>
        <v>0</v>
      </c>
      <c r="U1426" s="31" t="str">
        <f ca="1">IFERROR(__xludf.DUMMYFUNCTION("IFERROR(IF(B1426=TODAY(),GOOGLEFINANCE(""INDEXBVMF:IFIX""),INDEX(GOOGLEFINANCE(""INDEXBVMF:IFIX"",""price"",$B1426),2,2)))"),"")</f>
        <v/>
      </c>
      <c r="V1426" s="31">
        <f ca="1">IFERROR(__xludf.DUMMYFUNCTION("IF(OR(ISBLANK($I1426),I1426=TODAY()), GOOGLEFINANCE(""INDEXBVMF:IFIX"") ,INDEX(GOOGLEFINANCE(""INDEXBVMF:IFIX"",""price"",$I1426),2,2))"),3416.25)</f>
        <v>3416.25</v>
      </c>
      <c r="W1426" s="32" t="e">
        <f t="shared" ca="1" si="47"/>
        <v>#VALUE!</v>
      </c>
      <c r="X1426" s="33" t="s">
        <v>66</v>
      </c>
      <c r="Y1426" s="34">
        <v>0</v>
      </c>
    </row>
    <row r="1427" spans="1:25" ht="15.75" customHeight="1" x14ac:dyDescent="0.2">
      <c r="A1427" s="48"/>
      <c r="B1427" s="45"/>
      <c r="C1427" s="46"/>
      <c r="D1427" s="48"/>
      <c r="E1427" s="135"/>
      <c r="F1427" s="49">
        <f t="shared" si="40"/>
        <v>0</v>
      </c>
      <c r="G1427" s="49">
        <f t="shared" si="41"/>
        <v>0</v>
      </c>
      <c r="H1427" s="34" t="s">
        <v>66</v>
      </c>
      <c r="I1427" s="45"/>
      <c r="J1427" s="46"/>
      <c r="K1427" s="25"/>
      <c r="L1427" s="22"/>
      <c r="M1427" s="47" t="str">
        <f t="shared" si="42"/>
        <v/>
      </c>
      <c r="N1427" s="27" t="str">
        <f t="shared" si="43"/>
        <v/>
      </c>
      <c r="O1427" s="27" t="str">
        <f t="shared" si="44"/>
        <v/>
      </c>
      <c r="P1427" s="27" t="str">
        <f t="shared" si="45"/>
        <v/>
      </c>
      <c r="Q1427" s="28" t="s">
        <v>66</v>
      </c>
      <c r="R1427" s="33" t="s">
        <v>66</v>
      </c>
      <c r="S1427" s="30">
        <f ca="1">SUMIFS(Dividendos!E:E,Dividendos!B:B,A1427,Dividendos!A:A,"&gt;="&amp;B1427,Dividendos!A:A,"&lt;="&amp; IF(I1427="",TODAY(),I1427 ))*D1427</f>
        <v>0</v>
      </c>
      <c r="T1427" s="30">
        <f t="shared" ca="1" si="46"/>
        <v>0</v>
      </c>
      <c r="U1427" s="31" t="str">
        <f ca="1">IFERROR(__xludf.DUMMYFUNCTION("IFERROR(IF(B1427=TODAY(),GOOGLEFINANCE(""INDEXBVMF:IFIX""),INDEX(GOOGLEFINANCE(""INDEXBVMF:IFIX"",""price"",$B1427),2,2)))"),"")</f>
        <v/>
      </c>
      <c r="V1427" s="31">
        <f ca="1">IFERROR(__xludf.DUMMYFUNCTION("IF(OR(ISBLANK($I1427),I1427=TODAY()), GOOGLEFINANCE(""INDEXBVMF:IFIX"") ,INDEX(GOOGLEFINANCE(""INDEXBVMF:IFIX"",""price"",$I1427),2,2))"),3416.25)</f>
        <v>3416.25</v>
      </c>
      <c r="W1427" s="32" t="e">
        <f t="shared" ca="1" si="47"/>
        <v>#VALUE!</v>
      </c>
      <c r="X1427" s="33" t="s">
        <v>66</v>
      </c>
      <c r="Y1427" s="34">
        <v>0</v>
      </c>
    </row>
    <row r="1428" spans="1:25" ht="15.75" customHeight="1" x14ac:dyDescent="0.2">
      <c r="A1428" s="48"/>
      <c r="B1428" s="45"/>
      <c r="C1428" s="46"/>
      <c r="D1428" s="48"/>
      <c r="E1428" s="135"/>
      <c r="F1428" s="49">
        <f t="shared" si="40"/>
        <v>0</v>
      </c>
      <c r="G1428" s="49">
        <f t="shared" si="41"/>
        <v>0</v>
      </c>
      <c r="H1428" s="34" t="s">
        <v>66</v>
      </c>
      <c r="I1428" s="45"/>
      <c r="J1428" s="46"/>
      <c r="K1428" s="25"/>
      <c r="L1428" s="22"/>
      <c r="M1428" s="47" t="str">
        <f t="shared" si="42"/>
        <v/>
      </c>
      <c r="N1428" s="27" t="str">
        <f t="shared" si="43"/>
        <v/>
      </c>
      <c r="O1428" s="27" t="str">
        <f t="shared" si="44"/>
        <v/>
      </c>
      <c r="P1428" s="27" t="str">
        <f t="shared" si="45"/>
        <v/>
      </c>
      <c r="Q1428" s="28" t="s">
        <v>66</v>
      </c>
      <c r="R1428" s="33" t="s">
        <v>66</v>
      </c>
      <c r="S1428" s="30">
        <f ca="1">SUMIFS(Dividendos!E:E,Dividendos!B:B,A1428,Dividendos!A:A,"&gt;="&amp;B1428,Dividendos!A:A,"&lt;="&amp; IF(I1428="",TODAY(),I1428 ))*D1428</f>
        <v>0</v>
      </c>
      <c r="T1428" s="30">
        <f t="shared" ca="1" si="46"/>
        <v>0</v>
      </c>
      <c r="U1428" s="31" t="str">
        <f ca="1">IFERROR(__xludf.DUMMYFUNCTION("IFERROR(IF(B1428=TODAY(),GOOGLEFINANCE(""INDEXBVMF:IFIX""),INDEX(GOOGLEFINANCE(""INDEXBVMF:IFIX"",""price"",$B1428),2,2)))"),"")</f>
        <v/>
      </c>
      <c r="V1428" s="31">
        <f ca="1">IFERROR(__xludf.DUMMYFUNCTION("IF(OR(ISBLANK($I1428),I1428=TODAY()), GOOGLEFINANCE(""INDEXBVMF:IFIX"") ,INDEX(GOOGLEFINANCE(""INDEXBVMF:IFIX"",""price"",$I1428),2,2))"),3416.25)</f>
        <v>3416.25</v>
      </c>
      <c r="W1428" s="32" t="e">
        <f t="shared" ca="1" si="47"/>
        <v>#VALUE!</v>
      </c>
      <c r="X1428" s="33" t="s">
        <v>66</v>
      </c>
      <c r="Y1428" s="34">
        <v>0</v>
      </c>
    </row>
    <row r="1429" spans="1:25" ht="15.75" customHeight="1" x14ac:dyDescent="0.2">
      <c r="A1429" s="48"/>
      <c r="B1429" s="45"/>
      <c r="C1429" s="46"/>
      <c r="D1429" s="48"/>
      <c r="E1429" s="135"/>
      <c r="F1429" s="49">
        <f t="shared" si="40"/>
        <v>0</v>
      </c>
      <c r="G1429" s="49">
        <f t="shared" si="41"/>
        <v>0</v>
      </c>
      <c r="H1429" s="34" t="s">
        <v>66</v>
      </c>
      <c r="I1429" s="45"/>
      <c r="J1429" s="46"/>
      <c r="K1429" s="25"/>
      <c r="L1429" s="22"/>
      <c r="M1429" s="47" t="str">
        <f t="shared" si="42"/>
        <v/>
      </c>
      <c r="N1429" s="27" t="str">
        <f t="shared" si="43"/>
        <v/>
      </c>
      <c r="O1429" s="27" t="str">
        <f t="shared" si="44"/>
        <v/>
      </c>
      <c r="P1429" s="27" t="str">
        <f t="shared" si="45"/>
        <v/>
      </c>
      <c r="Q1429" s="28" t="s">
        <v>66</v>
      </c>
      <c r="R1429" s="33" t="s">
        <v>66</v>
      </c>
      <c r="S1429" s="30">
        <f ca="1">SUMIFS(Dividendos!E:E,Dividendos!B:B,A1429,Dividendos!A:A,"&gt;="&amp;B1429,Dividendos!A:A,"&lt;="&amp; IF(I1429="",TODAY(),I1429 ))*D1429</f>
        <v>0</v>
      </c>
      <c r="T1429" s="30">
        <f t="shared" ca="1" si="46"/>
        <v>0</v>
      </c>
      <c r="U1429" s="31" t="str">
        <f ca="1">IFERROR(__xludf.DUMMYFUNCTION("IFERROR(IF(B1429=TODAY(),GOOGLEFINANCE(""INDEXBVMF:IFIX""),INDEX(GOOGLEFINANCE(""INDEXBVMF:IFIX"",""price"",$B1429),2,2)))"),"")</f>
        <v/>
      </c>
      <c r="V1429" s="31">
        <f ca="1">IFERROR(__xludf.DUMMYFUNCTION("IF(OR(ISBLANK($I1429),I1429=TODAY()), GOOGLEFINANCE(""INDEXBVMF:IFIX"") ,INDEX(GOOGLEFINANCE(""INDEXBVMF:IFIX"",""price"",$I1429),2,2))"),3416.25)</f>
        <v>3416.25</v>
      </c>
      <c r="W1429" s="32" t="e">
        <f t="shared" ca="1" si="47"/>
        <v>#VALUE!</v>
      </c>
      <c r="X1429" s="33" t="s">
        <v>66</v>
      </c>
      <c r="Y1429" s="34">
        <v>0</v>
      </c>
    </row>
    <row r="1430" spans="1:25" ht="15.75" customHeight="1" x14ac:dyDescent="0.2">
      <c r="A1430" s="48"/>
      <c r="B1430" s="45"/>
      <c r="C1430" s="46"/>
      <c r="D1430" s="48"/>
      <c r="E1430" s="135"/>
      <c r="F1430" s="49">
        <f t="shared" si="40"/>
        <v>0</v>
      </c>
      <c r="G1430" s="49">
        <f t="shared" si="41"/>
        <v>0</v>
      </c>
      <c r="H1430" s="34" t="s">
        <v>66</v>
      </c>
      <c r="I1430" s="45"/>
      <c r="J1430" s="46"/>
      <c r="K1430" s="25"/>
      <c r="L1430" s="22"/>
      <c r="M1430" s="47" t="str">
        <f t="shared" si="42"/>
        <v/>
      </c>
      <c r="N1430" s="27" t="str">
        <f t="shared" si="43"/>
        <v/>
      </c>
      <c r="O1430" s="27" t="str">
        <f t="shared" si="44"/>
        <v/>
      </c>
      <c r="P1430" s="27" t="str">
        <f t="shared" si="45"/>
        <v/>
      </c>
      <c r="Q1430" s="28" t="s">
        <v>66</v>
      </c>
      <c r="R1430" s="33" t="s">
        <v>66</v>
      </c>
      <c r="S1430" s="30">
        <f ca="1">SUMIFS(Dividendos!E:E,Dividendos!B:B,A1430,Dividendos!A:A,"&gt;="&amp;B1430,Dividendos!A:A,"&lt;="&amp; IF(I1430="",TODAY(),I1430 ))*D1430</f>
        <v>0</v>
      </c>
      <c r="T1430" s="30">
        <f t="shared" ca="1" si="46"/>
        <v>0</v>
      </c>
      <c r="U1430" s="31" t="str">
        <f ca="1">IFERROR(__xludf.DUMMYFUNCTION("IFERROR(IF(B1430=TODAY(),GOOGLEFINANCE(""INDEXBVMF:IFIX""),INDEX(GOOGLEFINANCE(""INDEXBVMF:IFIX"",""price"",$B1430),2,2)))"),"")</f>
        <v/>
      </c>
      <c r="V1430" s="31">
        <f ca="1">IFERROR(__xludf.DUMMYFUNCTION("IF(OR(ISBLANK($I1430),I1430=TODAY()), GOOGLEFINANCE(""INDEXBVMF:IFIX"") ,INDEX(GOOGLEFINANCE(""INDEXBVMF:IFIX"",""price"",$I1430),2,2))"),3416.25)</f>
        <v>3416.25</v>
      </c>
      <c r="W1430" s="32" t="e">
        <f t="shared" ca="1" si="47"/>
        <v>#VALUE!</v>
      </c>
      <c r="X1430" s="33" t="s">
        <v>66</v>
      </c>
      <c r="Y1430" s="34">
        <v>0</v>
      </c>
    </row>
    <row r="1431" spans="1:25" ht="15.75" customHeight="1" x14ac:dyDescent="0.2">
      <c r="A1431" s="48"/>
      <c r="B1431" s="45"/>
      <c r="C1431" s="46"/>
      <c r="D1431" s="48"/>
      <c r="E1431" s="135"/>
      <c r="F1431" s="49">
        <f t="shared" si="40"/>
        <v>0</v>
      </c>
      <c r="G1431" s="49">
        <f t="shared" si="41"/>
        <v>0</v>
      </c>
      <c r="H1431" s="34" t="s">
        <v>66</v>
      </c>
      <c r="I1431" s="45"/>
      <c r="J1431" s="46"/>
      <c r="K1431" s="25"/>
      <c r="L1431" s="22"/>
      <c r="M1431" s="47" t="str">
        <f t="shared" si="42"/>
        <v/>
      </c>
      <c r="N1431" s="27" t="str">
        <f t="shared" si="43"/>
        <v/>
      </c>
      <c r="O1431" s="27" t="str">
        <f t="shared" si="44"/>
        <v/>
      </c>
      <c r="P1431" s="27" t="str">
        <f t="shared" si="45"/>
        <v/>
      </c>
      <c r="Q1431" s="28" t="s">
        <v>66</v>
      </c>
      <c r="R1431" s="33" t="s">
        <v>66</v>
      </c>
      <c r="S1431" s="30">
        <f ca="1">SUMIFS(Dividendos!E:E,Dividendos!B:B,A1431,Dividendos!A:A,"&gt;="&amp;B1431,Dividendos!A:A,"&lt;="&amp; IF(I1431="",TODAY(),I1431 ))*D1431</f>
        <v>0</v>
      </c>
      <c r="T1431" s="30">
        <f t="shared" ca="1" si="46"/>
        <v>0</v>
      </c>
      <c r="U1431" s="31" t="str">
        <f ca="1">IFERROR(__xludf.DUMMYFUNCTION("IFERROR(IF(B1431=TODAY(),GOOGLEFINANCE(""INDEXBVMF:IFIX""),INDEX(GOOGLEFINANCE(""INDEXBVMF:IFIX"",""price"",$B1431),2,2)))"),"")</f>
        <v/>
      </c>
      <c r="V1431" s="31">
        <f ca="1">IFERROR(__xludf.DUMMYFUNCTION("IF(OR(ISBLANK($I1431),I1431=TODAY()), GOOGLEFINANCE(""INDEXBVMF:IFIX"") ,INDEX(GOOGLEFINANCE(""INDEXBVMF:IFIX"",""price"",$I1431),2,2))"),3416.25)</f>
        <v>3416.25</v>
      </c>
      <c r="W1431" s="32" t="e">
        <f t="shared" ca="1" si="47"/>
        <v>#VALUE!</v>
      </c>
      <c r="X1431" s="33" t="s">
        <v>66</v>
      </c>
      <c r="Y1431" s="34">
        <v>0</v>
      </c>
    </row>
    <row r="1432" spans="1:25" ht="15.75" customHeight="1" x14ac:dyDescent="0.2">
      <c r="A1432" s="48"/>
      <c r="B1432" s="45"/>
      <c r="C1432" s="46"/>
      <c r="D1432" s="48"/>
      <c r="E1432" s="135"/>
      <c r="F1432" s="49">
        <f t="shared" si="40"/>
        <v>0</v>
      </c>
      <c r="G1432" s="49">
        <f t="shared" si="41"/>
        <v>0</v>
      </c>
      <c r="H1432" s="34" t="s">
        <v>66</v>
      </c>
      <c r="I1432" s="45"/>
      <c r="J1432" s="46"/>
      <c r="K1432" s="25"/>
      <c r="L1432" s="22"/>
      <c r="M1432" s="47" t="str">
        <f t="shared" si="42"/>
        <v/>
      </c>
      <c r="N1432" s="27" t="str">
        <f t="shared" si="43"/>
        <v/>
      </c>
      <c r="O1432" s="27" t="str">
        <f t="shared" si="44"/>
        <v/>
      </c>
      <c r="P1432" s="27" t="str">
        <f t="shared" si="45"/>
        <v/>
      </c>
      <c r="Q1432" s="28" t="s">
        <v>66</v>
      </c>
      <c r="R1432" s="33" t="s">
        <v>66</v>
      </c>
      <c r="S1432" s="30">
        <f ca="1">SUMIFS(Dividendos!E:E,Dividendos!B:B,A1432,Dividendos!A:A,"&gt;="&amp;B1432,Dividendos!A:A,"&lt;="&amp; IF(I1432="",TODAY(),I1432 ))*D1432</f>
        <v>0</v>
      </c>
      <c r="T1432" s="30">
        <f t="shared" ca="1" si="46"/>
        <v>0</v>
      </c>
      <c r="U1432" s="31" t="str">
        <f ca="1">IFERROR(__xludf.DUMMYFUNCTION("IFERROR(IF(B1432=TODAY(),GOOGLEFINANCE(""INDEXBVMF:IFIX""),INDEX(GOOGLEFINANCE(""INDEXBVMF:IFIX"",""price"",$B1432),2,2)))"),"")</f>
        <v/>
      </c>
      <c r="V1432" s="31">
        <f ca="1">IFERROR(__xludf.DUMMYFUNCTION("IF(OR(ISBLANK($I1432),I1432=TODAY()), GOOGLEFINANCE(""INDEXBVMF:IFIX"") ,INDEX(GOOGLEFINANCE(""INDEXBVMF:IFIX"",""price"",$I1432),2,2))"),3416.25)</f>
        <v>3416.25</v>
      </c>
      <c r="W1432" s="32" t="e">
        <f t="shared" ca="1" si="47"/>
        <v>#VALUE!</v>
      </c>
      <c r="X1432" s="33" t="s">
        <v>66</v>
      </c>
      <c r="Y1432" s="34">
        <v>0</v>
      </c>
    </row>
    <row r="1433" spans="1:25" ht="15.75" customHeight="1" x14ac:dyDescent="0.2">
      <c r="A1433" s="48"/>
      <c r="B1433" s="45"/>
      <c r="C1433" s="46"/>
      <c r="D1433" s="48"/>
      <c r="E1433" s="135"/>
      <c r="F1433" s="49">
        <f t="shared" si="40"/>
        <v>0</v>
      </c>
      <c r="G1433" s="49">
        <f t="shared" si="41"/>
        <v>0</v>
      </c>
      <c r="H1433" s="34" t="s">
        <v>66</v>
      </c>
      <c r="I1433" s="45"/>
      <c r="J1433" s="46"/>
      <c r="K1433" s="25"/>
      <c r="L1433" s="22"/>
      <c r="M1433" s="47" t="str">
        <f t="shared" si="42"/>
        <v/>
      </c>
      <c r="N1433" s="27" t="str">
        <f t="shared" si="43"/>
        <v/>
      </c>
      <c r="O1433" s="27" t="str">
        <f t="shared" si="44"/>
        <v/>
      </c>
      <c r="P1433" s="27" t="str">
        <f t="shared" si="45"/>
        <v/>
      </c>
      <c r="Q1433" s="28" t="s">
        <v>66</v>
      </c>
      <c r="R1433" s="33" t="s">
        <v>66</v>
      </c>
      <c r="S1433" s="30">
        <f ca="1">SUMIFS(Dividendos!E:E,Dividendos!B:B,A1433,Dividendos!A:A,"&gt;="&amp;B1433,Dividendos!A:A,"&lt;="&amp; IF(I1433="",TODAY(),I1433 ))*D1433</f>
        <v>0</v>
      </c>
      <c r="T1433" s="30">
        <f t="shared" ca="1" si="46"/>
        <v>0</v>
      </c>
      <c r="U1433" s="31" t="str">
        <f ca="1">IFERROR(__xludf.DUMMYFUNCTION("IFERROR(IF(B1433=TODAY(),GOOGLEFINANCE(""INDEXBVMF:IFIX""),INDEX(GOOGLEFINANCE(""INDEXBVMF:IFIX"",""price"",$B1433),2,2)))"),"")</f>
        <v/>
      </c>
      <c r="V1433" s="31">
        <f ca="1">IFERROR(__xludf.DUMMYFUNCTION("IF(OR(ISBLANK($I1433),I1433=TODAY()), GOOGLEFINANCE(""INDEXBVMF:IFIX"") ,INDEX(GOOGLEFINANCE(""INDEXBVMF:IFIX"",""price"",$I1433),2,2))"),3416.25)</f>
        <v>3416.25</v>
      </c>
      <c r="W1433" s="32" t="e">
        <f t="shared" ca="1" si="47"/>
        <v>#VALUE!</v>
      </c>
      <c r="X1433" s="33" t="s">
        <v>66</v>
      </c>
      <c r="Y1433" s="34">
        <v>0</v>
      </c>
    </row>
    <row r="1434" spans="1:25" ht="15.75" customHeight="1" x14ac:dyDescent="0.2">
      <c r="A1434" s="48"/>
      <c r="B1434" s="45"/>
      <c r="C1434" s="46"/>
      <c r="D1434" s="48"/>
      <c r="E1434" s="135"/>
      <c r="F1434" s="49">
        <f t="shared" si="40"/>
        <v>0</v>
      </c>
      <c r="G1434" s="49">
        <f t="shared" si="41"/>
        <v>0</v>
      </c>
      <c r="H1434" s="34" t="s">
        <v>66</v>
      </c>
      <c r="I1434" s="45"/>
      <c r="J1434" s="46"/>
      <c r="K1434" s="25"/>
      <c r="L1434" s="22"/>
      <c r="M1434" s="47" t="str">
        <f t="shared" si="42"/>
        <v/>
      </c>
      <c r="N1434" s="27" t="str">
        <f t="shared" si="43"/>
        <v/>
      </c>
      <c r="O1434" s="27" t="str">
        <f t="shared" si="44"/>
        <v/>
      </c>
      <c r="P1434" s="27" t="str">
        <f t="shared" si="45"/>
        <v/>
      </c>
      <c r="Q1434" s="28" t="s">
        <v>66</v>
      </c>
      <c r="R1434" s="33" t="s">
        <v>66</v>
      </c>
      <c r="S1434" s="30">
        <f ca="1">SUMIFS(Dividendos!E:E,Dividendos!B:B,A1434,Dividendos!A:A,"&gt;="&amp;B1434,Dividendos!A:A,"&lt;="&amp; IF(I1434="",TODAY(),I1434 ))*D1434</f>
        <v>0</v>
      </c>
      <c r="T1434" s="30">
        <f t="shared" ca="1" si="46"/>
        <v>0</v>
      </c>
      <c r="U1434" s="31" t="str">
        <f ca="1">IFERROR(__xludf.DUMMYFUNCTION("IFERROR(IF(B1434=TODAY(),GOOGLEFINANCE(""INDEXBVMF:IFIX""),INDEX(GOOGLEFINANCE(""INDEXBVMF:IFIX"",""price"",$B1434),2,2)))"),"")</f>
        <v/>
      </c>
      <c r="V1434" s="31">
        <f ca="1">IFERROR(__xludf.DUMMYFUNCTION("IF(OR(ISBLANK($I1434),I1434=TODAY()), GOOGLEFINANCE(""INDEXBVMF:IFIX"") ,INDEX(GOOGLEFINANCE(""INDEXBVMF:IFIX"",""price"",$I1434),2,2))"),3416.25)</f>
        <v>3416.25</v>
      </c>
      <c r="W1434" s="32" t="e">
        <f t="shared" ca="1" si="47"/>
        <v>#VALUE!</v>
      </c>
      <c r="X1434" s="33" t="s">
        <v>66</v>
      </c>
      <c r="Y1434" s="34">
        <v>0</v>
      </c>
    </row>
    <row r="1435" spans="1:25" ht="15.75" customHeight="1" x14ac:dyDescent="0.2">
      <c r="A1435" s="48"/>
      <c r="B1435" s="45"/>
      <c r="C1435" s="46"/>
      <c r="D1435" s="48"/>
      <c r="E1435" s="135"/>
      <c r="F1435" s="49">
        <f t="shared" si="40"/>
        <v>0</v>
      </c>
      <c r="G1435" s="49">
        <f t="shared" si="41"/>
        <v>0</v>
      </c>
      <c r="H1435" s="34" t="s">
        <v>66</v>
      </c>
      <c r="I1435" s="45"/>
      <c r="J1435" s="46"/>
      <c r="K1435" s="25"/>
      <c r="L1435" s="22"/>
      <c r="M1435" s="47" t="str">
        <f t="shared" si="42"/>
        <v/>
      </c>
      <c r="N1435" s="27" t="str">
        <f t="shared" si="43"/>
        <v/>
      </c>
      <c r="O1435" s="27" t="str">
        <f t="shared" si="44"/>
        <v/>
      </c>
      <c r="P1435" s="27" t="str">
        <f t="shared" si="45"/>
        <v/>
      </c>
      <c r="Q1435" s="28" t="s">
        <v>66</v>
      </c>
      <c r="R1435" s="33" t="s">
        <v>66</v>
      </c>
      <c r="S1435" s="30">
        <f ca="1">SUMIFS(Dividendos!E:E,Dividendos!B:B,A1435,Dividendos!A:A,"&gt;="&amp;B1435,Dividendos!A:A,"&lt;="&amp; IF(I1435="",TODAY(),I1435 ))*D1435</f>
        <v>0</v>
      </c>
      <c r="T1435" s="30">
        <f t="shared" ca="1" si="46"/>
        <v>0</v>
      </c>
      <c r="U1435" s="31" t="str">
        <f ca="1">IFERROR(__xludf.DUMMYFUNCTION("IFERROR(IF(B1435=TODAY(),GOOGLEFINANCE(""INDEXBVMF:IFIX""),INDEX(GOOGLEFINANCE(""INDEXBVMF:IFIX"",""price"",$B1435),2,2)))"),"")</f>
        <v/>
      </c>
      <c r="V1435" s="31">
        <f ca="1">IFERROR(__xludf.DUMMYFUNCTION("IF(OR(ISBLANK($I1435),I1435=TODAY()), GOOGLEFINANCE(""INDEXBVMF:IFIX"") ,INDEX(GOOGLEFINANCE(""INDEXBVMF:IFIX"",""price"",$I1435),2,2))"),3416.25)</f>
        <v>3416.25</v>
      </c>
      <c r="W1435" s="32" t="e">
        <f t="shared" ca="1" si="47"/>
        <v>#VALUE!</v>
      </c>
      <c r="X1435" s="33" t="s">
        <v>66</v>
      </c>
      <c r="Y1435" s="34">
        <v>0</v>
      </c>
    </row>
    <row r="1436" spans="1:25" ht="15.75" customHeight="1" x14ac:dyDescent="0.2">
      <c r="A1436" s="48"/>
      <c r="B1436" s="45"/>
      <c r="C1436" s="46"/>
      <c r="D1436" s="48"/>
      <c r="E1436" s="135"/>
      <c r="F1436" s="49">
        <f t="shared" si="40"/>
        <v>0</v>
      </c>
      <c r="G1436" s="49">
        <f t="shared" si="41"/>
        <v>0</v>
      </c>
      <c r="H1436" s="34" t="s">
        <v>66</v>
      </c>
      <c r="I1436" s="45"/>
      <c r="J1436" s="46"/>
      <c r="K1436" s="25"/>
      <c r="L1436" s="22"/>
      <c r="M1436" s="47" t="str">
        <f t="shared" si="42"/>
        <v/>
      </c>
      <c r="N1436" s="27" t="str">
        <f t="shared" si="43"/>
        <v/>
      </c>
      <c r="O1436" s="27" t="str">
        <f t="shared" si="44"/>
        <v/>
      </c>
      <c r="P1436" s="27" t="str">
        <f t="shared" si="45"/>
        <v/>
      </c>
      <c r="Q1436" s="28" t="s">
        <v>66</v>
      </c>
      <c r="R1436" s="33" t="s">
        <v>66</v>
      </c>
      <c r="S1436" s="30">
        <f ca="1">SUMIFS(Dividendos!E:E,Dividendos!B:B,A1436,Dividendos!A:A,"&gt;="&amp;B1436,Dividendos!A:A,"&lt;="&amp; IF(I1436="",TODAY(),I1436 ))*D1436</f>
        <v>0</v>
      </c>
      <c r="T1436" s="30">
        <f t="shared" ca="1" si="46"/>
        <v>0</v>
      </c>
      <c r="U1436" s="31" t="str">
        <f ca="1">IFERROR(__xludf.DUMMYFUNCTION("IFERROR(IF(B1436=TODAY(),GOOGLEFINANCE(""INDEXBVMF:IFIX""),INDEX(GOOGLEFINANCE(""INDEXBVMF:IFIX"",""price"",$B1436),2,2)))"),"")</f>
        <v/>
      </c>
      <c r="V1436" s="31">
        <f ca="1">IFERROR(__xludf.DUMMYFUNCTION("IF(OR(ISBLANK($I1436),I1436=TODAY()), GOOGLEFINANCE(""INDEXBVMF:IFIX"") ,INDEX(GOOGLEFINANCE(""INDEXBVMF:IFIX"",""price"",$I1436),2,2))"),3416.25)</f>
        <v>3416.25</v>
      </c>
      <c r="W1436" s="32" t="e">
        <f t="shared" ca="1" si="47"/>
        <v>#VALUE!</v>
      </c>
      <c r="X1436" s="33" t="s">
        <v>66</v>
      </c>
      <c r="Y1436" s="34">
        <v>0</v>
      </c>
    </row>
    <row r="1437" spans="1:25" ht="15.75" customHeight="1" x14ac:dyDescent="0.2">
      <c r="A1437" s="48"/>
      <c r="B1437" s="45"/>
      <c r="C1437" s="46"/>
      <c r="D1437" s="48"/>
      <c r="E1437" s="135"/>
      <c r="F1437" s="49">
        <f t="shared" si="40"/>
        <v>0</v>
      </c>
      <c r="G1437" s="49">
        <f t="shared" si="41"/>
        <v>0</v>
      </c>
      <c r="H1437" s="34" t="s">
        <v>66</v>
      </c>
      <c r="I1437" s="45"/>
      <c r="J1437" s="46"/>
      <c r="K1437" s="25"/>
      <c r="L1437" s="22"/>
      <c r="M1437" s="47" t="str">
        <f t="shared" si="42"/>
        <v/>
      </c>
      <c r="N1437" s="27" t="str">
        <f t="shared" si="43"/>
        <v/>
      </c>
      <c r="O1437" s="27" t="str">
        <f t="shared" si="44"/>
        <v/>
      </c>
      <c r="P1437" s="27" t="str">
        <f t="shared" si="45"/>
        <v/>
      </c>
      <c r="Q1437" s="28" t="s">
        <v>66</v>
      </c>
      <c r="R1437" s="33" t="s">
        <v>66</v>
      </c>
      <c r="S1437" s="30">
        <f ca="1">SUMIFS(Dividendos!E:E,Dividendos!B:B,A1437,Dividendos!A:A,"&gt;="&amp;B1437,Dividendos!A:A,"&lt;="&amp; IF(I1437="",TODAY(),I1437 ))*D1437</f>
        <v>0</v>
      </c>
      <c r="T1437" s="30">
        <f t="shared" ca="1" si="46"/>
        <v>0</v>
      </c>
      <c r="U1437" s="31" t="str">
        <f ca="1">IFERROR(__xludf.DUMMYFUNCTION("IFERROR(IF(B1437=TODAY(),GOOGLEFINANCE(""INDEXBVMF:IFIX""),INDEX(GOOGLEFINANCE(""INDEXBVMF:IFIX"",""price"",$B1437),2,2)))"),"")</f>
        <v/>
      </c>
      <c r="V1437" s="31">
        <f ca="1">IFERROR(__xludf.DUMMYFUNCTION("IF(OR(ISBLANK($I1437),I1437=TODAY()), GOOGLEFINANCE(""INDEXBVMF:IFIX"") ,INDEX(GOOGLEFINANCE(""INDEXBVMF:IFIX"",""price"",$I1437),2,2))"),3416.25)</f>
        <v>3416.25</v>
      </c>
      <c r="W1437" s="32" t="e">
        <f t="shared" ca="1" si="47"/>
        <v>#VALUE!</v>
      </c>
      <c r="X1437" s="33" t="s">
        <v>66</v>
      </c>
      <c r="Y1437" s="34">
        <v>0</v>
      </c>
    </row>
    <row r="1438" spans="1:25" ht="15.75" customHeight="1" x14ac:dyDescent="0.2">
      <c r="A1438" s="48"/>
      <c r="B1438" s="45"/>
      <c r="C1438" s="46"/>
      <c r="D1438" s="48"/>
      <c r="E1438" s="135"/>
      <c r="F1438" s="49">
        <f t="shared" si="40"/>
        <v>0</v>
      </c>
      <c r="G1438" s="49">
        <f t="shared" si="41"/>
        <v>0</v>
      </c>
      <c r="H1438" s="34" t="s">
        <v>66</v>
      </c>
      <c r="I1438" s="45"/>
      <c r="J1438" s="46"/>
      <c r="K1438" s="25"/>
      <c r="L1438" s="22"/>
      <c r="M1438" s="47" t="str">
        <f t="shared" si="42"/>
        <v/>
      </c>
      <c r="N1438" s="27" t="str">
        <f t="shared" si="43"/>
        <v/>
      </c>
      <c r="O1438" s="27" t="str">
        <f t="shared" si="44"/>
        <v/>
      </c>
      <c r="P1438" s="27" t="str">
        <f t="shared" si="45"/>
        <v/>
      </c>
      <c r="Q1438" s="28" t="s">
        <v>66</v>
      </c>
      <c r="R1438" s="33" t="s">
        <v>66</v>
      </c>
      <c r="S1438" s="30">
        <f ca="1">SUMIFS(Dividendos!E:E,Dividendos!B:B,A1438,Dividendos!A:A,"&gt;="&amp;B1438,Dividendos!A:A,"&lt;="&amp; IF(I1438="",TODAY(),I1438 ))*D1438</f>
        <v>0</v>
      </c>
      <c r="T1438" s="30">
        <f t="shared" ca="1" si="46"/>
        <v>0</v>
      </c>
      <c r="U1438" s="31" t="str">
        <f ca="1">IFERROR(__xludf.DUMMYFUNCTION("IFERROR(IF(B1438=TODAY(),GOOGLEFINANCE(""INDEXBVMF:IFIX""),INDEX(GOOGLEFINANCE(""INDEXBVMF:IFIX"",""price"",$B1438),2,2)))"),"")</f>
        <v/>
      </c>
      <c r="V1438" s="31">
        <f ca="1">IFERROR(__xludf.DUMMYFUNCTION("IF(OR(ISBLANK($I1438),I1438=TODAY()), GOOGLEFINANCE(""INDEXBVMF:IFIX"") ,INDEX(GOOGLEFINANCE(""INDEXBVMF:IFIX"",""price"",$I1438),2,2))"),3416.25)</f>
        <v>3416.25</v>
      </c>
      <c r="W1438" s="32" t="e">
        <f t="shared" ca="1" si="47"/>
        <v>#VALUE!</v>
      </c>
      <c r="X1438" s="33" t="s">
        <v>66</v>
      </c>
      <c r="Y1438" s="34">
        <v>0</v>
      </c>
    </row>
    <row r="1439" spans="1:25" ht="15.75" customHeight="1" x14ac:dyDescent="0.2">
      <c r="A1439" s="48"/>
      <c r="B1439" s="45"/>
      <c r="C1439" s="46"/>
      <c r="D1439" s="48"/>
      <c r="E1439" s="135"/>
      <c r="F1439" s="49">
        <f t="shared" si="40"/>
        <v>0</v>
      </c>
      <c r="G1439" s="49">
        <f t="shared" si="41"/>
        <v>0</v>
      </c>
      <c r="H1439" s="34" t="s">
        <v>66</v>
      </c>
      <c r="I1439" s="45"/>
      <c r="J1439" s="46"/>
      <c r="K1439" s="25"/>
      <c r="L1439" s="22"/>
      <c r="M1439" s="47" t="str">
        <f t="shared" si="42"/>
        <v/>
      </c>
      <c r="N1439" s="27" t="str">
        <f t="shared" si="43"/>
        <v/>
      </c>
      <c r="O1439" s="27" t="str">
        <f t="shared" si="44"/>
        <v/>
      </c>
      <c r="P1439" s="27" t="str">
        <f t="shared" si="45"/>
        <v/>
      </c>
      <c r="Q1439" s="28" t="s">
        <v>66</v>
      </c>
      <c r="R1439" s="33" t="s">
        <v>66</v>
      </c>
      <c r="S1439" s="30">
        <f ca="1">SUMIFS(Dividendos!E:E,Dividendos!B:B,A1439,Dividendos!A:A,"&gt;="&amp;B1439,Dividendos!A:A,"&lt;="&amp; IF(I1439="",TODAY(),I1439 ))*D1439</f>
        <v>0</v>
      </c>
      <c r="T1439" s="30">
        <f t="shared" ca="1" si="46"/>
        <v>0</v>
      </c>
      <c r="U1439" s="31" t="str">
        <f ca="1">IFERROR(__xludf.DUMMYFUNCTION("IFERROR(IF(B1439=TODAY(),GOOGLEFINANCE(""INDEXBVMF:IFIX""),INDEX(GOOGLEFINANCE(""INDEXBVMF:IFIX"",""price"",$B1439),2,2)))"),"")</f>
        <v/>
      </c>
      <c r="V1439" s="31">
        <f ca="1">IFERROR(__xludf.DUMMYFUNCTION("IF(OR(ISBLANK($I1439),I1439=TODAY()), GOOGLEFINANCE(""INDEXBVMF:IFIX"") ,INDEX(GOOGLEFINANCE(""INDEXBVMF:IFIX"",""price"",$I1439),2,2))"),3416.25)</f>
        <v>3416.25</v>
      </c>
      <c r="W1439" s="32" t="e">
        <f t="shared" ca="1" si="47"/>
        <v>#VALUE!</v>
      </c>
      <c r="X1439" s="33" t="s">
        <v>66</v>
      </c>
      <c r="Y1439" s="34">
        <v>0</v>
      </c>
    </row>
    <row r="1440" spans="1:25" ht="15.75" customHeight="1" x14ac:dyDescent="0.2">
      <c r="A1440" s="48"/>
      <c r="B1440" s="45"/>
      <c r="C1440" s="46"/>
      <c r="D1440" s="48"/>
      <c r="E1440" s="135"/>
      <c r="F1440" s="49">
        <f t="shared" si="40"/>
        <v>0</v>
      </c>
      <c r="G1440" s="49">
        <f t="shared" si="41"/>
        <v>0</v>
      </c>
      <c r="H1440" s="34" t="s">
        <v>66</v>
      </c>
      <c r="I1440" s="45"/>
      <c r="J1440" s="46"/>
      <c r="K1440" s="25"/>
      <c r="L1440" s="22"/>
      <c r="M1440" s="47" t="str">
        <f t="shared" si="42"/>
        <v/>
      </c>
      <c r="N1440" s="27" t="str">
        <f t="shared" si="43"/>
        <v/>
      </c>
      <c r="O1440" s="27" t="str">
        <f t="shared" si="44"/>
        <v/>
      </c>
      <c r="P1440" s="27" t="str">
        <f t="shared" si="45"/>
        <v/>
      </c>
      <c r="Q1440" s="28" t="s">
        <v>66</v>
      </c>
      <c r="R1440" s="33" t="s">
        <v>66</v>
      </c>
      <c r="S1440" s="30">
        <f ca="1">SUMIFS(Dividendos!E:E,Dividendos!B:B,A1440,Dividendos!A:A,"&gt;="&amp;B1440,Dividendos!A:A,"&lt;="&amp; IF(I1440="",TODAY(),I1440 ))*D1440</f>
        <v>0</v>
      </c>
      <c r="T1440" s="30">
        <f t="shared" ca="1" si="46"/>
        <v>0</v>
      </c>
      <c r="U1440" s="31" t="str">
        <f ca="1">IFERROR(__xludf.DUMMYFUNCTION("IFERROR(IF(B1440=TODAY(),GOOGLEFINANCE(""INDEXBVMF:IFIX""),INDEX(GOOGLEFINANCE(""INDEXBVMF:IFIX"",""price"",$B1440),2,2)))"),"")</f>
        <v/>
      </c>
      <c r="V1440" s="31">
        <f ca="1">IFERROR(__xludf.DUMMYFUNCTION("IF(OR(ISBLANK($I1440),I1440=TODAY()), GOOGLEFINANCE(""INDEXBVMF:IFIX"") ,INDEX(GOOGLEFINANCE(""INDEXBVMF:IFIX"",""price"",$I1440),2,2))"),3416.25)</f>
        <v>3416.25</v>
      </c>
      <c r="W1440" s="32" t="e">
        <f t="shared" ca="1" si="47"/>
        <v>#VALUE!</v>
      </c>
      <c r="X1440" s="33" t="s">
        <v>66</v>
      </c>
      <c r="Y1440" s="34">
        <v>0</v>
      </c>
    </row>
    <row r="1441" spans="1:25" ht="15.75" customHeight="1" x14ac:dyDescent="0.2">
      <c r="A1441" s="48"/>
      <c r="B1441" s="45"/>
      <c r="C1441" s="46"/>
      <c r="D1441" s="48"/>
      <c r="E1441" s="135"/>
      <c r="F1441" s="49">
        <f t="shared" si="40"/>
        <v>0</v>
      </c>
      <c r="G1441" s="49">
        <f t="shared" si="41"/>
        <v>0</v>
      </c>
      <c r="H1441" s="34" t="s">
        <v>66</v>
      </c>
      <c r="I1441" s="45"/>
      <c r="J1441" s="46"/>
      <c r="K1441" s="25"/>
      <c r="L1441" s="22"/>
      <c r="M1441" s="47" t="str">
        <f t="shared" si="42"/>
        <v/>
      </c>
      <c r="N1441" s="27" t="str">
        <f t="shared" si="43"/>
        <v/>
      </c>
      <c r="O1441" s="27" t="str">
        <f t="shared" si="44"/>
        <v/>
      </c>
      <c r="P1441" s="27" t="str">
        <f t="shared" si="45"/>
        <v/>
      </c>
      <c r="Q1441" s="28" t="s">
        <v>66</v>
      </c>
      <c r="R1441" s="33" t="s">
        <v>66</v>
      </c>
      <c r="S1441" s="30">
        <f ca="1">SUMIFS(Dividendos!E:E,Dividendos!B:B,A1441,Dividendos!A:A,"&gt;="&amp;B1441,Dividendos!A:A,"&lt;="&amp; IF(I1441="",TODAY(),I1441 ))*D1441</f>
        <v>0</v>
      </c>
      <c r="T1441" s="30">
        <f t="shared" ca="1" si="46"/>
        <v>0</v>
      </c>
      <c r="U1441" s="31" t="str">
        <f ca="1">IFERROR(__xludf.DUMMYFUNCTION("IFERROR(IF(B1441=TODAY(),GOOGLEFINANCE(""INDEXBVMF:IFIX""),INDEX(GOOGLEFINANCE(""INDEXBVMF:IFIX"",""price"",$B1441),2,2)))"),"")</f>
        <v/>
      </c>
      <c r="V1441" s="31">
        <f ca="1">IFERROR(__xludf.DUMMYFUNCTION("IF(OR(ISBLANK($I1441),I1441=TODAY()), GOOGLEFINANCE(""INDEXBVMF:IFIX"") ,INDEX(GOOGLEFINANCE(""INDEXBVMF:IFIX"",""price"",$I1441),2,2))"),3416.25)</f>
        <v>3416.25</v>
      </c>
      <c r="W1441" s="32" t="e">
        <f t="shared" ca="1" si="47"/>
        <v>#VALUE!</v>
      </c>
      <c r="X1441" s="33" t="s">
        <v>66</v>
      </c>
      <c r="Y1441" s="34">
        <v>0</v>
      </c>
    </row>
    <row r="1442" spans="1:25" ht="15.75" customHeight="1" x14ac:dyDescent="0.2">
      <c r="A1442" s="48"/>
      <c r="B1442" s="45"/>
      <c r="C1442" s="46"/>
      <c r="D1442" s="48"/>
      <c r="E1442" s="135"/>
      <c r="F1442" s="49">
        <f t="shared" si="40"/>
        <v>0</v>
      </c>
      <c r="G1442" s="49">
        <f t="shared" si="41"/>
        <v>0</v>
      </c>
      <c r="H1442" s="34" t="s">
        <v>66</v>
      </c>
      <c r="I1442" s="45"/>
      <c r="J1442" s="46"/>
      <c r="K1442" s="25"/>
      <c r="L1442" s="22"/>
      <c r="M1442" s="47" t="str">
        <f t="shared" si="42"/>
        <v/>
      </c>
      <c r="N1442" s="27" t="str">
        <f t="shared" si="43"/>
        <v/>
      </c>
      <c r="O1442" s="27" t="str">
        <f t="shared" si="44"/>
        <v/>
      </c>
      <c r="P1442" s="27" t="str">
        <f t="shared" si="45"/>
        <v/>
      </c>
      <c r="Q1442" s="28" t="s">
        <v>66</v>
      </c>
      <c r="R1442" s="33" t="s">
        <v>66</v>
      </c>
      <c r="S1442" s="30">
        <f ca="1">SUMIFS(Dividendos!E:E,Dividendos!B:B,A1442,Dividendos!A:A,"&gt;="&amp;B1442,Dividendos!A:A,"&lt;="&amp; IF(I1442="",TODAY(),I1442 ))*D1442</f>
        <v>0</v>
      </c>
      <c r="T1442" s="30">
        <f t="shared" ca="1" si="46"/>
        <v>0</v>
      </c>
      <c r="U1442" s="31" t="str">
        <f ca="1">IFERROR(__xludf.DUMMYFUNCTION("IFERROR(IF(B1442=TODAY(),GOOGLEFINANCE(""INDEXBVMF:IFIX""),INDEX(GOOGLEFINANCE(""INDEXBVMF:IFIX"",""price"",$B1442),2,2)))"),"")</f>
        <v/>
      </c>
      <c r="V1442" s="31">
        <f ca="1">IFERROR(__xludf.DUMMYFUNCTION("IF(OR(ISBLANK($I1442),I1442=TODAY()), GOOGLEFINANCE(""INDEXBVMF:IFIX"") ,INDEX(GOOGLEFINANCE(""INDEXBVMF:IFIX"",""price"",$I1442),2,2))"),3416.25)</f>
        <v>3416.25</v>
      </c>
      <c r="W1442" s="32" t="e">
        <f t="shared" ca="1" si="47"/>
        <v>#VALUE!</v>
      </c>
      <c r="X1442" s="33" t="s">
        <v>66</v>
      </c>
      <c r="Y1442" s="34">
        <v>0</v>
      </c>
    </row>
    <row r="1443" spans="1:25" ht="15.75" customHeight="1" x14ac:dyDescent="0.2">
      <c r="A1443" s="48"/>
      <c r="B1443" s="45"/>
      <c r="C1443" s="46"/>
      <c r="D1443" s="48"/>
      <c r="E1443" s="135"/>
      <c r="F1443" s="49">
        <f t="shared" si="40"/>
        <v>0</v>
      </c>
      <c r="G1443" s="49">
        <f t="shared" si="41"/>
        <v>0</v>
      </c>
      <c r="H1443" s="34" t="s">
        <v>66</v>
      </c>
      <c r="I1443" s="45"/>
      <c r="J1443" s="46"/>
      <c r="K1443" s="25"/>
      <c r="L1443" s="22"/>
      <c r="M1443" s="47" t="str">
        <f t="shared" si="42"/>
        <v/>
      </c>
      <c r="N1443" s="27" t="str">
        <f t="shared" si="43"/>
        <v/>
      </c>
      <c r="O1443" s="27" t="str">
        <f t="shared" si="44"/>
        <v/>
      </c>
      <c r="P1443" s="27" t="str">
        <f t="shared" si="45"/>
        <v/>
      </c>
      <c r="Q1443" s="28" t="s">
        <v>66</v>
      </c>
      <c r="R1443" s="33" t="s">
        <v>66</v>
      </c>
      <c r="S1443" s="30">
        <f ca="1">SUMIFS(Dividendos!E:E,Dividendos!B:B,A1443,Dividendos!A:A,"&gt;="&amp;B1443,Dividendos!A:A,"&lt;="&amp; IF(I1443="",TODAY(),I1443 ))*D1443</f>
        <v>0</v>
      </c>
      <c r="T1443" s="30">
        <f t="shared" ca="1" si="46"/>
        <v>0</v>
      </c>
      <c r="U1443" s="31" t="str">
        <f ca="1">IFERROR(__xludf.DUMMYFUNCTION("IFERROR(IF(B1443=TODAY(),GOOGLEFINANCE(""INDEXBVMF:IFIX""),INDEX(GOOGLEFINANCE(""INDEXBVMF:IFIX"",""price"",$B1443),2,2)))"),"")</f>
        <v/>
      </c>
      <c r="V1443" s="31">
        <f ca="1">IFERROR(__xludf.DUMMYFUNCTION("IF(OR(ISBLANK($I1443),I1443=TODAY()), GOOGLEFINANCE(""INDEXBVMF:IFIX"") ,INDEX(GOOGLEFINANCE(""INDEXBVMF:IFIX"",""price"",$I1443),2,2))"),3416.25)</f>
        <v>3416.25</v>
      </c>
      <c r="W1443" s="32" t="e">
        <f t="shared" ca="1" si="47"/>
        <v>#VALUE!</v>
      </c>
      <c r="X1443" s="33" t="s">
        <v>66</v>
      </c>
      <c r="Y1443" s="34">
        <v>0</v>
      </c>
    </row>
    <row r="1444" spans="1:25" ht="15.75" customHeight="1" x14ac:dyDescent="0.2">
      <c r="A1444" s="48"/>
      <c r="B1444" s="45"/>
      <c r="C1444" s="46"/>
      <c r="D1444" s="48"/>
      <c r="E1444" s="135"/>
      <c r="F1444" s="49">
        <f t="shared" si="40"/>
        <v>0</v>
      </c>
      <c r="G1444" s="49">
        <f t="shared" si="41"/>
        <v>0</v>
      </c>
      <c r="H1444" s="34" t="s">
        <v>66</v>
      </c>
      <c r="I1444" s="45"/>
      <c r="J1444" s="46"/>
      <c r="K1444" s="25"/>
      <c r="L1444" s="22"/>
      <c r="M1444" s="47" t="str">
        <f t="shared" si="42"/>
        <v/>
      </c>
      <c r="N1444" s="27" t="str">
        <f t="shared" si="43"/>
        <v/>
      </c>
      <c r="O1444" s="27" t="str">
        <f t="shared" si="44"/>
        <v/>
      </c>
      <c r="P1444" s="27" t="str">
        <f t="shared" si="45"/>
        <v/>
      </c>
      <c r="Q1444" s="28" t="s">
        <v>66</v>
      </c>
      <c r="R1444" s="33" t="s">
        <v>66</v>
      </c>
      <c r="S1444" s="30">
        <f ca="1">SUMIFS(Dividendos!E:E,Dividendos!B:B,A1444,Dividendos!A:A,"&gt;="&amp;B1444,Dividendos!A:A,"&lt;="&amp; IF(I1444="",TODAY(),I1444 ))*D1444</f>
        <v>0</v>
      </c>
      <c r="T1444" s="30">
        <f t="shared" ca="1" si="46"/>
        <v>0</v>
      </c>
      <c r="U1444" s="31" t="str">
        <f ca="1">IFERROR(__xludf.DUMMYFUNCTION("IFERROR(IF(B1444=TODAY(),GOOGLEFINANCE(""INDEXBVMF:IFIX""),INDEX(GOOGLEFINANCE(""INDEXBVMF:IFIX"",""price"",$B1444),2,2)))"),"")</f>
        <v/>
      </c>
      <c r="V1444" s="31">
        <f ca="1">IFERROR(__xludf.DUMMYFUNCTION("IF(OR(ISBLANK($I1444),I1444=TODAY()), GOOGLEFINANCE(""INDEXBVMF:IFIX"") ,INDEX(GOOGLEFINANCE(""INDEXBVMF:IFIX"",""price"",$I1444),2,2))"),3416.25)</f>
        <v>3416.25</v>
      </c>
      <c r="W1444" s="32" t="e">
        <f t="shared" ca="1" si="47"/>
        <v>#VALUE!</v>
      </c>
      <c r="X1444" s="33" t="s">
        <v>66</v>
      </c>
      <c r="Y1444" s="34">
        <v>0</v>
      </c>
    </row>
    <row r="1445" spans="1:25" ht="15.75" customHeight="1" x14ac:dyDescent="0.2">
      <c r="A1445" s="48"/>
      <c r="B1445" s="45"/>
      <c r="C1445" s="46"/>
      <c r="D1445" s="48"/>
      <c r="E1445" s="135"/>
      <c r="F1445" s="49">
        <f t="shared" si="40"/>
        <v>0</v>
      </c>
      <c r="G1445" s="49">
        <f t="shared" si="41"/>
        <v>0</v>
      </c>
      <c r="H1445" s="34" t="s">
        <v>66</v>
      </c>
      <c r="I1445" s="45"/>
      <c r="J1445" s="46"/>
      <c r="K1445" s="25"/>
      <c r="L1445" s="22"/>
      <c r="M1445" s="47" t="str">
        <f t="shared" si="42"/>
        <v/>
      </c>
      <c r="N1445" s="27" t="str">
        <f t="shared" si="43"/>
        <v/>
      </c>
      <c r="O1445" s="27" t="str">
        <f t="shared" si="44"/>
        <v/>
      </c>
      <c r="P1445" s="27" t="str">
        <f t="shared" si="45"/>
        <v/>
      </c>
      <c r="Q1445" s="28" t="s">
        <v>66</v>
      </c>
      <c r="R1445" s="33" t="s">
        <v>66</v>
      </c>
      <c r="S1445" s="30">
        <f ca="1">SUMIFS(Dividendos!E:E,Dividendos!B:B,A1445,Dividendos!A:A,"&gt;="&amp;B1445,Dividendos!A:A,"&lt;="&amp; IF(I1445="",TODAY(),I1445 ))*D1445</f>
        <v>0</v>
      </c>
      <c r="T1445" s="30">
        <f t="shared" ca="1" si="46"/>
        <v>0</v>
      </c>
      <c r="U1445" s="31" t="str">
        <f ca="1">IFERROR(__xludf.DUMMYFUNCTION("IFERROR(IF(B1445=TODAY(),GOOGLEFINANCE(""INDEXBVMF:IFIX""),INDEX(GOOGLEFINANCE(""INDEXBVMF:IFIX"",""price"",$B1445),2,2)))"),"")</f>
        <v/>
      </c>
      <c r="V1445" s="31">
        <f ca="1">IFERROR(__xludf.DUMMYFUNCTION("IF(OR(ISBLANK($I1445),I1445=TODAY()), GOOGLEFINANCE(""INDEXBVMF:IFIX"") ,INDEX(GOOGLEFINANCE(""INDEXBVMF:IFIX"",""price"",$I1445),2,2))"),3416.25)</f>
        <v>3416.25</v>
      </c>
      <c r="W1445" s="32" t="e">
        <f t="shared" ca="1" si="47"/>
        <v>#VALUE!</v>
      </c>
      <c r="X1445" s="33" t="s">
        <v>66</v>
      </c>
      <c r="Y1445" s="34">
        <v>0</v>
      </c>
    </row>
    <row r="1446" spans="1:25" ht="15.75" customHeight="1" x14ac:dyDescent="0.2">
      <c r="A1446" s="48"/>
      <c r="B1446" s="45"/>
      <c r="C1446" s="46"/>
      <c r="D1446" s="48"/>
      <c r="E1446" s="135"/>
      <c r="F1446" s="49">
        <f t="shared" si="40"/>
        <v>0</v>
      </c>
      <c r="G1446" s="49">
        <f t="shared" si="41"/>
        <v>0</v>
      </c>
      <c r="H1446" s="34" t="s">
        <v>66</v>
      </c>
      <c r="I1446" s="45"/>
      <c r="J1446" s="46"/>
      <c r="K1446" s="25"/>
      <c r="L1446" s="22"/>
      <c r="M1446" s="47" t="str">
        <f t="shared" si="42"/>
        <v/>
      </c>
      <c r="N1446" s="27" t="str">
        <f t="shared" si="43"/>
        <v/>
      </c>
      <c r="O1446" s="27" t="str">
        <f t="shared" si="44"/>
        <v/>
      </c>
      <c r="P1446" s="27" t="str">
        <f t="shared" si="45"/>
        <v/>
      </c>
      <c r="Q1446" s="28" t="s">
        <v>66</v>
      </c>
      <c r="R1446" s="33" t="s">
        <v>66</v>
      </c>
      <c r="S1446" s="30">
        <f ca="1">SUMIFS(Dividendos!E:E,Dividendos!B:B,A1446,Dividendos!A:A,"&gt;="&amp;B1446,Dividendos!A:A,"&lt;="&amp; IF(I1446="",TODAY(),I1446 ))*D1446</f>
        <v>0</v>
      </c>
      <c r="T1446" s="30">
        <f t="shared" ca="1" si="46"/>
        <v>0</v>
      </c>
      <c r="U1446" s="31" t="str">
        <f ca="1">IFERROR(__xludf.DUMMYFUNCTION("IFERROR(IF(B1446=TODAY(),GOOGLEFINANCE(""INDEXBVMF:IFIX""),INDEX(GOOGLEFINANCE(""INDEXBVMF:IFIX"",""price"",$B1446),2,2)))"),"")</f>
        <v/>
      </c>
      <c r="V1446" s="31">
        <f ca="1">IFERROR(__xludf.DUMMYFUNCTION("IF(OR(ISBLANK($I1446),I1446=TODAY()), GOOGLEFINANCE(""INDEXBVMF:IFIX"") ,INDEX(GOOGLEFINANCE(""INDEXBVMF:IFIX"",""price"",$I1446),2,2))"),3416.25)</f>
        <v>3416.25</v>
      </c>
      <c r="W1446" s="32" t="e">
        <f t="shared" ca="1" si="47"/>
        <v>#VALUE!</v>
      </c>
      <c r="X1446" s="33" t="s">
        <v>66</v>
      </c>
      <c r="Y1446" s="34">
        <v>0</v>
      </c>
    </row>
    <row r="1447" spans="1:25" ht="15.75" customHeight="1" x14ac:dyDescent="0.2">
      <c r="A1447" s="48"/>
      <c r="B1447" s="45"/>
      <c r="C1447" s="46"/>
      <c r="D1447" s="48"/>
      <c r="E1447" s="135"/>
      <c r="F1447" s="49">
        <f t="shared" si="40"/>
        <v>0</v>
      </c>
      <c r="G1447" s="49">
        <f t="shared" si="41"/>
        <v>0</v>
      </c>
      <c r="H1447" s="34" t="s">
        <v>66</v>
      </c>
      <c r="I1447" s="45"/>
      <c r="J1447" s="46"/>
      <c r="K1447" s="25"/>
      <c r="L1447" s="22"/>
      <c r="M1447" s="47" t="str">
        <f t="shared" si="42"/>
        <v/>
      </c>
      <c r="N1447" s="27" t="str">
        <f t="shared" si="43"/>
        <v/>
      </c>
      <c r="O1447" s="27" t="str">
        <f t="shared" si="44"/>
        <v/>
      </c>
      <c r="P1447" s="27" t="str">
        <f t="shared" si="45"/>
        <v/>
      </c>
      <c r="Q1447" s="28" t="s">
        <v>66</v>
      </c>
      <c r="R1447" s="33" t="s">
        <v>66</v>
      </c>
      <c r="S1447" s="30">
        <f ca="1">SUMIFS(Dividendos!E:E,Dividendos!B:B,A1447,Dividendos!A:A,"&gt;="&amp;B1447,Dividendos!A:A,"&lt;="&amp; IF(I1447="",TODAY(),I1447 ))*D1447</f>
        <v>0</v>
      </c>
      <c r="T1447" s="30">
        <f t="shared" ca="1" si="46"/>
        <v>0</v>
      </c>
      <c r="U1447" s="31" t="str">
        <f ca="1">IFERROR(__xludf.DUMMYFUNCTION("IFERROR(IF(B1447=TODAY(),GOOGLEFINANCE(""INDEXBVMF:IFIX""),INDEX(GOOGLEFINANCE(""INDEXBVMF:IFIX"",""price"",$B1447),2,2)))"),"")</f>
        <v/>
      </c>
      <c r="V1447" s="31">
        <f ca="1">IFERROR(__xludf.DUMMYFUNCTION("IF(OR(ISBLANK($I1447),I1447=TODAY()), GOOGLEFINANCE(""INDEXBVMF:IFIX"") ,INDEX(GOOGLEFINANCE(""INDEXBVMF:IFIX"",""price"",$I1447),2,2))"),3416.25)</f>
        <v>3416.25</v>
      </c>
      <c r="W1447" s="32" t="e">
        <f t="shared" ca="1" si="47"/>
        <v>#VALUE!</v>
      </c>
      <c r="X1447" s="33" t="s">
        <v>66</v>
      </c>
      <c r="Y1447" s="34">
        <v>0</v>
      </c>
    </row>
    <row r="1448" spans="1:25" ht="15.75" customHeight="1" x14ac:dyDescent="0.2">
      <c r="A1448" s="48"/>
      <c r="B1448" s="45"/>
      <c r="C1448" s="46"/>
      <c r="D1448" s="48"/>
      <c r="E1448" s="135"/>
      <c r="F1448" s="49">
        <f t="shared" si="40"/>
        <v>0</v>
      </c>
      <c r="G1448" s="49">
        <f t="shared" si="41"/>
        <v>0</v>
      </c>
      <c r="H1448" s="34" t="s">
        <v>66</v>
      </c>
      <c r="I1448" s="45"/>
      <c r="J1448" s="46"/>
      <c r="K1448" s="25"/>
      <c r="L1448" s="22"/>
      <c r="M1448" s="47" t="str">
        <f t="shared" si="42"/>
        <v/>
      </c>
      <c r="N1448" s="27" t="str">
        <f t="shared" si="43"/>
        <v/>
      </c>
      <c r="O1448" s="27" t="str">
        <f t="shared" si="44"/>
        <v/>
      </c>
      <c r="P1448" s="27" t="str">
        <f t="shared" si="45"/>
        <v/>
      </c>
      <c r="Q1448" s="28" t="s">
        <v>66</v>
      </c>
      <c r="R1448" s="33" t="s">
        <v>66</v>
      </c>
      <c r="S1448" s="30">
        <f ca="1">SUMIFS(Dividendos!E:E,Dividendos!B:B,A1448,Dividendos!A:A,"&gt;="&amp;B1448,Dividendos!A:A,"&lt;="&amp; IF(I1448="",TODAY(),I1448 ))*D1448</f>
        <v>0</v>
      </c>
      <c r="T1448" s="30">
        <f t="shared" ca="1" si="46"/>
        <v>0</v>
      </c>
      <c r="U1448" s="31" t="str">
        <f ca="1">IFERROR(__xludf.DUMMYFUNCTION("IFERROR(IF(B1448=TODAY(),GOOGLEFINANCE(""INDEXBVMF:IFIX""),INDEX(GOOGLEFINANCE(""INDEXBVMF:IFIX"",""price"",$B1448),2,2)))"),"")</f>
        <v/>
      </c>
      <c r="V1448" s="31">
        <f ca="1">IFERROR(__xludf.DUMMYFUNCTION("IF(OR(ISBLANK($I1448),I1448=TODAY()), GOOGLEFINANCE(""INDEXBVMF:IFIX"") ,INDEX(GOOGLEFINANCE(""INDEXBVMF:IFIX"",""price"",$I1448),2,2))"),3416.25)</f>
        <v>3416.25</v>
      </c>
      <c r="W1448" s="32" t="e">
        <f t="shared" ca="1" si="47"/>
        <v>#VALUE!</v>
      </c>
      <c r="X1448" s="33" t="s">
        <v>66</v>
      </c>
      <c r="Y1448" s="34">
        <v>0</v>
      </c>
    </row>
    <row r="1449" spans="1:25" ht="15.75" customHeight="1" x14ac:dyDescent="0.2">
      <c r="A1449" s="48"/>
      <c r="B1449" s="45"/>
      <c r="C1449" s="46"/>
      <c r="D1449" s="48"/>
      <c r="E1449" s="135"/>
      <c r="F1449" s="49">
        <f t="shared" si="40"/>
        <v>0</v>
      </c>
      <c r="G1449" s="49">
        <f t="shared" si="41"/>
        <v>0</v>
      </c>
      <c r="H1449" s="34" t="s">
        <v>66</v>
      </c>
      <c r="I1449" s="45"/>
      <c r="J1449" s="46"/>
      <c r="K1449" s="25"/>
      <c r="L1449" s="22"/>
      <c r="M1449" s="47" t="str">
        <f t="shared" si="42"/>
        <v/>
      </c>
      <c r="N1449" s="27" t="str">
        <f t="shared" si="43"/>
        <v/>
      </c>
      <c r="O1449" s="27" t="str">
        <f t="shared" si="44"/>
        <v/>
      </c>
      <c r="P1449" s="27" t="str">
        <f t="shared" si="45"/>
        <v/>
      </c>
      <c r="Q1449" s="28" t="s">
        <v>66</v>
      </c>
      <c r="R1449" s="33" t="s">
        <v>66</v>
      </c>
      <c r="S1449" s="30">
        <f ca="1">SUMIFS(Dividendos!E:E,Dividendos!B:B,A1449,Dividendos!A:A,"&gt;="&amp;B1449,Dividendos!A:A,"&lt;="&amp; IF(I1449="",TODAY(),I1449 ))*D1449</f>
        <v>0</v>
      </c>
      <c r="T1449" s="30">
        <f t="shared" ca="1" si="46"/>
        <v>0</v>
      </c>
      <c r="U1449" s="31" t="str">
        <f ca="1">IFERROR(__xludf.DUMMYFUNCTION("IFERROR(IF(B1449=TODAY(),GOOGLEFINANCE(""INDEXBVMF:IFIX""),INDEX(GOOGLEFINANCE(""INDEXBVMF:IFIX"",""price"",$B1449),2,2)))"),"")</f>
        <v/>
      </c>
      <c r="V1449" s="31">
        <f ca="1">IFERROR(__xludf.DUMMYFUNCTION("IF(OR(ISBLANK($I1449),I1449=TODAY()), GOOGLEFINANCE(""INDEXBVMF:IFIX"") ,INDEX(GOOGLEFINANCE(""INDEXBVMF:IFIX"",""price"",$I1449),2,2))"),3416.25)</f>
        <v>3416.25</v>
      </c>
      <c r="W1449" s="32" t="e">
        <f t="shared" ca="1" si="47"/>
        <v>#VALUE!</v>
      </c>
      <c r="X1449" s="33" t="s">
        <v>66</v>
      </c>
      <c r="Y1449" s="34">
        <v>0</v>
      </c>
    </row>
    <row r="1450" spans="1:25" ht="15.75" customHeight="1" x14ac:dyDescent="0.2">
      <c r="A1450" s="48"/>
      <c r="B1450" s="45"/>
      <c r="C1450" s="46"/>
      <c r="D1450" s="48"/>
      <c r="E1450" s="135"/>
      <c r="F1450" s="49">
        <f t="shared" si="40"/>
        <v>0</v>
      </c>
      <c r="G1450" s="49">
        <f t="shared" si="41"/>
        <v>0</v>
      </c>
      <c r="H1450" s="34" t="s">
        <v>66</v>
      </c>
      <c r="I1450" s="45"/>
      <c r="J1450" s="46"/>
      <c r="K1450" s="25"/>
      <c r="L1450" s="22"/>
      <c r="M1450" s="47" t="str">
        <f t="shared" si="42"/>
        <v/>
      </c>
      <c r="N1450" s="27" t="str">
        <f t="shared" si="43"/>
        <v/>
      </c>
      <c r="O1450" s="27" t="str">
        <f t="shared" si="44"/>
        <v/>
      </c>
      <c r="P1450" s="27" t="str">
        <f t="shared" si="45"/>
        <v/>
      </c>
      <c r="Q1450" s="28" t="s">
        <v>66</v>
      </c>
      <c r="R1450" s="33" t="s">
        <v>66</v>
      </c>
      <c r="S1450" s="30">
        <f ca="1">SUMIFS(Dividendos!E:E,Dividendos!B:B,A1450,Dividendos!A:A,"&gt;="&amp;B1450,Dividendos!A:A,"&lt;="&amp; IF(I1450="",TODAY(),I1450 ))*D1450</f>
        <v>0</v>
      </c>
      <c r="T1450" s="30">
        <f t="shared" ca="1" si="46"/>
        <v>0</v>
      </c>
      <c r="U1450" s="31" t="str">
        <f ca="1">IFERROR(__xludf.DUMMYFUNCTION("IFERROR(IF(B1450=TODAY(),GOOGLEFINANCE(""INDEXBVMF:IFIX""),INDEX(GOOGLEFINANCE(""INDEXBVMF:IFIX"",""price"",$B1450),2,2)))"),"")</f>
        <v/>
      </c>
      <c r="V1450" s="31">
        <f ca="1">IFERROR(__xludf.DUMMYFUNCTION("IF(OR(ISBLANK($I1450),I1450=TODAY()), GOOGLEFINANCE(""INDEXBVMF:IFIX"") ,INDEX(GOOGLEFINANCE(""INDEXBVMF:IFIX"",""price"",$I1450),2,2))"),3416.25)</f>
        <v>3416.25</v>
      </c>
      <c r="W1450" s="32" t="e">
        <f t="shared" ca="1" si="47"/>
        <v>#VALUE!</v>
      </c>
      <c r="X1450" s="33" t="s">
        <v>66</v>
      </c>
      <c r="Y1450" s="34">
        <v>0</v>
      </c>
    </row>
    <row r="1451" spans="1:25" ht="15.75" customHeight="1" x14ac:dyDescent="0.2">
      <c r="A1451" s="48"/>
      <c r="B1451" s="45"/>
      <c r="C1451" s="46"/>
      <c r="D1451" s="48"/>
      <c r="E1451" s="135"/>
      <c r="F1451" s="49">
        <f t="shared" si="40"/>
        <v>0</v>
      </c>
      <c r="G1451" s="49">
        <f t="shared" si="41"/>
        <v>0</v>
      </c>
      <c r="H1451" s="34" t="s">
        <v>66</v>
      </c>
      <c r="I1451" s="45"/>
      <c r="J1451" s="46"/>
      <c r="K1451" s="25"/>
      <c r="L1451" s="22"/>
      <c r="M1451" s="47" t="str">
        <f t="shared" si="42"/>
        <v/>
      </c>
      <c r="N1451" s="27" t="str">
        <f t="shared" si="43"/>
        <v/>
      </c>
      <c r="O1451" s="27" t="str">
        <f t="shared" si="44"/>
        <v/>
      </c>
      <c r="P1451" s="27" t="str">
        <f t="shared" si="45"/>
        <v/>
      </c>
      <c r="Q1451" s="28" t="s">
        <v>66</v>
      </c>
      <c r="R1451" s="33" t="s">
        <v>66</v>
      </c>
      <c r="S1451" s="30">
        <f ca="1">SUMIFS(Dividendos!E:E,Dividendos!B:B,A1451,Dividendos!A:A,"&gt;="&amp;B1451,Dividendos!A:A,"&lt;="&amp; IF(I1451="",TODAY(),I1451 ))*D1451</f>
        <v>0</v>
      </c>
      <c r="T1451" s="30">
        <f t="shared" ca="1" si="46"/>
        <v>0</v>
      </c>
      <c r="U1451" s="31" t="str">
        <f ca="1">IFERROR(__xludf.DUMMYFUNCTION("IFERROR(IF(B1451=TODAY(),GOOGLEFINANCE(""INDEXBVMF:IFIX""),INDEX(GOOGLEFINANCE(""INDEXBVMF:IFIX"",""price"",$B1451),2,2)))"),"")</f>
        <v/>
      </c>
      <c r="V1451" s="31">
        <f ca="1">IFERROR(__xludf.DUMMYFUNCTION("IF(OR(ISBLANK($I1451),I1451=TODAY()), GOOGLEFINANCE(""INDEXBVMF:IFIX"") ,INDEX(GOOGLEFINANCE(""INDEXBVMF:IFIX"",""price"",$I1451),2,2))"),3416.25)</f>
        <v>3416.25</v>
      </c>
      <c r="W1451" s="32" t="e">
        <f t="shared" ca="1" si="47"/>
        <v>#VALUE!</v>
      </c>
      <c r="X1451" s="33" t="s">
        <v>66</v>
      </c>
      <c r="Y1451" s="34">
        <v>0</v>
      </c>
    </row>
    <row r="1452" spans="1:25" ht="15.75" customHeight="1" x14ac:dyDescent="0.2">
      <c r="A1452" s="48"/>
      <c r="B1452" s="45"/>
      <c r="C1452" s="46"/>
      <c r="D1452" s="48"/>
      <c r="E1452" s="135"/>
      <c r="F1452" s="49">
        <f t="shared" si="40"/>
        <v>0</v>
      </c>
      <c r="G1452" s="49">
        <f t="shared" si="41"/>
        <v>0</v>
      </c>
      <c r="H1452" s="34" t="s">
        <v>66</v>
      </c>
      <c r="I1452" s="45"/>
      <c r="J1452" s="46"/>
      <c r="K1452" s="25"/>
      <c r="L1452" s="22"/>
      <c r="M1452" s="47" t="str">
        <f t="shared" si="42"/>
        <v/>
      </c>
      <c r="N1452" s="27" t="str">
        <f t="shared" si="43"/>
        <v/>
      </c>
      <c r="O1452" s="27" t="str">
        <f t="shared" si="44"/>
        <v/>
      </c>
      <c r="P1452" s="27" t="str">
        <f t="shared" si="45"/>
        <v/>
      </c>
      <c r="Q1452" s="28" t="s">
        <v>66</v>
      </c>
      <c r="R1452" s="33" t="s">
        <v>66</v>
      </c>
      <c r="S1452" s="30">
        <f ca="1">SUMIFS(Dividendos!E:E,Dividendos!B:B,A1452,Dividendos!A:A,"&gt;="&amp;B1452,Dividendos!A:A,"&lt;="&amp; IF(I1452="",TODAY(),I1452 ))*D1452</f>
        <v>0</v>
      </c>
      <c r="T1452" s="30">
        <f t="shared" ca="1" si="46"/>
        <v>0</v>
      </c>
      <c r="U1452" s="31" t="str">
        <f ca="1">IFERROR(__xludf.DUMMYFUNCTION("IFERROR(IF(B1452=TODAY(),GOOGLEFINANCE(""INDEXBVMF:IFIX""),INDEX(GOOGLEFINANCE(""INDEXBVMF:IFIX"",""price"",$B1452),2,2)))"),"")</f>
        <v/>
      </c>
      <c r="V1452" s="31">
        <f ca="1">IFERROR(__xludf.DUMMYFUNCTION("IF(OR(ISBLANK($I1452),I1452=TODAY()), GOOGLEFINANCE(""INDEXBVMF:IFIX"") ,INDEX(GOOGLEFINANCE(""INDEXBVMF:IFIX"",""price"",$I1452),2,2))"),3416.25)</f>
        <v>3416.25</v>
      </c>
      <c r="W1452" s="32" t="e">
        <f t="shared" ca="1" si="47"/>
        <v>#VALUE!</v>
      </c>
      <c r="X1452" s="33" t="s">
        <v>66</v>
      </c>
      <c r="Y1452" s="34">
        <v>0</v>
      </c>
    </row>
    <row r="1453" spans="1:25" ht="15.75" customHeight="1" x14ac:dyDescent="0.2">
      <c r="A1453" s="48"/>
      <c r="B1453" s="45"/>
      <c r="C1453" s="46"/>
      <c r="D1453" s="48"/>
      <c r="E1453" s="135"/>
      <c r="F1453" s="49">
        <f t="shared" si="40"/>
        <v>0</v>
      </c>
      <c r="G1453" s="49">
        <f t="shared" si="41"/>
        <v>0</v>
      </c>
      <c r="H1453" s="34" t="s">
        <v>66</v>
      </c>
      <c r="I1453" s="45"/>
      <c r="J1453" s="46"/>
      <c r="K1453" s="25"/>
      <c r="L1453" s="22"/>
      <c r="M1453" s="47" t="str">
        <f t="shared" si="42"/>
        <v/>
      </c>
      <c r="N1453" s="27" t="str">
        <f t="shared" si="43"/>
        <v/>
      </c>
      <c r="O1453" s="27" t="str">
        <f t="shared" si="44"/>
        <v/>
      </c>
      <c r="P1453" s="27" t="str">
        <f t="shared" si="45"/>
        <v/>
      </c>
      <c r="Q1453" s="28" t="s">
        <v>66</v>
      </c>
      <c r="R1453" s="33" t="s">
        <v>66</v>
      </c>
      <c r="S1453" s="30">
        <f ca="1">SUMIFS(Dividendos!E:E,Dividendos!B:B,A1453,Dividendos!A:A,"&gt;="&amp;B1453,Dividendos!A:A,"&lt;="&amp; IF(I1453="",TODAY(),I1453 ))*D1453</f>
        <v>0</v>
      </c>
      <c r="T1453" s="30">
        <f t="shared" ca="1" si="46"/>
        <v>0</v>
      </c>
      <c r="U1453" s="31" t="str">
        <f ca="1">IFERROR(__xludf.DUMMYFUNCTION("IFERROR(IF(B1453=TODAY(),GOOGLEFINANCE(""INDEXBVMF:IFIX""),INDEX(GOOGLEFINANCE(""INDEXBVMF:IFIX"",""price"",$B1453),2,2)))"),"")</f>
        <v/>
      </c>
      <c r="V1453" s="31">
        <f ca="1">IFERROR(__xludf.DUMMYFUNCTION("IF(OR(ISBLANK($I1453),I1453=TODAY()), GOOGLEFINANCE(""INDEXBVMF:IFIX"") ,INDEX(GOOGLEFINANCE(""INDEXBVMF:IFIX"",""price"",$I1453),2,2))"),3416.25)</f>
        <v>3416.25</v>
      </c>
      <c r="W1453" s="32" t="e">
        <f t="shared" ca="1" si="47"/>
        <v>#VALUE!</v>
      </c>
      <c r="X1453" s="33" t="s">
        <v>66</v>
      </c>
      <c r="Y1453" s="34">
        <v>0</v>
      </c>
    </row>
    <row r="1454" spans="1:25" ht="15.75" customHeight="1" x14ac:dyDescent="0.2">
      <c r="A1454" s="48"/>
      <c r="B1454" s="45"/>
      <c r="C1454" s="46"/>
      <c r="D1454" s="48"/>
      <c r="E1454" s="135"/>
      <c r="F1454" s="49">
        <f t="shared" si="40"/>
        <v>0</v>
      </c>
      <c r="G1454" s="49">
        <f t="shared" si="41"/>
        <v>0</v>
      </c>
      <c r="H1454" s="34" t="s">
        <v>66</v>
      </c>
      <c r="I1454" s="45"/>
      <c r="J1454" s="46"/>
      <c r="K1454" s="25"/>
      <c r="L1454" s="22"/>
      <c r="M1454" s="47" t="str">
        <f t="shared" si="42"/>
        <v/>
      </c>
      <c r="N1454" s="27" t="str">
        <f t="shared" si="43"/>
        <v/>
      </c>
      <c r="O1454" s="27" t="str">
        <f t="shared" si="44"/>
        <v/>
      </c>
      <c r="P1454" s="27" t="str">
        <f t="shared" si="45"/>
        <v/>
      </c>
      <c r="Q1454" s="28" t="s">
        <v>66</v>
      </c>
      <c r="R1454" s="33" t="s">
        <v>66</v>
      </c>
      <c r="S1454" s="30">
        <f ca="1">SUMIFS(Dividendos!E:E,Dividendos!B:B,A1454,Dividendos!A:A,"&gt;="&amp;B1454,Dividendos!A:A,"&lt;="&amp; IF(I1454="",TODAY(),I1454 ))*D1454</f>
        <v>0</v>
      </c>
      <c r="T1454" s="30">
        <f t="shared" ca="1" si="46"/>
        <v>0</v>
      </c>
      <c r="U1454" s="31" t="str">
        <f ca="1">IFERROR(__xludf.DUMMYFUNCTION("IFERROR(IF(B1454=TODAY(),GOOGLEFINANCE(""INDEXBVMF:IFIX""),INDEX(GOOGLEFINANCE(""INDEXBVMF:IFIX"",""price"",$B1454),2,2)))"),"")</f>
        <v/>
      </c>
      <c r="V1454" s="31">
        <f ca="1">IFERROR(__xludf.DUMMYFUNCTION("IF(OR(ISBLANK($I1454),I1454=TODAY()), GOOGLEFINANCE(""INDEXBVMF:IFIX"") ,INDEX(GOOGLEFINANCE(""INDEXBVMF:IFIX"",""price"",$I1454),2,2))"),3416.25)</f>
        <v>3416.25</v>
      </c>
      <c r="W1454" s="32" t="e">
        <f t="shared" ca="1" si="47"/>
        <v>#VALUE!</v>
      </c>
      <c r="X1454" s="33" t="s">
        <v>66</v>
      </c>
      <c r="Y1454" s="34">
        <v>0</v>
      </c>
    </row>
    <row r="1455" spans="1:25" ht="15.75" customHeight="1" x14ac:dyDescent="0.2">
      <c r="A1455" s="48"/>
      <c r="B1455" s="45"/>
      <c r="C1455" s="46"/>
      <c r="D1455" s="48"/>
      <c r="E1455" s="135"/>
      <c r="F1455" s="49">
        <f t="shared" si="40"/>
        <v>0</v>
      </c>
      <c r="G1455" s="49">
        <f t="shared" si="41"/>
        <v>0</v>
      </c>
      <c r="H1455" s="34" t="s">
        <v>66</v>
      </c>
      <c r="I1455" s="45"/>
      <c r="J1455" s="46"/>
      <c r="K1455" s="25"/>
      <c r="L1455" s="22"/>
      <c r="M1455" s="47" t="str">
        <f t="shared" si="42"/>
        <v/>
      </c>
      <c r="N1455" s="27" t="str">
        <f t="shared" si="43"/>
        <v/>
      </c>
      <c r="O1455" s="27" t="str">
        <f t="shared" si="44"/>
        <v/>
      </c>
      <c r="P1455" s="27" t="str">
        <f t="shared" si="45"/>
        <v/>
      </c>
      <c r="Q1455" s="28" t="s">
        <v>66</v>
      </c>
      <c r="R1455" s="33" t="s">
        <v>66</v>
      </c>
      <c r="S1455" s="30">
        <f ca="1">SUMIFS(Dividendos!E:E,Dividendos!B:B,A1455,Dividendos!A:A,"&gt;="&amp;B1455,Dividendos!A:A,"&lt;="&amp; IF(I1455="",TODAY(),I1455 ))*D1455</f>
        <v>0</v>
      </c>
      <c r="T1455" s="30">
        <f t="shared" ca="1" si="46"/>
        <v>0</v>
      </c>
      <c r="U1455" s="31" t="str">
        <f ca="1">IFERROR(__xludf.DUMMYFUNCTION("IFERROR(IF(B1455=TODAY(),GOOGLEFINANCE(""INDEXBVMF:IFIX""),INDEX(GOOGLEFINANCE(""INDEXBVMF:IFIX"",""price"",$B1455),2,2)))"),"")</f>
        <v/>
      </c>
      <c r="V1455" s="31">
        <f ca="1">IFERROR(__xludf.DUMMYFUNCTION("IF(OR(ISBLANK($I1455),I1455=TODAY()), GOOGLEFINANCE(""INDEXBVMF:IFIX"") ,INDEX(GOOGLEFINANCE(""INDEXBVMF:IFIX"",""price"",$I1455),2,2))"),3416.25)</f>
        <v>3416.25</v>
      </c>
      <c r="W1455" s="32" t="e">
        <f t="shared" ca="1" si="47"/>
        <v>#VALUE!</v>
      </c>
      <c r="X1455" s="33" t="s">
        <v>66</v>
      </c>
      <c r="Y1455" s="34">
        <v>0</v>
      </c>
    </row>
    <row r="1456" spans="1:25" ht="15.75" customHeight="1" x14ac:dyDescent="0.2">
      <c r="A1456" s="48"/>
      <c r="B1456" s="45"/>
      <c r="C1456" s="46"/>
      <c r="D1456" s="48"/>
      <c r="E1456" s="135"/>
      <c r="F1456" s="49">
        <f t="shared" si="40"/>
        <v>0</v>
      </c>
      <c r="G1456" s="49">
        <f t="shared" si="41"/>
        <v>0</v>
      </c>
      <c r="H1456" s="34" t="s">
        <v>66</v>
      </c>
      <c r="I1456" s="45"/>
      <c r="J1456" s="46"/>
      <c r="K1456" s="25"/>
      <c r="L1456" s="22"/>
      <c r="M1456" s="47" t="str">
        <f t="shared" si="42"/>
        <v/>
      </c>
      <c r="N1456" s="27" t="str">
        <f t="shared" si="43"/>
        <v/>
      </c>
      <c r="O1456" s="27" t="str">
        <f t="shared" si="44"/>
        <v/>
      </c>
      <c r="P1456" s="27" t="str">
        <f t="shared" si="45"/>
        <v/>
      </c>
      <c r="Q1456" s="28" t="s">
        <v>66</v>
      </c>
      <c r="R1456" s="33" t="s">
        <v>66</v>
      </c>
      <c r="S1456" s="30">
        <f ca="1">SUMIFS(Dividendos!E:E,Dividendos!B:B,A1456,Dividendos!A:A,"&gt;="&amp;B1456,Dividendos!A:A,"&lt;="&amp; IF(I1456="",TODAY(),I1456 ))*D1456</f>
        <v>0</v>
      </c>
      <c r="T1456" s="30">
        <f t="shared" ca="1" si="46"/>
        <v>0</v>
      </c>
      <c r="U1456" s="31" t="str">
        <f ca="1">IFERROR(__xludf.DUMMYFUNCTION("IFERROR(IF(B1456=TODAY(),GOOGLEFINANCE(""INDEXBVMF:IFIX""),INDEX(GOOGLEFINANCE(""INDEXBVMF:IFIX"",""price"",$B1456),2,2)))"),"")</f>
        <v/>
      </c>
      <c r="V1456" s="31">
        <f ca="1">IFERROR(__xludf.DUMMYFUNCTION("IF(OR(ISBLANK($I1456),I1456=TODAY()), GOOGLEFINANCE(""INDEXBVMF:IFIX"") ,INDEX(GOOGLEFINANCE(""INDEXBVMF:IFIX"",""price"",$I1456),2,2))"),3416.25)</f>
        <v>3416.25</v>
      </c>
      <c r="W1456" s="32" t="e">
        <f t="shared" ca="1" si="47"/>
        <v>#VALUE!</v>
      </c>
      <c r="X1456" s="33" t="s">
        <v>66</v>
      </c>
      <c r="Y1456" s="34">
        <v>0</v>
      </c>
    </row>
    <row r="1457" spans="1:25" ht="15.75" customHeight="1" x14ac:dyDescent="0.2">
      <c r="A1457" s="48"/>
      <c r="B1457" s="45"/>
      <c r="C1457" s="46"/>
      <c r="D1457" s="48"/>
      <c r="E1457" s="135"/>
      <c r="F1457" s="49">
        <f t="shared" si="40"/>
        <v>0</v>
      </c>
      <c r="G1457" s="49">
        <f t="shared" si="41"/>
        <v>0</v>
      </c>
      <c r="H1457" s="34" t="s">
        <v>66</v>
      </c>
      <c r="I1457" s="45"/>
      <c r="J1457" s="46"/>
      <c r="K1457" s="25"/>
      <c r="L1457" s="22"/>
      <c r="M1457" s="47" t="str">
        <f t="shared" si="42"/>
        <v/>
      </c>
      <c r="N1457" s="27" t="str">
        <f t="shared" si="43"/>
        <v/>
      </c>
      <c r="O1457" s="27" t="str">
        <f t="shared" si="44"/>
        <v/>
      </c>
      <c r="P1457" s="27" t="str">
        <f t="shared" si="45"/>
        <v/>
      </c>
      <c r="Q1457" s="28" t="s">
        <v>66</v>
      </c>
      <c r="R1457" s="33" t="s">
        <v>66</v>
      </c>
      <c r="S1457" s="30">
        <f ca="1">SUMIFS(Dividendos!E:E,Dividendos!B:B,A1457,Dividendos!A:A,"&gt;="&amp;B1457,Dividendos!A:A,"&lt;="&amp; IF(I1457="",TODAY(),I1457 ))*D1457</f>
        <v>0</v>
      </c>
      <c r="T1457" s="30">
        <f t="shared" ca="1" si="46"/>
        <v>0</v>
      </c>
      <c r="U1457" s="31" t="str">
        <f ca="1">IFERROR(__xludf.DUMMYFUNCTION("IFERROR(IF(B1457=TODAY(),GOOGLEFINANCE(""INDEXBVMF:IFIX""),INDEX(GOOGLEFINANCE(""INDEXBVMF:IFIX"",""price"",$B1457),2,2)))"),"")</f>
        <v/>
      </c>
      <c r="V1457" s="31">
        <f ca="1">IFERROR(__xludf.DUMMYFUNCTION("IF(OR(ISBLANK($I1457),I1457=TODAY()), GOOGLEFINANCE(""INDEXBVMF:IFIX"") ,INDEX(GOOGLEFINANCE(""INDEXBVMF:IFIX"",""price"",$I1457),2,2))"),3416.25)</f>
        <v>3416.25</v>
      </c>
      <c r="W1457" s="32" t="e">
        <f t="shared" ca="1" si="47"/>
        <v>#VALUE!</v>
      </c>
      <c r="X1457" s="33" t="s">
        <v>66</v>
      </c>
      <c r="Y1457" s="34">
        <v>0</v>
      </c>
    </row>
    <row r="1458" spans="1:25" ht="15.75" customHeight="1" x14ac:dyDescent="0.2">
      <c r="A1458" s="48"/>
      <c r="B1458" s="45"/>
      <c r="C1458" s="46"/>
      <c r="D1458" s="48"/>
      <c r="E1458" s="135"/>
      <c r="F1458" s="49">
        <f t="shared" si="40"/>
        <v>0</v>
      </c>
      <c r="G1458" s="49">
        <f t="shared" si="41"/>
        <v>0</v>
      </c>
      <c r="H1458" s="34" t="s">
        <v>66</v>
      </c>
      <c r="I1458" s="45"/>
      <c r="J1458" s="46"/>
      <c r="K1458" s="25"/>
      <c r="L1458" s="22"/>
      <c r="M1458" s="47" t="str">
        <f t="shared" si="42"/>
        <v/>
      </c>
      <c r="N1458" s="27" t="str">
        <f t="shared" si="43"/>
        <v/>
      </c>
      <c r="O1458" s="27" t="str">
        <f t="shared" si="44"/>
        <v/>
      </c>
      <c r="P1458" s="27" t="str">
        <f t="shared" si="45"/>
        <v/>
      </c>
      <c r="Q1458" s="28" t="s">
        <v>66</v>
      </c>
      <c r="R1458" s="33" t="s">
        <v>66</v>
      </c>
      <c r="S1458" s="30">
        <f ca="1">SUMIFS(Dividendos!E:E,Dividendos!B:B,A1458,Dividendos!A:A,"&gt;="&amp;B1458,Dividendos!A:A,"&lt;="&amp; IF(I1458="",TODAY(),I1458 ))*D1458</f>
        <v>0</v>
      </c>
      <c r="T1458" s="30">
        <f t="shared" ca="1" si="46"/>
        <v>0</v>
      </c>
      <c r="U1458" s="31" t="str">
        <f ca="1">IFERROR(__xludf.DUMMYFUNCTION("IFERROR(IF(B1458=TODAY(),GOOGLEFINANCE(""INDEXBVMF:IFIX""),INDEX(GOOGLEFINANCE(""INDEXBVMF:IFIX"",""price"",$B1458),2,2)))"),"")</f>
        <v/>
      </c>
      <c r="V1458" s="31">
        <f ca="1">IFERROR(__xludf.DUMMYFUNCTION("IF(OR(ISBLANK($I1458),I1458=TODAY()), GOOGLEFINANCE(""INDEXBVMF:IFIX"") ,INDEX(GOOGLEFINANCE(""INDEXBVMF:IFIX"",""price"",$I1458),2,2))"),3416.25)</f>
        <v>3416.25</v>
      </c>
      <c r="W1458" s="32" t="e">
        <f t="shared" ca="1" si="47"/>
        <v>#VALUE!</v>
      </c>
      <c r="X1458" s="33" t="s">
        <v>66</v>
      </c>
      <c r="Y1458" s="34">
        <v>0</v>
      </c>
    </row>
    <row r="1459" spans="1:25" ht="15.75" customHeight="1" x14ac:dyDescent="0.2">
      <c r="A1459" s="48"/>
      <c r="B1459" s="45"/>
      <c r="C1459" s="46"/>
      <c r="D1459" s="48"/>
      <c r="E1459" s="135"/>
      <c r="F1459" s="49">
        <f t="shared" si="40"/>
        <v>0</v>
      </c>
      <c r="G1459" s="49">
        <f t="shared" si="41"/>
        <v>0</v>
      </c>
      <c r="H1459" s="34" t="s">
        <v>66</v>
      </c>
      <c r="I1459" s="45"/>
      <c r="J1459" s="46"/>
      <c r="K1459" s="25"/>
      <c r="L1459" s="22"/>
      <c r="M1459" s="47" t="str">
        <f t="shared" si="42"/>
        <v/>
      </c>
      <c r="N1459" s="27" t="str">
        <f t="shared" si="43"/>
        <v/>
      </c>
      <c r="O1459" s="27" t="str">
        <f t="shared" si="44"/>
        <v/>
      </c>
      <c r="P1459" s="27" t="str">
        <f t="shared" si="45"/>
        <v/>
      </c>
      <c r="Q1459" s="28" t="s">
        <v>66</v>
      </c>
      <c r="R1459" s="33" t="s">
        <v>66</v>
      </c>
      <c r="S1459" s="30">
        <f ca="1">SUMIFS(Dividendos!E:E,Dividendos!B:B,A1459,Dividendos!A:A,"&gt;="&amp;B1459,Dividendos!A:A,"&lt;="&amp; IF(I1459="",TODAY(),I1459 ))*D1459</f>
        <v>0</v>
      </c>
      <c r="T1459" s="30">
        <f t="shared" ca="1" si="46"/>
        <v>0</v>
      </c>
      <c r="U1459" s="31" t="str">
        <f ca="1">IFERROR(__xludf.DUMMYFUNCTION("IFERROR(IF(B1459=TODAY(),GOOGLEFINANCE(""INDEXBVMF:IFIX""),INDEX(GOOGLEFINANCE(""INDEXBVMF:IFIX"",""price"",$B1459),2,2)))"),"")</f>
        <v/>
      </c>
      <c r="V1459" s="31">
        <f ca="1">IFERROR(__xludf.DUMMYFUNCTION("IF(OR(ISBLANK($I1459),I1459=TODAY()), GOOGLEFINANCE(""INDEXBVMF:IFIX"") ,INDEX(GOOGLEFINANCE(""INDEXBVMF:IFIX"",""price"",$I1459),2,2))"),3416.25)</f>
        <v>3416.25</v>
      </c>
      <c r="W1459" s="32" t="e">
        <f t="shared" ca="1" si="47"/>
        <v>#VALUE!</v>
      </c>
      <c r="X1459" s="33" t="s">
        <v>66</v>
      </c>
      <c r="Y1459" s="34">
        <v>0</v>
      </c>
    </row>
    <row r="1460" spans="1:25" ht="15.75" customHeight="1" x14ac:dyDescent="0.2">
      <c r="A1460" s="48"/>
      <c r="B1460" s="45"/>
      <c r="C1460" s="46"/>
      <c r="D1460" s="48"/>
      <c r="E1460" s="135"/>
      <c r="F1460" s="49">
        <f t="shared" si="40"/>
        <v>0</v>
      </c>
      <c r="G1460" s="49">
        <f t="shared" si="41"/>
        <v>0</v>
      </c>
      <c r="H1460" s="34" t="s">
        <v>66</v>
      </c>
      <c r="I1460" s="45"/>
      <c r="J1460" s="46"/>
      <c r="K1460" s="25"/>
      <c r="L1460" s="22"/>
      <c r="M1460" s="47" t="str">
        <f t="shared" si="42"/>
        <v/>
      </c>
      <c r="N1460" s="27" t="str">
        <f t="shared" si="43"/>
        <v/>
      </c>
      <c r="O1460" s="27" t="str">
        <f t="shared" si="44"/>
        <v/>
      </c>
      <c r="P1460" s="27" t="str">
        <f t="shared" si="45"/>
        <v/>
      </c>
      <c r="Q1460" s="28" t="s">
        <v>66</v>
      </c>
      <c r="R1460" s="33" t="s">
        <v>66</v>
      </c>
      <c r="S1460" s="30">
        <f ca="1">SUMIFS(Dividendos!E:E,Dividendos!B:B,A1460,Dividendos!A:A,"&gt;="&amp;B1460,Dividendos!A:A,"&lt;="&amp; IF(I1460="",TODAY(),I1460 ))*D1460</f>
        <v>0</v>
      </c>
      <c r="T1460" s="30">
        <f t="shared" ca="1" si="46"/>
        <v>0</v>
      </c>
      <c r="U1460" s="31" t="str">
        <f ca="1">IFERROR(__xludf.DUMMYFUNCTION("IFERROR(IF(B1460=TODAY(),GOOGLEFINANCE(""INDEXBVMF:IFIX""),INDEX(GOOGLEFINANCE(""INDEXBVMF:IFIX"",""price"",$B1460),2,2)))"),"")</f>
        <v/>
      </c>
      <c r="V1460" s="31">
        <f ca="1">IFERROR(__xludf.DUMMYFUNCTION("IF(OR(ISBLANK($I1460),I1460=TODAY()), GOOGLEFINANCE(""INDEXBVMF:IFIX"") ,INDEX(GOOGLEFINANCE(""INDEXBVMF:IFIX"",""price"",$I1460),2,2))"),3416.25)</f>
        <v>3416.25</v>
      </c>
      <c r="W1460" s="32" t="e">
        <f t="shared" ca="1" si="47"/>
        <v>#VALUE!</v>
      </c>
      <c r="X1460" s="33" t="s">
        <v>66</v>
      </c>
      <c r="Y1460" s="34">
        <v>0</v>
      </c>
    </row>
    <row r="1461" spans="1:25" ht="15.75" customHeight="1" x14ac:dyDescent="0.2">
      <c r="A1461" s="48"/>
      <c r="B1461" s="45"/>
      <c r="C1461" s="46"/>
      <c r="D1461" s="48"/>
      <c r="E1461" s="135"/>
      <c r="F1461" s="49">
        <f t="shared" si="40"/>
        <v>0</v>
      </c>
      <c r="G1461" s="49">
        <f t="shared" si="41"/>
        <v>0</v>
      </c>
      <c r="H1461" s="34" t="s">
        <v>66</v>
      </c>
      <c r="I1461" s="45"/>
      <c r="J1461" s="46"/>
      <c r="K1461" s="25"/>
      <c r="L1461" s="22"/>
      <c r="M1461" s="47" t="str">
        <f t="shared" si="42"/>
        <v/>
      </c>
      <c r="N1461" s="27" t="str">
        <f t="shared" si="43"/>
        <v/>
      </c>
      <c r="O1461" s="27" t="str">
        <f t="shared" si="44"/>
        <v/>
      </c>
      <c r="P1461" s="27" t="str">
        <f t="shared" si="45"/>
        <v/>
      </c>
      <c r="Q1461" s="28" t="s">
        <v>66</v>
      </c>
      <c r="R1461" s="33" t="s">
        <v>66</v>
      </c>
      <c r="S1461" s="30">
        <f ca="1">SUMIFS(Dividendos!E:E,Dividendos!B:B,A1461,Dividendos!A:A,"&gt;="&amp;B1461,Dividendos!A:A,"&lt;="&amp; IF(I1461="",TODAY(),I1461 ))*D1461</f>
        <v>0</v>
      </c>
      <c r="T1461" s="30">
        <f t="shared" ca="1" si="46"/>
        <v>0</v>
      </c>
      <c r="U1461" s="31" t="str">
        <f ca="1">IFERROR(__xludf.DUMMYFUNCTION("IFERROR(IF(B1461=TODAY(),GOOGLEFINANCE(""INDEXBVMF:IFIX""),INDEX(GOOGLEFINANCE(""INDEXBVMF:IFIX"",""price"",$B1461),2,2)))"),"")</f>
        <v/>
      </c>
      <c r="V1461" s="31">
        <f ca="1">IFERROR(__xludf.DUMMYFUNCTION("IF(OR(ISBLANK($I1461),I1461=TODAY()), GOOGLEFINANCE(""INDEXBVMF:IFIX"") ,INDEX(GOOGLEFINANCE(""INDEXBVMF:IFIX"",""price"",$I1461),2,2))"),3416.25)</f>
        <v>3416.25</v>
      </c>
      <c r="W1461" s="32" t="e">
        <f t="shared" ca="1" si="47"/>
        <v>#VALUE!</v>
      </c>
      <c r="X1461" s="33" t="s">
        <v>66</v>
      </c>
      <c r="Y1461" s="34">
        <v>0</v>
      </c>
    </row>
    <row r="1462" spans="1:25" ht="15.75" customHeight="1" x14ac:dyDescent="0.2">
      <c r="A1462" s="48"/>
      <c r="B1462" s="45"/>
      <c r="C1462" s="46"/>
      <c r="D1462" s="48"/>
      <c r="E1462" s="135"/>
      <c r="F1462" s="49">
        <f t="shared" si="40"/>
        <v>0</v>
      </c>
      <c r="G1462" s="49">
        <f t="shared" si="41"/>
        <v>0</v>
      </c>
      <c r="H1462" s="34" t="s">
        <v>66</v>
      </c>
      <c r="I1462" s="45"/>
      <c r="J1462" s="46"/>
      <c r="K1462" s="25"/>
      <c r="L1462" s="22"/>
      <c r="M1462" s="47" t="str">
        <f t="shared" si="42"/>
        <v/>
      </c>
      <c r="N1462" s="27" t="str">
        <f t="shared" si="43"/>
        <v/>
      </c>
      <c r="O1462" s="27" t="str">
        <f t="shared" si="44"/>
        <v/>
      </c>
      <c r="P1462" s="27" t="str">
        <f t="shared" si="45"/>
        <v/>
      </c>
      <c r="Q1462" s="28" t="s">
        <v>66</v>
      </c>
      <c r="R1462" s="33" t="s">
        <v>66</v>
      </c>
      <c r="S1462" s="30">
        <f ca="1">SUMIFS(Dividendos!E:E,Dividendos!B:B,A1462,Dividendos!A:A,"&gt;="&amp;B1462,Dividendos!A:A,"&lt;="&amp; IF(I1462="",TODAY(),I1462 ))*D1462</f>
        <v>0</v>
      </c>
      <c r="T1462" s="30">
        <f t="shared" ca="1" si="46"/>
        <v>0</v>
      </c>
      <c r="U1462" s="31" t="str">
        <f ca="1">IFERROR(__xludf.DUMMYFUNCTION("IFERROR(IF(B1462=TODAY(),GOOGLEFINANCE(""INDEXBVMF:IFIX""),INDEX(GOOGLEFINANCE(""INDEXBVMF:IFIX"",""price"",$B1462),2,2)))"),"")</f>
        <v/>
      </c>
      <c r="V1462" s="31">
        <f ca="1">IFERROR(__xludf.DUMMYFUNCTION("IF(OR(ISBLANK($I1462),I1462=TODAY()), GOOGLEFINANCE(""INDEXBVMF:IFIX"") ,INDEX(GOOGLEFINANCE(""INDEXBVMF:IFIX"",""price"",$I1462),2,2))"),3416.25)</f>
        <v>3416.25</v>
      </c>
      <c r="W1462" s="32" t="e">
        <f t="shared" ca="1" si="47"/>
        <v>#VALUE!</v>
      </c>
      <c r="X1462" s="33" t="s">
        <v>66</v>
      </c>
      <c r="Y1462" s="34">
        <v>0</v>
      </c>
    </row>
    <row r="1463" spans="1:25" ht="15.75" customHeight="1" x14ac:dyDescent="0.2">
      <c r="A1463" s="48"/>
      <c r="B1463" s="45"/>
      <c r="C1463" s="46"/>
      <c r="D1463" s="48"/>
      <c r="E1463" s="135"/>
      <c r="F1463" s="49">
        <f t="shared" si="40"/>
        <v>0</v>
      </c>
      <c r="G1463" s="49">
        <f t="shared" si="41"/>
        <v>0</v>
      </c>
      <c r="H1463" s="34" t="s">
        <v>66</v>
      </c>
      <c r="I1463" s="45"/>
      <c r="J1463" s="46"/>
      <c r="K1463" s="25"/>
      <c r="L1463" s="22"/>
      <c r="M1463" s="47" t="str">
        <f t="shared" si="42"/>
        <v/>
      </c>
      <c r="N1463" s="27" t="str">
        <f t="shared" si="43"/>
        <v/>
      </c>
      <c r="O1463" s="27" t="str">
        <f t="shared" si="44"/>
        <v/>
      </c>
      <c r="P1463" s="27" t="str">
        <f t="shared" si="45"/>
        <v/>
      </c>
      <c r="Q1463" s="28" t="s">
        <v>66</v>
      </c>
      <c r="R1463" s="33" t="s">
        <v>66</v>
      </c>
      <c r="S1463" s="30">
        <f ca="1">SUMIFS(Dividendos!E:E,Dividendos!B:B,A1463,Dividendos!A:A,"&gt;="&amp;B1463,Dividendos!A:A,"&lt;="&amp; IF(I1463="",TODAY(),I1463 ))*D1463</f>
        <v>0</v>
      </c>
      <c r="T1463" s="30">
        <f t="shared" ca="1" si="46"/>
        <v>0</v>
      </c>
      <c r="U1463" s="31" t="str">
        <f ca="1">IFERROR(__xludf.DUMMYFUNCTION("IFERROR(IF(B1463=TODAY(),GOOGLEFINANCE(""INDEXBVMF:IFIX""),INDEX(GOOGLEFINANCE(""INDEXBVMF:IFIX"",""price"",$B1463),2,2)))"),"")</f>
        <v/>
      </c>
      <c r="V1463" s="31">
        <f ca="1">IFERROR(__xludf.DUMMYFUNCTION("IF(OR(ISBLANK($I1463),I1463=TODAY()), GOOGLEFINANCE(""INDEXBVMF:IFIX"") ,INDEX(GOOGLEFINANCE(""INDEXBVMF:IFIX"",""price"",$I1463),2,2))"),3416.25)</f>
        <v>3416.25</v>
      </c>
      <c r="W1463" s="32" t="e">
        <f t="shared" ca="1" si="47"/>
        <v>#VALUE!</v>
      </c>
      <c r="X1463" s="33" t="s">
        <v>66</v>
      </c>
      <c r="Y1463" s="34">
        <v>0</v>
      </c>
    </row>
    <row r="1464" spans="1:25" ht="15.75" customHeight="1" x14ac:dyDescent="0.2">
      <c r="A1464" s="48"/>
      <c r="B1464" s="45"/>
      <c r="C1464" s="46"/>
      <c r="D1464" s="48"/>
      <c r="E1464" s="135"/>
      <c r="F1464" s="49">
        <f t="shared" si="40"/>
        <v>0</v>
      </c>
      <c r="G1464" s="49">
        <f t="shared" si="41"/>
        <v>0</v>
      </c>
      <c r="H1464" s="34" t="s">
        <v>66</v>
      </c>
      <c r="I1464" s="45"/>
      <c r="J1464" s="46"/>
      <c r="K1464" s="25"/>
      <c r="L1464" s="22"/>
      <c r="M1464" s="47" t="str">
        <f t="shared" si="42"/>
        <v/>
      </c>
      <c r="N1464" s="27" t="str">
        <f t="shared" si="43"/>
        <v/>
      </c>
      <c r="O1464" s="27" t="str">
        <f t="shared" si="44"/>
        <v/>
      </c>
      <c r="P1464" s="27" t="str">
        <f t="shared" si="45"/>
        <v/>
      </c>
      <c r="Q1464" s="28" t="s">
        <v>66</v>
      </c>
      <c r="R1464" s="33" t="s">
        <v>66</v>
      </c>
      <c r="S1464" s="30">
        <f ca="1">SUMIFS(Dividendos!E:E,Dividendos!B:B,A1464,Dividendos!A:A,"&gt;="&amp;B1464,Dividendos!A:A,"&lt;="&amp; IF(I1464="",TODAY(),I1464 ))*D1464</f>
        <v>0</v>
      </c>
      <c r="T1464" s="30">
        <f t="shared" ca="1" si="46"/>
        <v>0</v>
      </c>
      <c r="U1464" s="31" t="str">
        <f ca="1">IFERROR(__xludf.DUMMYFUNCTION("IFERROR(IF(B1464=TODAY(),GOOGLEFINANCE(""INDEXBVMF:IFIX""),INDEX(GOOGLEFINANCE(""INDEXBVMF:IFIX"",""price"",$B1464),2,2)))"),"")</f>
        <v/>
      </c>
      <c r="V1464" s="31">
        <f ca="1">IFERROR(__xludf.DUMMYFUNCTION("IF(OR(ISBLANK($I1464),I1464=TODAY()), GOOGLEFINANCE(""INDEXBVMF:IFIX"") ,INDEX(GOOGLEFINANCE(""INDEXBVMF:IFIX"",""price"",$I1464),2,2))"),3416.25)</f>
        <v>3416.25</v>
      </c>
      <c r="W1464" s="32" t="e">
        <f t="shared" ca="1" si="47"/>
        <v>#VALUE!</v>
      </c>
      <c r="X1464" s="33" t="s">
        <v>66</v>
      </c>
      <c r="Y1464" s="34">
        <v>0</v>
      </c>
    </row>
    <row r="1465" spans="1:25" ht="15.75" customHeight="1" x14ac:dyDescent="0.2">
      <c r="A1465" s="48"/>
      <c r="B1465" s="45"/>
      <c r="C1465" s="46"/>
      <c r="D1465" s="48"/>
      <c r="E1465" s="135"/>
      <c r="F1465" s="49">
        <f t="shared" si="40"/>
        <v>0</v>
      </c>
      <c r="G1465" s="49">
        <f t="shared" si="41"/>
        <v>0</v>
      </c>
      <c r="H1465" s="34" t="s">
        <v>66</v>
      </c>
      <c r="I1465" s="45"/>
      <c r="J1465" s="46"/>
      <c r="K1465" s="25"/>
      <c r="L1465" s="22"/>
      <c r="M1465" s="47" t="str">
        <f t="shared" si="42"/>
        <v/>
      </c>
      <c r="N1465" s="27" t="str">
        <f t="shared" si="43"/>
        <v/>
      </c>
      <c r="O1465" s="27" t="str">
        <f t="shared" si="44"/>
        <v/>
      </c>
      <c r="P1465" s="27" t="str">
        <f t="shared" si="45"/>
        <v/>
      </c>
      <c r="Q1465" s="28" t="s">
        <v>66</v>
      </c>
      <c r="R1465" s="33" t="s">
        <v>66</v>
      </c>
      <c r="S1465" s="30">
        <f ca="1">SUMIFS(Dividendos!E:E,Dividendos!B:B,A1465,Dividendos!A:A,"&gt;="&amp;B1465,Dividendos!A:A,"&lt;="&amp; IF(I1465="",TODAY(),I1465 ))*D1465</f>
        <v>0</v>
      </c>
      <c r="T1465" s="30">
        <f t="shared" ca="1" si="46"/>
        <v>0</v>
      </c>
      <c r="U1465" s="31" t="str">
        <f ca="1">IFERROR(__xludf.DUMMYFUNCTION("IFERROR(IF(B1465=TODAY(),GOOGLEFINANCE(""INDEXBVMF:IFIX""),INDEX(GOOGLEFINANCE(""INDEXBVMF:IFIX"",""price"",$B1465),2,2)))"),"")</f>
        <v/>
      </c>
      <c r="V1465" s="31">
        <f ca="1">IFERROR(__xludf.DUMMYFUNCTION("IF(OR(ISBLANK($I1465),I1465=TODAY()), GOOGLEFINANCE(""INDEXBVMF:IFIX"") ,INDEX(GOOGLEFINANCE(""INDEXBVMF:IFIX"",""price"",$I1465),2,2))"),3416.25)</f>
        <v>3416.25</v>
      </c>
      <c r="W1465" s="32" t="e">
        <f t="shared" ca="1" si="47"/>
        <v>#VALUE!</v>
      </c>
      <c r="X1465" s="33" t="s">
        <v>66</v>
      </c>
      <c r="Y1465" s="34">
        <v>0</v>
      </c>
    </row>
    <row r="1466" spans="1:25" ht="15.75" customHeight="1" x14ac:dyDescent="0.2">
      <c r="A1466" s="48"/>
      <c r="B1466" s="45"/>
      <c r="C1466" s="46"/>
      <c r="D1466" s="48"/>
      <c r="E1466" s="135"/>
      <c r="F1466" s="49">
        <f t="shared" si="40"/>
        <v>0</v>
      </c>
      <c r="G1466" s="49">
        <f t="shared" si="41"/>
        <v>0</v>
      </c>
      <c r="H1466" s="34" t="s">
        <v>66</v>
      </c>
      <c r="I1466" s="45"/>
      <c r="J1466" s="46"/>
      <c r="K1466" s="25"/>
      <c r="L1466" s="22"/>
      <c r="M1466" s="47" t="str">
        <f t="shared" si="42"/>
        <v/>
      </c>
      <c r="N1466" s="27" t="str">
        <f t="shared" si="43"/>
        <v/>
      </c>
      <c r="O1466" s="27" t="str">
        <f t="shared" si="44"/>
        <v/>
      </c>
      <c r="P1466" s="27" t="str">
        <f t="shared" si="45"/>
        <v/>
      </c>
      <c r="Q1466" s="28" t="s">
        <v>66</v>
      </c>
      <c r="R1466" s="33" t="s">
        <v>66</v>
      </c>
      <c r="S1466" s="30">
        <f ca="1">SUMIFS(Dividendos!E:E,Dividendos!B:B,A1466,Dividendos!A:A,"&gt;="&amp;B1466,Dividendos!A:A,"&lt;="&amp; IF(I1466="",TODAY(),I1466 ))*D1466</f>
        <v>0</v>
      </c>
      <c r="T1466" s="30">
        <f t="shared" ca="1" si="46"/>
        <v>0</v>
      </c>
      <c r="U1466" s="31" t="str">
        <f ca="1">IFERROR(__xludf.DUMMYFUNCTION("IFERROR(IF(B1466=TODAY(),GOOGLEFINANCE(""INDEXBVMF:IFIX""),INDEX(GOOGLEFINANCE(""INDEXBVMF:IFIX"",""price"",$B1466),2,2)))"),"")</f>
        <v/>
      </c>
      <c r="V1466" s="31">
        <f ca="1">IFERROR(__xludf.DUMMYFUNCTION("IF(OR(ISBLANK($I1466),I1466=TODAY()), GOOGLEFINANCE(""INDEXBVMF:IFIX"") ,INDEX(GOOGLEFINANCE(""INDEXBVMF:IFIX"",""price"",$I1466),2,2))"),3416.25)</f>
        <v>3416.25</v>
      </c>
      <c r="W1466" s="32" t="e">
        <f t="shared" ca="1" si="47"/>
        <v>#VALUE!</v>
      </c>
      <c r="X1466" s="33" t="s">
        <v>66</v>
      </c>
      <c r="Y1466" s="34">
        <v>0</v>
      </c>
    </row>
    <row r="1467" spans="1:25" ht="15.75" customHeight="1" x14ac:dyDescent="0.2">
      <c r="A1467" s="48"/>
      <c r="B1467" s="45"/>
      <c r="C1467" s="46"/>
      <c r="D1467" s="48"/>
      <c r="E1467" s="135"/>
      <c r="F1467" s="49">
        <f t="shared" si="40"/>
        <v>0</v>
      </c>
      <c r="G1467" s="49">
        <f t="shared" si="41"/>
        <v>0</v>
      </c>
      <c r="H1467" s="34" t="s">
        <v>66</v>
      </c>
      <c r="I1467" s="45"/>
      <c r="J1467" s="46"/>
      <c r="K1467" s="25"/>
      <c r="L1467" s="22"/>
      <c r="M1467" s="47" t="str">
        <f t="shared" si="42"/>
        <v/>
      </c>
      <c r="N1467" s="27" t="str">
        <f t="shared" si="43"/>
        <v/>
      </c>
      <c r="O1467" s="27" t="str">
        <f t="shared" si="44"/>
        <v/>
      </c>
      <c r="P1467" s="27" t="str">
        <f t="shared" si="45"/>
        <v/>
      </c>
      <c r="Q1467" s="28" t="s">
        <v>66</v>
      </c>
      <c r="R1467" s="33" t="s">
        <v>66</v>
      </c>
      <c r="S1467" s="30">
        <f ca="1">SUMIFS(Dividendos!E:E,Dividendos!B:B,A1467,Dividendos!A:A,"&gt;="&amp;B1467,Dividendos!A:A,"&lt;="&amp; IF(I1467="",TODAY(),I1467 ))*D1467</f>
        <v>0</v>
      </c>
      <c r="T1467" s="30">
        <f t="shared" ca="1" si="46"/>
        <v>0</v>
      </c>
      <c r="U1467" s="31" t="str">
        <f ca="1">IFERROR(__xludf.DUMMYFUNCTION("IFERROR(IF(B1467=TODAY(),GOOGLEFINANCE(""INDEXBVMF:IFIX""),INDEX(GOOGLEFINANCE(""INDEXBVMF:IFIX"",""price"",$B1467),2,2)))"),"")</f>
        <v/>
      </c>
      <c r="V1467" s="31">
        <f ca="1">IFERROR(__xludf.DUMMYFUNCTION("IF(OR(ISBLANK($I1467),I1467=TODAY()), GOOGLEFINANCE(""INDEXBVMF:IFIX"") ,INDEX(GOOGLEFINANCE(""INDEXBVMF:IFIX"",""price"",$I1467),2,2))"),3416.25)</f>
        <v>3416.25</v>
      </c>
      <c r="W1467" s="32" t="e">
        <f t="shared" ca="1" si="47"/>
        <v>#VALUE!</v>
      </c>
      <c r="X1467" s="33" t="s">
        <v>66</v>
      </c>
      <c r="Y1467" s="34">
        <v>0</v>
      </c>
    </row>
    <row r="1468" spans="1:25" ht="15.75" customHeight="1" x14ac:dyDescent="0.2">
      <c r="A1468" s="48"/>
      <c r="B1468" s="45"/>
      <c r="C1468" s="46"/>
      <c r="D1468" s="48"/>
      <c r="E1468" s="135"/>
      <c r="F1468" s="49">
        <f t="shared" si="40"/>
        <v>0</v>
      </c>
      <c r="G1468" s="49">
        <f t="shared" si="41"/>
        <v>0</v>
      </c>
      <c r="H1468" s="34" t="s">
        <v>66</v>
      </c>
      <c r="I1468" s="45"/>
      <c r="J1468" s="46"/>
      <c r="K1468" s="25"/>
      <c r="L1468" s="22"/>
      <c r="M1468" s="47" t="str">
        <f t="shared" si="42"/>
        <v/>
      </c>
      <c r="N1468" s="27" t="str">
        <f t="shared" si="43"/>
        <v/>
      </c>
      <c r="O1468" s="27" t="str">
        <f t="shared" si="44"/>
        <v/>
      </c>
      <c r="P1468" s="27" t="str">
        <f t="shared" si="45"/>
        <v/>
      </c>
      <c r="Q1468" s="28" t="s">
        <v>66</v>
      </c>
      <c r="R1468" s="33" t="s">
        <v>66</v>
      </c>
      <c r="S1468" s="30">
        <f ca="1">SUMIFS(Dividendos!E:E,Dividendos!B:B,A1468,Dividendos!A:A,"&gt;="&amp;B1468,Dividendos!A:A,"&lt;="&amp; IF(I1468="",TODAY(),I1468 ))*D1468</f>
        <v>0</v>
      </c>
      <c r="T1468" s="30">
        <f t="shared" ca="1" si="46"/>
        <v>0</v>
      </c>
      <c r="U1468" s="31" t="str">
        <f ca="1">IFERROR(__xludf.DUMMYFUNCTION("IFERROR(IF(B1468=TODAY(),GOOGLEFINANCE(""INDEXBVMF:IFIX""),INDEX(GOOGLEFINANCE(""INDEXBVMF:IFIX"",""price"",$B1468),2,2)))"),"")</f>
        <v/>
      </c>
      <c r="V1468" s="31">
        <f ca="1">IFERROR(__xludf.DUMMYFUNCTION("IF(OR(ISBLANK($I1468),I1468=TODAY()), GOOGLEFINANCE(""INDEXBVMF:IFIX"") ,INDEX(GOOGLEFINANCE(""INDEXBVMF:IFIX"",""price"",$I1468),2,2))"),3416.25)</f>
        <v>3416.25</v>
      </c>
      <c r="W1468" s="32" t="e">
        <f t="shared" ca="1" si="47"/>
        <v>#VALUE!</v>
      </c>
      <c r="X1468" s="33" t="s">
        <v>66</v>
      </c>
      <c r="Y1468" s="34">
        <v>0</v>
      </c>
    </row>
    <row r="1469" spans="1:25" ht="15.75" customHeight="1" x14ac:dyDescent="0.2">
      <c r="A1469" s="48"/>
      <c r="B1469" s="45"/>
      <c r="C1469" s="46"/>
      <c r="D1469" s="48"/>
      <c r="E1469" s="135"/>
      <c r="F1469" s="49">
        <f t="shared" si="40"/>
        <v>0</v>
      </c>
      <c r="G1469" s="49">
        <f t="shared" si="41"/>
        <v>0</v>
      </c>
      <c r="H1469" s="34" t="s">
        <v>66</v>
      </c>
      <c r="I1469" s="45"/>
      <c r="J1469" s="46"/>
      <c r="K1469" s="25"/>
      <c r="L1469" s="22"/>
      <c r="M1469" s="47" t="str">
        <f t="shared" si="42"/>
        <v/>
      </c>
      <c r="N1469" s="27" t="str">
        <f t="shared" si="43"/>
        <v/>
      </c>
      <c r="O1469" s="27" t="str">
        <f t="shared" si="44"/>
        <v/>
      </c>
      <c r="P1469" s="27" t="str">
        <f t="shared" si="45"/>
        <v/>
      </c>
      <c r="Q1469" s="28" t="s">
        <v>66</v>
      </c>
      <c r="R1469" s="33" t="s">
        <v>66</v>
      </c>
      <c r="S1469" s="30">
        <f ca="1">SUMIFS(Dividendos!E:E,Dividendos!B:B,A1469,Dividendos!A:A,"&gt;="&amp;B1469,Dividendos!A:A,"&lt;="&amp; IF(I1469="",TODAY(),I1469 ))*D1469</f>
        <v>0</v>
      </c>
      <c r="T1469" s="30">
        <f t="shared" ca="1" si="46"/>
        <v>0</v>
      </c>
      <c r="U1469" s="31" t="str">
        <f ca="1">IFERROR(__xludf.DUMMYFUNCTION("IFERROR(IF(B1469=TODAY(),GOOGLEFINANCE(""INDEXBVMF:IFIX""),INDEX(GOOGLEFINANCE(""INDEXBVMF:IFIX"",""price"",$B1469),2,2)))"),"")</f>
        <v/>
      </c>
      <c r="V1469" s="31">
        <f ca="1">IFERROR(__xludf.DUMMYFUNCTION("IF(OR(ISBLANK($I1469),I1469=TODAY()), GOOGLEFINANCE(""INDEXBVMF:IFIX"") ,INDEX(GOOGLEFINANCE(""INDEXBVMF:IFIX"",""price"",$I1469),2,2))"),3416.25)</f>
        <v>3416.25</v>
      </c>
      <c r="W1469" s="32" t="e">
        <f t="shared" ca="1" si="47"/>
        <v>#VALUE!</v>
      </c>
      <c r="X1469" s="33" t="s">
        <v>66</v>
      </c>
      <c r="Y1469" s="34">
        <v>0</v>
      </c>
    </row>
    <row r="1470" spans="1:25" ht="15.75" customHeight="1" x14ac:dyDescent="0.2">
      <c r="A1470" s="48"/>
      <c r="B1470" s="45"/>
      <c r="C1470" s="46"/>
      <c r="D1470" s="48"/>
      <c r="E1470" s="135"/>
      <c r="F1470" s="49">
        <f t="shared" si="40"/>
        <v>0</v>
      </c>
      <c r="G1470" s="49">
        <f t="shared" si="41"/>
        <v>0</v>
      </c>
      <c r="H1470" s="34" t="s">
        <v>66</v>
      </c>
      <c r="I1470" s="45"/>
      <c r="J1470" s="46"/>
      <c r="K1470" s="25"/>
      <c r="L1470" s="22"/>
      <c r="M1470" s="47" t="str">
        <f t="shared" si="42"/>
        <v/>
      </c>
      <c r="N1470" s="27" t="str">
        <f t="shared" si="43"/>
        <v/>
      </c>
      <c r="O1470" s="27" t="str">
        <f t="shared" si="44"/>
        <v/>
      </c>
      <c r="P1470" s="27" t="str">
        <f t="shared" si="45"/>
        <v/>
      </c>
      <c r="Q1470" s="28" t="s">
        <v>66</v>
      </c>
      <c r="R1470" s="33" t="s">
        <v>66</v>
      </c>
      <c r="S1470" s="30">
        <f ca="1">SUMIFS(Dividendos!E:E,Dividendos!B:B,A1470,Dividendos!A:A,"&gt;="&amp;B1470,Dividendos!A:A,"&lt;="&amp; IF(I1470="",TODAY(),I1470 ))*D1470</f>
        <v>0</v>
      </c>
      <c r="T1470" s="30">
        <f t="shared" ca="1" si="46"/>
        <v>0</v>
      </c>
      <c r="U1470" s="31" t="str">
        <f ca="1">IFERROR(__xludf.DUMMYFUNCTION("IFERROR(IF(B1470=TODAY(),GOOGLEFINANCE(""INDEXBVMF:IFIX""),INDEX(GOOGLEFINANCE(""INDEXBVMF:IFIX"",""price"",$B1470),2,2)))"),"")</f>
        <v/>
      </c>
      <c r="V1470" s="31">
        <f ca="1">IFERROR(__xludf.DUMMYFUNCTION("IF(OR(ISBLANK($I1470),I1470=TODAY()), GOOGLEFINANCE(""INDEXBVMF:IFIX"") ,INDEX(GOOGLEFINANCE(""INDEXBVMF:IFIX"",""price"",$I1470),2,2))"),3416.25)</f>
        <v>3416.25</v>
      </c>
      <c r="W1470" s="32" t="e">
        <f t="shared" ca="1" si="47"/>
        <v>#VALUE!</v>
      </c>
      <c r="X1470" s="33" t="s">
        <v>66</v>
      </c>
      <c r="Y1470" s="34">
        <v>0</v>
      </c>
    </row>
    <row r="1471" spans="1:25" ht="15.75" customHeight="1" x14ac:dyDescent="0.2">
      <c r="A1471" s="48"/>
      <c r="B1471" s="45"/>
      <c r="C1471" s="46"/>
      <c r="D1471" s="48"/>
      <c r="E1471" s="135"/>
      <c r="F1471" s="49">
        <f t="shared" si="40"/>
        <v>0</v>
      </c>
      <c r="G1471" s="49">
        <f t="shared" si="41"/>
        <v>0</v>
      </c>
      <c r="H1471" s="34" t="s">
        <v>66</v>
      </c>
      <c r="I1471" s="45"/>
      <c r="J1471" s="46"/>
      <c r="K1471" s="25"/>
      <c r="L1471" s="22"/>
      <c r="M1471" s="47" t="str">
        <f t="shared" si="42"/>
        <v/>
      </c>
      <c r="N1471" s="27" t="str">
        <f t="shared" si="43"/>
        <v/>
      </c>
      <c r="O1471" s="27" t="str">
        <f t="shared" si="44"/>
        <v/>
      </c>
      <c r="P1471" s="27" t="str">
        <f t="shared" si="45"/>
        <v/>
      </c>
      <c r="Q1471" s="28" t="s">
        <v>66</v>
      </c>
      <c r="R1471" s="33" t="s">
        <v>66</v>
      </c>
      <c r="S1471" s="30">
        <f ca="1">SUMIFS(Dividendos!E:E,Dividendos!B:B,A1471,Dividendos!A:A,"&gt;="&amp;B1471,Dividendos!A:A,"&lt;="&amp; IF(I1471="",TODAY(),I1471 ))*D1471</f>
        <v>0</v>
      </c>
      <c r="T1471" s="30">
        <f t="shared" ca="1" si="46"/>
        <v>0</v>
      </c>
      <c r="U1471" s="31" t="str">
        <f ca="1">IFERROR(__xludf.DUMMYFUNCTION("IFERROR(IF(B1471=TODAY(),GOOGLEFINANCE(""INDEXBVMF:IFIX""),INDEX(GOOGLEFINANCE(""INDEXBVMF:IFIX"",""price"",$B1471),2,2)))"),"")</f>
        <v/>
      </c>
      <c r="V1471" s="31">
        <f ca="1">IFERROR(__xludf.DUMMYFUNCTION("IF(OR(ISBLANK($I1471),I1471=TODAY()), GOOGLEFINANCE(""INDEXBVMF:IFIX"") ,INDEX(GOOGLEFINANCE(""INDEXBVMF:IFIX"",""price"",$I1471),2,2))"),3416.25)</f>
        <v>3416.25</v>
      </c>
      <c r="W1471" s="32" t="e">
        <f t="shared" ca="1" si="47"/>
        <v>#VALUE!</v>
      </c>
      <c r="X1471" s="33" t="s">
        <v>66</v>
      </c>
      <c r="Y1471" s="34">
        <v>0</v>
      </c>
    </row>
    <row r="1472" spans="1:25" ht="15.75" customHeight="1" x14ac:dyDescent="0.2">
      <c r="A1472" s="48"/>
      <c r="B1472" s="45"/>
      <c r="C1472" s="46"/>
      <c r="D1472" s="48"/>
      <c r="E1472" s="135"/>
      <c r="F1472" s="49">
        <f t="shared" si="40"/>
        <v>0</v>
      </c>
      <c r="G1472" s="49">
        <f t="shared" si="41"/>
        <v>0</v>
      </c>
      <c r="H1472" s="34" t="s">
        <v>66</v>
      </c>
      <c r="I1472" s="45"/>
      <c r="J1472" s="46"/>
      <c r="K1472" s="25"/>
      <c r="L1472" s="22"/>
      <c r="M1472" s="47" t="str">
        <f t="shared" si="42"/>
        <v/>
      </c>
      <c r="N1472" s="27" t="str">
        <f t="shared" si="43"/>
        <v/>
      </c>
      <c r="O1472" s="27" t="str">
        <f t="shared" si="44"/>
        <v/>
      </c>
      <c r="P1472" s="27" t="str">
        <f t="shared" si="45"/>
        <v/>
      </c>
      <c r="Q1472" s="28" t="s">
        <v>66</v>
      </c>
      <c r="R1472" s="33" t="s">
        <v>66</v>
      </c>
      <c r="S1472" s="30">
        <f ca="1">SUMIFS(Dividendos!E:E,Dividendos!B:B,A1472,Dividendos!A:A,"&gt;="&amp;B1472,Dividendos!A:A,"&lt;="&amp; IF(I1472="",TODAY(),I1472 ))*D1472</f>
        <v>0</v>
      </c>
      <c r="T1472" s="30">
        <f t="shared" ca="1" si="46"/>
        <v>0</v>
      </c>
      <c r="U1472" s="31" t="str">
        <f ca="1">IFERROR(__xludf.DUMMYFUNCTION("IFERROR(IF(B1472=TODAY(),GOOGLEFINANCE(""INDEXBVMF:IFIX""),INDEX(GOOGLEFINANCE(""INDEXBVMF:IFIX"",""price"",$B1472),2,2)))"),"")</f>
        <v/>
      </c>
      <c r="V1472" s="31">
        <f ca="1">IFERROR(__xludf.DUMMYFUNCTION("IF(OR(ISBLANK($I1472),I1472=TODAY()), GOOGLEFINANCE(""INDEXBVMF:IFIX"") ,INDEX(GOOGLEFINANCE(""INDEXBVMF:IFIX"",""price"",$I1472),2,2))"),3416.25)</f>
        <v>3416.25</v>
      </c>
      <c r="W1472" s="32" t="e">
        <f t="shared" ca="1" si="47"/>
        <v>#VALUE!</v>
      </c>
      <c r="X1472" s="33" t="s">
        <v>66</v>
      </c>
      <c r="Y1472" s="34">
        <v>0</v>
      </c>
    </row>
    <row r="1473" spans="1:25" ht="15.75" customHeight="1" x14ac:dyDescent="0.2">
      <c r="A1473" s="48"/>
      <c r="B1473" s="45"/>
      <c r="C1473" s="46"/>
      <c r="D1473" s="48"/>
      <c r="E1473" s="135"/>
      <c r="F1473" s="49">
        <f t="shared" si="40"/>
        <v>0</v>
      </c>
      <c r="G1473" s="49">
        <f t="shared" si="41"/>
        <v>0</v>
      </c>
      <c r="H1473" s="34" t="s">
        <v>66</v>
      </c>
      <c r="I1473" s="45"/>
      <c r="J1473" s="46"/>
      <c r="K1473" s="25"/>
      <c r="L1473" s="22"/>
      <c r="M1473" s="47" t="str">
        <f t="shared" si="42"/>
        <v/>
      </c>
      <c r="N1473" s="27" t="str">
        <f t="shared" si="43"/>
        <v/>
      </c>
      <c r="O1473" s="27" t="str">
        <f t="shared" si="44"/>
        <v/>
      </c>
      <c r="P1473" s="27" t="str">
        <f t="shared" si="45"/>
        <v/>
      </c>
      <c r="Q1473" s="28" t="s">
        <v>66</v>
      </c>
      <c r="R1473" s="33" t="s">
        <v>66</v>
      </c>
      <c r="S1473" s="30">
        <f ca="1">SUMIFS(Dividendos!E:E,Dividendos!B:B,A1473,Dividendos!A:A,"&gt;="&amp;B1473,Dividendos!A:A,"&lt;="&amp; IF(I1473="",TODAY(),I1473 ))*D1473</f>
        <v>0</v>
      </c>
      <c r="T1473" s="30">
        <f t="shared" ca="1" si="46"/>
        <v>0</v>
      </c>
      <c r="U1473" s="31" t="str">
        <f ca="1">IFERROR(__xludf.DUMMYFUNCTION("IFERROR(IF(B1473=TODAY(),GOOGLEFINANCE(""INDEXBVMF:IFIX""),INDEX(GOOGLEFINANCE(""INDEXBVMF:IFIX"",""price"",$B1473),2,2)))"),"")</f>
        <v/>
      </c>
      <c r="V1473" s="31">
        <f ca="1">IFERROR(__xludf.DUMMYFUNCTION("IF(OR(ISBLANK($I1473),I1473=TODAY()), GOOGLEFINANCE(""INDEXBVMF:IFIX"") ,INDEX(GOOGLEFINANCE(""INDEXBVMF:IFIX"",""price"",$I1473),2,2))"),3416.25)</f>
        <v>3416.25</v>
      </c>
      <c r="W1473" s="32" t="e">
        <f t="shared" ca="1" si="47"/>
        <v>#VALUE!</v>
      </c>
      <c r="X1473" s="33" t="s">
        <v>66</v>
      </c>
      <c r="Y1473" s="34">
        <v>0</v>
      </c>
    </row>
    <row r="1474" spans="1:25" ht="15.75" customHeight="1" x14ac:dyDescent="0.2">
      <c r="A1474" s="48"/>
      <c r="B1474" s="45"/>
      <c r="C1474" s="46"/>
      <c r="D1474" s="48"/>
      <c r="E1474" s="135"/>
      <c r="F1474" s="49">
        <f t="shared" si="40"/>
        <v>0</v>
      </c>
      <c r="G1474" s="49">
        <f t="shared" si="41"/>
        <v>0</v>
      </c>
      <c r="H1474" s="34" t="s">
        <v>66</v>
      </c>
      <c r="I1474" s="45"/>
      <c r="J1474" s="46"/>
      <c r="K1474" s="25"/>
      <c r="L1474" s="22"/>
      <c r="M1474" s="47" t="str">
        <f t="shared" si="42"/>
        <v/>
      </c>
      <c r="N1474" s="27" t="str">
        <f t="shared" si="43"/>
        <v/>
      </c>
      <c r="O1474" s="27" t="str">
        <f t="shared" si="44"/>
        <v/>
      </c>
      <c r="P1474" s="27" t="str">
        <f t="shared" si="45"/>
        <v/>
      </c>
      <c r="Q1474" s="28" t="s">
        <v>66</v>
      </c>
      <c r="R1474" s="33" t="s">
        <v>66</v>
      </c>
      <c r="S1474" s="30">
        <f ca="1">SUMIFS(Dividendos!E:E,Dividendos!B:B,A1474,Dividendos!A:A,"&gt;="&amp;B1474,Dividendos!A:A,"&lt;="&amp; IF(I1474="",TODAY(),I1474 ))*D1474</f>
        <v>0</v>
      </c>
      <c r="T1474" s="30">
        <f t="shared" ca="1" si="46"/>
        <v>0</v>
      </c>
      <c r="U1474" s="31" t="str">
        <f ca="1">IFERROR(__xludf.DUMMYFUNCTION("IFERROR(IF(B1474=TODAY(),GOOGLEFINANCE(""INDEXBVMF:IFIX""),INDEX(GOOGLEFINANCE(""INDEXBVMF:IFIX"",""price"",$B1474),2,2)))"),"")</f>
        <v/>
      </c>
      <c r="V1474" s="31">
        <f ca="1">IFERROR(__xludf.DUMMYFUNCTION("IF(OR(ISBLANK($I1474),I1474=TODAY()), GOOGLEFINANCE(""INDEXBVMF:IFIX"") ,INDEX(GOOGLEFINANCE(""INDEXBVMF:IFIX"",""price"",$I1474),2,2))"),3416.25)</f>
        <v>3416.25</v>
      </c>
      <c r="W1474" s="32" t="e">
        <f t="shared" ca="1" si="47"/>
        <v>#VALUE!</v>
      </c>
      <c r="X1474" s="33" t="s">
        <v>66</v>
      </c>
      <c r="Y1474" s="34">
        <v>0</v>
      </c>
    </row>
    <row r="1475" spans="1:25" ht="15.75" customHeight="1" x14ac:dyDescent="0.2">
      <c r="A1475" s="48"/>
      <c r="B1475" s="45"/>
      <c r="C1475" s="46"/>
      <c r="D1475" s="48"/>
      <c r="E1475" s="135"/>
      <c r="F1475" s="49">
        <f t="shared" si="40"/>
        <v>0</v>
      </c>
      <c r="G1475" s="49">
        <f t="shared" si="41"/>
        <v>0</v>
      </c>
      <c r="H1475" s="34" t="s">
        <v>66</v>
      </c>
      <c r="I1475" s="45"/>
      <c r="J1475" s="46"/>
      <c r="K1475" s="25"/>
      <c r="L1475" s="22"/>
      <c r="M1475" s="47" t="str">
        <f t="shared" si="42"/>
        <v/>
      </c>
      <c r="N1475" s="27" t="str">
        <f t="shared" si="43"/>
        <v/>
      </c>
      <c r="O1475" s="27" t="str">
        <f t="shared" si="44"/>
        <v/>
      </c>
      <c r="P1475" s="27" t="str">
        <f t="shared" si="45"/>
        <v/>
      </c>
      <c r="Q1475" s="28" t="s">
        <v>66</v>
      </c>
      <c r="R1475" s="33" t="s">
        <v>66</v>
      </c>
      <c r="S1475" s="30">
        <f ca="1">SUMIFS(Dividendos!E:E,Dividendos!B:B,A1475,Dividendos!A:A,"&gt;="&amp;B1475,Dividendos!A:A,"&lt;="&amp; IF(I1475="",TODAY(),I1475 ))*D1475</f>
        <v>0</v>
      </c>
      <c r="T1475" s="30">
        <f t="shared" ca="1" si="46"/>
        <v>0</v>
      </c>
      <c r="U1475" s="31" t="str">
        <f ca="1">IFERROR(__xludf.DUMMYFUNCTION("IFERROR(IF(B1475=TODAY(),GOOGLEFINANCE(""INDEXBVMF:IFIX""),INDEX(GOOGLEFINANCE(""INDEXBVMF:IFIX"",""price"",$B1475),2,2)))"),"")</f>
        <v/>
      </c>
      <c r="V1475" s="31">
        <f ca="1">IFERROR(__xludf.DUMMYFUNCTION("IF(OR(ISBLANK($I1475),I1475=TODAY()), GOOGLEFINANCE(""INDEXBVMF:IFIX"") ,INDEX(GOOGLEFINANCE(""INDEXBVMF:IFIX"",""price"",$I1475),2,2))"),3416.25)</f>
        <v>3416.25</v>
      </c>
      <c r="W1475" s="32" t="e">
        <f t="shared" ca="1" si="47"/>
        <v>#VALUE!</v>
      </c>
      <c r="X1475" s="33" t="s">
        <v>66</v>
      </c>
      <c r="Y1475" s="34">
        <v>0</v>
      </c>
    </row>
    <row r="1476" spans="1:25" ht="15.75" customHeight="1" x14ac:dyDescent="0.2">
      <c r="A1476" s="48"/>
      <c r="B1476" s="45"/>
      <c r="C1476" s="46"/>
      <c r="D1476" s="48"/>
      <c r="E1476" s="135"/>
      <c r="F1476" s="49">
        <f t="shared" si="40"/>
        <v>0</v>
      </c>
      <c r="G1476" s="49">
        <f t="shared" si="41"/>
        <v>0</v>
      </c>
      <c r="H1476" s="34" t="s">
        <v>66</v>
      </c>
      <c r="I1476" s="45"/>
      <c r="J1476" s="46"/>
      <c r="K1476" s="25"/>
      <c r="L1476" s="22"/>
      <c r="M1476" s="47" t="str">
        <f t="shared" si="42"/>
        <v/>
      </c>
      <c r="N1476" s="27" t="str">
        <f t="shared" si="43"/>
        <v/>
      </c>
      <c r="O1476" s="27" t="str">
        <f t="shared" si="44"/>
        <v/>
      </c>
      <c r="P1476" s="27" t="str">
        <f t="shared" si="45"/>
        <v/>
      </c>
      <c r="Q1476" s="28" t="s">
        <v>66</v>
      </c>
      <c r="R1476" s="33" t="s">
        <v>66</v>
      </c>
      <c r="S1476" s="30">
        <f ca="1">SUMIFS(Dividendos!E:E,Dividendos!B:B,A1476,Dividendos!A:A,"&gt;="&amp;B1476,Dividendos!A:A,"&lt;="&amp; IF(I1476="",TODAY(),I1476 ))*D1476</f>
        <v>0</v>
      </c>
      <c r="T1476" s="30">
        <f t="shared" ca="1" si="46"/>
        <v>0</v>
      </c>
      <c r="U1476" s="31" t="str">
        <f ca="1">IFERROR(__xludf.DUMMYFUNCTION("IFERROR(IF(B1476=TODAY(),GOOGLEFINANCE(""INDEXBVMF:IFIX""),INDEX(GOOGLEFINANCE(""INDEXBVMF:IFIX"",""price"",$B1476),2,2)))"),"")</f>
        <v/>
      </c>
      <c r="V1476" s="31">
        <f ca="1">IFERROR(__xludf.DUMMYFUNCTION("IF(OR(ISBLANK($I1476),I1476=TODAY()), GOOGLEFINANCE(""INDEXBVMF:IFIX"") ,INDEX(GOOGLEFINANCE(""INDEXBVMF:IFIX"",""price"",$I1476),2,2))"),3416.25)</f>
        <v>3416.25</v>
      </c>
      <c r="W1476" s="32" t="e">
        <f t="shared" ca="1" si="47"/>
        <v>#VALUE!</v>
      </c>
      <c r="X1476" s="33" t="s">
        <v>66</v>
      </c>
      <c r="Y1476" s="34">
        <v>0</v>
      </c>
    </row>
    <row r="1477" spans="1:25" ht="15.75" customHeight="1" x14ac:dyDescent="0.2">
      <c r="A1477" s="48"/>
      <c r="B1477" s="45"/>
      <c r="C1477" s="46"/>
      <c r="D1477" s="48"/>
      <c r="E1477" s="135"/>
      <c r="F1477" s="49">
        <f t="shared" si="40"/>
        <v>0</v>
      </c>
      <c r="G1477" s="49">
        <f t="shared" si="41"/>
        <v>0</v>
      </c>
      <c r="H1477" s="34" t="s">
        <v>66</v>
      </c>
      <c r="I1477" s="45"/>
      <c r="J1477" s="46"/>
      <c r="K1477" s="25"/>
      <c r="L1477" s="22"/>
      <c r="M1477" s="47" t="str">
        <f t="shared" si="42"/>
        <v/>
      </c>
      <c r="N1477" s="27" t="str">
        <f t="shared" si="43"/>
        <v/>
      </c>
      <c r="O1477" s="27" t="str">
        <f t="shared" si="44"/>
        <v/>
      </c>
      <c r="P1477" s="27" t="str">
        <f t="shared" si="45"/>
        <v/>
      </c>
      <c r="Q1477" s="28" t="s">
        <v>66</v>
      </c>
      <c r="R1477" s="33" t="s">
        <v>66</v>
      </c>
      <c r="S1477" s="30">
        <f ca="1">SUMIFS(Dividendos!E:E,Dividendos!B:B,A1477,Dividendos!A:A,"&gt;="&amp;B1477,Dividendos!A:A,"&lt;="&amp; IF(I1477="",TODAY(),I1477 ))*D1477</f>
        <v>0</v>
      </c>
      <c r="T1477" s="30">
        <f t="shared" ca="1" si="46"/>
        <v>0</v>
      </c>
      <c r="U1477" s="31" t="str">
        <f ca="1">IFERROR(__xludf.DUMMYFUNCTION("IFERROR(IF(B1477=TODAY(),GOOGLEFINANCE(""INDEXBVMF:IFIX""),INDEX(GOOGLEFINANCE(""INDEXBVMF:IFIX"",""price"",$B1477),2,2)))"),"")</f>
        <v/>
      </c>
      <c r="V1477" s="31">
        <f ca="1">IFERROR(__xludf.DUMMYFUNCTION("IF(OR(ISBLANK($I1477),I1477=TODAY()), GOOGLEFINANCE(""INDEXBVMF:IFIX"") ,INDEX(GOOGLEFINANCE(""INDEXBVMF:IFIX"",""price"",$I1477),2,2))"),3416.25)</f>
        <v>3416.25</v>
      </c>
      <c r="W1477" s="32" t="e">
        <f t="shared" ca="1" si="47"/>
        <v>#VALUE!</v>
      </c>
      <c r="X1477" s="33" t="s">
        <v>66</v>
      </c>
      <c r="Y1477" s="34">
        <v>0</v>
      </c>
    </row>
    <row r="1478" spans="1:25" ht="15.75" customHeight="1" x14ac:dyDescent="0.2">
      <c r="A1478" s="48"/>
      <c r="B1478" s="45"/>
      <c r="C1478" s="46"/>
      <c r="D1478" s="48"/>
      <c r="E1478" s="135"/>
      <c r="F1478" s="49">
        <f t="shared" si="40"/>
        <v>0</v>
      </c>
      <c r="G1478" s="49">
        <f t="shared" si="41"/>
        <v>0</v>
      </c>
      <c r="H1478" s="34" t="s">
        <v>66</v>
      </c>
      <c r="I1478" s="45"/>
      <c r="J1478" s="46"/>
      <c r="K1478" s="25"/>
      <c r="L1478" s="22"/>
      <c r="M1478" s="47" t="str">
        <f t="shared" si="42"/>
        <v/>
      </c>
      <c r="N1478" s="27" t="str">
        <f t="shared" si="43"/>
        <v/>
      </c>
      <c r="O1478" s="27" t="str">
        <f t="shared" si="44"/>
        <v/>
      </c>
      <c r="P1478" s="27" t="str">
        <f t="shared" si="45"/>
        <v/>
      </c>
      <c r="Q1478" s="28" t="s">
        <v>66</v>
      </c>
      <c r="R1478" s="33" t="s">
        <v>66</v>
      </c>
      <c r="S1478" s="30">
        <f ca="1">SUMIFS(Dividendos!E:E,Dividendos!B:B,A1478,Dividendos!A:A,"&gt;="&amp;B1478,Dividendos!A:A,"&lt;="&amp; IF(I1478="",TODAY(),I1478 ))*D1478</f>
        <v>0</v>
      </c>
      <c r="T1478" s="30">
        <f t="shared" ca="1" si="46"/>
        <v>0</v>
      </c>
      <c r="U1478" s="31" t="str">
        <f ca="1">IFERROR(__xludf.DUMMYFUNCTION("IFERROR(IF(B1478=TODAY(),GOOGLEFINANCE(""INDEXBVMF:IFIX""),INDEX(GOOGLEFINANCE(""INDEXBVMF:IFIX"",""price"",$B1478),2,2)))"),"")</f>
        <v/>
      </c>
      <c r="V1478" s="31">
        <f ca="1">IFERROR(__xludf.DUMMYFUNCTION("IF(OR(ISBLANK($I1478),I1478=TODAY()), GOOGLEFINANCE(""INDEXBVMF:IFIX"") ,INDEX(GOOGLEFINANCE(""INDEXBVMF:IFIX"",""price"",$I1478),2,2))"),3416.25)</f>
        <v>3416.25</v>
      </c>
      <c r="W1478" s="32" t="e">
        <f t="shared" ca="1" si="47"/>
        <v>#VALUE!</v>
      </c>
      <c r="X1478" s="33" t="s">
        <v>66</v>
      </c>
      <c r="Y1478" s="34">
        <v>0</v>
      </c>
    </row>
    <row r="1479" spans="1:25" ht="15.75" customHeight="1" x14ac:dyDescent="0.2">
      <c r="A1479" s="48"/>
      <c r="B1479" s="45"/>
      <c r="C1479" s="46"/>
      <c r="D1479" s="48"/>
      <c r="E1479" s="135"/>
      <c r="F1479" s="49">
        <f t="shared" si="40"/>
        <v>0</v>
      </c>
      <c r="G1479" s="49">
        <f t="shared" si="41"/>
        <v>0</v>
      </c>
      <c r="H1479" s="34" t="s">
        <v>66</v>
      </c>
      <c r="I1479" s="45"/>
      <c r="J1479" s="46"/>
      <c r="K1479" s="25"/>
      <c r="L1479" s="22"/>
      <c r="M1479" s="47" t="str">
        <f t="shared" si="42"/>
        <v/>
      </c>
      <c r="N1479" s="27" t="str">
        <f t="shared" si="43"/>
        <v/>
      </c>
      <c r="O1479" s="27" t="str">
        <f t="shared" si="44"/>
        <v/>
      </c>
      <c r="P1479" s="27" t="str">
        <f t="shared" si="45"/>
        <v/>
      </c>
      <c r="Q1479" s="28" t="s">
        <v>66</v>
      </c>
      <c r="R1479" s="33" t="s">
        <v>66</v>
      </c>
      <c r="S1479" s="30">
        <f ca="1">SUMIFS(Dividendos!E:E,Dividendos!B:B,A1479,Dividendos!A:A,"&gt;="&amp;B1479,Dividendos!A:A,"&lt;="&amp; IF(I1479="",TODAY(),I1479 ))*D1479</f>
        <v>0</v>
      </c>
      <c r="T1479" s="30">
        <f t="shared" ca="1" si="46"/>
        <v>0</v>
      </c>
      <c r="U1479" s="31" t="str">
        <f ca="1">IFERROR(__xludf.DUMMYFUNCTION("IFERROR(IF(B1479=TODAY(),GOOGLEFINANCE(""INDEXBVMF:IFIX""),INDEX(GOOGLEFINANCE(""INDEXBVMF:IFIX"",""price"",$B1479),2,2)))"),"")</f>
        <v/>
      </c>
      <c r="V1479" s="31">
        <f ca="1">IFERROR(__xludf.DUMMYFUNCTION("IF(OR(ISBLANK($I1479),I1479=TODAY()), GOOGLEFINANCE(""INDEXBVMF:IFIX"") ,INDEX(GOOGLEFINANCE(""INDEXBVMF:IFIX"",""price"",$I1479),2,2))"),3416.25)</f>
        <v>3416.25</v>
      </c>
      <c r="W1479" s="32" t="e">
        <f t="shared" ca="1" si="47"/>
        <v>#VALUE!</v>
      </c>
      <c r="X1479" s="33" t="s">
        <v>66</v>
      </c>
      <c r="Y1479" s="34">
        <v>0</v>
      </c>
    </row>
    <row r="1480" spans="1:25" ht="15.75" customHeight="1" x14ac:dyDescent="0.2">
      <c r="A1480" s="48"/>
      <c r="B1480" s="45"/>
      <c r="C1480" s="46"/>
      <c r="D1480" s="48"/>
      <c r="E1480" s="135"/>
      <c r="F1480" s="49">
        <f t="shared" si="40"/>
        <v>0</v>
      </c>
      <c r="G1480" s="49">
        <f t="shared" si="41"/>
        <v>0</v>
      </c>
      <c r="H1480" s="34" t="s">
        <v>66</v>
      </c>
      <c r="I1480" s="45"/>
      <c r="J1480" s="46"/>
      <c r="K1480" s="25"/>
      <c r="L1480" s="22"/>
      <c r="M1480" s="47" t="str">
        <f t="shared" si="42"/>
        <v/>
      </c>
      <c r="N1480" s="27" t="str">
        <f t="shared" si="43"/>
        <v/>
      </c>
      <c r="O1480" s="27" t="str">
        <f t="shared" si="44"/>
        <v/>
      </c>
      <c r="P1480" s="27" t="str">
        <f t="shared" si="45"/>
        <v/>
      </c>
      <c r="Q1480" s="28" t="s">
        <v>66</v>
      </c>
      <c r="R1480" s="33" t="s">
        <v>66</v>
      </c>
      <c r="S1480" s="30">
        <f ca="1">SUMIFS(Dividendos!E:E,Dividendos!B:B,A1480,Dividendos!A:A,"&gt;="&amp;B1480,Dividendos!A:A,"&lt;="&amp; IF(I1480="",TODAY(),I1480 ))*D1480</f>
        <v>0</v>
      </c>
      <c r="T1480" s="30">
        <f t="shared" ca="1" si="46"/>
        <v>0</v>
      </c>
      <c r="U1480" s="31" t="str">
        <f ca="1">IFERROR(__xludf.DUMMYFUNCTION("IFERROR(IF(B1480=TODAY(),GOOGLEFINANCE(""INDEXBVMF:IFIX""),INDEX(GOOGLEFINANCE(""INDEXBVMF:IFIX"",""price"",$B1480),2,2)))"),"")</f>
        <v/>
      </c>
      <c r="V1480" s="31">
        <f ca="1">IFERROR(__xludf.DUMMYFUNCTION("IF(OR(ISBLANK($I1480),I1480=TODAY()), GOOGLEFINANCE(""INDEXBVMF:IFIX"") ,INDEX(GOOGLEFINANCE(""INDEXBVMF:IFIX"",""price"",$I1480),2,2))"),3416.25)</f>
        <v>3416.25</v>
      </c>
      <c r="W1480" s="32" t="e">
        <f t="shared" ca="1" si="47"/>
        <v>#VALUE!</v>
      </c>
      <c r="X1480" s="33" t="s">
        <v>66</v>
      </c>
      <c r="Y1480" s="34">
        <v>0</v>
      </c>
    </row>
    <row r="1481" spans="1:25" ht="15.75" customHeight="1" x14ac:dyDescent="0.2">
      <c r="A1481" s="48"/>
      <c r="B1481" s="45"/>
      <c r="C1481" s="46"/>
      <c r="D1481" s="48"/>
      <c r="E1481" s="135"/>
      <c r="F1481" s="49">
        <f t="shared" si="40"/>
        <v>0</v>
      </c>
      <c r="G1481" s="49">
        <f t="shared" si="41"/>
        <v>0</v>
      </c>
      <c r="H1481" s="34" t="s">
        <v>66</v>
      </c>
      <c r="I1481" s="45"/>
      <c r="J1481" s="46"/>
      <c r="K1481" s="25"/>
      <c r="L1481" s="22"/>
      <c r="M1481" s="47" t="str">
        <f t="shared" si="42"/>
        <v/>
      </c>
      <c r="N1481" s="27" t="str">
        <f t="shared" si="43"/>
        <v/>
      </c>
      <c r="O1481" s="27" t="str">
        <f t="shared" si="44"/>
        <v/>
      </c>
      <c r="P1481" s="27" t="str">
        <f t="shared" si="45"/>
        <v/>
      </c>
      <c r="Q1481" s="28" t="s">
        <v>66</v>
      </c>
      <c r="R1481" s="33" t="s">
        <v>66</v>
      </c>
      <c r="S1481" s="30">
        <f ca="1">SUMIFS(Dividendos!E:E,Dividendos!B:B,A1481,Dividendos!A:A,"&gt;="&amp;B1481,Dividendos!A:A,"&lt;="&amp; IF(I1481="",TODAY(),I1481 ))*D1481</f>
        <v>0</v>
      </c>
      <c r="T1481" s="30">
        <f t="shared" ca="1" si="46"/>
        <v>0</v>
      </c>
      <c r="U1481" s="31" t="str">
        <f ca="1">IFERROR(__xludf.DUMMYFUNCTION("IFERROR(IF(B1481=TODAY(),GOOGLEFINANCE(""INDEXBVMF:IFIX""),INDEX(GOOGLEFINANCE(""INDEXBVMF:IFIX"",""price"",$B1481),2,2)))"),"")</f>
        <v/>
      </c>
      <c r="V1481" s="31">
        <f ca="1">IFERROR(__xludf.DUMMYFUNCTION("IF(OR(ISBLANK($I1481),I1481=TODAY()), GOOGLEFINANCE(""INDEXBVMF:IFIX"") ,INDEX(GOOGLEFINANCE(""INDEXBVMF:IFIX"",""price"",$I1481),2,2))"),3416.25)</f>
        <v>3416.25</v>
      </c>
      <c r="W1481" s="32" t="e">
        <f t="shared" ca="1" si="47"/>
        <v>#VALUE!</v>
      </c>
      <c r="X1481" s="33" t="s">
        <v>66</v>
      </c>
      <c r="Y1481" s="34">
        <v>0</v>
      </c>
    </row>
    <row r="1482" spans="1:25" ht="15.75" customHeight="1" x14ac:dyDescent="0.2">
      <c r="A1482" s="48"/>
      <c r="B1482" s="45"/>
      <c r="C1482" s="46"/>
      <c r="D1482" s="48"/>
      <c r="E1482" s="135"/>
      <c r="F1482" s="49">
        <f t="shared" si="40"/>
        <v>0</v>
      </c>
      <c r="G1482" s="49">
        <f t="shared" si="41"/>
        <v>0</v>
      </c>
      <c r="H1482" s="34" t="s">
        <v>66</v>
      </c>
      <c r="I1482" s="45"/>
      <c r="J1482" s="46"/>
      <c r="K1482" s="25"/>
      <c r="L1482" s="22"/>
      <c r="M1482" s="47" t="str">
        <f t="shared" si="42"/>
        <v/>
      </c>
      <c r="N1482" s="27" t="str">
        <f t="shared" si="43"/>
        <v/>
      </c>
      <c r="O1482" s="27" t="str">
        <f t="shared" si="44"/>
        <v/>
      </c>
      <c r="P1482" s="27" t="str">
        <f t="shared" si="45"/>
        <v/>
      </c>
      <c r="Q1482" s="28" t="s">
        <v>66</v>
      </c>
      <c r="R1482" s="33" t="s">
        <v>66</v>
      </c>
      <c r="S1482" s="30">
        <f ca="1">SUMIFS(Dividendos!E:E,Dividendos!B:B,A1482,Dividendos!A:A,"&gt;="&amp;B1482,Dividendos!A:A,"&lt;="&amp; IF(I1482="",TODAY(),I1482 ))*D1482</f>
        <v>0</v>
      </c>
      <c r="T1482" s="30">
        <f t="shared" ca="1" si="46"/>
        <v>0</v>
      </c>
      <c r="U1482" s="31" t="str">
        <f ca="1">IFERROR(__xludf.DUMMYFUNCTION("IFERROR(IF(B1482=TODAY(),GOOGLEFINANCE(""INDEXBVMF:IFIX""),INDEX(GOOGLEFINANCE(""INDEXBVMF:IFIX"",""price"",$B1482),2,2)))"),"")</f>
        <v/>
      </c>
      <c r="V1482" s="31">
        <f ca="1">IFERROR(__xludf.DUMMYFUNCTION("IF(OR(ISBLANK($I1482),I1482=TODAY()), GOOGLEFINANCE(""INDEXBVMF:IFIX"") ,INDEX(GOOGLEFINANCE(""INDEXBVMF:IFIX"",""price"",$I1482),2,2))"),3416.25)</f>
        <v>3416.25</v>
      </c>
      <c r="W1482" s="32" t="e">
        <f t="shared" ca="1" si="47"/>
        <v>#VALUE!</v>
      </c>
      <c r="X1482" s="33" t="s">
        <v>66</v>
      </c>
      <c r="Y1482" s="34">
        <v>0</v>
      </c>
    </row>
    <row r="1483" spans="1:25" ht="15.75" customHeight="1" x14ac:dyDescent="0.2">
      <c r="A1483" s="48"/>
      <c r="B1483" s="45"/>
      <c r="C1483" s="46"/>
      <c r="D1483" s="48"/>
      <c r="E1483" s="135"/>
      <c r="F1483" s="49">
        <f t="shared" si="40"/>
        <v>0</v>
      </c>
      <c r="G1483" s="49">
        <f t="shared" si="41"/>
        <v>0</v>
      </c>
      <c r="H1483" s="34" t="s">
        <v>66</v>
      </c>
      <c r="I1483" s="45"/>
      <c r="J1483" s="46"/>
      <c r="K1483" s="25"/>
      <c r="L1483" s="22"/>
      <c r="M1483" s="47" t="str">
        <f t="shared" si="42"/>
        <v/>
      </c>
      <c r="N1483" s="27" t="str">
        <f t="shared" si="43"/>
        <v/>
      </c>
      <c r="O1483" s="27" t="str">
        <f t="shared" si="44"/>
        <v/>
      </c>
      <c r="P1483" s="27" t="str">
        <f t="shared" si="45"/>
        <v/>
      </c>
      <c r="Q1483" s="28" t="s">
        <v>66</v>
      </c>
      <c r="R1483" s="33" t="s">
        <v>66</v>
      </c>
      <c r="S1483" s="30">
        <f ca="1">SUMIFS(Dividendos!E:E,Dividendos!B:B,A1483,Dividendos!A:A,"&gt;="&amp;B1483,Dividendos!A:A,"&lt;="&amp; IF(I1483="",TODAY(),I1483 ))*D1483</f>
        <v>0</v>
      </c>
      <c r="T1483" s="30">
        <f t="shared" ca="1" si="46"/>
        <v>0</v>
      </c>
      <c r="U1483" s="31" t="str">
        <f ca="1">IFERROR(__xludf.DUMMYFUNCTION("IFERROR(IF(B1483=TODAY(),GOOGLEFINANCE(""INDEXBVMF:IFIX""),INDEX(GOOGLEFINANCE(""INDEXBVMF:IFIX"",""price"",$B1483),2,2)))"),"")</f>
        <v/>
      </c>
      <c r="V1483" s="31">
        <f ca="1">IFERROR(__xludf.DUMMYFUNCTION("IF(OR(ISBLANK($I1483),I1483=TODAY()), GOOGLEFINANCE(""INDEXBVMF:IFIX"") ,INDEX(GOOGLEFINANCE(""INDEXBVMF:IFIX"",""price"",$I1483),2,2))"),3416.25)</f>
        <v>3416.25</v>
      </c>
      <c r="W1483" s="32" t="e">
        <f t="shared" ca="1" si="47"/>
        <v>#VALUE!</v>
      </c>
      <c r="X1483" s="33" t="s">
        <v>66</v>
      </c>
      <c r="Y1483" s="34">
        <v>0</v>
      </c>
    </row>
    <row r="1484" spans="1:25" ht="15.75" customHeight="1" x14ac:dyDescent="0.2">
      <c r="A1484" s="48"/>
      <c r="B1484" s="45"/>
      <c r="C1484" s="46"/>
      <c r="D1484" s="48"/>
      <c r="E1484" s="135"/>
      <c r="F1484" s="49">
        <f t="shared" si="40"/>
        <v>0</v>
      </c>
      <c r="G1484" s="49">
        <f t="shared" si="41"/>
        <v>0</v>
      </c>
      <c r="H1484" s="34" t="s">
        <v>66</v>
      </c>
      <c r="I1484" s="45"/>
      <c r="J1484" s="46"/>
      <c r="K1484" s="25"/>
      <c r="L1484" s="22"/>
      <c r="M1484" s="47" t="str">
        <f t="shared" si="42"/>
        <v/>
      </c>
      <c r="N1484" s="27" t="str">
        <f t="shared" si="43"/>
        <v/>
      </c>
      <c r="O1484" s="27" t="str">
        <f t="shared" si="44"/>
        <v/>
      </c>
      <c r="P1484" s="27" t="str">
        <f t="shared" si="45"/>
        <v/>
      </c>
      <c r="Q1484" s="28" t="s">
        <v>66</v>
      </c>
      <c r="R1484" s="33" t="s">
        <v>66</v>
      </c>
      <c r="S1484" s="30">
        <f ca="1">SUMIFS(Dividendos!E:E,Dividendos!B:B,A1484,Dividendos!A:A,"&gt;="&amp;B1484,Dividendos!A:A,"&lt;="&amp; IF(I1484="",TODAY(),I1484 ))*D1484</f>
        <v>0</v>
      </c>
      <c r="T1484" s="30">
        <f t="shared" ca="1" si="46"/>
        <v>0</v>
      </c>
      <c r="U1484" s="31" t="str">
        <f ca="1">IFERROR(__xludf.DUMMYFUNCTION("IFERROR(IF(B1484=TODAY(),GOOGLEFINANCE(""INDEXBVMF:IFIX""),INDEX(GOOGLEFINANCE(""INDEXBVMF:IFIX"",""price"",$B1484),2,2)))"),"")</f>
        <v/>
      </c>
      <c r="V1484" s="31">
        <f ca="1">IFERROR(__xludf.DUMMYFUNCTION("IF(OR(ISBLANK($I1484),I1484=TODAY()), GOOGLEFINANCE(""INDEXBVMF:IFIX"") ,INDEX(GOOGLEFINANCE(""INDEXBVMF:IFIX"",""price"",$I1484),2,2))"),3416.25)</f>
        <v>3416.25</v>
      </c>
      <c r="W1484" s="32" t="e">
        <f t="shared" ca="1" si="47"/>
        <v>#VALUE!</v>
      </c>
      <c r="X1484" s="33" t="s">
        <v>66</v>
      </c>
      <c r="Y1484" s="34">
        <v>0</v>
      </c>
    </row>
    <row r="1485" spans="1:25" ht="15.75" customHeight="1" x14ac:dyDescent="0.2">
      <c r="A1485" s="48"/>
      <c r="B1485" s="45"/>
      <c r="C1485" s="46"/>
      <c r="D1485" s="48"/>
      <c r="E1485" s="135"/>
      <c r="F1485" s="49">
        <f t="shared" si="40"/>
        <v>0</v>
      </c>
      <c r="G1485" s="49">
        <f t="shared" si="41"/>
        <v>0</v>
      </c>
      <c r="H1485" s="34" t="s">
        <v>66</v>
      </c>
      <c r="I1485" s="45"/>
      <c r="J1485" s="46"/>
      <c r="K1485" s="25"/>
      <c r="L1485" s="22"/>
      <c r="M1485" s="47" t="str">
        <f t="shared" si="42"/>
        <v/>
      </c>
      <c r="N1485" s="27" t="str">
        <f t="shared" si="43"/>
        <v/>
      </c>
      <c r="O1485" s="27" t="str">
        <f t="shared" si="44"/>
        <v/>
      </c>
      <c r="P1485" s="27" t="str">
        <f t="shared" si="45"/>
        <v/>
      </c>
      <c r="Q1485" s="28" t="s">
        <v>66</v>
      </c>
      <c r="R1485" s="33" t="s">
        <v>66</v>
      </c>
      <c r="S1485" s="30">
        <f ca="1">SUMIFS(Dividendos!E:E,Dividendos!B:B,A1485,Dividendos!A:A,"&gt;="&amp;B1485,Dividendos!A:A,"&lt;="&amp; IF(I1485="",TODAY(),I1485 ))*D1485</f>
        <v>0</v>
      </c>
      <c r="T1485" s="30">
        <f t="shared" ca="1" si="46"/>
        <v>0</v>
      </c>
      <c r="U1485" s="31" t="str">
        <f ca="1">IFERROR(__xludf.DUMMYFUNCTION("IFERROR(IF(B1485=TODAY(),GOOGLEFINANCE(""INDEXBVMF:IFIX""),INDEX(GOOGLEFINANCE(""INDEXBVMF:IFIX"",""price"",$B1485),2,2)))"),"")</f>
        <v/>
      </c>
      <c r="V1485" s="31">
        <f ca="1">IFERROR(__xludf.DUMMYFUNCTION("IF(OR(ISBLANK($I1485),I1485=TODAY()), GOOGLEFINANCE(""INDEXBVMF:IFIX"") ,INDEX(GOOGLEFINANCE(""INDEXBVMF:IFIX"",""price"",$I1485),2,2))"),3416.25)</f>
        <v>3416.25</v>
      </c>
      <c r="W1485" s="32" t="e">
        <f t="shared" ca="1" si="47"/>
        <v>#VALUE!</v>
      </c>
      <c r="X1485" s="33" t="s">
        <v>66</v>
      </c>
      <c r="Y1485" s="34">
        <v>0</v>
      </c>
    </row>
    <row r="1486" spans="1:25" ht="15.75" customHeight="1" x14ac:dyDescent="0.2">
      <c r="A1486" s="48"/>
      <c r="B1486" s="45"/>
      <c r="C1486" s="46"/>
      <c r="D1486" s="48"/>
      <c r="E1486" s="135"/>
      <c r="F1486" s="49">
        <f t="shared" si="40"/>
        <v>0</v>
      </c>
      <c r="G1486" s="49">
        <f t="shared" si="41"/>
        <v>0</v>
      </c>
      <c r="H1486" s="34" t="s">
        <v>66</v>
      </c>
      <c r="I1486" s="45"/>
      <c r="J1486" s="46"/>
      <c r="K1486" s="25"/>
      <c r="L1486" s="22"/>
      <c r="M1486" s="47" t="str">
        <f t="shared" si="42"/>
        <v/>
      </c>
      <c r="N1486" s="27" t="str">
        <f t="shared" si="43"/>
        <v/>
      </c>
      <c r="O1486" s="27" t="str">
        <f t="shared" si="44"/>
        <v/>
      </c>
      <c r="P1486" s="27" t="str">
        <f t="shared" si="45"/>
        <v/>
      </c>
      <c r="Q1486" s="28" t="s">
        <v>66</v>
      </c>
      <c r="R1486" s="33" t="s">
        <v>66</v>
      </c>
      <c r="S1486" s="30">
        <f ca="1">SUMIFS(Dividendos!E:E,Dividendos!B:B,A1486,Dividendos!A:A,"&gt;="&amp;B1486,Dividendos!A:A,"&lt;="&amp; IF(I1486="",TODAY(),I1486 ))*D1486</f>
        <v>0</v>
      </c>
      <c r="T1486" s="30">
        <f t="shared" ca="1" si="46"/>
        <v>0</v>
      </c>
      <c r="U1486" s="31" t="str">
        <f ca="1">IFERROR(__xludf.DUMMYFUNCTION("IFERROR(IF(B1486=TODAY(),GOOGLEFINANCE(""INDEXBVMF:IFIX""),INDEX(GOOGLEFINANCE(""INDEXBVMF:IFIX"",""price"",$B1486),2,2)))"),"")</f>
        <v/>
      </c>
      <c r="V1486" s="31">
        <f ca="1">IFERROR(__xludf.DUMMYFUNCTION("IF(OR(ISBLANK($I1486),I1486=TODAY()), GOOGLEFINANCE(""INDEXBVMF:IFIX"") ,INDEX(GOOGLEFINANCE(""INDEXBVMF:IFIX"",""price"",$I1486),2,2))"),3416.25)</f>
        <v>3416.25</v>
      </c>
      <c r="W1486" s="32" t="e">
        <f t="shared" ca="1" si="47"/>
        <v>#VALUE!</v>
      </c>
      <c r="X1486" s="33" t="s">
        <v>66</v>
      </c>
      <c r="Y1486" s="34">
        <v>0</v>
      </c>
    </row>
    <row r="1487" spans="1:25" ht="15.75" customHeight="1" x14ac:dyDescent="0.2">
      <c r="A1487" s="48"/>
      <c r="B1487" s="45"/>
      <c r="C1487" s="46"/>
      <c r="D1487" s="48"/>
      <c r="E1487" s="135"/>
      <c r="F1487" s="49">
        <f t="shared" si="40"/>
        <v>0</v>
      </c>
      <c r="G1487" s="49">
        <f t="shared" si="41"/>
        <v>0</v>
      </c>
      <c r="H1487" s="34" t="s">
        <v>66</v>
      </c>
      <c r="I1487" s="45"/>
      <c r="J1487" s="46"/>
      <c r="K1487" s="25"/>
      <c r="L1487" s="22"/>
      <c r="M1487" s="47" t="str">
        <f t="shared" si="42"/>
        <v/>
      </c>
      <c r="N1487" s="27" t="str">
        <f t="shared" si="43"/>
        <v/>
      </c>
      <c r="O1487" s="27" t="str">
        <f t="shared" si="44"/>
        <v/>
      </c>
      <c r="P1487" s="27" t="str">
        <f t="shared" si="45"/>
        <v/>
      </c>
      <c r="Q1487" s="28" t="s">
        <v>66</v>
      </c>
      <c r="R1487" s="33" t="s">
        <v>66</v>
      </c>
      <c r="S1487" s="30">
        <f ca="1">SUMIFS(Dividendos!E:E,Dividendos!B:B,A1487,Dividendos!A:A,"&gt;="&amp;B1487,Dividendos!A:A,"&lt;="&amp; IF(I1487="",TODAY(),I1487 ))*D1487</f>
        <v>0</v>
      </c>
      <c r="T1487" s="30">
        <f t="shared" ca="1" si="46"/>
        <v>0</v>
      </c>
      <c r="U1487" s="31" t="str">
        <f ca="1">IFERROR(__xludf.DUMMYFUNCTION("IFERROR(IF(B1487=TODAY(),GOOGLEFINANCE(""INDEXBVMF:IFIX""),INDEX(GOOGLEFINANCE(""INDEXBVMF:IFIX"",""price"",$B1487),2,2)))"),"")</f>
        <v/>
      </c>
      <c r="V1487" s="31">
        <f ca="1">IFERROR(__xludf.DUMMYFUNCTION("IF(OR(ISBLANK($I1487),I1487=TODAY()), GOOGLEFINANCE(""INDEXBVMF:IFIX"") ,INDEX(GOOGLEFINANCE(""INDEXBVMF:IFIX"",""price"",$I1487),2,2))"),3416.25)</f>
        <v>3416.25</v>
      </c>
      <c r="W1487" s="32" t="e">
        <f t="shared" ca="1" si="47"/>
        <v>#VALUE!</v>
      </c>
      <c r="X1487" s="33" t="s">
        <v>66</v>
      </c>
      <c r="Y1487" s="34">
        <v>0</v>
      </c>
    </row>
    <row r="1488" spans="1:25" ht="15.75" customHeight="1" x14ac:dyDescent="0.2">
      <c r="A1488" s="48"/>
      <c r="B1488" s="45"/>
      <c r="C1488" s="46"/>
      <c r="D1488" s="48"/>
      <c r="E1488" s="135"/>
      <c r="F1488" s="49">
        <f t="shared" si="40"/>
        <v>0</v>
      </c>
      <c r="G1488" s="49">
        <f t="shared" si="41"/>
        <v>0</v>
      </c>
      <c r="H1488" s="34" t="s">
        <v>66</v>
      </c>
      <c r="I1488" s="45"/>
      <c r="J1488" s="46"/>
      <c r="K1488" s="25"/>
      <c r="L1488" s="22"/>
      <c r="M1488" s="47" t="str">
        <f t="shared" si="42"/>
        <v/>
      </c>
      <c r="N1488" s="27" t="str">
        <f t="shared" si="43"/>
        <v/>
      </c>
      <c r="O1488" s="27" t="str">
        <f t="shared" si="44"/>
        <v/>
      </c>
      <c r="P1488" s="27" t="str">
        <f t="shared" si="45"/>
        <v/>
      </c>
      <c r="Q1488" s="28" t="s">
        <v>66</v>
      </c>
      <c r="R1488" s="33" t="s">
        <v>66</v>
      </c>
      <c r="S1488" s="30">
        <f ca="1">SUMIFS(Dividendos!E:E,Dividendos!B:B,A1488,Dividendos!A:A,"&gt;="&amp;B1488,Dividendos!A:A,"&lt;="&amp; IF(I1488="",TODAY(),I1488 ))*D1488</f>
        <v>0</v>
      </c>
      <c r="T1488" s="30">
        <f t="shared" ca="1" si="46"/>
        <v>0</v>
      </c>
      <c r="U1488" s="31" t="str">
        <f ca="1">IFERROR(__xludf.DUMMYFUNCTION("IFERROR(IF(B1488=TODAY(),GOOGLEFINANCE(""INDEXBVMF:IFIX""),INDEX(GOOGLEFINANCE(""INDEXBVMF:IFIX"",""price"",$B1488),2,2)))"),"")</f>
        <v/>
      </c>
      <c r="V1488" s="31">
        <f ca="1">IFERROR(__xludf.DUMMYFUNCTION("IF(OR(ISBLANK($I1488),I1488=TODAY()), GOOGLEFINANCE(""INDEXBVMF:IFIX"") ,INDEX(GOOGLEFINANCE(""INDEXBVMF:IFIX"",""price"",$I1488),2,2))"),3416.25)</f>
        <v>3416.25</v>
      </c>
      <c r="W1488" s="32" t="e">
        <f t="shared" ca="1" si="47"/>
        <v>#VALUE!</v>
      </c>
      <c r="X1488" s="33" t="s">
        <v>66</v>
      </c>
      <c r="Y1488" s="34">
        <v>0</v>
      </c>
    </row>
    <row r="1489" spans="1:25" ht="15.75" customHeight="1" x14ac:dyDescent="0.2">
      <c r="A1489" s="48"/>
      <c r="B1489" s="45"/>
      <c r="C1489" s="46"/>
      <c r="D1489" s="48"/>
      <c r="E1489" s="135"/>
      <c r="F1489" s="49">
        <f t="shared" si="40"/>
        <v>0</v>
      </c>
      <c r="G1489" s="49">
        <f t="shared" si="41"/>
        <v>0</v>
      </c>
      <c r="H1489" s="34" t="s">
        <v>66</v>
      </c>
      <c r="I1489" s="45"/>
      <c r="J1489" s="46"/>
      <c r="K1489" s="25"/>
      <c r="L1489" s="22"/>
      <c r="M1489" s="47" t="str">
        <f t="shared" si="42"/>
        <v/>
      </c>
      <c r="N1489" s="27" t="str">
        <f t="shared" si="43"/>
        <v/>
      </c>
      <c r="O1489" s="27" t="str">
        <f t="shared" si="44"/>
        <v/>
      </c>
      <c r="P1489" s="27" t="str">
        <f t="shared" si="45"/>
        <v/>
      </c>
      <c r="Q1489" s="28" t="s">
        <v>66</v>
      </c>
      <c r="R1489" s="33" t="s">
        <v>66</v>
      </c>
      <c r="S1489" s="30">
        <f ca="1">SUMIFS(Dividendos!E:E,Dividendos!B:B,A1489,Dividendos!A:A,"&gt;="&amp;B1489,Dividendos!A:A,"&lt;="&amp; IF(I1489="",TODAY(),I1489 ))*D1489</f>
        <v>0</v>
      </c>
      <c r="T1489" s="30">
        <f t="shared" ca="1" si="46"/>
        <v>0</v>
      </c>
      <c r="U1489" s="31" t="str">
        <f ca="1">IFERROR(__xludf.DUMMYFUNCTION("IFERROR(IF(B1489=TODAY(),GOOGLEFINANCE(""INDEXBVMF:IFIX""),INDEX(GOOGLEFINANCE(""INDEXBVMF:IFIX"",""price"",$B1489),2,2)))"),"")</f>
        <v/>
      </c>
      <c r="V1489" s="31">
        <f ca="1">IFERROR(__xludf.DUMMYFUNCTION("IF(OR(ISBLANK($I1489),I1489=TODAY()), GOOGLEFINANCE(""INDEXBVMF:IFIX"") ,INDEX(GOOGLEFINANCE(""INDEXBVMF:IFIX"",""price"",$I1489),2,2))"),3416.25)</f>
        <v>3416.25</v>
      </c>
      <c r="W1489" s="32" t="e">
        <f t="shared" ca="1" si="47"/>
        <v>#VALUE!</v>
      </c>
      <c r="X1489" s="33" t="s">
        <v>66</v>
      </c>
      <c r="Y1489" s="34">
        <v>0</v>
      </c>
    </row>
    <row r="1490" spans="1:25" ht="15.75" customHeight="1" x14ac:dyDescent="0.2">
      <c r="A1490" s="48"/>
      <c r="B1490" s="45"/>
      <c r="C1490" s="46"/>
      <c r="D1490" s="48"/>
      <c r="E1490" s="135"/>
      <c r="F1490" s="49">
        <f t="shared" si="40"/>
        <v>0</v>
      </c>
      <c r="G1490" s="49">
        <f t="shared" si="41"/>
        <v>0</v>
      </c>
      <c r="H1490" s="34" t="s">
        <v>66</v>
      </c>
      <c r="I1490" s="45"/>
      <c r="J1490" s="46"/>
      <c r="K1490" s="25"/>
      <c r="L1490" s="22"/>
      <c r="M1490" s="47" t="str">
        <f t="shared" si="42"/>
        <v/>
      </c>
      <c r="N1490" s="27" t="str">
        <f t="shared" si="43"/>
        <v/>
      </c>
      <c r="O1490" s="27" t="str">
        <f t="shared" si="44"/>
        <v/>
      </c>
      <c r="P1490" s="27" t="str">
        <f t="shared" si="45"/>
        <v/>
      </c>
      <c r="Q1490" s="28" t="s">
        <v>66</v>
      </c>
      <c r="R1490" s="33" t="s">
        <v>66</v>
      </c>
      <c r="S1490" s="30">
        <f ca="1">SUMIFS(Dividendos!E:E,Dividendos!B:B,A1490,Dividendos!A:A,"&gt;="&amp;B1490,Dividendos!A:A,"&lt;="&amp; IF(I1490="",TODAY(),I1490 ))*D1490</f>
        <v>0</v>
      </c>
      <c r="T1490" s="30">
        <f t="shared" ca="1" si="46"/>
        <v>0</v>
      </c>
      <c r="U1490" s="31" t="str">
        <f ca="1">IFERROR(__xludf.DUMMYFUNCTION("IFERROR(IF(B1490=TODAY(),GOOGLEFINANCE(""INDEXBVMF:IFIX""),INDEX(GOOGLEFINANCE(""INDEXBVMF:IFIX"",""price"",$B1490),2,2)))"),"")</f>
        <v/>
      </c>
      <c r="V1490" s="31">
        <f ca="1">IFERROR(__xludf.DUMMYFUNCTION("IF(OR(ISBLANK($I1490),I1490=TODAY()), GOOGLEFINANCE(""INDEXBVMF:IFIX"") ,INDEX(GOOGLEFINANCE(""INDEXBVMF:IFIX"",""price"",$I1490),2,2))"),3416.25)</f>
        <v>3416.25</v>
      </c>
      <c r="W1490" s="32" t="e">
        <f t="shared" ca="1" si="47"/>
        <v>#VALUE!</v>
      </c>
      <c r="X1490" s="33" t="s">
        <v>66</v>
      </c>
      <c r="Y1490" s="34">
        <v>0</v>
      </c>
    </row>
    <row r="1491" spans="1:25" ht="15.75" customHeight="1" x14ac:dyDescent="0.2">
      <c r="A1491" s="48"/>
      <c r="B1491" s="45"/>
      <c r="C1491" s="46"/>
      <c r="D1491" s="48"/>
      <c r="E1491" s="135"/>
      <c r="F1491" s="49">
        <f t="shared" si="40"/>
        <v>0</v>
      </c>
      <c r="G1491" s="49">
        <f t="shared" si="41"/>
        <v>0</v>
      </c>
      <c r="H1491" s="34" t="s">
        <v>66</v>
      </c>
      <c r="I1491" s="45"/>
      <c r="J1491" s="46"/>
      <c r="K1491" s="25"/>
      <c r="L1491" s="22"/>
      <c r="M1491" s="47" t="str">
        <f t="shared" si="42"/>
        <v/>
      </c>
      <c r="N1491" s="27" t="str">
        <f t="shared" si="43"/>
        <v/>
      </c>
      <c r="O1491" s="27" t="str">
        <f t="shared" si="44"/>
        <v/>
      </c>
      <c r="P1491" s="27" t="str">
        <f t="shared" si="45"/>
        <v/>
      </c>
      <c r="Q1491" s="28" t="s">
        <v>66</v>
      </c>
      <c r="R1491" s="33" t="s">
        <v>66</v>
      </c>
      <c r="S1491" s="30">
        <f ca="1">SUMIFS(Dividendos!E:E,Dividendos!B:B,A1491,Dividendos!A:A,"&gt;="&amp;B1491,Dividendos!A:A,"&lt;="&amp; IF(I1491="",TODAY(),I1491 ))*D1491</f>
        <v>0</v>
      </c>
      <c r="T1491" s="30">
        <f t="shared" ca="1" si="46"/>
        <v>0</v>
      </c>
      <c r="U1491" s="31" t="str">
        <f ca="1">IFERROR(__xludf.DUMMYFUNCTION("IFERROR(IF(B1491=TODAY(),GOOGLEFINANCE(""INDEXBVMF:IFIX""),INDEX(GOOGLEFINANCE(""INDEXBVMF:IFIX"",""price"",$B1491),2,2)))"),"")</f>
        <v/>
      </c>
      <c r="V1491" s="31">
        <f ca="1">IFERROR(__xludf.DUMMYFUNCTION("IF(OR(ISBLANK($I1491),I1491=TODAY()), GOOGLEFINANCE(""INDEXBVMF:IFIX"") ,INDEX(GOOGLEFINANCE(""INDEXBVMF:IFIX"",""price"",$I1491),2,2))"),3416.25)</f>
        <v>3416.25</v>
      </c>
      <c r="W1491" s="32" t="e">
        <f t="shared" ca="1" si="47"/>
        <v>#VALUE!</v>
      </c>
      <c r="X1491" s="33" t="s">
        <v>66</v>
      </c>
      <c r="Y1491" s="34">
        <v>0</v>
      </c>
    </row>
    <row r="1492" spans="1:25" ht="15.75" customHeight="1" x14ac:dyDescent="0.2">
      <c r="A1492" s="48"/>
      <c r="B1492" s="45"/>
      <c r="C1492" s="46"/>
      <c r="D1492" s="48"/>
      <c r="E1492" s="135"/>
      <c r="F1492" s="49">
        <f t="shared" si="40"/>
        <v>0</v>
      </c>
      <c r="G1492" s="49">
        <f t="shared" si="41"/>
        <v>0</v>
      </c>
      <c r="H1492" s="34" t="s">
        <v>66</v>
      </c>
      <c r="I1492" s="45"/>
      <c r="J1492" s="46"/>
      <c r="K1492" s="25"/>
      <c r="L1492" s="22"/>
      <c r="M1492" s="47" t="str">
        <f t="shared" si="42"/>
        <v/>
      </c>
      <c r="N1492" s="27" t="str">
        <f t="shared" si="43"/>
        <v/>
      </c>
      <c r="O1492" s="27" t="str">
        <f t="shared" si="44"/>
        <v/>
      </c>
      <c r="P1492" s="27" t="str">
        <f t="shared" si="45"/>
        <v/>
      </c>
      <c r="Q1492" s="28" t="s">
        <v>66</v>
      </c>
      <c r="R1492" s="33" t="s">
        <v>66</v>
      </c>
      <c r="S1492" s="30">
        <f ca="1">SUMIFS(Dividendos!E:E,Dividendos!B:B,A1492,Dividendos!A:A,"&gt;="&amp;B1492,Dividendos!A:A,"&lt;="&amp; IF(I1492="",TODAY(),I1492 ))*D1492</f>
        <v>0</v>
      </c>
      <c r="T1492" s="30">
        <f t="shared" ca="1" si="46"/>
        <v>0</v>
      </c>
      <c r="U1492" s="31" t="str">
        <f ca="1">IFERROR(__xludf.DUMMYFUNCTION("IFERROR(IF(B1492=TODAY(),GOOGLEFINANCE(""INDEXBVMF:IFIX""),INDEX(GOOGLEFINANCE(""INDEXBVMF:IFIX"",""price"",$B1492),2,2)))"),"")</f>
        <v/>
      </c>
      <c r="V1492" s="31">
        <f ca="1">IFERROR(__xludf.DUMMYFUNCTION("IF(OR(ISBLANK($I1492),I1492=TODAY()), GOOGLEFINANCE(""INDEXBVMF:IFIX"") ,INDEX(GOOGLEFINANCE(""INDEXBVMF:IFIX"",""price"",$I1492),2,2))"),3416.25)</f>
        <v>3416.25</v>
      </c>
      <c r="W1492" s="32" t="e">
        <f t="shared" ca="1" si="47"/>
        <v>#VALUE!</v>
      </c>
      <c r="X1492" s="33" t="s">
        <v>66</v>
      </c>
      <c r="Y1492" s="34">
        <v>0</v>
      </c>
    </row>
    <row r="1493" spans="1:25" ht="15.75" customHeight="1" x14ac:dyDescent="0.2">
      <c r="A1493" s="48"/>
      <c r="B1493" s="45"/>
      <c r="C1493" s="46"/>
      <c r="D1493" s="48"/>
      <c r="E1493" s="135"/>
      <c r="F1493" s="49">
        <f t="shared" si="40"/>
        <v>0</v>
      </c>
      <c r="G1493" s="49">
        <f t="shared" si="41"/>
        <v>0</v>
      </c>
      <c r="H1493" s="34" t="s">
        <v>66</v>
      </c>
      <c r="I1493" s="45"/>
      <c r="J1493" s="46"/>
      <c r="K1493" s="25"/>
      <c r="L1493" s="22"/>
      <c r="M1493" s="47" t="str">
        <f t="shared" si="42"/>
        <v/>
      </c>
      <c r="N1493" s="27" t="str">
        <f t="shared" si="43"/>
        <v/>
      </c>
      <c r="O1493" s="27" t="str">
        <f t="shared" si="44"/>
        <v/>
      </c>
      <c r="P1493" s="27" t="str">
        <f t="shared" si="45"/>
        <v/>
      </c>
      <c r="Q1493" s="28" t="s">
        <v>66</v>
      </c>
      <c r="R1493" s="33" t="s">
        <v>66</v>
      </c>
      <c r="S1493" s="30">
        <f ca="1">SUMIFS(Dividendos!E:E,Dividendos!B:B,A1493,Dividendos!A:A,"&gt;="&amp;B1493,Dividendos!A:A,"&lt;="&amp; IF(I1493="",TODAY(),I1493 ))*D1493</f>
        <v>0</v>
      </c>
      <c r="T1493" s="30">
        <f t="shared" ca="1" si="46"/>
        <v>0</v>
      </c>
      <c r="U1493" s="31" t="str">
        <f ca="1">IFERROR(__xludf.DUMMYFUNCTION("IFERROR(IF(B1493=TODAY(),GOOGLEFINANCE(""INDEXBVMF:IFIX""),INDEX(GOOGLEFINANCE(""INDEXBVMF:IFIX"",""price"",$B1493),2,2)))"),"")</f>
        <v/>
      </c>
      <c r="V1493" s="31">
        <f ca="1">IFERROR(__xludf.DUMMYFUNCTION("IF(OR(ISBLANK($I1493),I1493=TODAY()), GOOGLEFINANCE(""INDEXBVMF:IFIX"") ,INDEX(GOOGLEFINANCE(""INDEXBVMF:IFIX"",""price"",$I1493),2,2))"),3416.25)</f>
        <v>3416.25</v>
      </c>
      <c r="W1493" s="32" t="e">
        <f t="shared" ca="1" si="47"/>
        <v>#VALUE!</v>
      </c>
      <c r="X1493" s="33" t="s">
        <v>66</v>
      </c>
      <c r="Y1493" s="34">
        <v>0</v>
      </c>
    </row>
    <row r="1494" spans="1:25" ht="15.75" customHeight="1" x14ac:dyDescent="0.2">
      <c r="A1494" s="48"/>
      <c r="B1494" s="45"/>
      <c r="C1494" s="46"/>
      <c r="D1494" s="48"/>
      <c r="E1494" s="135"/>
      <c r="F1494" s="49">
        <f t="shared" si="40"/>
        <v>0</v>
      </c>
      <c r="G1494" s="49">
        <f t="shared" si="41"/>
        <v>0</v>
      </c>
      <c r="H1494" s="34" t="s">
        <v>66</v>
      </c>
      <c r="I1494" s="45"/>
      <c r="J1494" s="46"/>
      <c r="K1494" s="25"/>
      <c r="L1494" s="22"/>
      <c r="M1494" s="47" t="str">
        <f t="shared" si="42"/>
        <v/>
      </c>
      <c r="N1494" s="27" t="str">
        <f t="shared" si="43"/>
        <v/>
      </c>
      <c r="O1494" s="27" t="str">
        <f t="shared" si="44"/>
        <v/>
      </c>
      <c r="P1494" s="27" t="str">
        <f t="shared" si="45"/>
        <v/>
      </c>
      <c r="Q1494" s="28" t="s">
        <v>66</v>
      </c>
      <c r="R1494" s="33" t="s">
        <v>66</v>
      </c>
      <c r="S1494" s="30">
        <f ca="1">SUMIFS(Dividendos!E:E,Dividendos!B:B,A1494,Dividendos!A:A,"&gt;="&amp;B1494,Dividendos!A:A,"&lt;="&amp; IF(I1494="",TODAY(),I1494 ))*D1494</f>
        <v>0</v>
      </c>
      <c r="T1494" s="30">
        <f t="shared" ca="1" si="46"/>
        <v>0</v>
      </c>
      <c r="U1494" s="31" t="str">
        <f ca="1">IFERROR(__xludf.DUMMYFUNCTION("IFERROR(IF(B1494=TODAY(),GOOGLEFINANCE(""INDEXBVMF:IFIX""),INDEX(GOOGLEFINANCE(""INDEXBVMF:IFIX"",""price"",$B1494),2,2)))"),"")</f>
        <v/>
      </c>
      <c r="V1494" s="31">
        <f ca="1">IFERROR(__xludf.DUMMYFUNCTION("IF(OR(ISBLANK($I1494),I1494=TODAY()), GOOGLEFINANCE(""INDEXBVMF:IFIX"") ,INDEX(GOOGLEFINANCE(""INDEXBVMF:IFIX"",""price"",$I1494),2,2))"),3416.25)</f>
        <v>3416.25</v>
      </c>
      <c r="W1494" s="32" t="e">
        <f t="shared" ca="1" si="47"/>
        <v>#VALUE!</v>
      </c>
      <c r="X1494" s="33" t="s">
        <v>66</v>
      </c>
      <c r="Y1494" s="34">
        <v>0</v>
      </c>
    </row>
    <row r="1495" spans="1:25" ht="15.75" customHeight="1" x14ac:dyDescent="0.2">
      <c r="A1495" s="48"/>
      <c r="B1495" s="45"/>
      <c r="C1495" s="46"/>
      <c r="D1495" s="48"/>
      <c r="E1495" s="135"/>
      <c r="F1495" s="49">
        <f t="shared" si="40"/>
        <v>0</v>
      </c>
      <c r="G1495" s="49">
        <f t="shared" si="41"/>
        <v>0</v>
      </c>
      <c r="H1495" s="34" t="s">
        <v>66</v>
      </c>
      <c r="I1495" s="45"/>
      <c r="J1495" s="46"/>
      <c r="K1495" s="25"/>
      <c r="L1495" s="22"/>
      <c r="M1495" s="47" t="str">
        <f t="shared" si="42"/>
        <v/>
      </c>
      <c r="N1495" s="27" t="str">
        <f t="shared" si="43"/>
        <v/>
      </c>
      <c r="O1495" s="27" t="str">
        <f t="shared" si="44"/>
        <v/>
      </c>
      <c r="P1495" s="27" t="str">
        <f t="shared" si="45"/>
        <v/>
      </c>
      <c r="Q1495" s="28" t="s">
        <v>66</v>
      </c>
      <c r="R1495" s="33" t="s">
        <v>66</v>
      </c>
      <c r="S1495" s="30">
        <f ca="1">SUMIFS(Dividendos!E:E,Dividendos!B:B,A1495,Dividendos!A:A,"&gt;="&amp;B1495,Dividendos!A:A,"&lt;="&amp; IF(I1495="",TODAY(),I1495 ))*D1495</f>
        <v>0</v>
      </c>
      <c r="T1495" s="30">
        <f t="shared" ca="1" si="46"/>
        <v>0</v>
      </c>
      <c r="U1495" s="31" t="str">
        <f ca="1">IFERROR(__xludf.DUMMYFUNCTION("IFERROR(IF(B1495=TODAY(),GOOGLEFINANCE(""INDEXBVMF:IFIX""),INDEX(GOOGLEFINANCE(""INDEXBVMF:IFIX"",""price"",$B1495),2,2)))"),"")</f>
        <v/>
      </c>
      <c r="V1495" s="31">
        <f ca="1">IFERROR(__xludf.DUMMYFUNCTION("IF(OR(ISBLANK($I1495),I1495=TODAY()), GOOGLEFINANCE(""INDEXBVMF:IFIX"") ,INDEX(GOOGLEFINANCE(""INDEXBVMF:IFIX"",""price"",$I1495),2,2))"),3416.25)</f>
        <v>3416.25</v>
      </c>
      <c r="W1495" s="32" t="e">
        <f t="shared" ca="1" si="47"/>
        <v>#VALUE!</v>
      </c>
      <c r="X1495" s="33" t="s">
        <v>66</v>
      </c>
      <c r="Y1495" s="34">
        <v>0</v>
      </c>
    </row>
    <row r="1496" spans="1:25" ht="15.75" customHeight="1" x14ac:dyDescent="0.2">
      <c r="A1496" s="48"/>
      <c r="B1496" s="45"/>
      <c r="C1496" s="46"/>
      <c r="D1496" s="48"/>
      <c r="E1496" s="135"/>
      <c r="F1496" s="49">
        <f t="shared" si="40"/>
        <v>0</v>
      </c>
      <c r="G1496" s="49">
        <f t="shared" si="41"/>
        <v>0</v>
      </c>
      <c r="H1496" s="34" t="s">
        <v>66</v>
      </c>
      <c r="I1496" s="45"/>
      <c r="J1496" s="46"/>
      <c r="K1496" s="25"/>
      <c r="L1496" s="22"/>
      <c r="M1496" s="47" t="str">
        <f t="shared" si="42"/>
        <v/>
      </c>
      <c r="N1496" s="27" t="str">
        <f t="shared" si="43"/>
        <v/>
      </c>
      <c r="O1496" s="27" t="str">
        <f t="shared" si="44"/>
        <v/>
      </c>
      <c r="P1496" s="27" t="str">
        <f t="shared" si="45"/>
        <v/>
      </c>
      <c r="Q1496" s="28" t="s">
        <v>66</v>
      </c>
      <c r="R1496" s="33" t="s">
        <v>66</v>
      </c>
      <c r="S1496" s="30">
        <f ca="1">SUMIFS(Dividendos!E:E,Dividendos!B:B,A1496,Dividendos!A:A,"&gt;="&amp;B1496,Dividendos!A:A,"&lt;="&amp; IF(I1496="",TODAY(),I1496 ))*D1496</f>
        <v>0</v>
      </c>
      <c r="T1496" s="30">
        <f t="shared" ca="1" si="46"/>
        <v>0</v>
      </c>
      <c r="U1496" s="31" t="str">
        <f ca="1">IFERROR(__xludf.DUMMYFUNCTION("IFERROR(IF(B1496=TODAY(),GOOGLEFINANCE(""INDEXBVMF:IFIX""),INDEX(GOOGLEFINANCE(""INDEXBVMF:IFIX"",""price"",$B1496),2,2)))"),"")</f>
        <v/>
      </c>
      <c r="V1496" s="31">
        <f ca="1">IFERROR(__xludf.DUMMYFUNCTION("IF(OR(ISBLANK($I1496),I1496=TODAY()), GOOGLEFINANCE(""INDEXBVMF:IFIX"") ,INDEX(GOOGLEFINANCE(""INDEXBVMF:IFIX"",""price"",$I1496),2,2))"),3416.25)</f>
        <v>3416.25</v>
      </c>
      <c r="W1496" s="32" t="e">
        <f t="shared" ca="1" si="47"/>
        <v>#VALUE!</v>
      </c>
      <c r="X1496" s="33" t="s">
        <v>66</v>
      </c>
      <c r="Y1496" s="34">
        <v>0</v>
      </c>
    </row>
    <row r="1497" spans="1:25" ht="15.75" customHeight="1" x14ac:dyDescent="0.2">
      <c r="A1497" s="48"/>
      <c r="B1497" s="45"/>
      <c r="C1497" s="46"/>
      <c r="D1497" s="48"/>
      <c r="E1497" s="135"/>
      <c r="F1497" s="49">
        <f t="shared" si="40"/>
        <v>0</v>
      </c>
      <c r="G1497" s="49">
        <f t="shared" si="41"/>
        <v>0</v>
      </c>
      <c r="H1497" s="34" t="s">
        <v>66</v>
      </c>
      <c r="I1497" s="45"/>
      <c r="J1497" s="46"/>
      <c r="K1497" s="25"/>
      <c r="L1497" s="22"/>
      <c r="M1497" s="47" t="str">
        <f t="shared" si="42"/>
        <v/>
      </c>
      <c r="N1497" s="27" t="str">
        <f t="shared" si="43"/>
        <v/>
      </c>
      <c r="O1497" s="27" t="str">
        <f t="shared" si="44"/>
        <v/>
      </c>
      <c r="P1497" s="27" t="str">
        <f t="shared" si="45"/>
        <v/>
      </c>
      <c r="Q1497" s="28" t="s">
        <v>66</v>
      </c>
      <c r="R1497" s="33" t="s">
        <v>66</v>
      </c>
      <c r="S1497" s="30">
        <f ca="1">SUMIFS(Dividendos!E:E,Dividendos!B:B,A1497,Dividendos!A:A,"&gt;="&amp;B1497,Dividendos!A:A,"&lt;="&amp; IF(I1497="",TODAY(),I1497 ))*D1497</f>
        <v>0</v>
      </c>
      <c r="T1497" s="30">
        <f t="shared" ca="1" si="46"/>
        <v>0</v>
      </c>
      <c r="U1497" s="31" t="str">
        <f ca="1">IFERROR(__xludf.DUMMYFUNCTION("IFERROR(IF(B1497=TODAY(),GOOGLEFINANCE(""INDEXBVMF:IFIX""),INDEX(GOOGLEFINANCE(""INDEXBVMF:IFIX"",""price"",$B1497),2,2)))"),"")</f>
        <v/>
      </c>
      <c r="V1497" s="31">
        <f ca="1">IFERROR(__xludf.DUMMYFUNCTION("IF(OR(ISBLANK($I1497),I1497=TODAY()), GOOGLEFINANCE(""INDEXBVMF:IFIX"") ,INDEX(GOOGLEFINANCE(""INDEXBVMF:IFIX"",""price"",$I1497),2,2))"),3416.25)</f>
        <v>3416.25</v>
      </c>
      <c r="W1497" s="32" t="e">
        <f t="shared" ca="1" si="47"/>
        <v>#VALUE!</v>
      </c>
      <c r="X1497" s="33" t="s">
        <v>66</v>
      </c>
      <c r="Y1497" s="34">
        <v>0</v>
      </c>
    </row>
    <row r="1498" spans="1:25" ht="15.75" customHeight="1" x14ac:dyDescent="0.2">
      <c r="A1498" s="48"/>
      <c r="B1498" s="45"/>
      <c r="C1498" s="46"/>
      <c r="D1498" s="48"/>
      <c r="E1498" s="135"/>
      <c r="F1498" s="49">
        <f t="shared" si="40"/>
        <v>0</v>
      </c>
      <c r="G1498" s="49">
        <f t="shared" si="41"/>
        <v>0</v>
      </c>
      <c r="H1498" s="34" t="s">
        <v>66</v>
      </c>
      <c r="I1498" s="45"/>
      <c r="J1498" s="46"/>
      <c r="K1498" s="25"/>
      <c r="L1498" s="22"/>
      <c r="M1498" s="47" t="str">
        <f t="shared" si="42"/>
        <v/>
      </c>
      <c r="N1498" s="27" t="str">
        <f t="shared" si="43"/>
        <v/>
      </c>
      <c r="O1498" s="27" t="str">
        <f t="shared" si="44"/>
        <v/>
      </c>
      <c r="P1498" s="27" t="str">
        <f t="shared" si="45"/>
        <v/>
      </c>
      <c r="Q1498" s="28" t="s">
        <v>66</v>
      </c>
      <c r="R1498" s="33" t="s">
        <v>66</v>
      </c>
      <c r="S1498" s="30">
        <f ca="1">SUMIFS(Dividendos!E:E,Dividendos!B:B,A1498,Dividendos!A:A,"&gt;="&amp;B1498,Dividendos!A:A,"&lt;="&amp; IF(I1498="",TODAY(),I1498 ))*D1498</f>
        <v>0</v>
      </c>
      <c r="T1498" s="30">
        <f t="shared" ca="1" si="46"/>
        <v>0</v>
      </c>
      <c r="U1498" s="31" t="str">
        <f ca="1">IFERROR(__xludf.DUMMYFUNCTION("IFERROR(IF(B1498=TODAY(),GOOGLEFINANCE(""INDEXBVMF:IFIX""),INDEX(GOOGLEFINANCE(""INDEXBVMF:IFIX"",""price"",$B1498),2,2)))"),"")</f>
        <v/>
      </c>
      <c r="V1498" s="31">
        <f ca="1">IFERROR(__xludf.DUMMYFUNCTION("IF(OR(ISBLANK($I1498),I1498=TODAY()), GOOGLEFINANCE(""INDEXBVMF:IFIX"") ,INDEX(GOOGLEFINANCE(""INDEXBVMF:IFIX"",""price"",$I1498),2,2))"),3416.25)</f>
        <v>3416.25</v>
      </c>
      <c r="W1498" s="32" t="e">
        <f t="shared" ca="1" si="47"/>
        <v>#VALUE!</v>
      </c>
      <c r="X1498" s="33" t="s">
        <v>66</v>
      </c>
      <c r="Y1498" s="34">
        <v>0</v>
      </c>
    </row>
    <row r="1499" spans="1:25" ht="15.75" customHeight="1" x14ac:dyDescent="0.2">
      <c r="A1499" s="48"/>
      <c r="B1499" s="45"/>
      <c r="C1499" s="46"/>
      <c r="D1499" s="48"/>
      <c r="E1499" s="135"/>
      <c r="F1499" s="49">
        <f t="shared" si="40"/>
        <v>0</v>
      </c>
      <c r="G1499" s="49">
        <f t="shared" si="41"/>
        <v>0</v>
      </c>
      <c r="H1499" s="34" t="s">
        <v>66</v>
      </c>
      <c r="I1499" s="45"/>
      <c r="J1499" s="46"/>
      <c r="K1499" s="25"/>
      <c r="L1499" s="22"/>
      <c r="M1499" s="47" t="str">
        <f t="shared" si="42"/>
        <v/>
      </c>
      <c r="N1499" s="27" t="str">
        <f t="shared" si="43"/>
        <v/>
      </c>
      <c r="O1499" s="27" t="str">
        <f t="shared" si="44"/>
        <v/>
      </c>
      <c r="P1499" s="27" t="str">
        <f t="shared" si="45"/>
        <v/>
      </c>
      <c r="Q1499" s="28" t="s">
        <v>66</v>
      </c>
      <c r="R1499" s="33" t="s">
        <v>66</v>
      </c>
      <c r="S1499" s="30">
        <f ca="1">SUMIFS(Dividendos!E:E,Dividendos!B:B,A1499,Dividendos!A:A,"&gt;="&amp;B1499,Dividendos!A:A,"&lt;="&amp; IF(I1499="",TODAY(),I1499 ))*D1499</f>
        <v>0</v>
      </c>
      <c r="T1499" s="30">
        <f t="shared" ca="1" si="46"/>
        <v>0</v>
      </c>
      <c r="U1499" s="31" t="str">
        <f ca="1">IFERROR(__xludf.DUMMYFUNCTION("IFERROR(IF(B1499=TODAY(),GOOGLEFINANCE(""INDEXBVMF:IFIX""),INDEX(GOOGLEFINANCE(""INDEXBVMF:IFIX"",""price"",$B1499),2,2)))"),"")</f>
        <v/>
      </c>
      <c r="V1499" s="31">
        <f ca="1">IFERROR(__xludf.DUMMYFUNCTION("IF(OR(ISBLANK($I1499),I1499=TODAY()), GOOGLEFINANCE(""INDEXBVMF:IFIX"") ,INDEX(GOOGLEFINANCE(""INDEXBVMF:IFIX"",""price"",$I1499),2,2))"),3416.25)</f>
        <v>3416.25</v>
      </c>
      <c r="W1499" s="32" t="e">
        <f t="shared" ca="1" si="47"/>
        <v>#VALUE!</v>
      </c>
      <c r="X1499" s="33" t="s">
        <v>66</v>
      </c>
      <c r="Y1499" s="34">
        <v>0</v>
      </c>
    </row>
    <row r="1500" spans="1:25" ht="15.75" customHeight="1" x14ac:dyDescent="0.2">
      <c r="A1500" s="48"/>
      <c r="B1500" s="45"/>
      <c r="C1500" s="46"/>
      <c r="D1500" s="48"/>
      <c r="E1500" s="135"/>
      <c r="F1500" s="49">
        <f t="shared" si="40"/>
        <v>0</v>
      </c>
      <c r="G1500" s="49">
        <f t="shared" si="41"/>
        <v>0</v>
      </c>
      <c r="H1500" s="34" t="s">
        <v>66</v>
      </c>
      <c r="I1500" s="45"/>
      <c r="J1500" s="46"/>
      <c r="K1500" s="25"/>
      <c r="L1500" s="22"/>
      <c r="M1500" s="47" t="str">
        <f t="shared" si="42"/>
        <v/>
      </c>
      <c r="N1500" s="27" t="str">
        <f t="shared" si="43"/>
        <v/>
      </c>
      <c r="O1500" s="27" t="str">
        <f t="shared" si="44"/>
        <v/>
      </c>
      <c r="P1500" s="27" t="str">
        <f t="shared" si="45"/>
        <v/>
      </c>
      <c r="Q1500" s="28" t="s">
        <v>66</v>
      </c>
      <c r="R1500" s="33" t="s">
        <v>66</v>
      </c>
      <c r="S1500" s="30">
        <f ca="1">SUMIFS(Dividendos!E:E,Dividendos!B:B,A1500,Dividendos!A:A,"&gt;="&amp;B1500,Dividendos!A:A,"&lt;="&amp; IF(I1500="",TODAY(),I1500 ))*D1500</f>
        <v>0</v>
      </c>
      <c r="T1500" s="30">
        <f t="shared" ca="1" si="46"/>
        <v>0</v>
      </c>
      <c r="U1500" s="31" t="str">
        <f ca="1">IFERROR(__xludf.DUMMYFUNCTION("IFERROR(IF(B1500=TODAY(),GOOGLEFINANCE(""INDEXBVMF:IFIX""),INDEX(GOOGLEFINANCE(""INDEXBVMF:IFIX"",""price"",$B1500),2,2)))"),"")</f>
        <v/>
      </c>
      <c r="V1500" s="31">
        <f ca="1">IFERROR(__xludf.DUMMYFUNCTION("IF(OR(ISBLANK($I1500),I1500=TODAY()), GOOGLEFINANCE(""INDEXBVMF:IFIX"") ,INDEX(GOOGLEFINANCE(""INDEXBVMF:IFIX"",""price"",$I1500),2,2))"),3416.25)</f>
        <v>3416.25</v>
      </c>
      <c r="W1500" s="32" t="e">
        <f t="shared" ca="1" si="47"/>
        <v>#VALUE!</v>
      </c>
      <c r="X1500" s="33" t="s">
        <v>66</v>
      </c>
      <c r="Y1500" s="34">
        <v>0</v>
      </c>
    </row>
    <row r="1501" spans="1:25" ht="15.75" customHeight="1" x14ac:dyDescent="0.2">
      <c r="A1501" s="48"/>
      <c r="B1501" s="45"/>
      <c r="C1501" s="46"/>
      <c r="D1501" s="48"/>
      <c r="E1501" s="135"/>
      <c r="F1501" s="49">
        <f t="shared" si="40"/>
        <v>0</v>
      </c>
      <c r="G1501" s="49">
        <f t="shared" si="41"/>
        <v>0</v>
      </c>
      <c r="H1501" s="34" t="s">
        <v>66</v>
      </c>
      <c r="I1501" s="45"/>
      <c r="J1501" s="46"/>
      <c r="K1501" s="25"/>
      <c r="L1501" s="22"/>
      <c r="M1501" s="47" t="str">
        <f t="shared" si="42"/>
        <v/>
      </c>
      <c r="N1501" s="27" t="str">
        <f t="shared" si="43"/>
        <v/>
      </c>
      <c r="O1501" s="27" t="str">
        <f t="shared" si="44"/>
        <v/>
      </c>
      <c r="P1501" s="27" t="str">
        <f t="shared" si="45"/>
        <v/>
      </c>
      <c r="Q1501" s="28" t="s">
        <v>66</v>
      </c>
      <c r="R1501" s="33" t="s">
        <v>66</v>
      </c>
      <c r="S1501" s="30">
        <f ca="1">SUMIFS(Dividendos!E:E,Dividendos!B:B,A1501,Dividendos!A:A,"&gt;="&amp;B1501,Dividendos!A:A,"&lt;="&amp; IF(I1501="",TODAY(),I1501 ))*D1501</f>
        <v>0</v>
      </c>
      <c r="T1501" s="30">
        <f t="shared" ca="1" si="46"/>
        <v>0</v>
      </c>
      <c r="U1501" s="31" t="str">
        <f ca="1">IFERROR(__xludf.DUMMYFUNCTION("IFERROR(IF(B1501=TODAY(),GOOGLEFINANCE(""INDEXBVMF:IFIX""),INDEX(GOOGLEFINANCE(""INDEXBVMF:IFIX"",""price"",$B1501),2,2)))"),"")</f>
        <v/>
      </c>
      <c r="V1501" s="31">
        <f ca="1">IFERROR(__xludf.DUMMYFUNCTION("IF(OR(ISBLANK($I1501),I1501=TODAY()), GOOGLEFINANCE(""INDEXBVMF:IFIX"") ,INDEX(GOOGLEFINANCE(""INDEXBVMF:IFIX"",""price"",$I1501),2,2))"),3416.25)</f>
        <v>3416.25</v>
      </c>
      <c r="W1501" s="32" t="e">
        <f t="shared" ca="1" si="47"/>
        <v>#VALUE!</v>
      </c>
      <c r="X1501" s="33" t="s">
        <v>66</v>
      </c>
      <c r="Y1501" s="34">
        <v>0</v>
      </c>
    </row>
    <row r="1502" spans="1:25" ht="15.75" customHeight="1" x14ac:dyDescent="0.2">
      <c r="A1502" s="48"/>
      <c r="B1502" s="45"/>
      <c r="C1502" s="46"/>
      <c r="D1502" s="48"/>
      <c r="E1502" s="135"/>
      <c r="F1502" s="49">
        <f t="shared" si="40"/>
        <v>0</v>
      </c>
      <c r="G1502" s="49">
        <f t="shared" si="41"/>
        <v>0</v>
      </c>
      <c r="H1502" s="34" t="s">
        <v>66</v>
      </c>
      <c r="I1502" s="45"/>
      <c r="J1502" s="46"/>
      <c r="K1502" s="25"/>
      <c r="L1502" s="22"/>
      <c r="M1502" s="47" t="str">
        <f t="shared" si="42"/>
        <v/>
      </c>
      <c r="N1502" s="27" t="str">
        <f t="shared" si="43"/>
        <v/>
      </c>
      <c r="O1502" s="27" t="str">
        <f t="shared" si="44"/>
        <v/>
      </c>
      <c r="P1502" s="27" t="str">
        <f t="shared" si="45"/>
        <v/>
      </c>
      <c r="Q1502" s="28" t="s">
        <v>66</v>
      </c>
      <c r="R1502" s="33" t="s">
        <v>66</v>
      </c>
      <c r="S1502" s="30">
        <f ca="1">SUMIFS(Dividendos!E:E,Dividendos!B:B,A1502,Dividendos!A:A,"&gt;="&amp;B1502,Dividendos!A:A,"&lt;="&amp; IF(I1502="",TODAY(),I1502 ))*D1502</f>
        <v>0</v>
      </c>
      <c r="T1502" s="30">
        <f t="shared" ca="1" si="46"/>
        <v>0</v>
      </c>
      <c r="U1502" s="31" t="str">
        <f ca="1">IFERROR(__xludf.DUMMYFUNCTION("IFERROR(IF(B1502=TODAY(),GOOGLEFINANCE(""INDEXBVMF:IFIX""),INDEX(GOOGLEFINANCE(""INDEXBVMF:IFIX"",""price"",$B1502),2,2)))"),"")</f>
        <v/>
      </c>
      <c r="V1502" s="31">
        <f ca="1">IFERROR(__xludf.DUMMYFUNCTION("IF(OR(ISBLANK($I1502),I1502=TODAY()), GOOGLEFINANCE(""INDEXBVMF:IFIX"") ,INDEX(GOOGLEFINANCE(""INDEXBVMF:IFIX"",""price"",$I1502),2,2))"),3416.25)</f>
        <v>3416.25</v>
      </c>
      <c r="W1502" s="32" t="e">
        <f t="shared" ca="1" si="47"/>
        <v>#VALUE!</v>
      </c>
      <c r="X1502" s="33" t="s">
        <v>66</v>
      </c>
      <c r="Y1502" s="34">
        <v>0</v>
      </c>
    </row>
    <row r="1503" spans="1:25" ht="15.75" customHeight="1" x14ac:dyDescent="0.2">
      <c r="A1503" s="48"/>
      <c r="B1503" s="45"/>
      <c r="C1503" s="46"/>
      <c r="D1503" s="48"/>
      <c r="E1503" s="135"/>
      <c r="F1503" s="49">
        <f t="shared" si="40"/>
        <v>0</v>
      </c>
      <c r="G1503" s="49">
        <f t="shared" si="41"/>
        <v>0</v>
      </c>
      <c r="H1503" s="34" t="s">
        <v>66</v>
      </c>
      <c r="I1503" s="45"/>
      <c r="J1503" s="46"/>
      <c r="K1503" s="25"/>
      <c r="L1503" s="22"/>
      <c r="M1503" s="47" t="str">
        <f t="shared" si="42"/>
        <v/>
      </c>
      <c r="N1503" s="27" t="str">
        <f t="shared" si="43"/>
        <v/>
      </c>
      <c r="O1503" s="27" t="str">
        <f t="shared" si="44"/>
        <v/>
      </c>
      <c r="P1503" s="27" t="str">
        <f t="shared" si="45"/>
        <v/>
      </c>
      <c r="Q1503" s="28" t="s">
        <v>66</v>
      </c>
      <c r="R1503" s="33" t="s">
        <v>66</v>
      </c>
      <c r="S1503" s="30">
        <f ca="1">SUMIFS(Dividendos!E:E,Dividendos!B:B,A1503,Dividendos!A:A,"&gt;="&amp;B1503,Dividendos!A:A,"&lt;="&amp; IF(I1503="",TODAY(),I1503 ))*D1503</f>
        <v>0</v>
      </c>
      <c r="T1503" s="30">
        <f t="shared" ca="1" si="46"/>
        <v>0</v>
      </c>
      <c r="U1503" s="31" t="str">
        <f ca="1">IFERROR(__xludf.DUMMYFUNCTION("IFERROR(IF(B1503=TODAY(),GOOGLEFINANCE(""INDEXBVMF:IFIX""),INDEX(GOOGLEFINANCE(""INDEXBVMF:IFIX"",""price"",$B1503),2,2)))"),"")</f>
        <v/>
      </c>
      <c r="V1503" s="31">
        <f ca="1">IFERROR(__xludf.DUMMYFUNCTION("IF(OR(ISBLANK($I1503),I1503=TODAY()), GOOGLEFINANCE(""INDEXBVMF:IFIX"") ,INDEX(GOOGLEFINANCE(""INDEXBVMF:IFIX"",""price"",$I1503),2,2))"),3416.25)</f>
        <v>3416.25</v>
      </c>
      <c r="W1503" s="32" t="e">
        <f t="shared" ca="1" si="47"/>
        <v>#VALUE!</v>
      </c>
      <c r="X1503" s="33" t="s">
        <v>66</v>
      </c>
      <c r="Y1503" s="34">
        <v>0</v>
      </c>
    </row>
    <row r="1504" spans="1:25" ht="15.75" customHeight="1" x14ac:dyDescent="0.2">
      <c r="A1504" s="48"/>
      <c r="B1504" s="45"/>
      <c r="C1504" s="46"/>
      <c r="D1504" s="48"/>
      <c r="E1504" s="135"/>
      <c r="F1504" s="49">
        <f t="shared" si="40"/>
        <v>0</v>
      </c>
      <c r="G1504" s="49">
        <f t="shared" si="41"/>
        <v>0</v>
      </c>
      <c r="H1504" s="34" t="s">
        <v>66</v>
      </c>
      <c r="I1504" s="45"/>
      <c r="J1504" s="46"/>
      <c r="K1504" s="25"/>
      <c r="L1504" s="22"/>
      <c r="M1504" s="47" t="str">
        <f t="shared" si="42"/>
        <v/>
      </c>
      <c r="N1504" s="27" t="str">
        <f t="shared" si="43"/>
        <v/>
      </c>
      <c r="O1504" s="27" t="str">
        <f t="shared" si="44"/>
        <v/>
      </c>
      <c r="P1504" s="27" t="str">
        <f t="shared" si="45"/>
        <v/>
      </c>
      <c r="Q1504" s="28" t="s">
        <v>66</v>
      </c>
      <c r="R1504" s="33" t="s">
        <v>66</v>
      </c>
      <c r="S1504" s="30">
        <f ca="1">SUMIFS(Dividendos!E:E,Dividendos!B:B,A1504,Dividendos!A:A,"&gt;="&amp;B1504,Dividendos!A:A,"&lt;="&amp; IF(I1504="",TODAY(),I1504 ))*D1504</f>
        <v>0</v>
      </c>
      <c r="T1504" s="30">
        <f t="shared" ca="1" si="46"/>
        <v>0</v>
      </c>
      <c r="U1504" s="31" t="str">
        <f ca="1">IFERROR(__xludf.DUMMYFUNCTION("IFERROR(IF(B1504=TODAY(),GOOGLEFINANCE(""INDEXBVMF:IFIX""),INDEX(GOOGLEFINANCE(""INDEXBVMF:IFIX"",""price"",$B1504),2,2)))"),"")</f>
        <v/>
      </c>
      <c r="V1504" s="31">
        <f ca="1">IFERROR(__xludf.DUMMYFUNCTION("IF(OR(ISBLANK($I1504),I1504=TODAY()), GOOGLEFINANCE(""INDEXBVMF:IFIX"") ,INDEX(GOOGLEFINANCE(""INDEXBVMF:IFIX"",""price"",$I1504),2,2))"),3416.25)</f>
        <v>3416.25</v>
      </c>
      <c r="W1504" s="32" t="e">
        <f t="shared" ca="1" si="47"/>
        <v>#VALUE!</v>
      </c>
      <c r="X1504" s="33" t="s">
        <v>66</v>
      </c>
      <c r="Y1504" s="34">
        <v>0</v>
      </c>
    </row>
    <row r="1505" spans="1:25" ht="15.75" customHeight="1" x14ac:dyDescent="0.2">
      <c r="A1505" s="48"/>
      <c r="B1505" s="45"/>
      <c r="C1505" s="46"/>
      <c r="D1505" s="48"/>
      <c r="E1505" s="135"/>
      <c r="F1505" s="49">
        <f t="shared" si="40"/>
        <v>0</v>
      </c>
      <c r="G1505" s="49">
        <f t="shared" si="41"/>
        <v>0</v>
      </c>
      <c r="H1505" s="34" t="s">
        <v>66</v>
      </c>
      <c r="I1505" s="45"/>
      <c r="J1505" s="46"/>
      <c r="K1505" s="25"/>
      <c r="L1505" s="22"/>
      <c r="M1505" s="47" t="str">
        <f t="shared" si="42"/>
        <v/>
      </c>
      <c r="N1505" s="27" t="str">
        <f t="shared" si="43"/>
        <v/>
      </c>
      <c r="O1505" s="27" t="str">
        <f t="shared" si="44"/>
        <v/>
      </c>
      <c r="P1505" s="27" t="str">
        <f t="shared" si="45"/>
        <v/>
      </c>
      <c r="Q1505" s="28" t="s">
        <v>66</v>
      </c>
      <c r="R1505" s="33" t="s">
        <v>66</v>
      </c>
      <c r="S1505" s="30">
        <f ca="1">SUMIFS(Dividendos!E:E,Dividendos!B:B,A1505,Dividendos!A:A,"&gt;="&amp;B1505,Dividendos!A:A,"&lt;="&amp; IF(I1505="",TODAY(),I1505 ))*D1505</f>
        <v>0</v>
      </c>
      <c r="T1505" s="30">
        <f t="shared" ca="1" si="46"/>
        <v>0</v>
      </c>
      <c r="U1505" s="31" t="str">
        <f ca="1">IFERROR(__xludf.DUMMYFUNCTION("IFERROR(IF(B1505=TODAY(),GOOGLEFINANCE(""INDEXBVMF:IFIX""),INDEX(GOOGLEFINANCE(""INDEXBVMF:IFIX"",""price"",$B1505),2,2)))"),"")</f>
        <v/>
      </c>
      <c r="V1505" s="31">
        <f ca="1">IFERROR(__xludf.DUMMYFUNCTION("IF(OR(ISBLANK($I1505),I1505=TODAY()), GOOGLEFINANCE(""INDEXBVMF:IFIX"") ,INDEX(GOOGLEFINANCE(""INDEXBVMF:IFIX"",""price"",$I1505),2,2))"),3416.25)</f>
        <v>3416.25</v>
      </c>
      <c r="W1505" s="32" t="e">
        <f t="shared" ca="1" si="47"/>
        <v>#VALUE!</v>
      </c>
      <c r="X1505" s="33" t="s">
        <v>66</v>
      </c>
      <c r="Y1505" s="34">
        <v>0</v>
      </c>
    </row>
    <row r="1506" spans="1:25" ht="15.75" customHeight="1" x14ac:dyDescent="0.2">
      <c r="A1506" s="48"/>
      <c r="B1506" s="45"/>
      <c r="C1506" s="46"/>
      <c r="D1506" s="48"/>
      <c r="E1506" s="135"/>
      <c r="F1506" s="49">
        <f t="shared" si="40"/>
        <v>0</v>
      </c>
      <c r="G1506" s="49">
        <f t="shared" si="41"/>
        <v>0</v>
      </c>
      <c r="H1506" s="34" t="s">
        <v>66</v>
      </c>
      <c r="I1506" s="45"/>
      <c r="J1506" s="46"/>
      <c r="K1506" s="25"/>
      <c r="L1506" s="22"/>
      <c r="M1506" s="47" t="str">
        <f t="shared" si="42"/>
        <v/>
      </c>
      <c r="N1506" s="27" t="str">
        <f t="shared" si="43"/>
        <v/>
      </c>
      <c r="O1506" s="27" t="str">
        <f t="shared" si="44"/>
        <v/>
      </c>
      <c r="P1506" s="27" t="str">
        <f t="shared" si="45"/>
        <v/>
      </c>
      <c r="Q1506" s="28" t="s">
        <v>66</v>
      </c>
      <c r="R1506" s="33" t="s">
        <v>66</v>
      </c>
      <c r="S1506" s="30">
        <f ca="1">SUMIFS(Dividendos!E:E,Dividendos!B:B,A1506,Dividendos!A:A,"&gt;="&amp;B1506,Dividendos!A:A,"&lt;="&amp; IF(I1506="",TODAY(),I1506 ))*D1506</f>
        <v>0</v>
      </c>
      <c r="T1506" s="30">
        <f t="shared" ca="1" si="46"/>
        <v>0</v>
      </c>
      <c r="U1506" s="31" t="str">
        <f ca="1">IFERROR(__xludf.DUMMYFUNCTION("IFERROR(IF(B1506=TODAY(),GOOGLEFINANCE(""INDEXBVMF:IFIX""),INDEX(GOOGLEFINANCE(""INDEXBVMF:IFIX"",""price"",$B1506),2,2)))"),"")</f>
        <v/>
      </c>
      <c r="V1506" s="31">
        <f ca="1">IFERROR(__xludf.DUMMYFUNCTION("IF(OR(ISBLANK($I1506),I1506=TODAY()), GOOGLEFINANCE(""INDEXBVMF:IFIX"") ,INDEX(GOOGLEFINANCE(""INDEXBVMF:IFIX"",""price"",$I1506),2,2))"),3416.25)</f>
        <v>3416.25</v>
      </c>
      <c r="W1506" s="32" t="e">
        <f t="shared" ca="1" si="47"/>
        <v>#VALUE!</v>
      </c>
      <c r="X1506" s="33" t="s">
        <v>66</v>
      </c>
      <c r="Y1506" s="34">
        <v>0</v>
      </c>
    </row>
    <row r="1507" spans="1:25" ht="15.75" customHeight="1" x14ac:dyDescent="0.2">
      <c r="A1507" s="48"/>
      <c r="B1507" s="45"/>
      <c r="C1507" s="46"/>
      <c r="D1507" s="48"/>
      <c r="E1507" s="135"/>
      <c r="F1507" s="49">
        <f t="shared" si="40"/>
        <v>0</v>
      </c>
      <c r="G1507" s="49">
        <f t="shared" si="41"/>
        <v>0</v>
      </c>
      <c r="H1507" s="34" t="s">
        <v>66</v>
      </c>
      <c r="I1507" s="45"/>
      <c r="J1507" s="46"/>
      <c r="K1507" s="25"/>
      <c r="L1507" s="22"/>
      <c r="M1507" s="47" t="str">
        <f t="shared" si="42"/>
        <v/>
      </c>
      <c r="N1507" s="27" t="str">
        <f t="shared" si="43"/>
        <v/>
      </c>
      <c r="O1507" s="27" t="str">
        <f t="shared" si="44"/>
        <v/>
      </c>
      <c r="P1507" s="27" t="str">
        <f t="shared" si="45"/>
        <v/>
      </c>
      <c r="Q1507" s="28" t="s">
        <v>66</v>
      </c>
      <c r="R1507" s="33" t="s">
        <v>66</v>
      </c>
      <c r="S1507" s="30">
        <f ca="1">SUMIFS(Dividendos!E:E,Dividendos!B:B,A1507,Dividendos!A:A,"&gt;="&amp;B1507,Dividendos!A:A,"&lt;="&amp; IF(I1507="",TODAY(),I1507 ))*D1507</f>
        <v>0</v>
      </c>
      <c r="T1507" s="30">
        <f t="shared" ca="1" si="46"/>
        <v>0</v>
      </c>
      <c r="U1507" s="31" t="str">
        <f ca="1">IFERROR(__xludf.DUMMYFUNCTION("IFERROR(IF(B1507=TODAY(),GOOGLEFINANCE(""INDEXBVMF:IFIX""),INDEX(GOOGLEFINANCE(""INDEXBVMF:IFIX"",""price"",$B1507),2,2)))"),"")</f>
        <v/>
      </c>
      <c r="V1507" s="31">
        <f ca="1">IFERROR(__xludf.DUMMYFUNCTION("IF(OR(ISBLANK($I1507),I1507=TODAY()), GOOGLEFINANCE(""INDEXBVMF:IFIX"") ,INDEX(GOOGLEFINANCE(""INDEXBVMF:IFIX"",""price"",$I1507),2,2))"),3416.25)</f>
        <v>3416.25</v>
      </c>
      <c r="W1507" s="32" t="e">
        <f t="shared" ca="1" si="47"/>
        <v>#VALUE!</v>
      </c>
      <c r="X1507" s="33" t="s">
        <v>66</v>
      </c>
      <c r="Y1507" s="34">
        <v>0</v>
      </c>
    </row>
    <row r="1508" spans="1:25" ht="15.75" customHeight="1" x14ac:dyDescent="0.2">
      <c r="A1508" s="48"/>
      <c r="B1508" s="45"/>
      <c r="C1508" s="46"/>
      <c r="D1508" s="48"/>
      <c r="E1508" s="135"/>
      <c r="F1508" s="49">
        <f t="shared" si="40"/>
        <v>0</v>
      </c>
      <c r="G1508" s="49">
        <f t="shared" si="41"/>
        <v>0</v>
      </c>
      <c r="H1508" s="34" t="s">
        <v>66</v>
      </c>
      <c r="I1508" s="45"/>
      <c r="J1508" s="46"/>
      <c r="K1508" s="25"/>
      <c r="L1508" s="22"/>
      <c r="M1508" s="47" t="str">
        <f t="shared" si="42"/>
        <v/>
      </c>
      <c r="N1508" s="27" t="str">
        <f t="shared" si="43"/>
        <v/>
      </c>
      <c r="O1508" s="27" t="str">
        <f t="shared" si="44"/>
        <v/>
      </c>
      <c r="P1508" s="27" t="str">
        <f t="shared" si="45"/>
        <v/>
      </c>
      <c r="Q1508" s="28" t="s">
        <v>66</v>
      </c>
      <c r="R1508" s="33" t="s">
        <v>66</v>
      </c>
      <c r="S1508" s="30">
        <f ca="1">SUMIFS(Dividendos!E:E,Dividendos!B:B,A1508,Dividendos!A:A,"&gt;="&amp;B1508,Dividendos!A:A,"&lt;="&amp; IF(I1508="",TODAY(),I1508 ))*D1508</f>
        <v>0</v>
      </c>
      <c r="T1508" s="30">
        <f t="shared" ca="1" si="46"/>
        <v>0</v>
      </c>
      <c r="U1508" s="31" t="str">
        <f ca="1">IFERROR(__xludf.DUMMYFUNCTION("IFERROR(IF(B1508=TODAY(),GOOGLEFINANCE(""INDEXBVMF:IFIX""),INDEX(GOOGLEFINANCE(""INDEXBVMF:IFIX"",""price"",$B1508),2,2)))"),"")</f>
        <v/>
      </c>
      <c r="V1508" s="31">
        <f ca="1">IFERROR(__xludf.DUMMYFUNCTION("IF(OR(ISBLANK($I1508),I1508=TODAY()), GOOGLEFINANCE(""INDEXBVMF:IFIX"") ,INDEX(GOOGLEFINANCE(""INDEXBVMF:IFIX"",""price"",$I1508),2,2))"),3416.25)</f>
        <v>3416.25</v>
      </c>
      <c r="W1508" s="32" t="e">
        <f t="shared" ca="1" si="47"/>
        <v>#VALUE!</v>
      </c>
      <c r="X1508" s="33" t="s">
        <v>66</v>
      </c>
      <c r="Y1508" s="34">
        <v>0</v>
      </c>
    </row>
    <row r="1509" spans="1:25" ht="15.75" customHeight="1" x14ac:dyDescent="0.2">
      <c r="A1509" s="48"/>
      <c r="B1509" s="45"/>
      <c r="C1509" s="46"/>
      <c r="D1509" s="48"/>
      <c r="E1509" s="135"/>
      <c r="F1509" s="49">
        <f t="shared" si="40"/>
        <v>0</v>
      </c>
      <c r="G1509" s="49">
        <f t="shared" si="41"/>
        <v>0</v>
      </c>
      <c r="H1509" s="34" t="s">
        <v>66</v>
      </c>
      <c r="I1509" s="45"/>
      <c r="J1509" s="46"/>
      <c r="K1509" s="25"/>
      <c r="L1509" s="22"/>
      <c r="M1509" s="47" t="str">
        <f t="shared" si="42"/>
        <v/>
      </c>
      <c r="N1509" s="27" t="str">
        <f t="shared" si="43"/>
        <v/>
      </c>
      <c r="O1509" s="27" t="str">
        <f t="shared" si="44"/>
        <v/>
      </c>
      <c r="P1509" s="27" t="str">
        <f t="shared" si="45"/>
        <v/>
      </c>
      <c r="Q1509" s="28" t="s">
        <v>66</v>
      </c>
      <c r="R1509" s="33" t="s">
        <v>66</v>
      </c>
      <c r="S1509" s="30">
        <f ca="1">SUMIFS(Dividendos!E:E,Dividendos!B:B,A1509,Dividendos!A:A,"&gt;="&amp;B1509,Dividendos!A:A,"&lt;="&amp; IF(I1509="",TODAY(),I1509 ))*D1509</f>
        <v>0</v>
      </c>
      <c r="T1509" s="30">
        <f t="shared" ca="1" si="46"/>
        <v>0</v>
      </c>
      <c r="U1509" s="31" t="str">
        <f ca="1">IFERROR(__xludf.DUMMYFUNCTION("IFERROR(IF(B1509=TODAY(),GOOGLEFINANCE(""INDEXBVMF:IFIX""),INDEX(GOOGLEFINANCE(""INDEXBVMF:IFIX"",""price"",$B1509),2,2)))"),"")</f>
        <v/>
      </c>
      <c r="V1509" s="31">
        <f ca="1">IFERROR(__xludf.DUMMYFUNCTION("IF(OR(ISBLANK($I1509),I1509=TODAY()), GOOGLEFINANCE(""INDEXBVMF:IFIX"") ,INDEX(GOOGLEFINANCE(""INDEXBVMF:IFIX"",""price"",$I1509),2,2))"),3416.25)</f>
        <v>3416.25</v>
      </c>
      <c r="W1509" s="32" t="e">
        <f t="shared" ca="1" si="47"/>
        <v>#VALUE!</v>
      </c>
      <c r="X1509" s="33" t="s">
        <v>66</v>
      </c>
      <c r="Y1509" s="34">
        <v>0</v>
      </c>
    </row>
    <row r="1510" spans="1:25" ht="15.75" customHeight="1" x14ac:dyDescent="0.2">
      <c r="A1510" s="48"/>
      <c r="B1510" s="45"/>
      <c r="C1510" s="46"/>
      <c r="D1510" s="48"/>
      <c r="E1510" s="135"/>
      <c r="F1510" s="49">
        <f t="shared" si="40"/>
        <v>0</v>
      </c>
      <c r="G1510" s="49">
        <f t="shared" si="41"/>
        <v>0</v>
      </c>
      <c r="H1510" s="34" t="s">
        <v>66</v>
      </c>
      <c r="I1510" s="45"/>
      <c r="J1510" s="46"/>
      <c r="K1510" s="25"/>
      <c r="L1510" s="22"/>
      <c r="M1510" s="47" t="str">
        <f t="shared" si="42"/>
        <v/>
      </c>
      <c r="N1510" s="27" t="str">
        <f t="shared" si="43"/>
        <v/>
      </c>
      <c r="O1510" s="27" t="str">
        <f t="shared" si="44"/>
        <v/>
      </c>
      <c r="P1510" s="27" t="str">
        <f t="shared" si="45"/>
        <v/>
      </c>
      <c r="Q1510" s="28" t="s">
        <v>66</v>
      </c>
      <c r="R1510" s="33" t="s">
        <v>66</v>
      </c>
      <c r="S1510" s="30">
        <f ca="1">SUMIFS(Dividendos!E:E,Dividendos!B:B,A1510,Dividendos!A:A,"&gt;="&amp;B1510,Dividendos!A:A,"&lt;="&amp; IF(I1510="",TODAY(),I1510 ))*D1510</f>
        <v>0</v>
      </c>
      <c r="T1510" s="30">
        <f t="shared" ca="1" si="46"/>
        <v>0</v>
      </c>
      <c r="U1510" s="31" t="str">
        <f ca="1">IFERROR(__xludf.DUMMYFUNCTION("IFERROR(IF(B1510=TODAY(),GOOGLEFINANCE(""INDEXBVMF:IFIX""),INDEX(GOOGLEFINANCE(""INDEXBVMF:IFIX"",""price"",$B1510),2,2)))"),"")</f>
        <v/>
      </c>
      <c r="V1510" s="31">
        <f ca="1">IFERROR(__xludf.DUMMYFUNCTION("IF(OR(ISBLANK($I1510),I1510=TODAY()), GOOGLEFINANCE(""INDEXBVMF:IFIX"") ,INDEX(GOOGLEFINANCE(""INDEXBVMF:IFIX"",""price"",$I1510),2,2))"),3416.25)</f>
        <v>3416.25</v>
      </c>
      <c r="W1510" s="32" t="e">
        <f t="shared" ca="1" si="47"/>
        <v>#VALUE!</v>
      </c>
      <c r="X1510" s="33" t="s">
        <v>66</v>
      </c>
      <c r="Y1510" s="34">
        <v>0</v>
      </c>
    </row>
    <row r="1511" spans="1:25" ht="15.75" customHeight="1" x14ac:dyDescent="0.2">
      <c r="A1511" s="48"/>
      <c r="B1511" s="45"/>
      <c r="C1511" s="46"/>
      <c r="D1511" s="48"/>
      <c r="E1511" s="135"/>
      <c r="F1511" s="49">
        <f t="shared" si="40"/>
        <v>0</v>
      </c>
      <c r="G1511" s="49">
        <f t="shared" si="41"/>
        <v>0</v>
      </c>
      <c r="H1511" s="34" t="s">
        <v>66</v>
      </c>
      <c r="I1511" s="45"/>
      <c r="J1511" s="46"/>
      <c r="K1511" s="25"/>
      <c r="L1511" s="22"/>
      <c r="M1511" s="47" t="str">
        <f t="shared" si="42"/>
        <v/>
      </c>
      <c r="N1511" s="27" t="str">
        <f t="shared" si="43"/>
        <v/>
      </c>
      <c r="O1511" s="27" t="str">
        <f t="shared" si="44"/>
        <v/>
      </c>
      <c r="P1511" s="27" t="str">
        <f t="shared" si="45"/>
        <v/>
      </c>
      <c r="Q1511" s="28" t="s">
        <v>66</v>
      </c>
      <c r="R1511" s="33" t="s">
        <v>66</v>
      </c>
      <c r="S1511" s="30">
        <f ca="1">SUMIFS(Dividendos!E:E,Dividendos!B:B,A1511,Dividendos!A:A,"&gt;="&amp;B1511,Dividendos!A:A,"&lt;="&amp; IF(I1511="",TODAY(),I1511 ))*D1511</f>
        <v>0</v>
      </c>
      <c r="T1511" s="30">
        <f t="shared" ca="1" si="46"/>
        <v>0</v>
      </c>
      <c r="U1511" s="31" t="str">
        <f ca="1">IFERROR(__xludf.DUMMYFUNCTION("IFERROR(IF(B1511=TODAY(),GOOGLEFINANCE(""INDEXBVMF:IFIX""),INDEX(GOOGLEFINANCE(""INDEXBVMF:IFIX"",""price"",$B1511),2,2)))"),"")</f>
        <v/>
      </c>
      <c r="V1511" s="31">
        <f ca="1">IFERROR(__xludf.DUMMYFUNCTION("IF(OR(ISBLANK($I1511),I1511=TODAY()), GOOGLEFINANCE(""INDEXBVMF:IFIX"") ,INDEX(GOOGLEFINANCE(""INDEXBVMF:IFIX"",""price"",$I1511),2,2))"),3416.25)</f>
        <v>3416.25</v>
      </c>
      <c r="W1511" s="32" t="e">
        <f t="shared" ca="1" si="47"/>
        <v>#VALUE!</v>
      </c>
      <c r="X1511" s="33" t="s">
        <v>66</v>
      </c>
      <c r="Y1511" s="34">
        <v>0</v>
      </c>
    </row>
    <row r="1512" spans="1:25" ht="15.75" customHeight="1" x14ac:dyDescent="0.2">
      <c r="A1512" s="48"/>
      <c r="B1512" s="45"/>
      <c r="C1512" s="46"/>
      <c r="D1512" s="48"/>
      <c r="E1512" s="135"/>
      <c r="F1512" s="49">
        <f t="shared" si="40"/>
        <v>0</v>
      </c>
      <c r="G1512" s="49">
        <f t="shared" si="41"/>
        <v>0</v>
      </c>
      <c r="H1512" s="34" t="s">
        <v>66</v>
      </c>
      <c r="I1512" s="45"/>
      <c r="J1512" s="46"/>
      <c r="K1512" s="25"/>
      <c r="L1512" s="22"/>
      <c r="M1512" s="47" t="str">
        <f t="shared" si="42"/>
        <v/>
      </c>
      <c r="N1512" s="27" t="str">
        <f t="shared" si="43"/>
        <v/>
      </c>
      <c r="O1512" s="27" t="str">
        <f t="shared" si="44"/>
        <v/>
      </c>
      <c r="P1512" s="27" t="str">
        <f t="shared" si="45"/>
        <v/>
      </c>
      <c r="Q1512" s="28" t="s">
        <v>66</v>
      </c>
      <c r="R1512" s="33" t="s">
        <v>66</v>
      </c>
      <c r="S1512" s="30">
        <f ca="1">SUMIFS(Dividendos!E:E,Dividendos!B:B,A1512,Dividendos!A:A,"&gt;="&amp;B1512,Dividendos!A:A,"&lt;="&amp; IF(I1512="",TODAY(),I1512 ))*D1512</f>
        <v>0</v>
      </c>
      <c r="T1512" s="30">
        <f t="shared" ca="1" si="46"/>
        <v>0</v>
      </c>
      <c r="U1512" s="31" t="str">
        <f ca="1">IFERROR(__xludf.DUMMYFUNCTION("IFERROR(IF(B1512=TODAY(),GOOGLEFINANCE(""INDEXBVMF:IFIX""),INDEX(GOOGLEFINANCE(""INDEXBVMF:IFIX"",""price"",$B1512),2,2)))"),"")</f>
        <v/>
      </c>
      <c r="V1512" s="31">
        <f ca="1">IFERROR(__xludf.DUMMYFUNCTION("IF(OR(ISBLANK($I1512),I1512=TODAY()), GOOGLEFINANCE(""INDEXBVMF:IFIX"") ,INDEX(GOOGLEFINANCE(""INDEXBVMF:IFIX"",""price"",$I1512),2,2))"),3416.25)</f>
        <v>3416.25</v>
      </c>
      <c r="W1512" s="32" t="e">
        <f t="shared" ca="1" si="47"/>
        <v>#VALUE!</v>
      </c>
      <c r="X1512" s="33" t="s">
        <v>66</v>
      </c>
      <c r="Y1512" s="34">
        <v>0</v>
      </c>
    </row>
    <row r="1513" spans="1:25" ht="15.75" customHeight="1" x14ac:dyDescent="0.2">
      <c r="A1513" s="48"/>
      <c r="B1513" s="45"/>
      <c r="C1513" s="46"/>
      <c r="D1513" s="48"/>
      <c r="E1513" s="135"/>
      <c r="F1513" s="49">
        <f t="shared" si="40"/>
        <v>0</v>
      </c>
      <c r="G1513" s="49">
        <f t="shared" si="41"/>
        <v>0</v>
      </c>
      <c r="H1513" s="34" t="s">
        <v>66</v>
      </c>
      <c r="I1513" s="45"/>
      <c r="J1513" s="46"/>
      <c r="K1513" s="25"/>
      <c r="L1513" s="22"/>
      <c r="M1513" s="47" t="str">
        <f t="shared" si="42"/>
        <v/>
      </c>
      <c r="N1513" s="27" t="str">
        <f t="shared" si="43"/>
        <v/>
      </c>
      <c r="O1513" s="27" t="str">
        <f t="shared" si="44"/>
        <v/>
      </c>
      <c r="P1513" s="27" t="str">
        <f t="shared" si="45"/>
        <v/>
      </c>
      <c r="Q1513" s="28" t="s">
        <v>66</v>
      </c>
      <c r="R1513" s="33" t="s">
        <v>66</v>
      </c>
      <c r="S1513" s="30">
        <f ca="1">SUMIFS(Dividendos!E:E,Dividendos!B:B,A1513,Dividendos!A:A,"&gt;="&amp;B1513,Dividendos!A:A,"&lt;="&amp; IF(I1513="",TODAY(),I1513 ))*D1513</f>
        <v>0</v>
      </c>
      <c r="T1513" s="30">
        <f t="shared" ca="1" si="46"/>
        <v>0</v>
      </c>
      <c r="U1513" s="31" t="str">
        <f ca="1">IFERROR(__xludf.DUMMYFUNCTION("IFERROR(IF(B1513=TODAY(),GOOGLEFINANCE(""INDEXBVMF:IFIX""),INDEX(GOOGLEFINANCE(""INDEXBVMF:IFIX"",""price"",$B1513),2,2)))"),"")</f>
        <v/>
      </c>
      <c r="V1513" s="31">
        <f ca="1">IFERROR(__xludf.DUMMYFUNCTION("IF(OR(ISBLANK($I1513),I1513=TODAY()), GOOGLEFINANCE(""INDEXBVMF:IFIX"") ,INDEX(GOOGLEFINANCE(""INDEXBVMF:IFIX"",""price"",$I1513),2,2))"),3416.25)</f>
        <v>3416.25</v>
      </c>
      <c r="W1513" s="32" t="e">
        <f t="shared" ca="1" si="47"/>
        <v>#VALUE!</v>
      </c>
      <c r="X1513" s="33" t="s">
        <v>66</v>
      </c>
      <c r="Y1513" s="34">
        <v>0</v>
      </c>
    </row>
    <row r="1514" spans="1:25" ht="15.75" customHeight="1" x14ac:dyDescent="0.2">
      <c r="A1514" s="48"/>
      <c r="B1514" s="45"/>
      <c r="C1514" s="46"/>
      <c r="D1514" s="48"/>
      <c r="E1514" s="135"/>
      <c r="F1514" s="49">
        <f t="shared" si="40"/>
        <v>0</v>
      </c>
      <c r="G1514" s="49">
        <f t="shared" si="41"/>
        <v>0</v>
      </c>
      <c r="H1514" s="34" t="s">
        <v>66</v>
      </c>
      <c r="I1514" s="45"/>
      <c r="J1514" s="46"/>
      <c r="K1514" s="25"/>
      <c r="L1514" s="22"/>
      <c r="M1514" s="47" t="str">
        <f t="shared" si="42"/>
        <v/>
      </c>
      <c r="N1514" s="27" t="str">
        <f t="shared" si="43"/>
        <v/>
      </c>
      <c r="O1514" s="27" t="str">
        <f t="shared" si="44"/>
        <v/>
      </c>
      <c r="P1514" s="27" t="str">
        <f t="shared" si="45"/>
        <v/>
      </c>
      <c r="Q1514" s="28" t="s">
        <v>66</v>
      </c>
      <c r="R1514" s="33" t="s">
        <v>66</v>
      </c>
      <c r="S1514" s="30">
        <f ca="1">SUMIFS(Dividendos!E:E,Dividendos!B:B,A1514,Dividendos!A:A,"&gt;="&amp;B1514,Dividendos!A:A,"&lt;="&amp; IF(I1514="",TODAY(),I1514 ))*D1514</f>
        <v>0</v>
      </c>
      <c r="T1514" s="30">
        <f t="shared" ca="1" si="46"/>
        <v>0</v>
      </c>
      <c r="U1514" s="31" t="str">
        <f ca="1">IFERROR(__xludf.DUMMYFUNCTION("IFERROR(IF(B1514=TODAY(),GOOGLEFINANCE(""INDEXBVMF:IFIX""),INDEX(GOOGLEFINANCE(""INDEXBVMF:IFIX"",""price"",$B1514),2,2)))"),"")</f>
        <v/>
      </c>
      <c r="V1514" s="31">
        <f ca="1">IFERROR(__xludf.DUMMYFUNCTION("IF(OR(ISBLANK($I1514),I1514=TODAY()), GOOGLEFINANCE(""INDEXBVMF:IFIX"") ,INDEX(GOOGLEFINANCE(""INDEXBVMF:IFIX"",""price"",$I1514),2,2))"),3416.25)</f>
        <v>3416.25</v>
      </c>
      <c r="W1514" s="32" t="e">
        <f t="shared" ca="1" si="47"/>
        <v>#VALUE!</v>
      </c>
      <c r="X1514" s="33" t="s">
        <v>66</v>
      </c>
      <c r="Y1514" s="34">
        <v>0</v>
      </c>
    </row>
    <row r="1515" spans="1:25" ht="15.75" customHeight="1" x14ac:dyDescent="0.2">
      <c r="A1515" s="48"/>
      <c r="B1515" s="45"/>
      <c r="C1515" s="46"/>
      <c r="D1515" s="48"/>
      <c r="E1515" s="135"/>
      <c r="F1515" s="49">
        <f t="shared" si="40"/>
        <v>0</v>
      </c>
      <c r="G1515" s="49">
        <f t="shared" si="41"/>
        <v>0</v>
      </c>
      <c r="H1515" s="34" t="s">
        <v>66</v>
      </c>
      <c r="I1515" s="45"/>
      <c r="J1515" s="46"/>
      <c r="K1515" s="25"/>
      <c r="L1515" s="22"/>
      <c r="M1515" s="47" t="str">
        <f t="shared" si="42"/>
        <v/>
      </c>
      <c r="N1515" s="27" t="str">
        <f t="shared" si="43"/>
        <v/>
      </c>
      <c r="O1515" s="27" t="str">
        <f t="shared" si="44"/>
        <v/>
      </c>
      <c r="P1515" s="27" t="str">
        <f t="shared" si="45"/>
        <v/>
      </c>
      <c r="Q1515" s="28" t="s">
        <v>66</v>
      </c>
      <c r="R1515" s="33" t="s">
        <v>66</v>
      </c>
      <c r="S1515" s="30">
        <f ca="1">SUMIFS(Dividendos!E:E,Dividendos!B:B,A1515,Dividendos!A:A,"&gt;="&amp;B1515,Dividendos!A:A,"&lt;="&amp; IF(I1515="",TODAY(),I1515 ))*D1515</f>
        <v>0</v>
      </c>
      <c r="T1515" s="30">
        <f t="shared" ca="1" si="46"/>
        <v>0</v>
      </c>
      <c r="U1515" s="31" t="str">
        <f ca="1">IFERROR(__xludf.DUMMYFUNCTION("IFERROR(IF(B1515=TODAY(),GOOGLEFINANCE(""INDEXBVMF:IFIX""),INDEX(GOOGLEFINANCE(""INDEXBVMF:IFIX"",""price"",$B1515),2,2)))"),"")</f>
        <v/>
      </c>
      <c r="V1515" s="31">
        <f ca="1">IFERROR(__xludf.DUMMYFUNCTION("IF(OR(ISBLANK($I1515),I1515=TODAY()), GOOGLEFINANCE(""INDEXBVMF:IFIX"") ,INDEX(GOOGLEFINANCE(""INDEXBVMF:IFIX"",""price"",$I1515),2,2))"),3416.25)</f>
        <v>3416.25</v>
      </c>
      <c r="W1515" s="32" t="e">
        <f t="shared" ca="1" si="47"/>
        <v>#VALUE!</v>
      </c>
      <c r="X1515" s="33" t="s">
        <v>66</v>
      </c>
      <c r="Y1515" s="34">
        <v>0</v>
      </c>
    </row>
    <row r="1516" spans="1:25" ht="15.75" customHeight="1" x14ac:dyDescent="0.2">
      <c r="A1516" s="48"/>
      <c r="B1516" s="45"/>
      <c r="C1516" s="46"/>
      <c r="D1516" s="48"/>
      <c r="E1516" s="135"/>
      <c r="F1516" s="49">
        <f t="shared" si="40"/>
        <v>0</v>
      </c>
      <c r="G1516" s="49">
        <f t="shared" si="41"/>
        <v>0</v>
      </c>
      <c r="H1516" s="34" t="s">
        <v>66</v>
      </c>
      <c r="I1516" s="45"/>
      <c r="J1516" s="46"/>
      <c r="K1516" s="25"/>
      <c r="L1516" s="22"/>
      <c r="M1516" s="47" t="str">
        <f t="shared" si="42"/>
        <v/>
      </c>
      <c r="N1516" s="27" t="str">
        <f t="shared" si="43"/>
        <v/>
      </c>
      <c r="O1516" s="27" t="str">
        <f t="shared" si="44"/>
        <v/>
      </c>
      <c r="P1516" s="27" t="str">
        <f t="shared" si="45"/>
        <v/>
      </c>
      <c r="Q1516" s="28" t="s">
        <v>66</v>
      </c>
      <c r="R1516" s="33" t="s">
        <v>66</v>
      </c>
      <c r="S1516" s="30">
        <f ca="1">SUMIFS(Dividendos!E:E,Dividendos!B:B,A1516,Dividendos!A:A,"&gt;="&amp;B1516,Dividendos!A:A,"&lt;="&amp; IF(I1516="",TODAY(),I1516 ))*D1516</f>
        <v>0</v>
      </c>
      <c r="T1516" s="30">
        <f t="shared" ca="1" si="46"/>
        <v>0</v>
      </c>
      <c r="U1516" s="31" t="str">
        <f ca="1">IFERROR(__xludf.DUMMYFUNCTION("IFERROR(IF(B1516=TODAY(),GOOGLEFINANCE(""INDEXBVMF:IFIX""),INDEX(GOOGLEFINANCE(""INDEXBVMF:IFIX"",""price"",$B1516),2,2)))"),"")</f>
        <v/>
      </c>
      <c r="V1516" s="31">
        <f ca="1">IFERROR(__xludf.DUMMYFUNCTION("IF(OR(ISBLANK($I1516),I1516=TODAY()), GOOGLEFINANCE(""INDEXBVMF:IFIX"") ,INDEX(GOOGLEFINANCE(""INDEXBVMF:IFIX"",""price"",$I1516),2,2))"),3416.25)</f>
        <v>3416.25</v>
      </c>
      <c r="W1516" s="32" t="e">
        <f t="shared" ca="1" si="47"/>
        <v>#VALUE!</v>
      </c>
      <c r="X1516" s="33" t="s">
        <v>66</v>
      </c>
      <c r="Y1516" s="34">
        <v>0</v>
      </c>
    </row>
    <row r="1517" spans="1:25" ht="15.75" customHeight="1" x14ac:dyDescent="0.2">
      <c r="A1517" s="48"/>
      <c r="B1517" s="45"/>
      <c r="C1517" s="46"/>
      <c r="D1517" s="48"/>
      <c r="E1517" s="135"/>
      <c r="F1517" s="49">
        <f t="shared" si="40"/>
        <v>0</v>
      </c>
      <c r="G1517" s="49">
        <f t="shared" si="41"/>
        <v>0</v>
      </c>
      <c r="H1517" s="34" t="s">
        <v>66</v>
      </c>
      <c r="I1517" s="45"/>
      <c r="J1517" s="46"/>
      <c r="K1517" s="25"/>
      <c r="L1517" s="22"/>
      <c r="M1517" s="47" t="str">
        <f t="shared" si="42"/>
        <v/>
      </c>
      <c r="N1517" s="27" t="str">
        <f t="shared" si="43"/>
        <v/>
      </c>
      <c r="O1517" s="27" t="str">
        <f t="shared" si="44"/>
        <v/>
      </c>
      <c r="P1517" s="27" t="str">
        <f t="shared" si="45"/>
        <v/>
      </c>
      <c r="Q1517" s="28" t="s">
        <v>66</v>
      </c>
      <c r="R1517" s="33" t="s">
        <v>66</v>
      </c>
      <c r="S1517" s="30">
        <f ca="1">SUMIFS(Dividendos!E:E,Dividendos!B:B,A1517,Dividendos!A:A,"&gt;="&amp;B1517,Dividendos!A:A,"&lt;="&amp; IF(I1517="",TODAY(),I1517 ))*D1517</f>
        <v>0</v>
      </c>
      <c r="T1517" s="30">
        <f t="shared" ca="1" si="46"/>
        <v>0</v>
      </c>
      <c r="U1517" s="31" t="str">
        <f ca="1">IFERROR(__xludf.DUMMYFUNCTION("IFERROR(IF(B1517=TODAY(),GOOGLEFINANCE(""INDEXBVMF:IFIX""),INDEX(GOOGLEFINANCE(""INDEXBVMF:IFIX"",""price"",$B1517),2,2)))"),"")</f>
        <v/>
      </c>
      <c r="V1517" s="31">
        <f ca="1">IFERROR(__xludf.DUMMYFUNCTION("IF(OR(ISBLANK($I1517),I1517=TODAY()), GOOGLEFINANCE(""INDEXBVMF:IFIX"") ,INDEX(GOOGLEFINANCE(""INDEXBVMF:IFIX"",""price"",$I1517),2,2))"),3416.25)</f>
        <v>3416.25</v>
      </c>
      <c r="W1517" s="32" t="e">
        <f t="shared" ca="1" si="47"/>
        <v>#VALUE!</v>
      </c>
      <c r="X1517" s="33" t="s">
        <v>66</v>
      </c>
      <c r="Y1517" s="34">
        <v>0</v>
      </c>
    </row>
    <row r="1518" spans="1:25" ht="15.75" customHeight="1" x14ac:dyDescent="0.2">
      <c r="A1518" s="48"/>
      <c r="B1518" s="45"/>
      <c r="C1518" s="46"/>
      <c r="D1518" s="48"/>
      <c r="E1518" s="135"/>
      <c r="F1518" s="49">
        <f t="shared" si="40"/>
        <v>0</v>
      </c>
      <c r="G1518" s="49">
        <f t="shared" si="41"/>
        <v>0</v>
      </c>
      <c r="H1518" s="34" t="s">
        <v>66</v>
      </c>
      <c r="I1518" s="45"/>
      <c r="J1518" s="46"/>
      <c r="K1518" s="25"/>
      <c r="L1518" s="22"/>
      <c r="M1518" s="47" t="str">
        <f t="shared" si="42"/>
        <v/>
      </c>
      <c r="N1518" s="27" t="str">
        <f t="shared" si="43"/>
        <v/>
      </c>
      <c r="O1518" s="27" t="str">
        <f t="shared" si="44"/>
        <v/>
      </c>
      <c r="P1518" s="27" t="str">
        <f t="shared" si="45"/>
        <v/>
      </c>
      <c r="Q1518" s="28" t="s">
        <v>66</v>
      </c>
      <c r="R1518" s="33" t="s">
        <v>66</v>
      </c>
      <c r="S1518" s="30">
        <f ca="1">SUMIFS(Dividendos!E:E,Dividendos!B:B,A1518,Dividendos!A:A,"&gt;="&amp;B1518,Dividendos!A:A,"&lt;="&amp; IF(I1518="",TODAY(),I1518 ))*D1518</f>
        <v>0</v>
      </c>
      <c r="T1518" s="30">
        <f t="shared" ca="1" si="46"/>
        <v>0</v>
      </c>
      <c r="U1518" s="31" t="str">
        <f ca="1">IFERROR(__xludf.DUMMYFUNCTION("IFERROR(IF(B1518=TODAY(),GOOGLEFINANCE(""INDEXBVMF:IFIX""),INDEX(GOOGLEFINANCE(""INDEXBVMF:IFIX"",""price"",$B1518),2,2)))"),"")</f>
        <v/>
      </c>
      <c r="V1518" s="31">
        <f ca="1">IFERROR(__xludf.DUMMYFUNCTION("IF(OR(ISBLANK($I1518),I1518=TODAY()), GOOGLEFINANCE(""INDEXBVMF:IFIX"") ,INDEX(GOOGLEFINANCE(""INDEXBVMF:IFIX"",""price"",$I1518),2,2))"),3416.25)</f>
        <v>3416.25</v>
      </c>
      <c r="W1518" s="32" t="e">
        <f t="shared" ca="1" si="47"/>
        <v>#VALUE!</v>
      </c>
      <c r="X1518" s="33" t="s">
        <v>66</v>
      </c>
      <c r="Y1518" s="34">
        <v>0</v>
      </c>
    </row>
    <row r="1519" spans="1:25" ht="15.75" customHeight="1" x14ac:dyDescent="0.2">
      <c r="A1519" s="48"/>
      <c r="B1519" s="45"/>
      <c r="C1519" s="46"/>
      <c r="D1519" s="48"/>
      <c r="E1519" s="135"/>
      <c r="F1519" s="49">
        <f t="shared" si="40"/>
        <v>0</v>
      </c>
      <c r="G1519" s="49">
        <f t="shared" si="41"/>
        <v>0</v>
      </c>
      <c r="H1519" s="34" t="s">
        <v>66</v>
      </c>
      <c r="I1519" s="45"/>
      <c r="J1519" s="46"/>
      <c r="K1519" s="25"/>
      <c r="L1519" s="22"/>
      <c r="M1519" s="47" t="str">
        <f t="shared" si="42"/>
        <v/>
      </c>
      <c r="N1519" s="27" t="str">
        <f t="shared" si="43"/>
        <v/>
      </c>
      <c r="O1519" s="27" t="str">
        <f t="shared" si="44"/>
        <v/>
      </c>
      <c r="P1519" s="27" t="str">
        <f t="shared" si="45"/>
        <v/>
      </c>
      <c r="Q1519" s="28" t="s">
        <v>66</v>
      </c>
      <c r="R1519" s="33" t="s">
        <v>66</v>
      </c>
      <c r="S1519" s="30">
        <f ca="1">SUMIFS(Dividendos!E:E,Dividendos!B:B,A1519,Dividendos!A:A,"&gt;="&amp;B1519,Dividendos!A:A,"&lt;="&amp; IF(I1519="",TODAY(),I1519 ))*D1519</f>
        <v>0</v>
      </c>
      <c r="T1519" s="30">
        <f t="shared" ca="1" si="46"/>
        <v>0</v>
      </c>
      <c r="U1519" s="31" t="str">
        <f ca="1">IFERROR(__xludf.DUMMYFUNCTION("IFERROR(IF(B1519=TODAY(),GOOGLEFINANCE(""INDEXBVMF:IFIX""),INDEX(GOOGLEFINANCE(""INDEXBVMF:IFIX"",""price"",$B1519),2,2)))"),"")</f>
        <v/>
      </c>
      <c r="V1519" s="31">
        <f ca="1">IFERROR(__xludf.DUMMYFUNCTION("IF(OR(ISBLANK($I1519),I1519=TODAY()), GOOGLEFINANCE(""INDEXBVMF:IFIX"") ,INDEX(GOOGLEFINANCE(""INDEXBVMF:IFIX"",""price"",$I1519),2,2))"),3416.25)</f>
        <v>3416.25</v>
      </c>
      <c r="W1519" s="32" t="e">
        <f t="shared" ca="1" si="47"/>
        <v>#VALUE!</v>
      </c>
      <c r="X1519" s="33" t="s">
        <v>66</v>
      </c>
      <c r="Y1519" s="34">
        <v>0</v>
      </c>
    </row>
    <row r="1520" spans="1:25" ht="15.75" customHeight="1" x14ac:dyDescent="0.2">
      <c r="A1520" s="48"/>
      <c r="B1520" s="45"/>
      <c r="C1520" s="46"/>
      <c r="D1520" s="48"/>
      <c r="E1520" s="135"/>
      <c r="F1520" s="49">
        <f t="shared" si="40"/>
        <v>0</v>
      </c>
      <c r="G1520" s="49">
        <f t="shared" si="41"/>
        <v>0</v>
      </c>
      <c r="H1520" s="34" t="s">
        <v>66</v>
      </c>
      <c r="I1520" s="45"/>
      <c r="J1520" s="46"/>
      <c r="K1520" s="25"/>
      <c r="L1520" s="22"/>
      <c r="M1520" s="47" t="str">
        <f t="shared" si="42"/>
        <v/>
      </c>
      <c r="N1520" s="27" t="str">
        <f t="shared" si="43"/>
        <v/>
      </c>
      <c r="O1520" s="27" t="str">
        <f t="shared" si="44"/>
        <v/>
      </c>
      <c r="P1520" s="27" t="str">
        <f t="shared" si="45"/>
        <v/>
      </c>
      <c r="Q1520" s="28" t="s">
        <v>66</v>
      </c>
      <c r="R1520" s="33" t="s">
        <v>66</v>
      </c>
      <c r="S1520" s="30">
        <f ca="1">SUMIFS(Dividendos!E:E,Dividendos!B:B,A1520,Dividendos!A:A,"&gt;="&amp;B1520,Dividendos!A:A,"&lt;="&amp; IF(I1520="",TODAY(),I1520 ))*D1520</f>
        <v>0</v>
      </c>
      <c r="T1520" s="30">
        <f t="shared" ca="1" si="46"/>
        <v>0</v>
      </c>
      <c r="U1520" s="31" t="str">
        <f ca="1">IFERROR(__xludf.DUMMYFUNCTION("IFERROR(IF(B1520=TODAY(),GOOGLEFINANCE(""INDEXBVMF:IFIX""),INDEX(GOOGLEFINANCE(""INDEXBVMF:IFIX"",""price"",$B1520),2,2)))"),"")</f>
        <v/>
      </c>
      <c r="V1520" s="31">
        <f ca="1">IFERROR(__xludf.DUMMYFUNCTION("IF(OR(ISBLANK($I1520),I1520=TODAY()), GOOGLEFINANCE(""INDEXBVMF:IFIX"") ,INDEX(GOOGLEFINANCE(""INDEXBVMF:IFIX"",""price"",$I1520),2,2))"),3416.25)</f>
        <v>3416.25</v>
      </c>
      <c r="W1520" s="32" t="e">
        <f t="shared" ca="1" si="47"/>
        <v>#VALUE!</v>
      </c>
      <c r="X1520" s="33" t="s">
        <v>66</v>
      </c>
      <c r="Y1520" s="34">
        <v>0</v>
      </c>
    </row>
    <row r="1521" spans="1:25" ht="15.75" customHeight="1" x14ac:dyDescent="0.2">
      <c r="A1521" s="48"/>
      <c r="B1521" s="45"/>
      <c r="C1521" s="46"/>
      <c r="D1521" s="48"/>
      <c r="E1521" s="135"/>
      <c r="F1521" s="49">
        <f t="shared" si="40"/>
        <v>0</v>
      </c>
      <c r="G1521" s="49">
        <f t="shared" si="41"/>
        <v>0</v>
      </c>
      <c r="H1521" s="34" t="s">
        <v>66</v>
      </c>
      <c r="I1521" s="45"/>
      <c r="J1521" s="46"/>
      <c r="K1521" s="25"/>
      <c r="L1521" s="22"/>
      <c r="M1521" s="47" t="str">
        <f t="shared" si="42"/>
        <v/>
      </c>
      <c r="N1521" s="27" t="str">
        <f t="shared" si="43"/>
        <v/>
      </c>
      <c r="O1521" s="27" t="str">
        <f t="shared" si="44"/>
        <v/>
      </c>
      <c r="P1521" s="27" t="str">
        <f t="shared" si="45"/>
        <v/>
      </c>
      <c r="Q1521" s="28" t="s">
        <v>66</v>
      </c>
      <c r="R1521" s="33" t="s">
        <v>66</v>
      </c>
      <c r="S1521" s="30">
        <f ca="1">SUMIFS(Dividendos!E:E,Dividendos!B:B,A1521,Dividendos!A:A,"&gt;="&amp;B1521,Dividendos!A:A,"&lt;="&amp; IF(I1521="",TODAY(),I1521 ))*D1521</f>
        <v>0</v>
      </c>
      <c r="T1521" s="30">
        <f t="shared" ca="1" si="46"/>
        <v>0</v>
      </c>
      <c r="U1521" s="31" t="str">
        <f ca="1">IFERROR(__xludf.DUMMYFUNCTION("IFERROR(IF(B1521=TODAY(),GOOGLEFINANCE(""INDEXBVMF:IFIX""),INDEX(GOOGLEFINANCE(""INDEXBVMF:IFIX"",""price"",$B1521),2,2)))"),"")</f>
        <v/>
      </c>
      <c r="V1521" s="31">
        <f ca="1">IFERROR(__xludf.DUMMYFUNCTION("IF(OR(ISBLANK($I1521),I1521=TODAY()), GOOGLEFINANCE(""INDEXBVMF:IFIX"") ,INDEX(GOOGLEFINANCE(""INDEXBVMF:IFIX"",""price"",$I1521),2,2))"),3416.25)</f>
        <v>3416.25</v>
      </c>
      <c r="W1521" s="32" t="e">
        <f t="shared" ca="1" si="47"/>
        <v>#VALUE!</v>
      </c>
      <c r="X1521" s="33" t="s">
        <v>66</v>
      </c>
      <c r="Y1521" s="34">
        <v>0</v>
      </c>
    </row>
    <row r="1522" spans="1:25" ht="15.75" customHeight="1" x14ac:dyDescent="0.2">
      <c r="A1522" s="48"/>
      <c r="B1522" s="45"/>
      <c r="C1522" s="46"/>
      <c r="D1522" s="48"/>
      <c r="E1522" s="135"/>
      <c r="F1522" s="49">
        <f t="shared" si="40"/>
        <v>0</v>
      </c>
      <c r="G1522" s="49">
        <f t="shared" si="41"/>
        <v>0</v>
      </c>
      <c r="H1522" s="34" t="s">
        <v>66</v>
      </c>
      <c r="I1522" s="45"/>
      <c r="J1522" s="46"/>
      <c r="K1522" s="25"/>
      <c r="L1522" s="22"/>
      <c r="M1522" s="47" t="str">
        <f t="shared" si="42"/>
        <v/>
      </c>
      <c r="N1522" s="27" t="str">
        <f t="shared" si="43"/>
        <v/>
      </c>
      <c r="O1522" s="27" t="str">
        <f t="shared" si="44"/>
        <v/>
      </c>
      <c r="P1522" s="27" t="str">
        <f t="shared" si="45"/>
        <v/>
      </c>
      <c r="Q1522" s="28" t="s">
        <v>66</v>
      </c>
      <c r="R1522" s="33" t="s">
        <v>66</v>
      </c>
      <c r="S1522" s="30">
        <f ca="1">SUMIFS(Dividendos!E:E,Dividendos!B:B,A1522,Dividendos!A:A,"&gt;="&amp;B1522,Dividendos!A:A,"&lt;="&amp; IF(I1522="",TODAY(),I1522 ))*D1522</f>
        <v>0</v>
      </c>
      <c r="T1522" s="30">
        <f t="shared" ca="1" si="46"/>
        <v>0</v>
      </c>
      <c r="U1522" s="31" t="str">
        <f ca="1">IFERROR(__xludf.DUMMYFUNCTION("IFERROR(IF(B1522=TODAY(),GOOGLEFINANCE(""INDEXBVMF:IFIX""),INDEX(GOOGLEFINANCE(""INDEXBVMF:IFIX"",""price"",$B1522),2,2)))"),"")</f>
        <v/>
      </c>
      <c r="V1522" s="31">
        <f ca="1">IFERROR(__xludf.DUMMYFUNCTION("IF(OR(ISBLANK($I1522),I1522=TODAY()), GOOGLEFINANCE(""INDEXBVMF:IFIX"") ,INDEX(GOOGLEFINANCE(""INDEXBVMF:IFIX"",""price"",$I1522),2,2))"),3416.25)</f>
        <v>3416.25</v>
      </c>
      <c r="W1522" s="32" t="e">
        <f t="shared" ca="1" si="47"/>
        <v>#VALUE!</v>
      </c>
      <c r="X1522" s="33" t="s">
        <v>66</v>
      </c>
      <c r="Y1522" s="34">
        <v>0</v>
      </c>
    </row>
    <row r="1523" spans="1:25" ht="15.75" customHeight="1" x14ac:dyDescent="0.2">
      <c r="A1523" s="48"/>
      <c r="B1523" s="45"/>
      <c r="C1523" s="46"/>
      <c r="D1523" s="48"/>
      <c r="E1523" s="135"/>
      <c r="F1523" s="49">
        <f t="shared" si="40"/>
        <v>0</v>
      </c>
      <c r="G1523" s="49">
        <f t="shared" si="41"/>
        <v>0</v>
      </c>
      <c r="H1523" s="34" t="s">
        <v>66</v>
      </c>
      <c r="I1523" s="45"/>
      <c r="J1523" s="46"/>
      <c r="K1523" s="25"/>
      <c r="L1523" s="22"/>
      <c r="M1523" s="47" t="str">
        <f t="shared" si="42"/>
        <v/>
      </c>
      <c r="N1523" s="27" t="str">
        <f t="shared" si="43"/>
        <v/>
      </c>
      <c r="O1523" s="27" t="str">
        <f t="shared" si="44"/>
        <v/>
      </c>
      <c r="P1523" s="27" t="str">
        <f t="shared" si="45"/>
        <v/>
      </c>
      <c r="Q1523" s="28" t="s">
        <v>66</v>
      </c>
      <c r="R1523" s="33" t="s">
        <v>66</v>
      </c>
      <c r="S1523" s="30">
        <f ca="1">SUMIFS(Dividendos!E:E,Dividendos!B:B,A1523,Dividendos!A:A,"&gt;="&amp;B1523,Dividendos!A:A,"&lt;="&amp; IF(I1523="",TODAY(),I1523 ))*D1523</f>
        <v>0</v>
      </c>
      <c r="T1523" s="30">
        <f t="shared" ca="1" si="46"/>
        <v>0</v>
      </c>
      <c r="U1523" s="31" t="str">
        <f ca="1">IFERROR(__xludf.DUMMYFUNCTION("IFERROR(IF(B1523=TODAY(),GOOGLEFINANCE(""INDEXBVMF:IFIX""),INDEX(GOOGLEFINANCE(""INDEXBVMF:IFIX"",""price"",$B1523),2,2)))"),"")</f>
        <v/>
      </c>
      <c r="V1523" s="31">
        <f ca="1">IFERROR(__xludf.DUMMYFUNCTION("IF(OR(ISBLANK($I1523),I1523=TODAY()), GOOGLEFINANCE(""INDEXBVMF:IFIX"") ,INDEX(GOOGLEFINANCE(""INDEXBVMF:IFIX"",""price"",$I1523),2,2))"),3416.25)</f>
        <v>3416.25</v>
      </c>
      <c r="W1523" s="32" t="e">
        <f t="shared" ca="1" si="47"/>
        <v>#VALUE!</v>
      </c>
      <c r="X1523" s="33" t="s">
        <v>66</v>
      </c>
      <c r="Y1523" s="34">
        <v>0</v>
      </c>
    </row>
    <row r="1524" spans="1:25" ht="15.75" customHeight="1" x14ac:dyDescent="0.2">
      <c r="A1524" s="48"/>
      <c r="B1524" s="45"/>
      <c r="C1524" s="46"/>
      <c r="D1524" s="48"/>
      <c r="E1524" s="135"/>
      <c r="F1524" s="49">
        <f t="shared" si="40"/>
        <v>0</v>
      </c>
      <c r="G1524" s="49">
        <f t="shared" si="41"/>
        <v>0</v>
      </c>
      <c r="H1524" s="34" t="s">
        <v>66</v>
      </c>
      <c r="I1524" s="45"/>
      <c r="J1524" s="46"/>
      <c r="K1524" s="25"/>
      <c r="L1524" s="22"/>
      <c r="M1524" s="47" t="str">
        <f t="shared" si="42"/>
        <v/>
      </c>
      <c r="N1524" s="27" t="str">
        <f t="shared" si="43"/>
        <v/>
      </c>
      <c r="O1524" s="27" t="str">
        <f t="shared" si="44"/>
        <v/>
      </c>
      <c r="P1524" s="27" t="str">
        <f t="shared" si="45"/>
        <v/>
      </c>
      <c r="Q1524" s="28" t="s">
        <v>66</v>
      </c>
      <c r="R1524" s="33" t="s">
        <v>66</v>
      </c>
      <c r="S1524" s="30">
        <f ca="1">SUMIFS(Dividendos!E:E,Dividendos!B:B,A1524,Dividendos!A:A,"&gt;="&amp;B1524,Dividendos!A:A,"&lt;="&amp; IF(I1524="",TODAY(),I1524 ))*D1524</f>
        <v>0</v>
      </c>
      <c r="T1524" s="30">
        <f t="shared" ca="1" si="46"/>
        <v>0</v>
      </c>
      <c r="U1524" s="31" t="str">
        <f ca="1">IFERROR(__xludf.DUMMYFUNCTION("IFERROR(IF(B1524=TODAY(),GOOGLEFINANCE(""INDEXBVMF:IFIX""),INDEX(GOOGLEFINANCE(""INDEXBVMF:IFIX"",""price"",$B1524),2,2)))"),"")</f>
        <v/>
      </c>
      <c r="V1524" s="31">
        <f ca="1">IFERROR(__xludf.DUMMYFUNCTION("IF(OR(ISBLANK($I1524),I1524=TODAY()), GOOGLEFINANCE(""INDEXBVMF:IFIX"") ,INDEX(GOOGLEFINANCE(""INDEXBVMF:IFIX"",""price"",$I1524),2,2))"),3416.25)</f>
        <v>3416.25</v>
      </c>
      <c r="W1524" s="32" t="e">
        <f t="shared" ca="1" si="47"/>
        <v>#VALUE!</v>
      </c>
      <c r="X1524" s="33" t="s">
        <v>66</v>
      </c>
      <c r="Y1524" s="34">
        <v>0</v>
      </c>
    </row>
    <row r="1525" spans="1:25" ht="15.75" customHeight="1" x14ac:dyDescent="0.2">
      <c r="A1525" s="48"/>
      <c r="B1525" s="45"/>
      <c r="C1525" s="46"/>
      <c r="D1525" s="48"/>
      <c r="E1525" s="135"/>
      <c r="F1525" s="49">
        <f t="shared" si="40"/>
        <v>0</v>
      </c>
      <c r="G1525" s="49">
        <f t="shared" si="41"/>
        <v>0</v>
      </c>
      <c r="H1525" s="34" t="s">
        <v>66</v>
      </c>
      <c r="I1525" s="45"/>
      <c r="J1525" s="46"/>
      <c r="K1525" s="25"/>
      <c r="L1525" s="22"/>
      <c r="M1525" s="47" t="str">
        <f t="shared" si="42"/>
        <v/>
      </c>
      <c r="N1525" s="27" t="str">
        <f t="shared" si="43"/>
        <v/>
      </c>
      <c r="O1525" s="27" t="str">
        <f t="shared" si="44"/>
        <v/>
      </c>
      <c r="P1525" s="27" t="str">
        <f t="shared" si="45"/>
        <v/>
      </c>
      <c r="Q1525" s="28" t="s">
        <v>66</v>
      </c>
      <c r="R1525" s="33" t="s">
        <v>66</v>
      </c>
      <c r="S1525" s="30">
        <f ca="1">SUMIFS(Dividendos!E:E,Dividendos!B:B,A1525,Dividendos!A:A,"&gt;="&amp;B1525,Dividendos!A:A,"&lt;="&amp; IF(I1525="",TODAY(),I1525 ))*D1525</f>
        <v>0</v>
      </c>
      <c r="T1525" s="30">
        <f t="shared" ca="1" si="46"/>
        <v>0</v>
      </c>
      <c r="U1525" s="31" t="str">
        <f ca="1">IFERROR(__xludf.DUMMYFUNCTION("IFERROR(IF(B1525=TODAY(),GOOGLEFINANCE(""INDEXBVMF:IFIX""),INDEX(GOOGLEFINANCE(""INDEXBVMF:IFIX"",""price"",$B1525),2,2)))"),"")</f>
        <v/>
      </c>
      <c r="V1525" s="31">
        <f ca="1">IFERROR(__xludf.DUMMYFUNCTION("IF(OR(ISBLANK($I1525),I1525=TODAY()), GOOGLEFINANCE(""INDEXBVMF:IFIX"") ,INDEX(GOOGLEFINANCE(""INDEXBVMF:IFIX"",""price"",$I1525),2,2))"),3416.25)</f>
        <v>3416.25</v>
      </c>
      <c r="W1525" s="32" t="e">
        <f t="shared" ca="1" si="47"/>
        <v>#VALUE!</v>
      </c>
      <c r="X1525" s="33" t="s">
        <v>66</v>
      </c>
      <c r="Y1525" s="34">
        <v>0</v>
      </c>
    </row>
    <row r="1526" spans="1:25" ht="15.75" customHeight="1" x14ac:dyDescent="0.2">
      <c r="A1526" s="48"/>
      <c r="B1526" s="45"/>
      <c r="C1526" s="46"/>
      <c r="D1526" s="48"/>
      <c r="E1526" s="135"/>
      <c r="F1526" s="49">
        <f t="shared" si="40"/>
        <v>0</v>
      </c>
      <c r="G1526" s="49">
        <f t="shared" si="41"/>
        <v>0</v>
      </c>
      <c r="H1526" s="34" t="s">
        <v>66</v>
      </c>
      <c r="I1526" s="45"/>
      <c r="J1526" s="46"/>
      <c r="K1526" s="25"/>
      <c r="L1526" s="22"/>
      <c r="M1526" s="47" t="str">
        <f t="shared" si="42"/>
        <v/>
      </c>
      <c r="N1526" s="27" t="str">
        <f t="shared" si="43"/>
        <v/>
      </c>
      <c r="O1526" s="27" t="str">
        <f t="shared" si="44"/>
        <v/>
      </c>
      <c r="P1526" s="27" t="str">
        <f t="shared" si="45"/>
        <v/>
      </c>
      <c r="Q1526" s="28" t="s">
        <v>66</v>
      </c>
      <c r="R1526" s="33" t="s">
        <v>66</v>
      </c>
      <c r="S1526" s="30">
        <f ca="1">SUMIFS(Dividendos!E:E,Dividendos!B:B,A1526,Dividendos!A:A,"&gt;="&amp;B1526,Dividendos!A:A,"&lt;="&amp; IF(I1526="",TODAY(),I1526 ))*D1526</f>
        <v>0</v>
      </c>
      <c r="T1526" s="30">
        <f t="shared" ca="1" si="46"/>
        <v>0</v>
      </c>
      <c r="U1526" s="31" t="str">
        <f ca="1">IFERROR(__xludf.DUMMYFUNCTION("IFERROR(IF(B1526=TODAY(),GOOGLEFINANCE(""INDEXBVMF:IFIX""),INDEX(GOOGLEFINANCE(""INDEXBVMF:IFIX"",""price"",$B1526),2,2)))"),"")</f>
        <v/>
      </c>
      <c r="V1526" s="31">
        <f ca="1">IFERROR(__xludf.DUMMYFUNCTION("IF(OR(ISBLANK($I1526),I1526=TODAY()), GOOGLEFINANCE(""INDEXBVMF:IFIX"") ,INDEX(GOOGLEFINANCE(""INDEXBVMF:IFIX"",""price"",$I1526),2,2))"),3416.25)</f>
        <v>3416.25</v>
      </c>
      <c r="W1526" s="32" t="e">
        <f t="shared" ca="1" si="47"/>
        <v>#VALUE!</v>
      </c>
      <c r="X1526" s="33" t="s">
        <v>66</v>
      </c>
      <c r="Y1526" s="34">
        <v>0</v>
      </c>
    </row>
    <row r="1527" spans="1:25" ht="15.75" customHeight="1" x14ac:dyDescent="0.2">
      <c r="A1527" s="48"/>
      <c r="B1527" s="45"/>
      <c r="C1527" s="46"/>
      <c r="D1527" s="48"/>
      <c r="E1527" s="135"/>
      <c r="F1527" s="49">
        <f t="shared" si="40"/>
        <v>0</v>
      </c>
      <c r="G1527" s="49">
        <f t="shared" si="41"/>
        <v>0</v>
      </c>
      <c r="H1527" s="34" t="s">
        <v>66</v>
      </c>
      <c r="I1527" s="45"/>
      <c r="J1527" s="46"/>
      <c r="K1527" s="25"/>
      <c r="L1527" s="22"/>
      <c r="M1527" s="47" t="str">
        <f t="shared" si="42"/>
        <v/>
      </c>
      <c r="N1527" s="27" t="str">
        <f t="shared" si="43"/>
        <v/>
      </c>
      <c r="O1527" s="27" t="str">
        <f t="shared" si="44"/>
        <v/>
      </c>
      <c r="P1527" s="27" t="str">
        <f t="shared" si="45"/>
        <v/>
      </c>
      <c r="Q1527" s="28" t="s">
        <v>66</v>
      </c>
      <c r="R1527" s="33" t="s">
        <v>66</v>
      </c>
      <c r="S1527" s="30">
        <f ca="1">SUMIFS(Dividendos!E:E,Dividendos!B:B,A1527,Dividendos!A:A,"&gt;="&amp;B1527,Dividendos!A:A,"&lt;="&amp; IF(I1527="",TODAY(),I1527 ))*D1527</f>
        <v>0</v>
      </c>
      <c r="T1527" s="30">
        <f t="shared" ca="1" si="46"/>
        <v>0</v>
      </c>
      <c r="U1527" s="31" t="str">
        <f ca="1">IFERROR(__xludf.DUMMYFUNCTION("IFERROR(IF(B1527=TODAY(),GOOGLEFINANCE(""INDEXBVMF:IFIX""),INDEX(GOOGLEFINANCE(""INDEXBVMF:IFIX"",""price"",$B1527),2,2)))"),"")</f>
        <v/>
      </c>
      <c r="V1527" s="31">
        <f ca="1">IFERROR(__xludf.DUMMYFUNCTION("IF(OR(ISBLANK($I1527),I1527=TODAY()), GOOGLEFINANCE(""INDEXBVMF:IFIX"") ,INDEX(GOOGLEFINANCE(""INDEXBVMF:IFIX"",""price"",$I1527),2,2))"),3416.25)</f>
        <v>3416.25</v>
      </c>
      <c r="W1527" s="32" t="e">
        <f t="shared" ca="1" si="47"/>
        <v>#VALUE!</v>
      </c>
      <c r="X1527" s="33" t="s">
        <v>66</v>
      </c>
      <c r="Y1527" s="34">
        <v>0</v>
      </c>
    </row>
    <row r="1528" spans="1:25" ht="15.75" customHeight="1" x14ac:dyDescent="0.2">
      <c r="A1528" s="48"/>
      <c r="B1528" s="45"/>
      <c r="C1528" s="46"/>
      <c r="D1528" s="48"/>
      <c r="E1528" s="135"/>
      <c r="F1528" s="49">
        <f t="shared" si="40"/>
        <v>0</v>
      </c>
      <c r="G1528" s="49">
        <f t="shared" si="41"/>
        <v>0</v>
      </c>
      <c r="H1528" s="34" t="s">
        <v>66</v>
      </c>
      <c r="I1528" s="45"/>
      <c r="J1528" s="46"/>
      <c r="K1528" s="25"/>
      <c r="L1528" s="22"/>
      <c r="M1528" s="47" t="str">
        <f t="shared" si="42"/>
        <v/>
      </c>
      <c r="N1528" s="27" t="str">
        <f t="shared" si="43"/>
        <v/>
      </c>
      <c r="O1528" s="27" t="str">
        <f t="shared" si="44"/>
        <v/>
      </c>
      <c r="P1528" s="27" t="str">
        <f t="shared" si="45"/>
        <v/>
      </c>
      <c r="Q1528" s="28" t="s">
        <v>66</v>
      </c>
      <c r="R1528" s="33" t="s">
        <v>66</v>
      </c>
      <c r="S1528" s="30">
        <f ca="1">SUMIFS(Dividendos!E:E,Dividendos!B:B,A1528,Dividendos!A:A,"&gt;="&amp;B1528,Dividendos!A:A,"&lt;="&amp; IF(I1528="",TODAY(),I1528 ))*D1528</f>
        <v>0</v>
      </c>
      <c r="T1528" s="30">
        <f t="shared" ca="1" si="46"/>
        <v>0</v>
      </c>
      <c r="U1528" s="31" t="str">
        <f ca="1">IFERROR(__xludf.DUMMYFUNCTION("IFERROR(IF(B1528=TODAY(),GOOGLEFINANCE(""INDEXBVMF:IFIX""),INDEX(GOOGLEFINANCE(""INDEXBVMF:IFIX"",""price"",$B1528),2,2)))"),"")</f>
        <v/>
      </c>
      <c r="V1528" s="31">
        <f ca="1">IFERROR(__xludf.DUMMYFUNCTION("IF(OR(ISBLANK($I1528),I1528=TODAY()), GOOGLEFINANCE(""INDEXBVMF:IFIX"") ,INDEX(GOOGLEFINANCE(""INDEXBVMF:IFIX"",""price"",$I1528),2,2))"),3416.25)</f>
        <v>3416.25</v>
      </c>
      <c r="W1528" s="32" t="e">
        <f t="shared" ca="1" si="47"/>
        <v>#VALUE!</v>
      </c>
      <c r="X1528" s="33" t="s">
        <v>66</v>
      </c>
      <c r="Y1528" s="34">
        <v>0</v>
      </c>
    </row>
    <row r="1529" spans="1:25" ht="15.75" customHeight="1" x14ac:dyDescent="0.2">
      <c r="A1529" s="48"/>
      <c r="B1529" s="45"/>
      <c r="C1529" s="46"/>
      <c r="D1529" s="48"/>
      <c r="E1529" s="135"/>
      <c r="F1529" s="49">
        <f t="shared" si="40"/>
        <v>0</v>
      </c>
      <c r="G1529" s="49">
        <f t="shared" si="41"/>
        <v>0</v>
      </c>
      <c r="H1529" s="34" t="s">
        <v>66</v>
      </c>
      <c r="I1529" s="45"/>
      <c r="J1529" s="46"/>
      <c r="K1529" s="25"/>
      <c r="L1529" s="22"/>
      <c r="M1529" s="47" t="str">
        <f t="shared" si="42"/>
        <v/>
      </c>
      <c r="N1529" s="27" t="str">
        <f t="shared" si="43"/>
        <v/>
      </c>
      <c r="O1529" s="27" t="str">
        <f t="shared" si="44"/>
        <v/>
      </c>
      <c r="P1529" s="27" t="str">
        <f t="shared" si="45"/>
        <v/>
      </c>
      <c r="Q1529" s="28" t="s">
        <v>66</v>
      </c>
      <c r="R1529" s="33" t="s">
        <v>66</v>
      </c>
      <c r="S1529" s="30">
        <f ca="1">SUMIFS(Dividendos!E:E,Dividendos!B:B,A1529,Dividendos!A:A,"&gt;="&amp;B1529,Dividendos!A:A,"&lt;="&amp; IF(I1529="",TODAY(),I1529 ))*D1529</f>
        <v>0</v>
      </c>
      <c r="T1529" s="30">
        <f t="shared" ca="1" si="46"/>
        <v>0</v>
      </c>
      <c r="U1529" s="31" t="str">
        <f ca="1">IFERROR(__xludf.DUMMYFUNCTION("IFERROR(IF(B1529=TODAY(),GOOGLEFINANCE(""INDEXBVMF:IFIX""),INDEX(GOOGLEFINANCE(""INDEXBVMF:IFIX"",""price"",$B1529),2,2)))"),"")</f>
        <v/>
      </c>
      <c r="V1529" s="31">
        <f ca="1">IFERROR(__xludf.DUMMYFUNCTION("IF(OR(ISBLANK($I1529),I1529=TODAY()), GOOGLEFINANCE(""INDEXBVMF:IFIX"") ,INDEX(GOOGLEFINANCE(""INDEXBVMF:IFIX"",""price"",$I1529),2,2))"),3416.25)</f>
        <v>3416.25</v>
      </c>
      <c r="W1529" s="32" t="e">
        <f t="shared" ca="1" si="47"/>
        <v>#VALUE!</v>
      </c>
      <c r="X1529" s="33" t="s">
        <v>66</v>
      </c>
      <c r="Y1529" s="34">
        <v>0</v>
      </c>
    </row>
    <row r="1530" spans="1:25" ht="15.75" customHeight="1" x14ac:dyDescent="0.2">
      <c r="A1530" s="48"/>
      <c r="B1530" s="45"/>
      <c r="C1530" s="46"/>
      <c r="D1530" s="48"/>
      <c r="E1530" s="135"/>
      <c r="F1530" s="49">
        <f t="shared" si="40"/>
        <v>0</v>
      </c>
      <c r="G1530" s="49">
        <f t="shared" si="41"/>
        <v>0</v>
      </c>
      <c r="H1530" s="34" t="s">
        <v>66</v>
      </c>
      <c r="I1530" s="45"/>
      <c r="J1530" s="46"/>
      <c r="K1530" s="25"/>
      <c r="L1530" s="22"/>
      <c r="M1530" s="47" t="str">
        <f t="shared" si="42"/>
        <v/>
      </c>
      <c r="N1530" s="27" t="str">
        <f t="shared" si="43"/>
        <v/>
      </c>
      <c r="O1530" s="27" t="str">
        <f t="shared" si="44"/>
        <v/>
      </c>
      <c r="P1530" s="27" t="str">
        <f t="shared" si="45"/>
        <v/>
      </c>
      <c r="Q1530" s="28" t="s">
        <v>66</v>
      </c>
      <c r="R1530" s="33" t="s">
        <v>66</v>
      </c>
      <c r="S1530" s="30">
        <f ca="1">SUMIFS(Dividendos!E:E,Dividendos!B:B,A1530,Dividendos!A:A,"&gt;="&amp;B1530,Dividendos!A:A,"&lt;="&amp; IF(I1530="",TODAY(),I1530 ))*D1530</f>
        <v>0</v>
      </c>
      <c r="T1530" s="30">
        <f t="shared" ca="1" si="46"/>
        <v>0</v>
      </c>
      <c r="U1530" s="31" t="str">
        <f ca="1">IFERROR(__xludf.DUMMYFUNCTION("IFERROR(IF(B1530=TODAY(),GOOGLEFINANCE(""INDEXBVMF:IFIX""),INDEX(GOOGLEFINANCE(""INDEXBVMF:IFIX"",""price"",$B1530),2,2)))"),"")</f>
        <v/>
      </c>
      <c r="V1530" s="31">
        <f ca="1">IFERROR(__xludf.DUMMYFUNCTION("IF(OR(ISBLANK($I1530),I1530=TODAY()), GOOGLEFINANCE(""INDEXBVMF:IFIX"") ,INDEX(GOOGLEFINANCE(""INDEXBVMF:IFIX"",""price"",$I1530),2,2))"),3416.25)</f>
        <v>3416.25</v>
      </c>
      <c r="W1530" s="32" t="e">
        <f t="shared" ca="1" si="47"/>
        <v>#VALUE!</v>
      </c>
      <c r="X1530" s="33" t="s">
        <v>66</v>
      </c>
      <c r="Y1530" s="34">
        <v>0</v>
      </c>
    </row>
    <row r="1531" spans="1:25" ht="15.75" customHeight="1" x14ac:dyDescent="0.2">
      <c r="A1531" s="48"/>
      <c r="B1531" s="45"/>
      <c r="C1531" s="46"/>
      <c r="D1531" s="48"/>
      <c r="E1531" s="135"/>
      <c r="F1531" s="49">
        <f t="shared" si="40"/>
        <v>0</v>
      </c>
      <c r="G1531" s="49">
        <f t="shared" si="41"/>
        <v>0</v>
      </c>
      <c r="H1531" s="34" t="s">
        <v>66</v>
      </c>
      <c r="I1531" s="45"/>
      <c r="J1531" s="46"/>
      <c r="K1531" s="25"/>
      <c r="L1531" s="22"/>
      <c r="M1531" s="47" t="str">
        <f t="shared" si="42"/>
        <v/>
      </c>
      <c r="N1531" s="27" t="str">
        <f t="shared" si="43"/>
        <v/>
      </c>
      <c r="O1531" s="27" t="str">
        <f t="shared" si="44"/>
        <v/>
      </c>
      <c r="P1531" s="27" t="str">
        <f t="shared" si="45"/>
        <v/>
      </c>
      <c r="Q1531" s="28" t="s">
        <v>66</v>
      </c>
      <c r="R1531" s="33" t="s">
        <v>66</v>
      </c>
      <c r="S1531" s="30">
        <f ca="1">SUMIFS(Dividendos!E:E,Dividendos!B:B,A1531,Dividendos!A:A,"&gt;="&amp;B1531,Dividendos!A:A,"&lt;="&amp; IF(I1531="",TODAY(),I1531 ))*D1531</f>
        <v>0</v>
      </c>
      <c r="T1531" s="30">
        <f t="shared" ca="1" si="46"/>
        <v>0</v>
      </c>
      <c r="U1531" s="31" t="str">
        <f ca="1">IFERROR(__xludf.DUMMYFUNCTION("IFERROR(IF(B1531=TODAY(),GOOGLEFINANCE(""INDEXBVMF:IFIX""),INDEX(GOOGLEFINANCE(""INDEXBVMF:IFIX"",""price"",$B1531),2,2)))"),"")</f>
        <v/>
      </c>
      <c r="V1531" s="31">
        <f ca="1">IFERROR(__xludf.DUMMYFUNCTION("IF(OR(ISBLANK($I1531),I1531=TODAY()), GOOGLEFINANCE(""INDEXBVMF:IFIX"") ,INDEX(GOOGLEFINANCE(""INDEXBVMF:IFIX"",""price"",$I1531),2,2))"),3416.25)</f>
        <v>3416.25</v>
      </c>
      <c r="W1531" s="32" t="e">
        <f t="shared" ca="1" si="47"/>
        <v>#VALUE!</v>
      </c>
      <c r="X1531" s="33" t="s">
        <v>66</v>
      </c>
      <c r="Y1531" s="34">
        <v>0</v>
      </c>
    </row>
    <row r="1532" spans="1:25" ht="15.75" customHeight="1" x14ac:dyDescent="0.2">
      <c r="A1532" s="48"/>
      <c r="B1532" s="45"/>
      <c r="C1532" s="46"/>
      <c r="D1532" s="48"/>
      <c r="E1532" s="135"/>
      <c r="F1532" s="49">
        <f t="shared" ref="F1532:F1786" si="48">C1532*D1532</f>
        <v>0</v>
      </c>
      <c r="G1532" s="49">
        <f t="shared" ref="G1532:G1786" si="49">F1532+E1532</f>
        <v>0</v>
      </c>
      <c r="H1532" s="34" t="s">
        <v>66</v>
      </c>
      <c r="I1532" s="45"/>
      <c r="J1532" s="46"/>
      <c r="K1532" s="25"/>
      <c r="L1532" s="22"/>
      <c r="M1532" s="47" t="str">
        <f t="shared" ref="M1532:M1786" si="50">IF(ISBLANK(I1532),"",(I1532-B1532)/30)</f>
        <v/>
      </c>
      <c r="N1532" s="27" t="str">
        <f t="shared" ref="N1532:N1786" si="51">IF(NOT(ISBLANK(I1532)),(J1532*K1532)-L1532,"")</f>
        <v/>
      </c>
      <c r="O1532" s="27" t="str">
        <f t="shared" ref="O1532:O1786" si="52">IF(NOT(ISBLANK(I1532)),N1532/K1532,"")</f>
        <v/>
      </c>
      <c r="P1532" s="27" t="str">
        <f t="shared" ref="P1532:P1786" si="53">IF(NOT(ISBLANK(I1532)),(J1532*K1532)-L1532-(C1532*K1532)-E1532,"")</f>
        <v/>
      </c>
      <c r="Q1532" s="28" t="s">
        <v>66</v>
      </c>
      <c r="R1532" s="33" t="s">
        <v>66</v>
      </c>
      <c r="S1532" s="30">
        <f ca="1">SUMIFS(Dividendos!E:E,Dividendos!B:B,A1532,Dividendos!A:A,"&gt;="&amp;B1532,Dividendos!A:A,"&lt;="&amp; IF(I1532="",TODAY(),I1532 ))*D1532</f>
        <v>0</v>
      </c>
      <c r="T1532" s="30">
        <f t="shared" ref="T1532:T1786" ca="1" si="54">S1532/(IF(I1532="",TODAY()-B1532,I1532-B1532 )/30)</f>
        <v>0</v>
      </c>
      <c r="U1532" s="31" t="str">
        <f ca="1">IFERROR(__xludf.DUMMYFUNCTION("IFERROR(IF(B1532=TODAY(),GOOGLEFINANCE(""INDEXBVMF:IFIX""),INDEX(GOOGLEFINANCE(""INDEXBVMF:IFIX"",""price"",$B1532),2,2)))"),"")</f>
        <v/>
      </c>
      <c r="V1532" s="31">
        <f ca="1">IFERROR(__xludf.DUMMYFUNCTION("IF(OR(ISBLANK($I1532),I1532=TODAY()), GOOGLEFINANCE(""INDEXBVMF:IFIX"") ,INDEX(GOOGLEFINANCE(""INDEXBVMF:IFIX"",""price"",$I1532),2,2))"),3416.25)</f>
        <v>3416.25</v>
      </c>
      <c r="W1532" s="32" t="e">
        <f t="shared" ref="W1532:W1786" ca="1" si="55">V1532-U1532</f>
        <v>#VALUE!</v>
      </c>
      <c r="X1532" s="33" t="s">
        <v>66</v>
      </c>
      <c r="Y1532" s="34">
        <v>0</v>
      </c>
    </row>
    <row r="1533" spans="1:25" ht="15.75" customHeight="1" x14ac:dyDescent="0.2">
      <c r="A1533" s="48"/>
      <c r="B1533" s="45"/>
      <c r="C1533" s="46"/>
      <c r="D1533" s="48"/>
      <c r="E1533" s="135"/>
      <c r="F1533" s="49">
        <f t="shared" si="48"/>
        <v>0</v>
      </c>
      <c r="G1533" s="49">
        <f t="shared" si="49"/>
        <v>0</v>
      </c>
      <c r="H1533" s="34" t="s">
        <v>66</v>
      </c>
      <c r="I1533" s="45"/>
      <c r="J1533" s="46"/>
      <c r="K1533" s="25"/>
      <c r="L1533" s="22"/>
      <c r="M1533" s="47" t="str">
        <f t="shared" si="50"/>
        <v/>
      </c>
      <c r="N1533" s="27" t="str">
        <f t="shared" si="51"/>
        <v/>
      </c>
      <c r="O1533" s="27" t="str">
        <f t="shared" si="52"/>
        <v/>
      </c>
      <c r="P1533" s="27" t="str">
        <f t="shared" si="53"/>
        <v/>
      </c>
      <c r="Q1533" s="28" t="s">
        <v>66</v>
      </c>
      <c r="R1533" s="33" t="s">
        <v>66</v>
      </c>
      <c r="S1533" s="30">
        <f ca="1">SUMIFS(Dividendos!E:E,Dividendos!B:B,A1533,Dividendos!A:A,"&gt;="&amp;B1533,Dividendos!A:A,"&lt;="&amp; IF(I1533="",TODAY(),I1533 ))*D1533</f>
        <v>0</v>
      </c>
      <c r="T1533" s="30">
        <f t="shared" ca="1" si="54"/>
        <v>0</v>
      </c>
      <c r="U1533" s="31" t="str">
        <f ca="1">IFERROR(__xludf.DUMMYFUNCTION("IFERROR(IF(B1533=TODAY(),GOOGLEFINANCE(""INDEXBVMF:IFIX""),INDEX(GOOGLEFINANCE(""INDEXBVMF:IFIX"",""price"",$B1533),2,2)))"),"")</f>
        <v/>
      </c>
      <c r="V1533" s="31">
        <f ca="1">IFERROR(__xludf.DUMMYFUNCTION("IF(OR(ISBLANK($I1533),I1533=TODAY()), GOOGLEFINANCE(""INDEXBVMF:IFIX"") ,INDEX(GOOGLEFINANCE(""INDEXBVMF:IFIX"",""price"",$I1533),2,2))"),3416.25)</f>
        <v>3416.25</v>
      </c>
      <c r="W1533" s="32" t="e">
        <f t="shared" ca="1" si="55"/>
        <v>#VALUE!</v>
      </c>
      <c r="X1533" s="33" t="s">
        <v>66</v>
      </c>
      <c r="Y1533" s="34">
        <v>0</v>
      </c>
    </row>
    <row r="1534" spans="1:25" ht="15.75" customHeight="1" x14ac:dyDescent="0.2">
      <c r="A1534" s="48"/>
      <c r="B1534" s="45"/>
      <c r="C1534" s="46"/>
      <c r="D1534" s="48"/>
      <c r="E1534" s="135"/>
      <c r="F1534" s="49">
        <f t="shared" si="48"/>
        <v>0</v>
      </c>
      <c r="G1534" s="49">
        <f t="shared" si="49"/>
        <v>0</v>
      </c>
      <c r="H1534" s="34" t="s">
        <v>66</v>
      </c>
      <c r="I1534" s="45"/>
      <c r="J1534" s="46"/>
      <c r="K1534" s="25"/>
      <c r="L1534" s="22"/>
      <c r="M1534" s="47" t="str">
        <f t="shared" si="50"/>
        <v/>
      </c>
      <c r="N1534" s="27" t="str">
        <f t="shared" si="51"/>
        <v/>
      </c>
      <c r="O1534" s="27" t="str">
        <f t="shared" si="52"/>
        <v/>
      </c>
      <c r="P1534" s="27" t="str">
        <f t="shared" si="53"/>
        <v/>
      </c>
      <c r="Q1534" s="28" t="s">
        <v>66</v>
      </c>
      <c r="R1534" s="33" t="s">
        <v>66</v>
      </c>
      <c r="S1534" s="30">
        <f ca="1">SUMIFS(Dividendos!E:E,Dividendos!B:B,A1534,Dividendos!A:A,"&gt;="&amp;B1534,Dividendos!A:A,"&lt;="&amp; IF(I1534="",TODAY(),I1534 ))*D1534</f>
        <v>0</v>
      </c>
      <c r="T1534" s="30">
        <f t="shared" ca="1" si="54"/>
        <v>0</v>
      </c>
      <c r="U1534" s="31" t="str">
        <f ca="1">IFERROR(__xludf.DUMMYFUNCTION("IFERROR(IF(B1534=TODAY(),GOOGLEFINANCE(""INDEXBVMF:IFIX""),INDEX(GOOGLEFINANCE(""INDEXBVMF:IFIX"",""price"",$B1534),2,2)))"),"")</f>
        <v/>
      </c>
      <c r="V1534" s="31">
        <f ca="1">IFERROR(__xludf.DUMMYFUNCTION("IF(OR(ISBLANK($I1534),I1534=TODAY()), GOOGLEFINANCE(""INDEXBVMF:IFIX"") ,INDEX(GOOGLEFINANCE(""INDEXBVMF:IFIX"",""price"",$I1534),2,2))"),3416.25)</f>
        <v>3416.25</v>
      </c>
      <c r="W1534" s="32" t="e">
        <f t="shared" ca="1" si="55"/>
        <v>#VALUE!</v>
      </c>
      <c r="X1534" s="33" t="s">
        <v>66</v>
      </c>
      <c r="Y1534" s="34">
        <v>0</v>
      </c>
    </row>
    <row r="1535" spans="1:25" ht="15.75" customHeight="1" x14ac:dyDescent="0.2">
      <c r="A1535" s="48"/>
      <c r="B1535" s="45"/>
      <c r="C1535" s="46"/>
      <c r="D1535" s="48"/>
      <c r="E1535" s="135"/>
      <c r="F1535" s="49">
        <f t="shared" si="48"/>
        <v>0</v>
      </c>
      <c r="G1535" s="49">
        <f t="shared" si="49"/>
        <v>0</v>
      </c>
      <c r="H1535" s="34" t="s">
        <v>66</v>
      </c>
      <c r="I1535" s="45"/>
      <c r="J1535" s="46"/>
      <c r="K1535" s="25"/>
      <c r="L1535" s="22"/>
      <c r="M1535" s="47" t="str">
        <f t="shared" si="50"/>
        <v/>
      </c>
      <c r="N1535" s="27" t="str">
        <f t="shared" si="51"/>
        <v/>
      </c>
      <c r="O1535" s="27" t="str">
        <f t="shared" si="52"/>
        <v/>
      </c>
      <c r="P1535" s="27" t="str">
        <f t="shared" si="53"/>
        <v/>
      </c>
      <c r="Q1535" s="28" t="s">
        <v>66</v>
      </c>
      <c r="R1535" s="33" t="s">
        <v>66</v>
      </c>
      <c r="S1535" s="30">
        <f ca="1">SUMIFS(Dividendos!E:E,Dividendos!B:B,A1535,Dividendos!A:A,"&gt;="&amp;B1535,Dividendos!A:A,"&lt;="&amp; IF(I1535="",TODAY(),I1535 ))*D1535</f>
        <v>0</v>
      </c>
      <c r="T1535" s="30">
        <f t="shared" ca="1" si="54"/>
        <v>0</v>
      </c>
      <c r="U1535" s="31" t="str">
        <f ca="1">IFERROR(__xludf.DUMMYFUNCTION("IFERROR(IF(B1535=TODAY(),GOOGLEFINANCE(""INDEXBVMF:IFIX""),INDEX(GOOGLEFINANCE(""INDEXBVMF:IFIX"",""price"",$B1535),2,2)))"),"")</f>
        <v/>
      </c>
      <c r="V1535" s="31">
        <f ca="1">IFERROR(__xludf.DUMMYFUNCTION("IF(OR(ISBLANK($I1535),I1535=TODAY()), GOOGLEFINANCE(""INDEXBVMF:IFIX"") ,INDEX(GOOGLEFINANCE(""INDEXBVMF:IFIX"",""price"",$I1535),2,2))"),3416.25)</f>
        <v>3416.25</v>
      </c>
      <c r="W1535" s="32" t="e">
        <f t="shared" ca="1" si="55"/>
        <v>#VALUE!</v>
      </c>
      <c r="X1535" s="33" t="s">
        <v>66</v>
      </c>
      <c r="Y1535" s="34">
        <v>0</v>
      </c>
    </row>
    <row r="1536" spans="1:25" ht="15.75" customHeight="1" x14ac:dyDescent="0.2">
      <c r="A1536" s="48"/>
      <c r="B1536" s="45"/>
      <c r="C1536" s="46"/>
      <c r="D1536" s="48"/>
      <c r="E1536" s="135"/>
      <c r="F1536" s="49">
        <f t="shared" si="48"/>
        <v>0</v>
      </c>
      <c r="G1536" s="49">
        <f t="shared" si="49"/>
        <v>0</v>
      </c>
      <c r="H1536" s="34" t="s">
        <v>66</v>
      </c>
      <c r="I1536" s="45"/>
      <c r="J1536" s="46"/>
      <c r="K1536" s="25"/>
      <c r="L1536" s="22"/>
      <c r="M1536" s="47" t="str">
        <f t="shared" si="50"/>
        <v/>
      </c>
      <c r="N1536" s="27" t="str">
        <f t="shared" si="51"/>
        <v/>
      </c>
      <c r="O1536" s="27" t="str">
        <f t="shared" si="52"/>
        <v/>
      </c>
      <c r="P1536" s="27" t="str">
        <f t="shared" si="53"/>
        <v/>
      </c>
      <c r="Q1536" s="28" t="s">
        <v>66</v>
      </c>
      <c r="R1536" s="33" t="s">
        <v>66</v>
      </c>
      <c r="S1536" s="30">
        <f ca="1">SUMIFS(Dividendos!E:E,Dividendos!B:B,A1536,Dividendos!A:A,"&gt;="&amp;B1536,Dividendos!A:A,"&lt;="&amp; IF(I1536="",TODAY(),I1536 ))*D1536</f>
        <v>0</v>
      </c>
      <c r="T1536" s="30">
        <f t="shared" ca="1" si="54"/>
        <v>0</v>
      </c>
      <c r="U1536" s="31" t="str">
        <f ca="1">IFERROR(__xludf.DUMMYFUNCTION("IFERROR(IF(B1536=TODAY(),GOOGLEFINANCE(""INDEXBVMF:IFIX""),INDEX(GOOGLEFINANCE(""INDEXBVMF:IFIX"",""price"",$B1536),2,2)))"),"")</f>
        <v/>
      </c>
      <c r="V1536" s="31">
        <f ca="1">IFERROR(__xludf.DUMMYFUNCTION("IF(OR(ISBLANK($I1536),I1536=TODAY()), GOOGLEFINANCE(""INDEXBVMF:IFIX"") ,INDEX(GOOGLEFINANCE(""INDEXBVMF:IFIX"",""price"",$I1536),2,2))"),3416.25)</f>
        <v>3416.25</v>
      </c>
      <c r="W1536" s="32" t="e">
        <f t="shared" ca="1" si="55"/>
        <v>#VALUE!</v>
      </c>
      <c r="X1536" s="33" t="s">
        <v>66</v>
      </c>
      <c r="Y1536" s="34">
        <v>0</v>
      </c>
    </row>
    <row r="1537" spans="1:25" ht="15.75" customHeight="1" x14ac:dyDescent="0.2">
      <c r="A1537" s="48"/>
      <c r="B1537" s="45"/>
      <c r="C1537" s="46"/>
      <c r="D1537" s="48"/>
      <c r="E1537" s="135"/>
      <c r="F1537" s="49">
        <f t="shared" si="48"/>
        <v>0</v>
      </c>
      <c r="G1537" s="49">
        <f t="shared" si="49"/>
        <v>0</v>
      </c>
      <c r="H1537" s="34" t="s">
        <v>66</v>
      </c>
      <c r="I1537" s="45"/>
      <c r="J1537" s="46"/>
      <c r="K1537" s="25"/>
      <c r="L1537" s="22"/>
      <c r="M1537" s="47" t="str">
        <f t="shared" si="50"/>
        <v/>
      </c>
      <c r="N1537" s="27" t="str">
        <f t="shared" si="51"/>
        <v/>
      </c>
      <c r="O1537" s="27" t="str">
        <f t="shared" si="52"/>
        <v/>
      </c>
      <c r="P1537" s="27" t="str">
        <f t="shared" si="53"/>
        <v/>
      </c>
      <c r="Q1537" s="28" t="s">
        <v>66</v>
      </c>
      <c r="R1537" s="33" t="s">
        <v>66</v>
      </c>
      <c r="S1537" s="30">
        <f ca="1">SUMIFS(Dividendos!E:E,Dividendos!B:B,A1537,Dividendos!A:A,"&gt;="&amp;B1537,Dividendos!A:A,"&lt;="&amp; IF(I1537="",TODAY(),I1537 ))*D1537</f>
        <v>0</v>
      </c>
      <c r="T1537" s="30">
        <f t="shared" ca="1" si="54"/>
        <v>0</v>
      </c>
      <c r="U1537" s="31" t="str">
        <f ca="1">IFERROR(__xludf.DUMMYFUNCTION("IFERROR(IF(B1537=TODAY(),GOOGLEFINANCE(""INDEXBVMF:IFIX""),INDEX(GOOGLEFINANCE(""INDEXBVMF:IFIX"",""price"",$B1537),2,2)))"),"")</f>
        <v/>
      </c>
      <c r="V1537" s="31">
        <f ca="1">IFERROR(__xludf.DUMMYFUNCTION("IF(OR(ISBLANK($I1537),I1537=TODAY()), GOOGLEFINANCE(""INDEXBVMF:IFIX"") ,INDEX(GOOGLEFINANCE(""INDEXBVMF:IFIX"",""price"",$I1537),2,2))"),3416.25)</f>
        <v>3416.25</v>
      </c>
      <c r="W1537" s="32" t="e">
        <f t="shared" ca="1" si="55"/>
        <v>#VALUE!</v>
      </c>
      <c r="X1537" s="33" t="s">
        <v>66</v>
      </c>
      <c r="Y1537" s="34">
        <v>0</v>
      </c>
    </row>
    <row r="1538" spans="1:25" ht="15.75" customHeight="1" x14ac:dyDescent="0.2">
      <c r="A1538" s="48"/>
      <c r="B1538" s="45"/>
      <c r="C1538" s="46"/>
      <c r="D1538" s="48"/>
      <c r="E1538" s="135"/>
      <c r="F1538" s="49">
        <f t="shared" si="48"/>
        <v>0</v>
      </c>
      <c r="G1538" s="49">
        <f t="shared" si="49"/>
        <v>0</v>
      </c>
      <c r="H1538" s="34" t="s">
        <v>66</v>
      </c>
      <c r="I1538" s="45"/>
      <c r="J1538" s="46"/>
      <c r="K1538" s="25"/>
      <c r="L1538" s="22"/>
      <c r="M1538" s="47" t="str">
        <f t="shared" si="50"/>
        <v/>
      </c>
      <c r="N1538" s="27" t="str">
        <f t="shared" si="51"/>
        <v/>
      </c>
      <c r="O1538" s="27" t="str">
        <f t="shared" si="52"/>
        <v/>
      </c>
      <c r="P1538" s="27" t="str">
        <f t="shared" si="53"/>
        <v/>
      </c>
      <c r="Q1538" s="28" t="s">
        <v>66</v>
      </c>
      <c r="R1538" s="33" t="s">
        <v>66</v>
      </c>
      <c r="S1538" s="30">
        <f ca="1">SUMIFS(Dividendos!E:E,Dividendos!B:B,A1538,Dividendos!A:A,"&gt;="&amp;B1538,Dividendos!A:A,"&lt;="&amp; IF(I1538="",TODAY(),I1538 ))*D1538</f>
        <v>0</v>
      </c>
      <c r="T1538" s="30">
        <f t="shared" ca="1" si="54"/>
        <v>0</v>
      </c>
      <c r="U1538" s="31" t="str">
        <f ca="1">IFERROR(__xludf.DUMMYFUNCTION("IFERROR(IF(B1538=TODAY(),GOOGLEFINANCE(""INDEXBVMF:IFIX""),INDEX(GOOGLEFINANCE(""INDEXBVMF:IFIX"",""price"",$B1538),2,2)))"),"")</f>
        <v/>
      </c>
      <c r="V1538" s="31">
        <f ca="1">IFERROR(__xludf.DUMMYFUNCTION("IF(OR(ISBLANK($I1538),I1538=TODAY()), GOOGLEFINANCE(""INDEXBVMF:IFIX"") ,INDEX(GOOGLEFINANCE(""INDEXBVMF:IFIX"",""price"",$I1538),2,2))"),3416.25)</f>
        <v>3416.25</v>
      </c>
      <c r="W1538" s="32" t="e">
        <f t="shared" ca="1" si="55"/>
        <v>#VALUE!</v>
      </c>
      <c r="X1538" s="33" t="s">
        <v>66</v>
      </c>
      <c r="Y1538" s="34">
        <v>0</v>
      </c>
    </row>
    <row r="1539" spans="1:25" ht="15.75" customHeight="1" x14ac:dyDescent="0.2">
      <c r="A1539" s="48"/>
      <c r="B1539" s="45"/>
      <c r="C1539" s="46"/>
      <c r="D1539" s="48"/>
      <c r="E1539" s="135"/>
      <c r="F1539" s="49">
        <f t="shared" si="48"/>
        <v>0</v>
      </c>
      <c r="G1539" s="49">
        <f t="shared" si="49"/>
        <v>0</v>
      </c>
      <c r="H1539" s="34" t="s">
        <v>66</v>
      </c>
      <c r="I1539" s="45"/>
      <c r="J1539" s="46"/>
      <c r="K1539" s="25"/>
      <c r="L1539" s="22"/>
      <c r="M1539" s="47" t="str">
        <f t="shared" si="50"/>
        <v/>
      </c>
      <c r="N1539" s="27" t="str">
        <f t="shared" si="51"/>
        <v/>
      </c>
      <c r="O1539" s="27" t="str">
        <f t="shared" si="52"/>
        <v/>
      </c>
      <c r="P1539" s="27" t="str">
        <f t="shared" si="53"/>
        <v/>
      </c>
      <c r="Q1539" s="28" t="s">
        <v>66</v>
      </c>
      <c r="R1539" s="33" t="s">
        <v>66</v>
      </c>
      <c r="S1539" s="30">
        <f ca="1">SUMIFS(Dividendos!E:E,Dividendos!B:B,A1539,Dividendos!A:A,"&gt;="&amp;B1539,Dividendos!A:A,"&lt;="&amp; IF(I1539="",TODAY(),I1539 ))*D1539</f>
        <v>0</v>
      </c>
      <c r="T1539" s="30">
        <f t="shared" ca="1" si="54"/>
        <v>0</v>
      </c>
      <c r="U1539" s="31" t="str">
        <f ca="1">IFERROR(__xludf.DUMMYFUNCTION("IFERROR(IF(B1539=TODAY(),GOOGLEFINANCE(""INDEXBVMF:IFIX""),INDEX(GOOGLEFINANCE(""INDEXBVMF:IFIX"",""price"",$B1539),2,2)))"),"")</f>
        <v/>
      </c>
      <c r="V1539" s="31">
        <f ca="1">IFERROR(__xludf.DUMMYFUNCTION("IF(OR(ISBLANK($I1539),I1539=TODAY()), GOOGLEFINANCE(""INDEXBVMF:IFIX"") ,INDEX(GOOGLEFINANCE(""INDEXBVMF:IFIX"",""price"",$I1539),2,2))"),3416.25)</f>
        <v>3416.25</v>
      </c>
      <c r="W1539" s="32" t="e">
        <f t="shared" ca="1" si="55"/>
        <v>#VALUE!</v>
      </c>
      <c r="X1539" s="33" t="s">
        <v>66</v>
      </c>
      <c r="Y1539" s="34">
        <v>0</v>
      </c>
    </row>
    <row r="1540" spans="1:25" ht="15.75" customHeight="1" x14ac:dyDescent="0.2">
      <c r="A1540" s="48"/>
      <c r="B1540" s="45"/>
      <c r="C1540" s="46"/>
      <c r="D1540" s="48"/>
      <c r="E1540" s="135"/>
      <c r="F1540" s="49">
        <f t="shared" si="48"/>
        <v>0</v>
      </c>
      <c r="G1540" s="49">
        <f t="shared" si="49"/>
        <v>0</v>
      </c>
      <c r="H1540" s="34" t="s">
        <v>66</v>
      </c>
      <c r="I1540" s="45"/>
      <c r="J1540" s="46"/>
      <c r="K1540" s="25"/>
      <c r="L1540" s="22"/>
      <c r="M1540" s="47" t="str">
        <f t="shared" si="50"/>
        <v/>
      </c>
      <c r="N1540" s="27" t="str">
        <f t="shared" si="51"/>
        <v/>
      </c>
      <c r="O1540" s="27" t="str">
        <f t="shared" si="52"/>
        <v/>
      </c>
      <c r="P1540" s="27" t="str">
        <f t="shared" si="53"/>
        <v/>
      </c>
      <c r="Q1540" s="28" t="s">
        <v>66</v>
      </c>
      <c r="R1540" s="33" t="s">
        <v>66</v>
      </c>
      <c r="S1540" s="30">
        <f ca="1">SUMIFS(Dividendos!E:E,Dividendos!B:B,A1540,Dividendos!A:A,"&gt;="&amp;B1540,Dividendos!A:A,"&lt;="&amp; IF(I1540="",TODAY(),I1540 ))*D1540</f>
        <v>0</v>
      </c>
      <c r="T1540" s="30">
        <f t="shared" ca="1" si="54"/>
        <v>0</v>
      </c>
      <c r="U1540" s="31" t="str">
        <f ca="1">IFERROR(__xludf.DUMMYFUNCTION("IFERROR(IF(B1540=TODAY(),GOOGLEFINANCE(""INDEXBVMF:IFIX""),INDEX(GOOGLEFINANCE(""INDEXBVMF:IFIX"",""price"",$B1540),2,2)))"),"")</f>
        <v/>
      </c>
      <c r="V1540" s="31">
        <f ca="1">IFERROR(__xludf.DUMMYFUNCTION("IF(OR(ISBLANK($I1540),I1540=TODAY()), GOOGLEFINANCE(""INDEXBVMF:IFIX"") ,INDEX(GOOGLEFINANCE(""INDEXBVMF:IFIX"",""price"",$I1540),2,2))"),3416.25)</f>
        <v>3416.25</v>
      </c>
      <c r="W1540" s="32" t="e">
        <f t="shared" ca="1" si="55"/>
        <v>#VALUE!</v>
      </c>
      <c r="X1540" s="33" t="s">
        <v>66</v>
      </c>
      <c r="Y1540" s="34">
        <v>0</v>
      </c>
    </row>
    <row r="1541" spans="1:25" ht="15.75" customHeight="1" x14ac:dyDescent="0.2">
      <c r="A1541" s="48"/>
      <c r="B1541" s="45"/>
      <c r="C1541" s="46"/>
      <c r="D1541" s="48"/>
      <c r="E1541" s="135"/>
      <c r="F1541" s="49">
        <f t="shared" si="48"/>
        <v>0</v>
      </c>
      <c r="G1541" s="49">
        <f t="shared" si="49"/>
        <v>0</v>
      </c>
      <c r="H1541" s="34" t="s">
        <v>66</v>
      </c>
      <c r="I1541" s="45"/>
      <c r="J1541" s="46"/>
      <c r="K1541" s="25"/>
      <c r="L1541" s="22"/>
      <c r="M1541" s="47" t="str">
        <f t="shared" si="50"/>
        <v/>
      </c>
      <c r="N1541" s="27" t="str">
        <f t="shared" si="51"/>
        <v/>
      </c>
      <c r="O1541" s="27" t="str">
        <f t="shared" si="52"/>
        <v/>
      </c>
      <c r="P1541" s="27" t="str">
        <f t="shared" si="53"/>
        <v/>
      </c>
      <c r="Q1541" s="28" t="s">
        <v>66</v>
      </c>
      <c r="R1541" s="33" t="s">
        <v>66</v>
      </c>
      <c r="S1541" s="30">
        <f ca="1">SUMIFS(Dividendos!E:E,Dividendos!B:B,A1541,Dividendos!A:A,"&gt;="&amp;B1541,Dividendos!A:A,"&lt;="&amp; IF(I1541="",TODAY(),I1541 ))*D1541</f>
        <v>0</v>
      </c>
      <c r="T1541" s="30">
        <f t="shared" ca="1" si="54"/>
        <v>0</v>
      </c>
      <c r="U1541" s="31" t="str">
        <f ca="1">IFERROR(__xludf.DUMMYFUNCTION("IFERROR(IF(B1541=TODAY(),GOOGLEFINANCE(""INDEXBVMF:IFIX""),INDEX(GOOGLEFINANCE(""INDEXBVMF:IFIX"",""price"",$B1541),2,2)))"),"")</f>
        <v/>
      </c>
      <c r="V1541" s="31">
        <f ca="1">IFERROR(__xludf.DUMMYFUNCTION("IF(OR(ISBLANK($I1541),I1541=TODAY()), GOOGLEFINANCE(""INDEXBVMF:IFIX"") ,INDEX(GOOGLEFINANCE(""INDEXBVMF:IFIX"",""price"",$I1541),2,2))"),3416.25)</f>
        <v>3416.25</v>
      </c>
      <c r="W1541" s="32" t="e">
        <f t="shared" ca="1" si="55"/>
        <v>#VALUE!</v>
      </c>
      <c r="X1541" s="33" t="s">
        <v>66</v>
      </c>
      <c r="Y1541" s="34">
        <v>0</v>
      </c>
    </row>
    <row r="1542" spans="1:25" ht="15.75" customHeight="1" x14ac:dyDescent="0.2">
      <c r="A1542" s="48"/>
      <c r="B1542" s="45"/>
      <c r="C1542" s="46"/>
      <c r="D1542" s="48"/>
      <c r="E1542" s="135"/>
      <c r="F1542" s="49">
        <f t="shared" si="48"/>
        <v>0</v>
      </c>
      <c r="G1542" s="49">
        <f t="shared" si="49"/>
        <v>0</v>
      </c>
      <c r="H1542" s="34" t="s">
        <v>66</v>
      </c>
      <c r="I1542" s="45"/>
      <c r="J1542" s="46"/>
      <c r="K1542" s="25"/>
      <c r="L1542" s="22"/>
      <c r="M1542" s="47" t="str">
        <f t="shared" si="50"/>
        <v/>
      </c>
      <c r="N1542" s="27" t="str">
        <f t="shared" si="51"/>
        <v/>
      </c>
      <c r="O1542" s="27" t="str">
        <f t="shared" si="52"/>
        <v/>
      </c>
      <c r="P1542" s="27" t="str">
        <f t="shared" si="53"/>
        <v/>
      </c>
      <c r="Q1542" s="28" t="s">
        <v>66</v>
      </c>
      <c r="R1542" s="33" t="s">
        <v>66</v>
      </c>
      <c r="S1542" s="30">
        <f ca="1">SUMIFS(Dividendos!E:E,Dividendos!B:B,A1542,Dividendos!A:A,"&gt;="&amp;B1542,Dividendos!A:A,"&lt;="&amp; IF(I1542="",TODAY(),I1542 ))*D1542</f>
        <v>0</v>
      </c>
      <c r="T1542" s="30">
        <f t="shared" ca="1" si="54"/>
        <v>0</v>
      </c>
      <c r="U1542" s="31" t="str">
        <f ca="1">IFERROR(__xludf.DUMMYFUNCTION("IFERROR(IF(B1542=TODAY(),GOOGLEFINANCE(""INDEXBVMF:IFIX""),INDEX(GOOGLEFINANCE(""INDEXBVMF:IFIX"",""price"",$B1542),2,2)))"),"")</f>
        <v/>
      </c>
      <c r="V1542" s="31">
        <f ca="1">IFERROR(__xludf.DUMMYFUNCTION("IF(OR(ISBLANK($I1542),I1542=TODAY()), GOOGLEFINANCE(""INDEXBVMF:IFIX"") ,INDEX(GOOGLEFINANCE(""INDEXBVMF:IFIX"",""price"",$I1542),2,2))"),3416.25)</f>
        <v>3416.25</v>
      </c>
      <c r="W1542" s="32" t="e">
        <f t="shared" ca="1" si="55"/>
        <v>#VALUE!</v>
      </c>
      <c r="X1542" s="33" t="s">
        <v>66</v>
      </c>
      <c r="Y1542" s="34">
        <v>0</v>
      </c>
    </row>
    <row r="1543" spans="1:25" ht="15.75" customHeight="1" x14ac:dyDescent="0.2">
      <c r="A1543" s="48"/>
      <c r="B1543" s="45"/>
      <c r="C1543" s="46"/>
      <c r="D1543" s="48"/>
      <c r="E1543" s="135"/>
      <c r="F1543" s="49">
        <f t="shared" si="48"/>
        <v>0</v>
      </c>
      <c r="G1543" s="49">
        <f t="shared" si="49"/>
        <v>0</v>
      </c>
      <c r="H1543" s="34" t="s">
        <v>66</v>
      </c>
      <c r="I1543" s="45"/>
      <c r="J1543" s="46"/>
      <c r="K1543" s="25"/>
      <c r="L1543" s="22"/>
      <c r="M1543" s="47" t="str">
        <f t="shared" si="50"/>
        <v/>
      </c>
      <c r="N1543" s="27" t="str">
        <f t="shared" si="51"/>
        <v/>
      </c>
      <c r="O1543" s="27" t="str">
        <f t="shared" si="52"/>
        <v/>
      </c>
      <c r="P1543" s="27" t="str">
        <f t="shared" si="53"/>
        <v/>
      </c>
      <c r="Q1543" s="28" t="s">
        <v>66</v>
      </c>
      <c r="R1543" s="33" t="s">
        <v>66</v>
      </c>
      <c r="S1543" s="30">
        <f ca="1">SUMIFS(Dividendos!E:E,Dividendos!B:B,A1543,Dividendos!A:A,"&gt;="&amp;B1543,Dividendos!A:A,"&lt;="&amp; IF(I1543="",TODAY(),I1543 ))*D1543</f>
        <v>0</v>
      </c>
      <c r="T1543" s="30">
        <f t="shared" ca="1" si="54"/>
        <v>0</v>
      </c>
      <c r="U1543" s="31" t="str">
        <f ca="1">IFERROR(__xludf.DUMMYFUNCTION("IFERROR(IF(B1543=TODAY(),GOOGLEFINANCE(""INDEXBVMF:IFIX""),INDEX(GOOGLEFINANCE(""INDEXBVMF:IFIX"",""price"",$B1543),2,2)))"),"")</f>
        <v/>
      </c>
      <c r="V1543" s="31">
        <f ca="1">IFERROR(__xludf.DUMMYFUNCTION("IF(OR(ISBLANK($I1543),I1543=TODAY()), GOOGLEFINANCE(""INDEXBVMF:IFIX"") ,INDEX(GOOGLEFINANCE(""INDEXBVMF:IFIX"",""price"",$I1543),2,2))"),3416.25)</f>
        <v>3416.25</v>
      </c>
      <c r="W1543" s="32" t="e">
        <f t="shared" ca="1" si="55"/>
        <v>#VALUE!</v>
      </c>
      <c r="X1543" s="33" t="s">
        <v>66</v>
      </c>
      <c r="Y1543" s="34">
        <v>0</v>
      </c>
    </row>
    <row r="1544" spans="1:25" ht="15.75" customHeight="1" x14ac:dyDescent="0.2">
      <c r="A1544" s="48"/>
      <c r="B1544" s="45"/>
      <c r="C1544" s="46"/>
      <c r="D1544" s="48"/>
      <c r="E1544" s="135"/>
      <c r="F1544" s="49">
        <f t="shared" si="48"/>
        <v>0</v>
      </c>
      <c r="G1544" s="49">
        <f t="shared" si="49"/>
        <v>0</v>
      </c>
      <c r="H1544" s="34" t="s">
        <v>66</v>
      </c>
      <c r="I1544" s="45"/>
      <c r="J1544" s="46"/>
      <c r="K1544" s="25"/>
      <c r="L1544" s="22"/>
      <c r="M1544" s="47" t="str">
        <f t="shared" si="50"/>
        <v/>
      </c>
      <c r="N1544" s="27" t="str">
        <f t="shared" si="51"/>
        <v/>
      </c>
      <c r="O1544" s="27" t="str">
        <f t="shared" si="52"/>
        <v/>
      </c>
      <c r="P1544" s="27" t="str">
        <f t="shared" si="53"/>
        <v/>
      </c>
      <c r="Q1544" s="28" t="s">
        <v>66</v>
      </c>
      <c r="R1544" s="33" t="s">
        <v>66</v>
      </c>
      <c r="S1544" s="30">
        <f ca="1">SUMIFS(Dividendos!E:E,Dividendos!B:B,A1544,Dividendos!A:A,"&gt;="&amp;B1544,Dividendos!A:A,"&lt;="&amp; IF(I1544="",TODAY(),I1544 ))*D1544</f>
        <v>0</v>
      </c>
      <c r="T1544" s="30">
        <f t="shared" ca="1" si="54"/>
        <v>0</v>
      </c>
      <c r="U1544" s="31" t="str">
        <f ca="1">IFERROR(__xludf.DUMMYFUNCTION("IFERROR(IF(B1544=TODAY(),GOOGLEFINANCE(""INDEXBVMF:IFIX""),INDEX(GOOGLEFINANCE(""INDEXBVMF:IFIX"",""price"",$B1544),2,2)))"),"")</f>
        <v/>
      </c>
      <c r="V1544" s="31">
        <f ca="1">IFERROR(__xludf.DUMMYFUNCTION("IF(OR(ISBLANK($I1544),I1544=TODAY()), GOOGLEFINANCE(""INDEXBVMF:IFIX"") ,INDEX(GOOGLEFINANCE(""INDEXBVMF:IFIX"",""price"",$I1544),2,2))"),3416.25)</f>
        <v>3416.25</v>
      </c>
      <c r="W1544" s="32" t="e">
        <f t="shared" ca="1" si="55"/>
        <v>#VALUE!</v>
      </c>
      <c r="X1544" s="33" t="s">
        <v>66</v>
      </c>
      <c r="Y1544" s="34">
        <v>0</v>
      </c>
    </row>
    <row r="1545" spans="1:25" ht="15.75" customHeight="1" x14ac:dyDescent="0.2">
      <c r="A1545" s="48"/>
      <c r="B1545" s="45"/>
      <c r="C1545" s="46"/>
      <c r="D1545" s="48"/>
      <c r="E1545" s="135"/>
      <c r="F1545" s="49">
        <f t="shared" si="48"/>
        <v>0</v>
      </c>
      <c r="G1545" s="49">
        <f t="shared" si="49"/>
        <v>0</v>
      </c>
      <c r="H1545" s="34" t="s">
        <v>66</v>
      </c>
      <c r="I1545" s="45"/>
      <c r="J1545" s="46"/>
      <c r="K1545" s="25"/>
      <c r="L1545" s="22"/>
      <c r="M1545" s="47" t="str">
        <f t="shared" si="50"/>
        <v/>
      </c>
      <c r="N1545" s="27" t="str">
        <f t="shared" si="51"/>
        <v/>
      </c>
      <c r="O1545" s="27" t="str">
        <f t="shared" si="52"/>
        <v/>
      </c>
      <c r="P1545" s="27" t="str">
        <f t="shared" si="53"/>
        <v/>
      </c>
      <c r="Q1545" s="28" t="s">
        <v>66</v>
      </c>
      <c r="R1545" s="33" t="s">
        <v>66</v>
      </c>
      <c r="S1545" s="30">
        <f ca="1">SUMIFS(Dividendos!E:E,Dividendos!B:B,A1545,Dividendos!A:A,"&gt;="&amp;B1545,Dividendos!A:A,"&lt;="&amp; IF(I1545="",TODAY(),I1545 ))*D1545</f>
        <v>0</v>
      </c>
      <c r="T1545" s="30">
        <f t="shared" ca="1" si="54"/>
        <v>0</v>
      </c>
      <c r="U1545" s="31" t="str">
        <f ca="1">IFERROR(__xludf.DUMMYFUNCTION("IFERROR(IF(B1545=TODAY(),GOOGLEFINANCE(""INDEXBVMF:IFIX""),INDEX(GOOGLEFINANCE(""INDEXBVMF:IFIX"",""price"",$B1545),2,2)))"),"")</f>
        <v/>
      </c>
      <c r="V1545" s="31">
        <f ca="1">IFERROR(__xludf.DUMMYFUNCTION("IF(OR(ISBLANK($I1545),I1545=TODAY()), GOOGLEFINANCE(""INDEXBVMF:IFIX"") ,INDEX(GOOGLEFINANCE(""INDEXBVMF:IFIX"",""price"",$I1545),2,2))"),3416.25)</f>
        <v>3416.25</v>
      </c>
      <c r="W1545" s="32" t="e">
        <f t="shared" ca="1" si="55"/>
        <v>#VALUE!</v>
      </c>
      <c r="X1545" s="33" t="s">
        <v>66</v>
      </c>
      <c r="Y1545" s="34">
        <v>0</v>
      </c>
    </row>
    <row r="1546" spans="1:25" ht="15.75" customHeight="1" x14ac:dyDescent="0.2">
      <c r="A1546" s="48"/>
      <c r="B1546" s="45"/>
      <c r="C1546" s="46"/>
      <c r="D1546" s="48"/>
      <c r="E1546" s="135"/>
      <c r="F1546" s="49">
        <f t="shared" si="48"/>
        <v>0</v>
      </c>
      <c r="G1546" s="49">
        <f t="shared" si="49"/>
        <v>0</v>
      </c>
      <c r="H1546" s="34" t="s">
        <v>66</v>
      </c>
      <c r="I1546" s="45"/>
      <c r="J1546" s="46"/>
      <c r="K1546" s="25"/>
      <c r="L1546" s="22"/>
      <c r="M1546" s="47" t="str">
        <f t="shared" si="50"/>
        <v/>
      </c>
      <c r="N1546" s="27" t="str">
        <f t="shared" si="51"/>
        <v/>
      </c>
      <c r="O1546" s="27" t="str">
        <f t="shared" si="52"/>
        <v/>
      </c>
      <c r="P1546" s="27" t="str">
        <f t="shared" si="53"/>
        <v/>
      </c>
      <c r="Q1546" s="28" t="s">
        <v>66</v>
      </c>
      <c r="R1546" s="33" t="s">
        <v>66</v>
      </c>
      <c r="S1546" s="30">
        <f ca="1">SUMIFS(Dividendos!E:E,Dividendos!B:B,A1546,Dividendos!A:A,"&gt;="&amp;B1546,Dividendos!A:A,"&lt;="&amp; IF(I1546="",TODAY(),I1546 ))*D1546</f>
        <v>0</v>
      </c>
      <c r="T1546" s="30">
        <f t="shared" ca="1" si="54"/>
        <v>0</v>
      </c>
      <c r="U1546" s="31" t="str">
        <f ca="1">IFERROR(__xludf.DUMMYFUNCTION("IFERROR(IF(B1546=TODAY(),GOOGLEFINANCE(""INDEXBVMF:IFIX""),INDEX(GOOGLEFINANCE(""INDEXBVMF:IFIX"",""price"",$B1546),2,2)))"),"")</f>
        <v/>
      </c>
      <c r="V1546" s="31">
        <f ca="1">IFERROR(__xludf.DUMMYFUNCTION("IF(OR(ISBLANK($I1546),I1546=TODAY()), GOOGLEFINANCE(""INDEXBVMF:IFIX"") ,INDEX(GOOGLEFINANCE(""INDEXBVMF:IFIX"",""price"",$I1546),2,2))"),3416.25)</f>
        <v>3416.25</v>
      </c>
      <c r="W1546" s="32" t="e">
        <f t="shared" ca="1" si="55"/>
        <v>#VALUE!</v>
      </c>
      <c r="X1546" s="33" t="s">
        <v>66</v>
      </c>
      <c r="Y1546" s="34">
        <v>0</v>
      </c>
    </row>
    <row r="1547" spans="1:25" ht="15.75" customHeight="1" x14ac:dyDescent="0.2">
      <c r="A1547" s="48"/>
      <c r="B1547" s="45"/>
      <c r="C1547" s="46"/>
      <c r="D1547" s="48"/>
      <c r="E1547" s="135"/>
      <c r="F1547" s="49">
        <f t="shared" si="48"/>
        <v>0</v>
      </c>
      <c r="G1547" s="49">
        <f t="shared" si="49"/>
        <v>0</v>
      </c>
      <c r="H1547" s="34" t="s">
        <v>66</v>
      </c>
      <c r="I1547" s="45"/>
      <c r="J1547" s="46"/>
      <c r="K1547" s="25"/>
      <c r="L1547" s="22"/>
      <c r="M1547" s="47" t="str">
        <f t="shared" si="50"/>
        <v/>
      </c>
      <c r="N1547" s="27" t="str">
        <f t="shared" si="51"/>
        <v/>
      </c>
      <c r="O1547" s="27" t="str">
        <f t="shared" si="52"/>
        <v/>
      </c>
      <c r="P1547" s="27" t="str">
        <f t="shared" si="53"/>
        <v/>
      </c>
      <c r="Q1547" s="28" t="s">
        <v>66</v>
      </c>
      <c r="R1547" s="33" t="s">
        <v>66</v>
      </c>
      <c r="S1547" s="30">
        <f ca="1">SUMIFS(Dividendos!E:E,Dividendos!B:B,A1547,Dividendos!A:A,"&gt;="&amp;B1547,Dividendos!A:A,"&lt;="&amp; IF(I1547="",TODAY(),I1547 ))*D1547</f>
        <v>0</v>
      </c>
      <c r="T1547" s="30">
        <f t="shared" ca="1" si="54"/>
        <v>0</v>
      </c>
      <c r="U1547" s="31" t="str">
        <f ca="1">IFERROR(__xludf.DUMMYFUNCTION("IFERROR(IF(B1547=TODAY(),GOOGLEFINANCE(""INDEXBVMF:IFIX""),INDEX(GOOGLEFINANCE(""INDEXBVMF:IFIX"",""price"",$B1547),2,2)))"),"")</f>
        <v/>
      </c>
      <c r="V1547" s="31">
        <f ca="1">IFERROR(__xludf.DUMMYFUNCTION("IF(OR(ISBLANK($I1547),I1547=TODAY()), GOOGLEFINANCE(""INDEXBVMF:IFIX"") ,INDEX(GOOGLEFINANCE(""INDEXBVMF:IFIX"",""price"",$I1547),2,2))"),3416.25)</f>
        <v>3416.25</v>
      </c>
      <c r="W1547" s="32" t="e">
        <f t="shared" ca="1" si="55"/>
        <v>#VALUE!</v>
      </c>
      <c r="X1547" s="33" t="s">
        <v>66</v>
      </c>
      <c r="Y1547" s="34">
        <v>0</v>
      </c>
    </row>
    <row r="1548" spans="1:25" ht="15.75" customHeight="1" x14ac:dyDescent="0.2">
      <c r="A1548" s="48"/>
      <c r="B1548" s="45"/>
      <c r="C1548" s="46"/>
      <c r="D1548" s="48"/>
      <c r="E1548" s="135"/>
      <c r="F1548" s="49">
        <f t="shared" si="48"/>
        <v>0</v>
      </c>
      <c r="G1548" s="49">
        <f t="shared" si="49"/>
        <v>0</v>
      </c>
      <c r="H1548" s="34" t="s">
        <v>66</v>
      </c>
      <c r="I1548" s="45"/>
      <c r="J1548" s="46"/>
      <c r="K1548" s="25"/>
      <c r="L1548" s="22"/>
      <c r="M1548" s="47" t="str">
        <f t="shared" si="50"/>
        <v/>
      </c>
      <c r="N1548" s="27" t="str">
        <f t="shared" si="51"/>
        <v/>
      </c>
      <c r="O1548" s="27" t="str">
        <f t="shared" si="52"/>
        <v/>
      </c>
      <c r="P1548" s="27" t="str">
        <f t="shared" si="53"/>
        <v/>
      </c>
      <c r="Q1548" s="28" t="s">
        <v>66</v>
      </c>
      <c r="R1548" s="33" t="s">
        <v>66</v>
      </c>
      <c r="S1548" s="30">
        <f ca="1">SUMIFS(Dividendos!E:E,Dividendos!B:B,A1548,Dividendos!A:A,"&gt;="&amp;B1548,Dividendos!A:A,"&lt;="&amp; IF(I1548="",TODAY(),I1548 ))*D1548</f>
        <v>0</v>
      </c>
      <c r="T1548" s="30">
        <f t="shared" ca="1" si="54"/>
        <v>0</v>
      </c>
      <c r="U1548" s="31" t="str">
        <f ca="1">IFERROR(__xludf.DUMMYFUNCTION("IFERROR(IF(B1548=TODAY(),GOOGLEFINANCE(""INDEXBVMF:IFIX""),INDEX(GOOGLEFINANCE(""INDEXBVMF:IFIX"",""price"",$B1548),2,2)))"),"")</f>
        <v/>
      </c>
      <c r="V1548" s="31">
        <f ca="1">IFERROR(__xludf.DUMMYFUNCTION("IF(OR(ISBLANK($I1548),I1548=TODAY()), GOOGLEFINANCE(""INDEXBVMF:IFIX"") ,INDEX(GOOGLEFINANCE(""INDEXBVMF:IFIX"",""price"",$I1548),2,2))"),3416.25)</f>
        <v>3416.25</v>
      </c>
      <c r="W1548" s="32" t="e">
        <f t="shared" ca="1" si="55"/>
        <v>#VALUE!</v>
      </c>
      <c r="X1548" s="33" t="s">
        <v>66</v>
      </c>
      <c r="Y1548" s="34">
        <v>0</v>
      </c>
    </row>
    <row r="1549" spans="1:25" ht="15.75" customHeight="1" x14ac:dyDescent="0.2">
      <c r="A1549" s="48"/>
      <c r="B1549" s="45"/>
      <c r="C1549" s="46"/>
      <c r="D1549" s="48"/>
      <c r="E1549" s="135"/>
      <c r="F1549" s="49">
        <f t="shared" si="48"/>
        <v>0</v>
      </c>
      <c r="G1549" s="49">
        <f t="shared" si="49"/>
        <v>0</v>
      </c>
      <c r="H1549" s="34" t="s">
        <v>66</v>
      </c>
      <c r="I1549" s="45"/>
      <c r="J1549" s="46"/>
      <c r="K1549" s="25"/>
      <c r="L1549" s="22"/>
      <c r="M1549" s="47" t="str">
        <f t="shared" si="50"/>
        <v/>
      </c>
      <c r="N1549" s="27" t="str">
        <f t="shared" si="51"/>
        <v/>
      </c>
      <c r="O1549" s="27" t="str">
        <f t="shared" si="52"/>
        <v/>
      </c>
      <c r="P1549" s="27" t="str">
        <f t="shared" si="53"/>
        <v/>
      </c>
      <c r="Q1549" s="28" t="s">
        <v>66</v>
      </c>
      <c r="R1549" s="33" t="s">
        <v>66</v>
      </c>
      <c r="S1549" s="30">
        <f ca="1">SUMIFS(Dividendos!E:E,Dividendos!B:B,A1549,Dividendos!A:A,"&gt;="&amp;B1549,Dividendos!A:A,"&lt;="&amp; IF(I1549="",TODAY(),I1549 ))*D1549</f>
        <v>0</v>
      </c>
      <c r="T1549" s="30">
        <f t="shared" ca="1" si="54"/>
        <v>0</v>
      </c>
      <c r="U1549" s="31" t="str">
        <f ca="1">IFERROR(__xludf.DUMMYFUNCTION("IFERROR(IF(B1549=TODAY(),GOOGLEFINANCE(""INDEXBVMF:IFIX""),INDEX(GOOGLEFINANCE(""INDEXBVMF:IFIX"",""price"",$B1549),2,2)))"),"")</f>
        <v/>
      </c>
      <c r="V1549" s="31">
        <f ca="1">IFERROR(__xludf.DUMMYFUNCTION("IF(OR(ISBLANK($I1549),I1549=TODAY()), GOOGLEFINANCE(""INDEXBVMF:IFIX"") ,INDEX(GOOGLEFINANCE(""INDEXBVMF:IFIX"",""price"",$I1549),2,2))"),3416.25)</f>
        <v>3416.25</v>
      </c>
      <c r="W1549" s="32" t="e">
        <f t="shared" ca="1" si="55"/>
        <v>#VALUE!</v>
      </c>
      <c r="X1549" s="33" t="s">
        <v>66</v>
      </c>
      <c r="Y1549" s="34">
        <v>0</v>
      </c>
    </row>
    <row r="1550" spans="1:25" ht="15.75" customHeight="1" x14ac:dyDescent="0.2">
      <c r="A1550" s="48"/>
      <c r="B1550" s="45"/>
      <c r="C1550" s="46"/>
      <c r="D1550" s="48"/>
      <c r="E1550" s="135"/>
      <c r="F1550" s="49">
        <f t="shared" si="48"/>
        <v>0</v>
      </c>
      <c r="G1550" s="49">
        <f t="shared" si="49"/>
        <v>0</v>
      </c>
      <c r="H1550" s="34" t="s">
        <v>66</v>
      </c>
      <c r="I1550" s="45"/>
      <c r="J1550" s="46"/>
      <c r="K1550" s="25"/>
      <c r="L1550" s="22"/>
      <c r="M1550" s="47" t="str">
        <f t="shared" si="50"/>
        <v/>
      </c>
      <c r="N1550" s="27" t="str">
        <f t="shared" si="51"/>
        <v/>
      </c>
      <c r="O1550" s="27" t="str">
        <f t="shared" si="52"/>
        <v/>
      </c>
      <c r="P1550" s="27" t="str">
        <f t="shared" si="53"/>
        <v/>
      </c>
      <c r="Q1550" s="28" t="s">
        <v>66</v>
      </c>
      <c r="R1550" s="33" t="s">
        <v>66</v>
      </c>
      <c r="S1550" s="30">
        <f ca="1">SUMIFS(Dividendos!E:E,Dividendos!B:B,A1550,Dividendos!A:A,"&gt;="&amp;B1550,Dividendos!A:A,"&lt;="&amp; IF(I1550="",TODAY(),I1550 ))*D1550</f>
        <v>0</v>
      </c>
      <c r="T1550" s="30">
        <f t="shared" ca="1" si="54"/>
        <v>0</v>
      </c>
      <c r="U1550" s="31" t="str">
        <f ca="1">IFERROR(__xludf.DUMMYFUNCTION("IFERROR(IF(B1550=TODAY(),GOOGLEFINANCE(""INDEXBVMF:IFIX""),INDEX(GOOGLEFINANCE(""INDEXBVMF:IFIX"",""price"",$B1550),2,2)))"),"")</f>
        <v/>
      </c>
      <c r="V1550" s="31">
        <f ca="1">IFERROR(__xludf.DUMMYFUNCTION("IF(OR(ISBLANK($I1550),I1550=TODAY()), GOOGLEFINANCE(""INDEXBVMF:IFIX"") ,INDEX(GOOGLEFINANCE(""INDEXBVMF:IFIX"",""price"",$I1550),2,2))"),3416.25)</f>
        <v>3416.25</v>
      </c>
      <c r="W1550" s="32" t="e">
        <f t="shared" ca="1" si="55"/>
        <v>#VALUE!</v>
      </c>
      <c r="X1550" s="33" t="s">
        <v>66</v>
      </c>
      <c r="Y1550" s="34">
        <v>0</v>
      </c>
    </row>
    <row r="1551" spans="1:25" ht="15.75" customHeight="1" x14ac:dyDescent="0.2">
      <c r="A1551" s="48"/>
      <c r="B1551" s="45"/>
      <c r="C1551" s="46"/>
      <c r="D1551" s="48"/>
      <c r="E1551" s="135"/>
      <c r="F1551" s="49">
        <f t="shared" si="48"/>
        <v>0</v>
      </c>
      <c r="G1551" s="49">
        <f t="shared" si="49"/>
        <v>0</v>
      </c>
      <c r="H1551" s="34" t="s">
        <v>66</v>
      </c>
      <c r="I1551" s="45"/>
      <c r="J1551" s="46"/>
      <c r="K1551" s="25"/>
      <c r="L1551" s="22"/>
      <c r="M1551" s="47" t="str">
        <f t="shared" si="50"/>
        <v/>
      </c>
      <c r="N1551" s="27" t="str">
        <f t="shared" si="51"/>
        <v/>
      </c>
      <c r="O1551" s="27" t="str">
        <f t="shared" si="52"/>
        <v/>
      </c>
      <c r="P1551" s="27" t="str">
        <f t="shared" si="53"/>
        <v/>
      </c>
      <c r="Q1551" s="28" t="s">
        <v>66</v>
      </c>
      <c r="R1551" s="33" t="s">
        <v>66</v>
      </c>
      <c r="S1551" s="30">
        <f ca="1">SUMIFS(Dividendos!E:E,Dividendos!B:B,A1551,Dividendos!A:A,"&gt;="&amp;B1551,Dividendos!A:A,"&lt;="&amp; IF(I1551="",TODAY(),I1551 ))*D1551</f>
        <v>0</v>
      </c>
      <c r="T1551" s="30">
        <f t="shared" ca="1" si="54"/>
        <v>0</v>
      </c>
      <c r="U1551" s="31" t="str">
        <f ca="1">IFERROR(__xludf.DUMMYFUNCTION("IFERROR(IF(B1551=TODAY(),GOOGLEFINANCE(""INDEXBVMF:IFIX""),INDEX(GOOGLEFINANCE(""INDEXBVMF:IFIX"",""price"",$B1551),2,2)))"),"")</f>
        <v/>
      </c>
      <c r="V1551" s="31">
        <f ca="1">IFERROR(__xludf.DUMMYFUNCTION("IF(OR(ISBLANK($I1551),I1551=TODAY()), GOOGLEFINANCE(""INDEXBVMF:IFIX"") ,INDEX(GOOGLEFINANCE(""INDEXBVMF:IFIX"",""price"",$I1551),2,2))"),3416.25)</f>
        <v>3416.25</v>
      </c>
      <c r="W1551" s="32" t="e">
        <f t="shared" ca="1" si="55"/>
        <v>#VALUE!</v>
      </c>
      <c r="X1551" s="33" t="s">
        <v>66</v>
      </c>
      <c r="Y1551" s="34">
        <v>0</v>
      </c>
    </row>
    <row r="1552" spans="1:25" ht="15.75" customHeight="1" x14ac:dyDescent="0.2">
      <c r="A1552" s="48"/>
      <c r="B1552" s="45"/>
      <c r="C1552" s="46"/>
      <c r="D1552" s="48"/>
      <c r="E1552" s="135"/>
      <c r="F1552" s="49">
        <f t="shared" si="48"/>
        <v>0</v>
      </c>
      <c r="G1552" s="49">
        <f t="shared" si="49"/>
        <v>0</v>
      </c>
      <c r="H1552" s="34" t="s">
        <v>66</v>
      </c>
      <c r="I1552" s="45"/>
      <c r="J1552" s="46"/>
      <c r="K1552" s="25"/>
      <c r="L1552" s="22"/>
      <c r="M1552" s="47" t="str">
        <f t="shared" si="50"/>
        <v/>
      </c>
      <c r="N1552" s="27" t="str">
        <f t="shared" si="51"/>
        <v/>
      </c>
      <c r="O1552" s="27" t="str">
        <f t="shared" si="52"/>
        <v/>
      </c>
      <c r="P1552" s="27" t="str">
        <f t="shared" si="53"/>
        <v/>
      </c>
      <c r="Q1552" s="28" t="s">
        <v>66</v>
      </c>
      <c r="R1552" s="33" t="s">
        <v>66</v>
      </c>
      <c r="S1552" s="30">
        <f ca="1">SUMIFS(Dividendos!E:E,Dividendos!B:B,A1552,Dividendos!A:A,"&gt;="&amp;B1552,Dividendos!A:A,"&lt;="&amp; IF(I1552="",TODAY(),I1552 ))*D1552</f>
        <v>0</v>
      </c>
      <c r="T1552" s="30">
        <f t="shared" ca="1" si="54"/>
        <v>0</v>
      </c>
      <c r="U1552" s="31" t="str">
        <f ca="1">IFERROR(__xludf.DUMMYFUNCTION("IFERROR(IF(B1552=TODAY(),GOOGLEFINANCE(""INDEXBVMF:IFIX""),INDEX(GOOGLEFINANCE(""INDEXBVMF:IFIX"",""price"",$B1552),2,2)))"),"")</f>
        <v/>
      </c>
      <c r="V1552" s="31">
        <f ca="1">IFERROR(__xludf.DUMMYFUNCTION("IF(OR(ISBLANK($I1552),I1552=TODAY()), GOOGLEFINANCE(""INDEXBVMF:IFIX"") ,INDEX(GOOGLEFINANCE(""INDEXBVMF:IFIX"",""price"",$I1552),2,2))"),3416.25)</f>
        <v>3416.25</v>
      </c>
      <c r="W1552" s="32" t="e">
        <f t="shared" ca="1" si="55"/>
        <v>#VALUE!</v>
      </c>
      <c r="X1552" s="33" t="s">
        <v>66</v>
      </c>
      <c r="Y1552" s="34">
        <v>0</v>
      </c>
    </row>
    <row r="1553" spans="1:25" ht="15.75" customHeight="1" x14ac:dyDescent="0.2">
      <c r="A1553" s="48"/>
      <c r="B1553" s="45"/>
      <c r="C1553" s="46"/>
      <c r="D1553" s="48"/>
      <c r="E1553" s="135"/>
      <c r="F1553" s="49">
        <f t="shared" si="48"/>
        <v>0</v>
      </c>
      <c r="G1553" s="49">
        <f t="shared" si="49"/>
        <v>0</v>
      </c>
      <c r="H1553" s="34" t="s">
        <v>66</v>
      </c>
      <c r="I1553" s="45"/>
      <c r="J1553" s="46"/>
      <c r="K1553" s="25"/>
      <c r="L1553" s="22"/>
      <c r="M1553" s="47" t="str">
        <f t="shared" si="50"/>
        <v/>
      </c>
      <c r="N1553" s="27" t="str">
        <f t="shared" si="51"/>
        <v/>
      </c>
      <c r="O1553" s="27" t="str">
        <f t="shared" si="52"/>
        <v/>
      </c>
      <c r="P1553" s="27" t="str">
        <f t="shared" si="53"/>
        <v/>
      </c>
      <c r="Q1553" s="28" t="s">
        <v>66</v>
      </c>
      <c r="R1553" s="33" t="s">
        <v>66</v>
      </c>
      <c r="S1553" s="30">
        <f ca="1">SUMIFS(Dividendos!E:E,Dividendos!B:B,A1553,Dividendos!A:A,"&gt;="&amp;B1553,Dividendos!A:A,"&lt;="&amp; IF(I1553="",TODAY(),I1553 ))*D1553</f>
        <v>0</v>
      </c>
      <c r="T1553" s="30">
        <f t="shared" ca="1" si="54"/>
        <v>0</v>
      </c>
      <c r="U1553" s="31" t="str">
        <f ca="1">IFERROR(__xludf.DUMMYFUNCTION("IFERROR(IF(B1553=TODAY(),GOOGLEFINANCE(""INDEXBVMF:IFIX""),INDEX(GOOGLEFINANCE(""INDEXBVMF:IFIX"",""price"",$B1553),2,2)))"),"")</f>
        <v/>
      </c>
      <c r="V1553" s="31">
        <f ca="1">IFERROR(__xludf.DUMMYFUNCTION("IF(OR(ISBLANK($I1553),I1553=TODAY()), GOOGLEFINANCE(""INDEXBVMF:IFIX"") ,INDEX(GOOGLEFINANCE(""INDEXBVMF:IFIX"",""price"",$I1553),2,2))"),3416.25)</f>
        <v>3416.25</v>
      </c>
      <c r="W1553" s="32" t="e">
        <f t="shared" ca="1" si="55"/>
        <v>#VALUE!</v>
      </c>
      <c r="X1553" s="33" t="s">
        <v>66</v>
      </c>
      <c r="Y1553" s="34">
        <v>0</v>
      </c>
    </row>
    <row r="1554" spans="1:25" ht="15.75" customHeight="1" x14ac:dyDescent="0.2">
      <c r="A1554" s="48"/>
      <c r="B1554" s="45"/>
      <c r="C1554" s="46"/>
      <c r="D1554" s="48"/>
      <c r="E1554" s="135"/>
      <c r="F1554" s="49">
        <f t="shared" si="48"/>
        <v>0</v>
      </c>
      <c r="G1554" s="49">
        <f t="shared" si="49"/>
        <v>0</v>
      </c>
      <c r="H1554" s="34" t="s">
        <v>66</v>
      </c>
      <c r="I1554" s="45"/>
      <c r="J1554" s="46"/>
      <c r="K1554" s="25"/>
      <c r="L1554" s="22"/>
      <c r="M1554" s="47" t="str">
        <f t="shared" si="50"/>
        <v/>
      </c>
      <c r="N1554" s="27" t="str">
        <f t="shared" si="51"/>
        <v/>
      </c>
      <c r="O1554" s="27" t="str">
        <f t="shared" si="52"/>
        <v/>
      </c>
      <c r="P1554" s="27" t="str">
        <f t="shared" si="53"/>
        <v/>
      </c>
      <c r="Q1554" s="28" t="s">
        <v>66</v>
      </c>
      <c r="R1554" s="33" t="s">
        <v>66</v>
      </c>
      <c r="S1554" s="30">
        <f ca="1">SUMIFS(Dividendos!E:E,Dividendos!B:B,A1554,Dividendos!A:A,"&gt;="&amp;B1554,Dividendos!A:A,"&lt;="&amp; IF(I1554="",TODAY(),I1554 ))*D1554</f>
        <v>0</v>
      </c>
      <c r="T1554" s="30">
        <f t="shared" ca="1" si="54"/>
        <v>0</v>
      </c>
      <c r="U1554" s="31" t="str">
        <f ca="1">IFERROR(__xludf.DUMMYFUNCTION("IFERROR(IF(B1554=TODAY(),GOOGLEFINANCE(""INDEXBVMF:IFIX""),INDEX(GOOGLEFINANCE(""INDEXBVMF:IFIX"",""price"",$B1554),2,2)))"),"")</f>
        <v/>
      </c>
      <c r="V1554" s="31">
        <f ca="1">IFERROR(__xludf.DUMMYFUNCTION("IF(OR(ISBLANK($I1554),I1554=TODAY()), GOOGLEFINANCE(""INDEXBVMF:IFIX"") ,INDEX(GOOGLEFINANCE(""INDEXBVMF:IFIX"",""price"",$I1554),2,2))"),3416.25)</f>
        <v>3416.25</v>
      </c>
      <c r="W1554" s="32" t="e">
        <f t="shared" ca="1" si="55"/>
        <v>#VALUE!</v>
      </c>
      <c r="X1554" s="33" t="s">
        <v>66</v>
      </c>
      <c r="Y1554" s="34">
        <v>0</v>
      </c>
    </row>
    <row r="1555" spans="1:25" ht="15.75" customHeight="1" x14ac:dyDescent="0.2">
      <c r="A1555" s="48"/>
      <c r="B1555" s="45"/>
      <c r="C1555" s="46"/>
      <c r="D1555" s="48"/>
      <c r="E1555" s="135"/>
      <c r="F1555" s="49">
        <f t="shared" si="48"/>
        <v>0</v>
      </c>
      <c r="G1555" s="49">
        <f t="shared" si="49"/>
        <v>0</v>
      </c>
      <c r="H1555" s="34" t="s">
        <v>66</v>
      </c>
      <c r="I1555" s="45"/>
      <c r="J1555" s="46"/>
      <c r="K1555" s="25"/>
      <c r="L1555" s="22"/>
      <c r="M1555" s="47" t="str">
        <f t="shared" si="50"/>
        <v/>
      </c>
      <c r="N1555" s="27" t="str">
        <f t="shared" si="51"/>
        <v/>
      </c>
      <c r="O1555" s="27" t="str">
        <f t="shared" si="52"/>
        <v/>
      </c>
      <c r="P1555" s="27" t="str">
        <f t="shared" si="53"/>
        <v/>
      </c>
      <c r="Q1555" s="28" t="s">
        <v>66</v>
      </c>
      <c r="R1555" s="33" t="s">
        <v>66</v>
      </c>
      <c r="S1555" s="30">
        <f ca="1">SUMIFS(Dividendos!E:E,Dividendos!B:B,A1555,Dividendos!A:A,"&gt;="&amp;B1555,Dividendos!A:A,"&lt;="&amp; IF(I1555="",TODAY(),I1555 ))*D1555</f>
        <v>0</v>
      </c>
      <c r="T1555" s="30">
        <f t="shared" ca="1" si="54"/>
        <v>0</v>
      </c>
      <c r="U1555" s="31" t="str">
        <f ca="1">IFERROR(__xludf.DUMMYFUNCTION("IFERROR(IF(B1555=TODAY(),GOOGLEFINANCE(""INDEXBVMF:IFIX""),INDEX(GOOGLEFINANCE(""INDEXBVMF:IFIX"",""price"",$B1555),2,2)))"),"")</f>
        <v/>
      </c>
      <c r="V1555" s="31">
        <f ca="1">IFERROR(__xludf.DUMMYFUNCTION("IF(OR(ISBLANK($I1555),I1555=TODAY()), GOOGLEFINANCE(""INDEXBVMF:IFIX"") ,INDEX(GOOGLEFINANCE(""INDEXBVMF:IFIX"",""price"",$I1555),2,2))"),3416.25)</f>
        <v>3416.25</v>
      </c>
      <c r="W1555" s="32" t="e">
        <f t="shared" ca="1" si="55"/>
        <v>#VALUE!</v>
      </c>
      <c r="X1555" s="33" t="s">
        <v>66</v>
      </c>
      <c r="Y1555" s="34">
        <v>0</v>
      </c>
    </row>
    <row r="1556" spans="1:25" ht="15.75" customHeight="1" x14ac:dyDescent="0.2">
      <c r="A1556" s="48"/>
      <c r="B1556" s="45"/>
      <c r="C1556" s="46"/>
      <c r="D1556" s="48"/>
      <c r="E1556" s="135"/>
      <c r="F1556" s="49">
        <f t="shared" si="48"/>
        <v>0</v>
      </c>
      <c r="G1556" s="49">
        <f t="shared" si="49"/>
        <v>0</v>
      </c>
      <c r="H1556" s="34" t="s">
        <v>66</v>
      </c>
      <c r="I1556" s="45"/>
      <c r="J1556" s="46"/>
      <c r="K1556" s="25"/>
      <c r="L1556" s="22"/>
      <c r="M1556" s="47" t="str">
        <f t="shared" si="50"/>
        <v/>
      </c>
      <c r="N1556" s="27" t="str">
        <f t="shared" si="51"/>
        <v/>
      </c>
      <c r="O1556" s="27" t="str">
        <f t="shared" si="52"/>
        <v/>
      </c>
      <c r="P1556" s="27" t="str">
        <f t="shared" si="53"/>
        <v/>
      </c>
      <c r="Q1556" s="28" t="s">
        <v>66</v>
      </c>
      <c r="R1556" s="33" t="s">
        <v>66</v>
      </c>
      <c r="S1556" s="30">
        <f ca="1">SUMIFS(Dividendos!E:E,Dividendos!B:B,A1556,Dividendos!A:A,"&gt;="&amp;B1556,Dividendos!A:A,"&lt;="&amp; IF(I1556="",TODAY(),I1556 ))*D1556</f>
        <v>0</v>
      </c>
      <c r="T1556" s="30">
        <f t="shared" ca="1" si="54"/>
        <v>0</v>
      </c>
      <c r="U1556" s="31" t="str">
        <f ca="1">IFERROR(__xludf.DUMMYFUNCTION("IFERROR(IF(B1556=TODAY(),GOOGLEFINANCE(""INDEXBVMF:IFIX""),INDEX(GOOGLEFINANCE(""INDEXBVMF:IFIX"",""price"",$B1556),2,2)))"),"")</f>
        <v/>
      </c>
      <c r="V1556" s="31">
        <f ca="1">IFERROR(__xludf.DUMMYFUNCTION("IF(OR(ISBLANK($I1556),I1556=TODAY()), GOOGLEFINANCE(""INDEXBVMF:IFIX"") ,INDEX(GOOGLEFINANCE(""INDEXBVMF:IFIX"",""price"",$I1556),2,2))"),3416.25)</f>
        <v>3416.25</v>
      </c>
      <c r="W1556" s="32" t="e">
        <f t="shared" ca="1" si="55"/>
        <v>#VALUE!</v>
      </c>
      <c r="X1556" s="33" t="s">
        <v>66</v>
      </c>
      <c r="Y1556" s="34">
        <v>0</v>
      </c>
    </row>
    <row r="1557" spans="1:25" ht="15.75" customHeight="1" x14ac:dyDescent="0.2">
      <c r="A1557" s="48"/>
      <c r="B1557" s="45"/>
      <c r="C1557" s="46"/>
      <c r="D1557" s="48"/>
      <c r="E1557" s="135"/>
      <c r="F1557" s="49">
        <f t="shared" si="48"/>
        <v>0</v>
      </c>
      <c r="G1557" s="49">
        <f t="shared" si="49"/>
        <v>0</v>
      </c>
      <c r="H1557" s="34" t="s">
        <v>66</v>
      </c>
      <c r="I1557" s="45"/>
      <c r="J1557" s="46"/>
      <c r="K1557" s="25"/>
      <c r="L1557" s="22"/>
      <c r="M1557" s="47" t="str">
        <f t="shared" si="50"/>
        <v/>
      </c>
      <c r="N1557" s="27" t="str">
        <f t="shared" si="51"/>
        <v/>
      </c>
      <c r="O1557" s="27" t="str">
        <f t="shared" si="52"/>
        <v/>
      </c>
      <c r="P1557" s="27" t="str">
        <f t="shared" si="53"/>
        <v/>
      </c>
      <c r="Q1557" s="28" t="s">
        <v>66</v>
      </c>
      <c r="R1557" s="33" t="s">
        <v>66</v>
      </c>
      <c r="S1557" s="30">
        <f ca="1">SUMIFS(Dividendos!E:E,Dividendos!B:B,A1557,Dividendos!A:A,"&gt;="&amp;B1557,Dividendos!A:A,"&lt;="&amp; IF(I1557="",TODAY(),I1557 ))*D1557</f>
        <v>0</v>
      </c>
      <c r="T1557" s="30">
        <f t="shared" ca="1" si="54"/>
        <v>0</v>
      </c>
      <c r="U1557" s="31" t="str">
        <f ca="1">IFERROR(__xludf.DUMMYFUNCTION("IFERROR(IF(B1557=TODAY(),GOOGLEFINANCE(""INDEXBVMF:IFIX""),INDEX(GOOGLEFINANCE(""INDEXBVMF:IFIX"",""price"",$B1557),2,2)))"),"")</f>
        <v/>
      </c>
      <c r="V1557" s="31">
        <f ca="1">IFERROR(__xludf.DUMMYFUNCTION("IF(OR(ISBLANK($I1557),I1557=TODAY()), GOOGLEFINANCE(""INDEXBVMF:IFIX"") ,INDEX(GOOGLEFINANCE(""INDEXBVMF:IFIX"",""price"",$I1557),2,2))"),3416.25)</f>
        <v>3416.25</v>
      </c>
      <c r="W1557" s="32" t="e">
        <f t="shared" ca="1" si="55"/>
        <v>#VALUE!</v>
      </c>
      <c r="X1557" s="33" t="s">
        <v>66</v>
      </c>
      <c r="Y1557" s="34">
        <v>0</v>
      </c>
    </row>
    <row r="1558" spans="1:25" ht="15.75" customHeight="1" x14ac:dyDescent="0.2">
      <c r="A1558" s="48"/>
      <c r="B1558" s="45"/>
      <c r="C1558" s="46"/>
      <c r="D1558" s="48"/>
      <c r="E1558" s="135"/>
      <c r="F1558" s="49">
        <f t="shared" si="48"/>
        <v>0</v>
      </c>
      <c r="G1558" s="49">
        <f t="shared" si="49"/>
        <v>0</v>
      </c>
      <c r="H1558" s="34" t="s">
        <v>66</v>
      </c>
      <c r="I1558" s="45"/>
      <c r="J1558" s="46"/>
      <c r="K1558" s="25"/>
      <c r="L1558" s="22"/>
      <c r="M1558" s="47" t="str">
        <f t="shared" si="50"/>
        <v/>
      </c>
      <c r="N1558" s="27" t="str">
        <f t="shared" si="51"/>
        <v/>
      </c>
      <c r="O1558" s="27" t="str">
        <f t="shared" si="52"/>
        <v/>
      </c>
      <c r="P1558" s="27" t="str">
        <f t="shared" si="53"/>
        <v/>
      </c>
      <c r="Q1558" s="28" t="s">
        <v>66</v>
      </c>
      <c r="R1558" s="33" t="s">
        <v>66</v>
      </c>
      <c r="S1558" s="30">
        <f ca="1">SUMIFS(Dividendos!E:E,Dividendos!B:B,A1558,Dividendos!A:A,"&gt;="&amp;B1558,Dividendos!A:A,"&lt;="&amp; IF(I1558="",TODAY(),I1558 ))*D1558</f>
        <v>0</v>
      </c>
      <c r="T1558" s="30">
        <f t="shared" ca="1" si="54"/>
        <v>0</v>
      </c>
      <c r="U1558" s="31" t="str">
        <f ca="1">IFERROR(__xludf.DUMMYFUNCTION("IFERROR(IF(B1558=TODAY(),GOOGLEFINANCE(""INDEXBVMF:IFIX""),INDEX(GOOGLEFINANCE(""INDEXBVMF:IFIX"",""price"",$B1558),2,2)))"),"")</f>
        <v/>
      </c>
      <c r="V1558" s="31">
        <f ca="1">IFERROR(__xludf.DUMMYFUNCTION("IF(OR(ISBLANK($I1558),I1558=TODAY()), GOOGLEFINANCE(""INDEXBVMF:IFIX"") ,INDEX(GOOGLEFINANCE(""INDEXBVMF:IFIX"",""price"",$I1558),2,2))"),3416.25)</f>
        <v>3416.25</v>
      </c>
      <c r="W1558" s="32" t="e">
        <f t="shared" ca="1" si="55"/>
        <v>#VALUE!</v>
      </c>
      <c r="X1558" s="33" t="s">
        <v>66</v>
      </c>
      <c r="Y1558" s="34">
        <v>0</v>
      </c>
    </row>
    <row r="1559" spans="1:25" ht="15.75" customHeight="1" x14ac:dyDescent="0.2">
      <c r="A1559" s="48"/>
      <c r="B1559" s="45"/>
      <c r="C1559" s="46"/>
      <c r="D1559" s="48"/>
      <c r="E1559" s="135"/>
      <c r="F1559" s="49">
        <f t="shared" si="48"/>
        <v>0</v>
      </c>
      <c r="G1559" s="49">
        <f t="shared" si="49"/>
        <v>0</v>
      </c>
      <c r="H1559" s="34" t="s">
        <v>66</v>
      </c>
      <c r="I1559" s="45"/>
      <c r="J1559" s="46"/>
      <c r="K1559" s="25"/>
      <c r="L1559" s="22"/>
      <c r="M1559" s="47" t="str">
        <f t="shared" si="50"/>
        <v/>
      </c>
      <c r="N1559" s="27" t="str">
        <f t="shared" si="51"/>
        <v/>
      </c>
      <c r="O1559" s="27" t="str">
        <f t="shared" si="52"/>
        <v/>
      </c>
      <c r="P1559" s="27" t="str">
        <f t="shared" si="53"/>
        <v/>
      </c>
      <c r="Q1559" s="28" t="s">
        <v>66</v>
      </c>
      <c r="R1559" s="33" t="s">
        <v>66</v>
      </c>
      <c r="S1559" s="30">
        <f ca="1">SUMIFS(Dividendos!E:E,Dividendos!B:B,A1559,Dividendos!A:A,"&gt;="&amp;B1559,Dividendos!A:A,"&lt;="&amp; IF(I1559="",TODAY(),I1559 ))*D1559</f>
        <v>0</v>
      </c>
      <c r="T1559" s="30">
        <f t="shared" ca="1" si="54"/>
        <v>0</v>
      </c>
      <c r="U1559" s="31" t="str">
        <f ca="1">IFERROR(__xludf.DUMMYFUNCTION("IFERROR(IF(B1559=TODAY(),GOOGLEFINANCE(""INDEXBVMF:IFIX""),INDEX(GOOGLEFINANCE(""INDEXBVMF:IFIX"",""price"",$B1559),2,2)))"),"")</f>
        <v/>
      </c>
      <c r="V1559" s="31">
        <f ca="1">IFERROR(__xludf.DUMMYFUNCTION("IF(OR(ISBLANK($I1559),I1559=TODAY()), GOOGLEFINANCE(""INDEXBVMF:IFIX"") ,INDEX(GOOGLEFINANCE(""INDEXBVMF:IFIX"",""price"",$I1559),2,2))"),3416.25)</f>
        <v>3416.25</v>
      </c>
      <c r="W1559" s="32" t="e">
        <f t="shared" ca="1" si="55"/>
        <v>#VALUE!</v>
      </c>
      <c r="X1559" s="33" t="s">
        <v>66</v>
      </c>
      <c r="Y1559" s="34">
        <v>0</v>
      </c>
    </row>
    <row r="1560" spans="1:25" ht="15.75" customHeight="1" x14ac:dyDescent="0.2">
      <c r="A1560" s="48"/>
      <c r="B1560" s="45"/>
      <c r="C1560" s="46"/>
      <c r="D1560" s="48"/>
      <c r="E1560" s="135"/>
      <c r="F1560" s="49">
        <f t="shared" si="48"/>
        <v>0</v>
      </c>
      <c r="G1560" s="49">
        <f t="shared" si="49"/>
        <v>0</v>
      </c>
      <c r="H1560" s="34" t="s">
        <v>66</v>
      </c>
      <c r="I1560" s="45"/>
      <c r="J1560" s="46"/>
      <c r="K1560" s="25"/>
      <c r="L1560" s="22"/>
      <c r="M1560" s="47" t="str">
        <f t="shared" si="50"/>
        <v/>
      </c>
      <c r="N1560" s="27" t="str">
        <f t="shared" si="51"/>
        <v/>
      </c>
      <c r="O1560" s="27" t="str">
        <f t="shared" si="52"/>
        <v/>
      </c>
      <c r="P1560" s="27" t="str">
        <f t="shared" si="53"/>
        <v/>
      </c>
      <c r="Q1560" s="28" t="s">
        <v>66</v>
      </c>
      <c r="R1560" s="33" t="s">
        <v>66</v>
      </c>
      <c r="S1560" s="30">
        <f ca="1">SUMIFS(Dividendos!E:E,Dividendos!B:B,A1560,Dividendos!A:A,"&gt;="&amp;B1560,Dividendos!A:A,"&lt;="&amp; IF(I1560="",TODAY(),I1560 ))*D1560</f>
        <v>0</v>
      </c>
      <c r="T1560" s="30">
        <f t="shared" ca="1" si="54"/>
        <v>0</v>
      </c>
      <c r="U1560" s="31" t="str">
        <f ca="1">IFERROR(__xludf.DUMMYFUNCTION("IFERROR(IF(B1560=TODAY(),GOOGLEFINANCE(""INDEXBVMF:IFIX""),INDEX(GOOGLEFINANCE(""INDEXBVMF:IFIX"",""price"",$B1560),2,2)))"),"")</f>
        <v/>
      </c>
      <c r="V1560" s="31">
        <f ca="1">IFERROR(__xludf.DUMMYFUNCTION("IF(OR(ISBLANK($I1560),I1560=TODAY()), GOOGLEFINANCE(""INDEXBVMF:IFIX"") ,INDEX(GOOGLEFINANCE(""INDEXBVMF:IFIX"",""price"",$I1560),2,2))"),3416.25)</f>
        <v>3416.25</v>
      </c>
      <c r="W1560" s="32" t="e">
        <f t="shared" ca="1" si="55"/>
        <v>#VALUE!</v>
      </c>
      <c r="X1560" s="33" t="s">
        <v>66</v>
      </c>
      <c r="Y1560" s="34">
        <v>0</v>
      </c>
    </row>
    <row r="1561" spans="1:25" ht="15.75" customHeight="1" x14ac:dyDescent="0.2">
      <c r="A1561" s="48"/>
      <c r="B1561" s="45"/>
      <c r="C1561" s="46"/>
      <c r="D1561" s="48"/>
      <c r="E1561" s="135"/>
      <c r="F1561" s="49">
        <f t="shared" si="48"/>
        <v>0</v>
      </c>
      <c r="G1561" s="49">
        <f t="shared" si="49"/>
        <v>0</v>
      </c>
      <c r="H1561" s="34" t="s">
        <v>66</v>
      </c>
      <c r="I1561" s="45"/>
      <c r="J1561" s="46"/>
      <c r="K1561" s="25"/>
      <c r="L1561" s="22"/>
      <c r="M1561" s="47" t="str">
        <f t="shared" si="50"/>
        <v/>
      </c>
      <c r="N1561" s="27" t="str">
        <f t="shared" si="51"/>
        <v/>
      </c>
      <c r="O1561" s="27" t="str">
        <f t="shared" si="52"/>
        <v/>
      </c>
      <c r="P1561" s="27" t="str">
        <f t="shared" si="53"/>
        <v/>
      </c>
      <c r="Q1561" s="28" t="s">
        <v>66</v>
      </c>
      <c r="R1561" s="33" t="s">
        <v>66</v>
      </c>
      <c r="S1561" s="30">
        <f ca="1">SUMIFS(Dividendos!E:E,Dividendos!B:B,A1561,Dividendos!A:A,"&gt;="&amp;B1561,Dividendos!A:A,"&lt;="&amp; IF(I1561="",TODAY(),I1561 ))*D1561</f>
        <v>0</v>
      </c>
      <c r="T1561" s="30">
        <f t="shared" ca="1" si="54"/>
        <v>0</v>
      </c>
      <c r="U1561" s="31" t="str">
        <f ca="1">IFERROR(__xludf.DUMMYFUNCTION("IFERROR(IF(B1561=TODAY(),GOOGLEFINANCE(""INDEXBVMF:IFIX""),INDEX(GOOGLEFINANCE(""INDEXBVMF:IFIX"",""price"",$B1561),2,2)))"),"")</f>
        <v/>
      </c>
      <c r="V1561" s="31">
        <f ca="1">IFERROR(__xludf.DUMMYFUNCTION("IF(OR(ISBLANK($I1561),I1561=TODAY()), GOOGLEFINANCE(""INDEXBVMF:IFIX"") ,INDEX(GOOGLEFINANCE(""INDEXBVMF:IFIX"",""price"",$I1561),2,2))"),3416.25)</f>
        <v>3416.25</v>
      </c>
      <c r="W1561" s="32" t="e">
        <f t="shared" ca="1" si="55"/>
        <v>#VALUE!</v>
      </c>
      <c r="X1561" s="33" t="s">
        <v>66</v>
      </c>
      <c r="Y1561" s="34">
        <v>0</v>
      </c>
    </row>
    <row r="1562" spans="1:25" ht="15.75" customHeight="1" x14ac:dyDescent="0.2">
      <c r="A1562" s="48"/>
      <c r="B1562" s="45"/>
      <c r="C1562" s="46"/>
      <c r="D1562" s="48"/>
      <c r="E1562" s="135"/>
      <c r="F1562" s="49">
        <f t="shared" si="48"/>
        <v>0</v>
      </c>
      <c r="G1562" s="49">
        <f t="shared" si="49"/>
        <v>0</v>
      </c>
      <c r="H1562" s="34" t="s">
        <v>66</v>
      </c>
      <c r="I1562" s="45"/>
      <c r="J1562" s="46"/>
      <c r="K1562" s="25"/>
      <c r="L1562" s="22"/>
      <c r="M1562" s="47" t="str">
        <f t="shared" si="50"/>
        <v/>
      </c>
      <c r="N1562" s="27" t="str">
        <f t="shared" si="51"/>
        <v/>
      </c>
      <c r="O1562" s="27" t="str">
        <f t="shared" si="52"/>
        <v/>
      </c>
      <c r="P1562" s="27" t="str">
        <f t="shared" si="53"/>
        <v/>
      </c>
      <c r="Q1562" s="28" t="s">
        <v>66</v>
      </c>
      <c r="R1562" s="33" t="s">
        <v>66</v>
      </c>
      <c r="S1562" s="30">
        <f ca="1">SUMIFS(Dividendos!E:E,Dividendos!B:B,A1562,Dividendos!A:A,"&gt;="&amp;B1562,Dividendos!A:A,"&lt;="&amp; IF(I1562="",TODAY(),I1562 ))*D1562</f>
        <v>0</v>
      </c>
      <c r="T1562" s="30">
        <f t="shared" ca="1" si="54"/>
        <v>0</v>
      </c>
      <c r="U1562" s="31" t="str">
        <f ca="1">IFERROR(__xludf.DUMMYFUNCTION("IFERROR(IF(B1562=TODAY(),GOOGLEFINANCE(""INDEXBVMF:IFIX""),INDEX(GOOGLEFINANCE(""INDEXBVMF:IFIX"",""price"",$B1562),2,2)))"),"")</f>
        <v/>
      </c>
      <c r="V1562" s="31">
        <f ca="1">IFERROR(__xludf.DUMMYFUNCTION("IF(OR(ISBLANK($I1562),I1562=TODAY()), GOOGLEFINANCE(""INDEXBVMF:IFIX"") ,INDEX(GOOGLEFINANCE(""INDEXBVMF:IFIX"",""price"",$I1562),2,2))"),3416.25)</f>
        <v>3416.25</v>
      </c>
      <c r="W1562" s="32" t="e">
        <f t="shared" ca="1" si="55"/>
        <v>#VALUE!</v>
      </c>
      <c r="X1562" s="33" t="s">
        <v>66</v>
      </c>
      <c r="Y1562" s="34">
        <v>0</v>
      </c>
    </row>
    <row r="1563" spans="1:25" ht="15.75" customHeight="1" x14ac:dyDescent="0.2">
      <c r="A1563" s="48"/>
      <c r="B1563" s="45"/>
      <c r="C1563" s="46"/>
      <c r="D1563" s="48"/>
      <c r="E1563" s="135"/>
      <c r="F1563" s="49">
        <f t="shared" si="48"/>
        <v>0</v>
      </c>
      <c r="G1563" s="49">
        <f t="shared" si="49"/>
        <v>0</v>
      </c>
      <c r="H1563" s="34" t="s">
        <v>66</v>
      </c>
      <c r="I1563" s="45"/>
      <c r="J1563" s="46"/>
      <c r="K1563" s="25"/>
      <c r="L1563" s="22"/>
      <c r="M1563" s="47" t="str">
        <f t="shared" si="50"/>
        <v/>
      </c>
      <c r="N1563" s="27" t="str">
        <f t="shared" si="51"/>
        <v/>
      </c>
      <c r="O1563" s="27" t="str">
        <f t="shared" si="52"/>
        <v/>
      </c>
      <c r="P1563" s="27" t="str">
        <f t="shared" si="53"/>
        <v/>
      </c>
      <c r="Q1563" s="28" t="s">
        <v>66</v>
      </c>
      <c r="R1563" s="33" t="s">
        <v>66</v>
      </c>
      <c r="S1563" s="30">
        <f ca="1">SUMIFS(Dividendos!E:E,Dividendos!B:B,A1563,Dividendos!A:A,"&gt;="&amp;B1563,Dividendos!A:A,"&lt;="&amp; IF(I1563="",TODAY(),I1563 ))*D1563</f>
        <v>0</v>
      </c>
      <c r="T1563" s="30">
        <f t="shared" ca="1" si="54"/>
        <v>0</v>
      </c>
      <c r="U1563" s="31" t="str">
        <f ca="1">IFERROR(__xludf.DUMMYFUNCTION("IFERROR(IF(B1563=TODAY(),GOOGLEFINANCE(""INDEXBVMF:IFIX""),INDEX(GOOGLEFINANCE(""INDEXBVMF:IFIX"",""price"",$B1563),2,2)))"),"")</f>
        <v/>
      </c>
      <c r="V1563" s="31">
        <f ca="1">IFERROR(__xludf.DUMMYFUNCTION("IF(OR(ISBLANK($I1563),I1563=TODAY()), GOOGLEFINANCE(""INDEXBVMF:IFIX"") ,INDEX(GOOGLEFINANCE(""INDEXBVMF:IFIX"",""price"",$I1563),2,2))"),3416.25)</f>
        <v>3416.25</v>
      </c>
      <c r="W1563" s="32" t="e">
        <f t="shared" ca="1" si="55"/>
        <v>#VALUE!</v>
      </c>
      <c r="X1563" s="33" t="s">
        <v>66</v>
      </c>
      <c r="Y1563" s="34">
        <v>0</v>
      </c>
    </row>
    <row r="1564" spans="1:25" ht="15.75" customHeight="1" x14ac:dyDescent="0.2">
      <c r="A1564" s="48"/>
      <c r="B1564" s="45"/>
      <c r="C1564" s="46"/>
      <c r="D1564" s="48"/>
      <c r="E1564" s="135"/>
      <c r="F1564" s="49">
        <f t="shared" si="48"/>
        <v>0</v>
      </c>
      <c r="G1564" s="49">
        <f t="shared" si="49"/>
        <v>0</v>
      </c>
      <c r="H1564" s="34" t="s">
        <v>66</v>
      </c>
      <c r="I1564" s="45"/>
      <c r="J1564" s="46"/>
      <c r="K1564" s="25"/>
      <c r="L1564" s="22"/>
      <c r="M1564" s="47" t="str">
        <f t="shared" si="50"/>
        <v/>
      </c>
      <c r="N1564" s="27" t="str">
        <f t="shared" si="51"/>
        <v/>
      </c>
      <c r="O1564" s="27" t="str">
        <f t="shared" si="52"/>
        <v/>
      </c>
      <c r="P1564" s="27" t="str">
        <f t="shared" si="53"/>
        <v/>
      </c>
      <c r="Q1564" s="28" t="s">
        <v>66</v>
      </c>
      <c r="R1564" s="33" t="s">
        <v>66</v>
      </c>
      <c r="S1564" s="30">
        <f ca="1">SUMIFS(Dividendos!E:E,Dividendos!B:B,A1564,Dividendos!A:A,"&gt;="&amp;B1564,Dividendos!A:A,"&lt;="&amp; IF(I1564="",TODAY(),I1564 ))*D1564</f>
        <v>0</v>
      </c>
      <c r="T1564" s="30">
        <f t="shared" ca="1" si="54"/>
        <v>0</v>
      </c>
      <c r="U1564" s="31" t="str">
        <f ca="1">IFERROR(__xludf.DUMMYFUNCTION("IFERROR(IF(B1564=TODAY(),GOOGLEFINANCE(""INDEXBVMF:IFIX""),INDEX(GOOGLEFINANCE(""INDEXBVMF:IFIX"",""price"",$B1564),2,2)))"),"")</f>
        <v/>
      </c>
      <c r="V1564" s="31">
        <f ca="1">IFERROR(__xludf.DUMMYFUNCTION("IF(OR(ISBLANK($I1564),I1564=TODAY()), GOOGLEFINANCE(""INDEXBVMF:IFIX"") ,INDEX(GOOGLEFINANCE(""INDEXBVMF:IFIX"",""price"",$I1564),2,2))"),3416.25)</f>
        <v>3416.25</v>
      </c>
      <c r="W1564" s="32" t="e">
        <f t="shared" ca="1" si="55"/>
        <v>#VALUE!</v>
      </c>
      <c r="X1564" s="33" t="s">
        <v>66</v>
      </c>
      <c r="Y1564" s="34">
        <v>0</v>
      </c>
    </row>
    <row r="1565" spans="1:25" ht="15.75" customHeight="1" x14ac:dyDescent="0.2">
      <c r="A1565" s="48"/>
      <c r="B1565" s="45"/>
      <c r="C1565" s="46"/>
      <c r="D1565" s="48"/>
      <c r="E1565" s="135"/>
      <c r="F1565" s="49">
        <f t="shared" si="48"/>
        <v>0</v>
      </c>
      <c r="G1565" s="49">
        <f t="shared" si="49"/>
        <v>0</v>
      </c>
      <c r="H1565" s="34" t="s">
        <v>66</v>
      </c>
      <c r="I1565" s="45"/>
      <c r="J1565" s="46"/>
      <c r="K1565" s="25"/>
      <c r="L1565" s="22"/>
      <c r="M1565" s="47" t="str">
        <f t="shared" si="50"/>
        <v/>
      </c>
      <c r="N1565" s="27" t="str">
        <f t="shared" si="51"/>
        <v/>
      </c>
      <c r="O1565" s="27" t="str">
        <f t="shared" si="52"/>
        <v/>
      </c>
      <c r="P1565" s="27" t="str">
        <f t="shared" si="53"/>
        <v/>
      </c>
      <c r="Q1565" s="28" t="s">
        <v>66</v>
      </c>
      <c r="R1565" s="33" t="s">
        <v>66</v>
      </c>
      <c r="S1565" s="30">
        <f ca="1">SUMIFS(Dividendos!E:E,Dividendos!B:B,A1565,Dividendos!A:A,"&gt;="&amp;B1565,Dividendos!A:A,"&lt;="&amp; IF(I1565="",TODAY(),I1565 ))*D1565</f>
        <v>0</v>
      </c>
      <c r="T1565" s="30">
        <f t="shared" ca="1" si="54"/>
        <v>0</v>
      </c>
      <c r="U1565" s="31" t="str">
        <f ca="1">IFERROR(__xludf.DUMMYFUNCTION("IFERROR(IF(B1565=TODAY(),GOOGLEFINANCE(""INDEXBVMF:IFIX""),INDEX(GOOGLEFINANCE(""INDEXBVMF:IFIX"",""price"",$B1565),2,2)))"),"")</f>
        <v/>
      </c>
      <c r="V1565" s="31">
        <f ca="1">IFERROR(__xludf.DUMMYFUNCTION("IF(OR(ISBLANK($I1565),I1565=TODAY()), GOOGLEFINANCE(""INDEXBVMF:IFIX"") ,INDEX(GOOGLEFINANCE(""INDEXBVMF:IFIX"",""price"",$I1565),2,2))"),3416.25)</f>
        <v>3416.25</v>
      </c>
      <c r="W1565" s="32" t="e">
        <f t="shared" ca="1" si="55"/>
        <v>#VALUE!</v>
      </c>
      <c r="X1565" s="33" t="s">
        <v>66</v>
      </c>
      <c r="Y1565" s="34">
        <v>0</v>
      </c>
    </row>
    <row r="1566" spans="1:25" ht="15.75" customHeight="1" x14ac:dyDescent="0.2">
      <c r="A1566" s="48"/>
      <c r="B1566" s="45"/>
      <c r="C1566" s="46"/>
      <c r="D1566" s="48"/>
      <c r="E1566" s="135"/>
      <c r="F1566" s="49">
        <f t="shared" si="48"/>
        <v>0</v>
      </c>
      <c r="G1566" s="49">
        <f t="shared" si="49"/>
        <v>0</v>
      </c>
      <c r="H1566" s="34" t="s">
        <v>66</v>
      </c>
      <c r="I1566" s="45"/>
      <c r="J1566" s="46"/>
      <c r="K1566" s="25"/>
      <c r="L1566" s="22"/>
      <c r="M1566" s="47" t="str">
        <f t="shared" si="50"/>
        <v/>
      </c>
      <c r="N1566" s="27" t="str">
        <f t="shared" si="51"/>
        <v/>
      </c>
      <c r="O1566" s="27" t="str">
        <f t="shared" si="52"/>
        <v/>
      </c>
      <c r="P1566" s="27" t="str">
        <f t="shared" si="53"/>
        <v/>
      </c>
      <c r="Q1566" s="28" t="s">
        <v>66</v>
      </c>
      <c r="R1566" s="33" t="s">
        <v>66</v>
      </c>
      <c r="S1566" s="30">
        <f ca="1">SUMIFS(Dividendos!E:E,Dividendos!B:B,A1566,Dividendos!A:A,"&gt;="&amp;B1566,Dividendos!A:A,"&lt;="&amp; IF(I1566="",TODAY(),I1566 ))*D1566</f>
        <v>0</v>
      </c>
      <c r="T1566" s="30">
        <f t="shared" ca="1" si="54"/>
        <v>0</v>
      </c>
      <c r="U1566" s="31" t="str">
        <f ca="1">IFERROR(__xludf.DUMMYFUNCTION("IFERROR(IF(B1566=TODAY(),GOOGLEFINANCE(""INDEXBVMF:IFIX""),INDEX(GOOGLEFINANCE(""INDEXBVMF:IFIX"",""price"",$B1566),2,2)))"),"")</f>
        <v/>
      </c>
      <c r="V1566" s="31">
        <f ca="1">IFERROR(__xludf.DUMMYFUNCTION("IF(OR(ISBLANK($I1566),I1566=TODAY()), GOOGLEFINANCE(""INDEXBVMF:IFIX"") ,INDEX(GOOGLEFINANCE(""INDEXBVMF:IFIX"",""price"",$I1566),2,2))"),3416.25)</f>
        <v>3416.25</v>
      </c>
      <c r="W1566" s="32" t="e">
        <f t="shared" ca="1" si="55"/>
        <v>#VALUE!</v>
      </c>
      <c r="X1566" s="33" t="s">
        <v>66</v>
      </c>
      <c r="Y1566" s="34">
        <v>0</v>
      </c>
    </row>
    <row r="1567" spans="1:25" ht="15.75" customHeight="1" x14ac:dyDescent="0.2">
      <c r="A1567" s="48"/>
      <c r="B1567" s="45"/>
      <c r="C1567" s="46"/>
      <c r="D1567" s="48"/>
      <c r="E1567" s="135"/>
      <c r="F1567" s="49">
        <f t="shared" si="48"/>
        <v>0</v>
      </c>
      <c r="G1567" s="49">
        <f t="shared" si="49"/>
        <v>0</v>
      </c>
      <c r="H1567" s="34" t="s">
        <v>66</v>
      </c>
      <c r="I1567" s="45"/>
      <c r="J1567" s="46"/>
      <c r="K1567" s="25"/>
      <c r="L1567" s="22"/>
      <c r="M1567" s="47" t="str">
        <f t="shared" si="50"/>
        <v/>
      </c>
      <c r="N1567" s="27" t="str">
        <f t="shared" si="51"/>
        <v/>
      </c>
      <c r="O1567" s="27" t="str">
        <f t="shared" si="52"/>
        <v/>
      </c>
      <c r="P1567" s="27" t="str">
        <f t="shared" si="53"/>
        <v/>
      </c>
      <c r="Q1567" s="28" t="s">
        <v>66</v>
      </c>
      <c r="R1567" s="33" t="s">
        <v>66</v>
      </c>
      <c r="S1567" s="30">
        <f ca="1">SUMIFS(Dividendos!E:E,Dividendos!B:B,A1567,Dividendos!A:A,"&gt;="&amp;B1567,Dividendos!A:A,"&lt;="&amp; IF(I1567="",TODAY(),I1567 ))*D1567</f>
        <v>0</v>
      </c>
      <c r="T1567" s="30">
        <f t="shared" ca="1" si="54"/>
        <v>0</v>
      </c>
      <c r="U1567" s="31" t="str">
        <f ca="1">IFERROR(__xludf.DUMMYFUNCTION("IFERROR(IF(B1567=TODAY(),GOOGLEFINANCE(""INDEXBVMF:IFIX""),INDEX(GOOGLEFINANCE(""INDEXBVMF:IFIX"",""price"",$B1567),2,2)))"),"")</f>
        <v/>
      </c>
      <c r="V1567" s="31">
        <f ca="1">IFERROR(__xludf.DUMMYFUNCTION("IF(OR(ISBLANK($I1567),I1567=TODAY()), GOOGLEFINANCE(""INDEXBVMF:IFIX"") ,INDEX(GOOGLEFINANCE(""INDEXBVMF:IFIX"",""price"",$I1567),2,2))"),3416.25)</f>
        <v>3416.25</v>
      </c>
      <c r="W1567" s="32" t="e">
        <f t="shared" ca="1" si="55"/>
        <v>#VALUE!</v>
      </c>
      <c r="X1567" s="33" t="s">
        <v>66</v>
      </c>
      <c r="Y1567" s="34">
        <v>0</v>
      </c>
    </row>
    <row r="1568" spans="1:25" ht="15.75" customHeight="1" x14ac:dyDescent="0.2">
      <c r="A1568" s="48"/>
      <c r="B1568" s="45"/>
      <c r="C1568" s="46"/>
      <c r="D1568" s="48"/>
      <c r="E1568" s="135"/>
      <c r="F1568" s="49">
        <f t="shared" si="48"/>
        <v>0</v>
      </c>
      <c r="G1568" s="49">
        <f t="shared" si="49"/>
        <v>0</v>
      </c>
      <c r="H1568" s="34" t="s">
        <v>66</v>
      </c>
      <c r="I1568" s="45"/>
      <c r="J1568" s="46"/>
      <c r="K1568" s="25"/>
      <c r="L1568" s="22"/>
      <c r="M1568" s="47" t="str">
        <f t="shared" si="50"/>
        <v/>
      </c>
      <c r="N1568" s="27" t="str">
        <f t="shared" si="51"/>
        <v/>
      </c>
      <c r="O1568" s="27" t="str">
        <f t="shared" si="52"/>
        <v/>
      </c>
      <c r="P1568" s="27" t="str">
        <f t="shared" si="53"/>
        <v/>
      </c>
      <c r="Q1568" s="28" t="s">
        <v>66</v>
      </c>
      <c r="R1568" s="33" t="s">
        <v>66</v>
      </c>
      <c r="S1568" s="30">
        <f ca="1">SUMIFS(Dividendos!E:E,Dividendos!B:B,A1568,Dividendos!A:A,"&gt;="&amp;B1568,Dividendos!A:A,"&lt;="&amp; IF(I1568="",TODAY(),I1568 ))*D1568</f>
        <v>0</v>
      </c>
      <c r="T1568" s="30">
        <f t="shared" ca="1" si="54"/>
        <v>0</v>
      </c>
      <c r="U1568" s="31" t="str">
        <f ca="1">IFERROR(__xludf.DUMMYFUNCTION("IFERROR(IF(B1568=TODAY(),GOOGLEFINANCE(""INDEXBVMF:IFIX""),INDEX(GOOGLEFINANCE(""INDEXBVMF:IFIX"",""price"",$B1568),2,2)))"),"")</f>
        <v/>
      </c>
      <c r="V1568" s="31">
        <f ca="1">IFERROR(__xludf.DUMMYFUNCTION("IF(OR(ISBLANK($I1568),I1568=TODAY()), GOOGLEFINANCE(""INDEXBVMF:IFIX"") ,INDEX(GOOGLEFINANCE(""INDEXBVMF:IFIX"",""price"",$I1568),2,2))"),3416.25)</f>
        <v>3416.25</v>
      </c>
      <c r="W1568" s="32" t="e">
        <f t="shared" ca="1" si="55"/>
        <v>#VALUE!</v>
      </c>
      <c r="X1568" s="33" t="s">
        <v>66</v>
      </c>
      <c r="Y1568" s="34">
        <v>0</v>
      </c>
    </row>
    <row r="1569" spans="1:25" ht="15.75" customHeight="1" x14ac:dyDescent="0.2">
      <c r="A1569" s="48"/>
      <c r="B1569" s="45"/>
      <c r="C1569" s="46"/>
      <c r="D1569" s="48"/>
      <c r="E1569" s="135"/>
      <c r="F1569" s="49">
        <f t="shared" si="48"/>
        <v>0</v>
      </c>
      <c r="G1569" s="49">
        <f t="shared" si="49"/>
        <v>0</v>
      </c>
      <c r="H1569" s="34" t="s">
        <v>66</v>
      </c>
      <c r="I1569" s="45"/>
      <c r="J1569" s="46"/>
      <c r="K1569" s="25"/>
      <c r="L1569" s="22"/>
      <c r="M1569" s="47" t="str">
        <f t="shared" si="50"/>
        <v/>
      </c>
      <c r="N1569" s="27" t="str">
        <f t="shared" si="51"/>
        <v/>
      </c>
      <c r="O1569" s="27" t="str">
        <f t="shared" si="52"/>
        <v/>
      </c>
      <c r="P1569" s="27" t="str">
        <f t="shared" si="53"/>
        <v/>
      </c>
      <c r="Q1569" s="28" t="s">
        <v>66</v>
      </c>
      <c r="R1569" s="33" t="s">
        <v>66</v>
      </c>
      <c r="S1569" s="30">
        <f ca="1">SUMIFS(Dividendos!E:E,Dividendos!B:B,A1569,Dividendos!A:A,"&gt;="&amp;B1569,Dividendos!A:A,"&lt;="&amp; IF(I1569="",TODAY(),I1569 ))*D1569</f>
        <v>0</v>
      </c>
      <c r="T1569" s="30">
        <f t="shared" ca="1" si="54"/>
        <v>0</v>
      </c>
      <c r="U1569" s="31" t="str">
        <f ca="1">IFERROR(__xludf.DUMMYFUNCTION("IFERROR(IF(B1569=TODAY(),GOOGLEFINANCE(""INDEXBVMF:IFIX""),INDEX(GOOGLEFINANCE(""INDEXBVMF:IFIX"",""price"",$B1569),2,2)))"),"")</f>
        <v/>
      </c>
      <c r="V1569" s="31">
        <f ca="1">IFERROR(__xludf.DUMMYFUNCTION("IF(OR(ISBLANK($I1569),I1569=TODAY()), GOOGLEFINANCE(""INDEXBVMF:IFIX"") ,INDEX(GOOGLEFINANCE(""INDEXBVMF:IFIX"",""price"",$I1569),2,2))"),3416.25)</f>
        <v>3416.25</v>
      </c>
      <c r="W1569" s="32" t="e">
        <f t="shared" ca="1" si="55"/>
        <v>#VALUE!</v>
      </c>
      <c r="X1569" s="33" t="s">
        <v>66</v>
      </c>
      <c r="Y1569" s="34">
        <v>0</v>
      </c>
    </row>
    <row r="1570" spans="1:25" ht="15.75" customHeight="1" x14ac:dyDescent="0.2">
      <c r="A1570" s="48"/>
      <c r="B1570" s="45"/>
      <c r="C1570" s="46"/>
      <c r="D1570" s="48"/>
      <c r="E1570" s="135"/>
      <c r="F1570" s="49">
        <f t="shared" si="48"/>
        <v>0</v>
      </c>
      <c r="G1570" s="49">
        <f t="shared" si="49"/>
        <v>0</v>
      </c>
      <c r="H1570" s="34" t="s">
        <v>66</v>
      </c>
      <c r="I1570" s="45"/>
      <c r="J1570" s="46"/>
      <c r="K1570" s="25"/>
      <c r="L1570" s="22"/>
      <c r="M1570" s="47" t="str">
        <f t="shared" si="50"/>
        <v/>
      </c>
      <c r="N1570" s="27" t="str">
        <f t="shared" si="51"/>
        <v/>
      </c>
      <c r="O1570" s="27" t="str">
        <f t="shared" si="52"/>
        <v/>
      </c>
      <c r="P1570" s="27" t="str">
        <f t="shared" si="53"/>
        <v/>
      </c>
      <c r="Q1570" s="28" t="s">
        <v>66</v>
      </c>
      <c r="R1570" s="33" t="s">
        <v>66</v>
      </c>
      <c r="S1570" s="30">
        <f ca="1">SUMIFS(Dividendos!E:E,Dividendos!B:B,A1570,Dividendos!A:A,"&gt;="&amp;B1570,Dividendos!A:A,"&lt;="&amp; IF(I1570="",TODAY(),I1570 ))*D1570</f>
        <v>0</v>
      </c>
      <c r="T1570" s="30">
        <f t="shared" ca="1" si="54"/>
        <v>0</v>
      </c>
      <c r="U1570" s="31" t="str">
        <f ca="1">IFERROR(__xludf.DUMMYFUNCTION("IFERROR(IF(B1570=TODAY(),GOOGLEFINANCE(""INDEXBVMF:IFIX""),INDEX(GOOGLEFINANCE(""INDEXBVMF:IFIX"",""price"",$B1570),2,2)))"),"")</f>
        <v/>
      </c>
      <c r="V1570" s="31">
        <f ca="1">IFERROR(__xludf.DUMMYFUNCTION("IF(OR(ISBLANK($I1570),I1570=TODAY()), GOOGLEFINANCE(""INDEXBVMF:IFIX"") ,INDEX(GOOGLEFINANCE(""INDEXBVMF:IFIX"",""price"",$I1570),2,2))"),3416.25)</f>
        <v>3416.25</v>
      </c>
      <c r="W1570" s="32" t="e">
        <f t="shared" ca="1" si="55"/>
        <v>#VALUE!</v>
      </c>
      <c r="X1570" s="33" t="s">
        <v>66</v>
      </c>
      <c r="Y1570" s="34">
        <v>0</v>
      </c>
    </row>
    <row r="1571" spans="1:25" ht="15.75" customHeight="1" x14ac:dyDescent="0.2">
      <c r="A1571" s="48"/>
      <c r="B1571" s="45"/>
      <c r="C1571" s="46"/>
      <c r="D1571" s="48"/>
      <c r="E1571" s="135"/>
      <c r="F1571" s="49">
        <f t="shared" si="48"/>
        <v>0</v>
      </c>
      <c r="G1571" s="49">
        <f t="shared" si="49"/>
        <v>0</v>
      </c>
      <c r="H1571" s="34" t="s">
        <v>66</v>
      </c>
      <c r="I1571" s="45"/>
      <c r="J1571" s="46"/>
      <c r="K1571" s="25"/>
      <c r="L1571" s="22"/>
      <c r="M1571" s="47" t="str">
        <f t="shared" si="50"/>
        <v/>
      </c>
      <c r="N1571" s="27" t="str">
        <f t="shared" si="51"/>
        <v/>
      </c>
      <c r="O1571" s="27" t="str">
        <f t="shared" si="52"/>
        <v/>
      </c>
      <c r="P1571" s="27" t="str">
        <f t="shared" si="53"/>
        <v/>
      </c>
      <c r="Q1571" s="28" t="s">
        <v>66</v>
      </c>
      <c r="R1571" s="33" t="s">
        <v>66</v>
      </c>
      <c r="S1571" s="30">
        <f ca="1">SUMIFS(Dividendos!E:E,Dividendos!B:B,A1571,Dividendos!A:A,"&gt;="&amp;B1571,Dividendos!A:A,"&lt;="&amp; IF(I1571="",TODAY(),I1571 ))*D1571</f>
        <v>0</v>
      </c>
      <c r="T1571" s="30">
        <f t="shared" ca="1" si="54"/>
        <v>0</v>
      </c>
      <c r="U1571" s="31" t="str">
        <f ca="1">IFERROR(__xludf.DUMMYFUNCTION("IFERROR(IF(B1571=TODAY(),GOOGLEFINANCE(""INDEXBVMF:IFIX""),INDEX(GOOGLEFINANCE(""INDEXBVMF:IFIX"",""price"",$B1571),2,2)))"),"")</f>
        <v/>
      </c>
      <c r="V1571" s="31">
        <f ca="1">IFERROR(__xludf.DUMMYFUNCTION("IF(OR(ISBLANK($I1571),I1571=TODAY()), GOOGLEFINANCE(""INDEXBVMF:IFIX"") ,INDEX(GOOGLEFINANCE(""INDEXBVMF:IFIX"",""price"",$I1571),2,2))"),3416.25)</f>
        <v>3416.25</v>
      </c>
      <c r="W1571" s="32" t="e">
        <f t="shared" ca="1" si="55"/>
        <v>#VALUE!</v>
      </c>
      <c r="X1571" s="33" t="s">
        <v>66</v>
      </c>
      <c r="Y1571" s="34">
        <v>0</v>
      </c>
    </row>
    <row r="1572" spans="1:25" ht="15.75" customHeight="1" x14ac:dyDescent="0.2">
      <c r="A1572" s="48"/>
      <c r="B1572" s="45"/>
      <c r="C1572" s="46"/>
      <c r="D1572" s="48"/>
      <c r="E1572" s="135"/>
      <c r="F1572" s="49">
        <f t="shared" si="48"/>
        <v>0</v>
      </c>
      <c r="G1572" s="49">
        <f t="shared" si="49"/>
        <v>0</v>
      </c>
      <c r="H1572" s="34" t="s">
        <v>66</v>
      </c>
      <c r="I1572" s="45"/>
      <c r="J1572" s="46"/>
      <c r="K1572" s="25"/>
      <c r="L1572" s="22"/>
      <c r="M1572" s="47" t="str">
        <f t="shared" si="50"/>
        <v/>
      </c>
      <c r="N1572" s="27" t="str">
        <f t="shared" si="51"/>
        <v/>
      </c>
      <c r="O1572" s="27" t="str">
        <f t="shared" si="52"/>
        <v/>
      </c>
      <c r="P1572" s="27" t="str">
        <f t="shared" si="53"/>
        <v/>
      </c>
      <c r="Q1572" s="28" t="s">
        <v>66</v>
      </c>
      <c r="R1572" s="33" t="s">
        <v>66</v>
      </c>
      <c r="S1572" s="30">
        <f ca="1">SUMIFS(Dividendos!E:E,Dividendos!B:B,A1572,Dividendos!A:A,"&gt;="&amp;B1572,Dividendos!A:A,"&lt;="&amp; IF(I1572="",TODAY(),I1572 ))*D1572</f>
        <v>0</v>
      </c>
      <c r="T1572" s="30">
        <f t="shared" ca="1" si="54"/>
        <v>0</v>
      </c>
      <c r="U1572" s="31" t="str">
        <f ca="1">IFERROR(__xludf.DUMMYFUNCTION("IFERROR(IF(B1572=TODAY(),GOOGLEFINANCE(""INDEXBVMF:IFIX""),INDEX(GOOGLEFINANCE(""INDEXBVMF:IFIX"",""price"",$B1572),2,2)))"),"")</f>
        <v/>
      </c>
      <c r="V1572" s="31">
        <f ca="1">IFERROR(__xludf.DUMMYFUNCTION("IF(OR(ISBLANK($I1572),I1572=TODAY()), GOOGLEFINANCE(""INDEXBVMF:IFIX"") ,INDEX(GOOGLEFINANCE(""INDEXBVMF:IFIX"",""price"",$I1572),2,2))"),3416.25)</f>
        <v>3416.25</v>
      </c>
      <c r="W1572" s="32" t="e">
        <f t="shared" ca="1" si="55"/>
        <v>#VALUE!</v>
      </c>
      <c r="X1572" s="33" t="s">
        <v>66</v>
      </c>
      <c r="Y1572" s="34">
        <v>0</v>
      </c>
    </row>
    <row r="1573" spans="1:25" ht="15.75" customHeight="1" x14ac:dyDescent="0.2">
      <c r="A1573" s="48"/>
      <c r="B1573" s="45"/>
      <c r="C1573" s="46"/>
      <c r="D1573" s="48"/>
      <c r="E1573" s="135"/>
      <c r="F1573" s="49">
        <f t="shared" si="48"/>
        <v>0</v>
      </c>
      <c r="G1573" s="49">
        <f t="shared" si="49"/>
        <v>0</v>
      </c>
      <c r="H1573" s="34" t="s">
        <v>66</v>
      </c>
      <c r="I1573" s="45"/>
      <c r="J1573" s="46"/>
      <c r="K1573" s="25"/>
      <c r="L1573" s="22"/>
      <c r="M1573" s="47" t="str">
        <f t="shared" si="50"/>
        <v/>
      </c>
      <c r="N1573" s="27" t="str">
        <f t="shared" si="51"/>
        <v/>
      </c>
      <c r="O1573" s="27" t="str">
        <f t="shared" si="52"/>
        <v/>
      </c>
      <c r="P1573" s="27" t="str">
        <f t="shared" si="53"/>
        <v/>
      </c>
      <c r="Q1573" s="28" t="s">
        <v>66</v>
      </c>
      <c r="R1573" s="33" t="s">
        <v>66</v>
      </c>
      <c r="S1573" s="30">
        <f ca="1">SUMIFS(Dividendos!E:E,Dividendos!B:B,A1573,Dividendos!A:A,"&gt;="&amp;B1573,Dividendos!A:A,"&lt;="&amp; IF(I1573="",TODAY(),I1573 ))*D1573</f>
        <v>0</v>
      </c>
      <c r="T1573" s="30">
        <f t="shared" ca="1" si="54"/>
        <v>0</v>
      </c>
      <c r="U1573" s="31" t="str">
        <f ca="1">IFERROR(__xludf.DUMMYFUNCTION("IFERROR(IF(B1573=TODAY(),GOOGLEFINANCE(""INDEXBVMF:IFIX""),INDEX(GOOGLEFINANCE(""INDEXBVMF:IFIX"",""price"",$B1573),2,2)))"),"")</f>
        <v/>
      </c>
      <c r="V1573" s="31">
        <f ca="1">IFERROR(__xludf.DUMMYFUNCTION("IF(OR(ISBLANK($I1573),I1573=TODAY()), GOOGLEFINANCE(""INDEXBVMF:IFIX"") ,INDEX(GOOGLEFINANCE(""INDEXBVMF:IFIX"",""price"",$I1573),2,2))"),3416.25)</f>
        <v>3416.25</v>
      </c>
      <c r="W1573" s="32" t="e">
        <f t="shared" ca="1" si="55"/>
        <v>#VALUE!</v>
      </c>
      <c r="X1573" s="33" t="s">
        <v>66</v>
      </c>
      <c r="Y1573" s="34">
        <v>0</v>
      </c>
    </row>
    <row r="1574" spans="1:25" ht="15.75" customHeight="1" x14ac:dyDescent="0.2">
      <c r="A1574" s="48"/>
      <c r="B1574" s="45"/>
      <c r="C1574" s="46"/>
      <c r="D1574" s="48"/>
      <c r="E1574" s="135"/>
      <c r="F1574" s="49">
        <f t="shared" si="48"/>
        <v>0</v>
      </c>
      <c r="G1574" s="49">
        <f t="shared" si="49"/>
        <v>0</v>
      </c>
      <c r="H1574" s="34" t="s">
        <v>66</v>
      </c>
      <c r="I1574" s="45"/>
      <c r="J1574" s="46"/>
      <c r="K1574" s="25"/>
      <c r="L1574" s="22"/>
      <c r="M1574" s="47" t="str">
        <f t="shared" si="50"/>
        <v/>
      </c>
      <c r="N1574" s="27" t="str">
        <f t="shared" si="51"/>
        <v/>
      </c>
      <c r="O1574" s="27" t="str">
        <f t="shared" si="52"/>
        <v/>
      </c>
      <c r="P1574" s="27" t="str">
        <f t="shared" si="53"/>
        <v/>
      </c>
      <c r="Q1574" s="28" t="s">
        <v>66</v>
      </c>
      <c r="R1574" s="33" t="s">
        <v>66</v>
      </c>
      <c r="S1574" s="30">
        <f ca="1">SUMIFS(Dividendos!E:E,Dividendos!B:B,A1574,Dividendos!A:A,"&gt;="&amp;B1574,Dividendos!A:A,"&lt;="&amp; IF(I1574="",TODAY(),I1574 ))*D1574</f>
        <v>0</v>
      </c>
      <c r="T1574" s="30">
        <f t="shared" ca="1" si="54"/>
        <v>0</v>
      </c>
      <c r="U1574" s="31" t="str">
        <f ca="1">IFERROR(__xludf.DUMMYFUNCTION("IFERROR(IF(B1574=TODAY(),GOOGLEFINANCE(""INDEXBVMF:IFIX""),INDEX(GOOGLEFINANCE(""INDEXBVMF:IFIX"",""price"",$B1574),2,2)))"),"")</f>
        <v/>
      </c>
      <c r="V1574" s="31">
        <f ca="1">IFERROR(__xludf.DUMMYFUNCTION("IF(OR(ISBLANK($I1574),I1574=TODAY()), GOOGLEFINANCE(""INDEXBVMF:IFIX"") ,INDEX(GOOGLEFINANCE(""INDEXBVMF:IFIX"",""price"",$I1574),2,2))"),3416.25)</f>
        <v>3416.25</v>
      </c>
      <c r="W1574" s="32" t="e">
        <f t="shared" ca="1" si="55"/>
        <v>#VALUE!</v>
      </c>
      <c r="X1574" s="33" t="s">
        <v>66</v>
      </c>
      <c r="Y1574" s="34">
        <v>0</v>
      </c>
    </row>
    <row r="1575" spans="1:25" ht="15.75" customHeight="1" x14ac:dyDescent="0.2">
      <c r="A1575" s="48"/>
      <c r="B1575" s="45"/>
      <c r="C1575" s="46"/>
      <c r="D1575" s="48"/>
      <c r="E1575" s="135"/>
      <c r="F1575" s="49">
        <f t="shared" si="48"/>
        <v>0</v>
      </c>
      <c r="G1575" s="49">
        <f t="shared" si="49"/>
        <v>0</v>
      </c>
      <c r="H1575" s="34" t="s">
        <v>66</v>
      </c>
      <c r="I1575" s="45"/>
      <c r="J1575" s="46"/>
      <c r="K1575" s="25"/>
      <c r="L1575" s="22"/>
      <c r="M1575" s="47" t="str">
        <f t="shared" si="50"/>
        <v/>
      </c>
      <c r="N1575" s="27" t="str">
        <f t="shared" si="51"/>
        <v/>
      </c>
      <c r="O1575" s="27" t="str">
        <f t="shared" si="52"/>
        <v/>
      </c>
      <c r="P1575" s="27" t="str">
        <f t="shared" si="53"/>
        <v/>
      </c>
      <c r="Q1575" s="28" t="s">
        <v>66</v>
      </c>
      <c r="R1575" s="33" t="s">
        <v>66</v>
      </c>
      <c r="S1575" s="30">
        <f ca="1">SUMIFS(Dividendos!E:E,Dividendos!B:B,A1575,Dividendos!A:A,"&gt;="&amp;B1575,Dividendos!A:A,"&lt;="&amp; IF(I1575="",TODAY(),I1575 ))*D1575</f>
        <v>0</v>
      </c>
      <c r="T1575" s="30">
        <f t="shared" ca="1" si="54"/>
        <v>0</v>
      </c>
      <c r="U1575" s="31" t="str">
        <f ca="1">IFERROR(__xludf.DUMMYFUNCTION("IFERROR(IF(B1575=TODAY(),GOOGLEFINANCE(""INDEXBVMF:IFIX""),INDEX(GOOGLEFINANCE(""INDEXBVMF:IFIX"",""price"",$B1575),2,2)))"),"")</f>
        <v/>
      </c>
      <c r="V1575" s="31">
        <f ca="1">IFERROR(__xludf.DUMMYFUNCTION("IF(OR(ISBLANK($I1575),I1575=TODAY()), GOOGLEFINANCE(""INDEXBVMF:IFIX"") ,INDEX(GOOGLEFINANCE(""INDEXBVMF:IFIX"",""price"",$I1575),2,2))"),3416.25)</f>
        <v>3416.25</v>
      </c>
      <c r="W1575" s="32" t="e">
        <f t="shared" ca="1" si="55"/>
        <v>#VALUE!</v>
      </c>
      <c r="X1575" s="33" t="s">
        <v>66</v>
      </c>
      <c r="Y1575" s="34">
        <v>0</v>
      </c>
    </row>
    <row r="1576" spans="1:25" ht="15.75" customHeight="1" x14ac:dyDescent="0.2">
      <c r="A1576" s="48"/>
      <c r="B1576" s="45"/>
      <c r="C1576" s="46"/>
      <c r="D1576" s="48"/>
      <c r="E1576" s="135"/>
      <c r="F1576" s="49">
        <f t="shared" si="48"/>
        <v>0</v>
      </c>
      <c r="G1576" s="49">
        <f t="shared" si="49"/>
        <v>0</v>
      </c>
      <c r="H1576" s="34" t="s">
        <v>66</v>
      </c>
      <c r="I1576" s="45"/>
      <c r="J1576" s="46"/>
      <c r="K1576" s="25"/>
      <c r="L1576" s="22"/>
      <c r="M1576" s="47" t="str">
        <f t="shared" si="50"/>
        <v/>
      </c>
      <c r="N1576" s="27" t="str">
        <f t="shared" si="51"/>
        <v/>
      </c>
      <c r="O1576" s="27" t="str">
        <f t="shared" si="52"/>
        <v/>
      </c>
      <c r="P1576" s="27" t="str">
        <f t="shared" si="53"/>
        <v/>
      </c>
      <c r="Q1576" s="28" t="s">
        <v>66</v>
      </c>
      <c r="R1576" s="33" t="s">
        <v>66</v>
      </c>
      <c r="S1576" s="30">
        <f ca="1">SUMIFS(Dividendos!E:E,Dividendos!B:B,A1576,Dividendos!A:A,"&gt;="&amp;B1576,Dividendos!A:A,"&lt;="&amp; IF(I1576="",TODAY(),I1576 ))*D1576</f>
        <v>0</v>
      </c>
      <c r="T1576" s="30">
        <f t="shared" ca="1" si="54"/>
        <v>0</v>
      </c>
      <c r="U1576" s="31" t="str">
        <f ca="1">IFERROR(__xludf.DUMMYFUNCTION("IFERROR(IF(B1576=TODAY(),GOOGLEFINANCE(""INDEXBVMF:IFIX""),INDEX(GOOGLEFINANCE(""INDEXBVMF:IFIX"",""price"",$B1576),2,2)))"),"")</f>
        <v/>
      </c>
      <c r="V1576" s="31">
        <f ca="1">IFERROR(__xludf.DUMMYFUNCTION("IF(OR(ISBLANK($I1576),I1576=TODAY()), GOOGLEFINANCE(""INDEXBVMF:IFIX"") ,INDEX(GOOGLEFINANCE(""INDEXBVMF:IFIX"",""price"",$I1576),2,2))"),3416.25)</f>
        <v>3416.25</v>
      </c>
      <c r="W1576" s="32" t="e">
        <f t="shared" ca="1" si="55"/>
        <v>#VALUE!</v>
      </c>
      <c r="X1576" s="33" t="s">
        <v>66</v>
      </c>
      <c r="Y1576" s="34">
        <v>0</v>
      </c>
    </row>
    <row r="1577" spans="1:25" ht="15.75" customHeight="1" x14ac:dyDescent="0.2">
      <c r="A1577" s="48"/>
      <c r="B1577" s="45"/>
      <c r="C1577" s="46"/>
      <c r="D1577" s="48"/>
      <c r="E1577" s="135"/>
      <c r="F1577" s="49">
        <f t="shared" si="48"/>
        <v>0</v>
      </c>
      <c r="G1577" s="49">
        <f t="shared" si="49"/>
        <v>0</v>
      </c>
      <c r="H1577" s="34" t="s">
        <v>66</v>
      </c>
      <c r="I1577" s="45"/>
      <c r="J1577" s="46"/>
      <c r="K1577" s="25"/>
      <c r="L1577" s="22"/>
      <c r="M1577" s="47" t="str">
        <f t="shared" si="50"/>
        <v/>
      </c>
      <c r="N1577" s="27" t="str">
        <f t="shared" si="51"/>
        <v/>
      </c>
      <c r="O1577" s="27" t="str">
        <f t="shared" si="52"/>
        <v/>
      </c>
      <c r="P1577" s="27" t="str">
        <f t="shared" si="53"/>
        <v/>
      </c>
      <c r="Q1577" s="28" t="s">
        <v>66</v>
      </c>
      <c r="R1577" s="33" t="s">
        <v>66</v>
      </c>
      <c r="S1577" s="30">
        <f ca="1">SUMIFS(Dividendos!E:E,Dividendos!B:B,A1577,Dividendos!A:A,"&gt;="&amp;B1577,Dividendos!A:A,"&lt;="&amp; IF(I1577="",TODAY(),I1577 ))*D1577</f>
        <v>0</v>
      </c>
      <c r="T1577" s="30">
        <f t="shared" ca="1" si="54"/>
        <v>0</v>
      </c>
      <c r="U1577" s="31" t="str">
        <f ca="1">IFERROR(__xludf.DUMMYFUNCTION("IFERROR(IF(B1577=TODAY(),GOOGLEFINANCE(""INDEXBVMF:IFIX""),INDEX(GOOGLEFINANCE(""INDEXBVMF:IFIX"",""price"",$B1577),2,2)))"),"")</f>
        <v/>
      </c>
      <c r="V1577" s="31">
        <f ca="1">IFERROR(__xludf.DUMMYFUNCTION("IF(OR(ISBLANK($I1577),I1577=TODAY()), GOOGLEFINANCE(""INDEXBVMF:IFIX"") ,INDEX(GOOGLEFINANCE(""INDEXBVMF:IFIX"",""price"",$I1577),2,2))"),3416.25)</f>
        <v>3416.25</v>
      </c>
      <c r="W1577" s="32" t="e">
        <f t="shared" ca="1" si="55"/>
        <v>#VALUE!</v>
      </c>
      <c r="X1577" s="33" t="s">
        <v>66</v>
      </c>
      <c r="Y1577" s="34">
        <v>0</v>
      </c>
    </row>
    <row r="1578" spans="1:25" ht="15.75" customHeight="1" x14ac:dyDescent="0.2">
      <c r="A1578" s="48"/>
      <c r="B1578" s="45"/>
      <c r="C1578" s="46"/>
      <c r="D1578" s="48"/>
      <c r="E1578" s="135"/>
      <c r="F1578" s="49">
        <f t="shared" si="48"/>
        <v>0</v>
      </c>
      <c r="G1578" s="49">
        <f t="shared" si="49"/>
        <v>0</v>
      </c>
      <c r="H1578" s="34" t="s">
        <v>66</v>
      </c>
      <c r="I1578" s="45"/>
      <c r="J1578" s="46"/>
      <c r="K1578" s="25"/>
      <c r="L1578" s="22"/>
      <c r="M1578" s="47" t="str">
        <f t="shared" si="50"/>
        <v/>
      </c>
      <c r="N1578" s="27" t="str">
        <f t="shared" si="51"/>
        <v/>
      </c>
      <c r="O1578" s="27" t="str">
        <f t="shared" si="52"/>
        <v/>
      </c>
      <c r="P1578" s="27" t="str">
        <f t="shared" si="53"/>
        <v/>
      </c>
      <c r="Q1578" s="28" t="s">
        <v>66</v>
      </c>
      <c r="R1578" s="33" t="s">
        <v>66</v>
      </c>
      <c r="S1578" s="30">
        <f ca="1">SUMIFS(Dividendos!E:E,Dividendos!B:B,A1578,Dividendos!A:A,"&gt;="&amp;B1578,Dividendos!A:A,"&lt;="&amp; IF(I1578="",TODAY(),I1578 ))*D1578</f>
        <v>0</v>
      </c>
      <c r="T1578" s="30">
        <f t="shared" ca="1" si="54"/>
        <v>0</v>
      </c>
      <c r="U1578" s="31" t="str">
        <f ca="1">IFERROR(__xludf.DUMMYFUNCTION("IFERROR(IF(B1578=TODAY(),GOOGLEFINANCE(""INDEXBVMF:IFIX""),INDEX(GOOGLEFINANCE(""INDEXBVMF:IFIX"",""price"",$B1578),2,2)))"),"")</f>
        <v/>
      </c>
      <c r="V1578" s="31">
        <f ca="1">IFERROR(__xludf.DUMMYFUNCTION("IF(OR(ISBLANK($I1578),I1578=TODAY()), GOOGLEFINANCE(""INDEXBVMF:IFIX"") ,INDEX(GOOGLEFINANCE(""INDEXBVMF:IFIX"",""price"",$I1578),2,2))"),3416.25)</f>
        <v>3416.25</v>
      </c>
      <c r="W1578" s="32" t="e">
        <f t="shared" ca="1" si="55"/>
        <v>#VALUE!</v>
      </c>
      <c r="X1578" s="33" t="s">
        <v>66</v>
      </c>
      <c r="Y1578" s="34">
        <v>0</v>
      </c>
    </row>
    <row r="1579" spans="1:25" ht="15.75" customHeight="1" x14ac:dyDescent="0.2">
      <c r="A1579" s="48"/>
      <c r="B1579" s="45"/>
      <c r="C1579" s="46"/>
      <c r="D1579" s="48"/>
      <c r="E1579" s="135"/>
      <c r="F1579" s="49">
        <f t="shared" si="48"/>
        <v>0</v>
      </c>
      <c r="G1579" s="49">
        <f t="shared" si="49"/>
        <v>0</v>
      </c>
      <c r="H1579" s="34" t="s">
        <v>66</v>
      </c>
      <c r="I1579" s="45"/>
      <c r="J1579" s="46"/>
      <c r="K1579" s="25"/>
      <c r="L1579" s="22"/>
      <c r="M1579" s="47" t="str">
        <f t="shared" si="50"/>
        <v/>
      </c>
      <c r="N1579" s="27" t="str">
        <f t="shared" si="51"/>
        <v/>
      </c>
      <c r="O1579" s="27" t="str">
        <f t="shared" si="52"/>
        <v/>
      </c>
      <c r="P1579" s="27" t="str">
        <f t="shared" si="53"/>
        <v/>
      </c>
      <c r="Q1579" s="28" t="s">
        <v>66</v>
      </c>
      <c r="R1579" s="33" t="s">
        <v>66</v>
      </c>
      <c r="S1579" s="30">
        <f ca="1">SUMIFS(Dividendos!E:E,Dividendos!B:B,A1579,Dividendos!A:A,"&gt;="&amp;B1579,Dividendos!A:A,"&lt;="&amp; IF(I1579="",TODAY(),I1579 ))*D1579</f>
        <v>0</v>
      </c>
      <c r="T1579" s="30">
        <f t="shared" ca="1" si="54"/>
        <v>0</v>
      </c>
      <c r="U1579" s="31" t="str">
        <f ca="1">IFERROR(__xludf.DUMMYFUNCTION("IFERROR(IF(B1579=TODAY(),GOOGLEFINANCE(""INDEXBVMF:IFIX""),INDEX(GOOGLEFINANCE(""INDEXBVMF:IFIX"",""price"",$B1579),2,2)))"),"")</f>
        <v/>
      </c>
      <c r="V1579" s="31">
        <f ca="1">IFERROR(__xludf.DUMMYFUNCTION("IF(OR(ISBLANK($I1579),I1579=TODAY()), GOOGLEFINANCE(""INDEXBVMF:IFIX"") ,INDEX(GOOGLEFINANCE(""INDEXBVMF:IFIX"",""price"",$I1579),2,2))"),3416.25)</f>
        <v>3416.25</v>
      </c>
      <c r="W1579" s="32" t="e">
        <f t="shared" ca="1" si="55"/>
        <v>#VALUE!</v>
      </c>
      <c r="X1579" s="33" t="s">
        <v>66</v>
      </c>
      <c r="Y1579" s="34">
        <v>0</v>
      </c>
    </row>
    <row r="1580" spans="1:25" ht="15.75" customHeight="1" x14ac:dyDescent="0.2">
      <c r="A1580" s="48"/>
      <c r="B1580" s="45"/>
      <c r="C1580" s="46"/>
      <c r="D1580" s="48"/>
      <c r="E1580" s="135"/>
      <c r="F1580" s="49">
        <f t="shared" si="48"/>
        <v>0</v>
      </c>
      <c r="G1580" s="49">
        <f t="shared" si="49"/>
        <v>0</v>
      </c>
      <c r="H1580" s="34" t="s">
        <v>66</v>
      </c>
      <c r="I1580" s="45"/>
      <c r="J1580" s="46"/>
      <c r="K1580" s="25"/>
      <c r="L1580" s="22"/>
      <c r="M1580" s="47" t="str">
        <f t="shared" si="50"/>
        <v/>
      </c>
      <c r="N1580" s="27" t="str">
        <f t="shared" si="51"/>
        <v/>
      </c>
      <c r="O1580" s="27" t="str">
        <f t="shared" si="52"/>
        <v/>
      </c>
      <c r="P1580" s="27" t="str">
        <f t="shared" si="53"/>
        <v/>
      </c>
      <c r="Q1580" s="28" t="s">
        <v>66</v>
      </c>
      <c r="R1580" s="33" t="s">
        <v>66</v>
      </c>
      <c r="S1580" s="30">
        <f ca="1">SUMIFS(Dividendos!E:E,Dividendos!B:B,A1580,Dividendos!A:A,"&gt;="&amp;B1580,Dividendos!A:A,"&lt;="&amp; IF(I1580="",TODAY(),I1580 ))*D1580</f>
        <v>0</v>
      </c>
      <c r="T1580" s="30">
        <f t="shared" ca="1" si="54"/>
        <v>0</v>
      </c>
      <c r="U1580" s="31" t="str">
        <f ca="1">IFERROR(__xludf.DUMMYFUNCTION("IFERROR(IF(B1580=TODAY(),GOOGLEFINANCE(""INDEXBVMF:IFIX""),INDEX(GOOGLEFINANCE(""INDEXBVMF:IFIX"",""price"",$B1580),2,2)))"),"")</f>
        <v/>
      </c>
      <c r="V1580" s="31">
        <f ca="1">IFERROR(__xludf.DUMMYFUNCTION("IF(OR(ISBLANK($I1580),I1580=TODAY()), GOOGLEFINANCE(""INDEXBVMF:IFIX"") ,INDEX(GOOGLEFINANCE(""INDEXBVMF:IFIX"",""price"",$I1580),2,2))"),3416.25)</f>
        <v>3416.25</v>
      </c>
      <c r="W1580" s="32" t="e">
        <f t="shared" ca="1" si="55"/>
        <v>#VALUE!</v>
      </c>
      <c r="X1580" s="33" t="s">
        <v>66</v>
      </c>
      <c r="Y1580" s="34">
        <v>0</v>
      </c>
    </row>
    <row r="1581" spans="1:25" ht="15.75" customHeight="1" x14ac:dyDescent="0.2">
      <c r="A1581" s="48"/>
      <c r="B1581" s="45"/>
      <c r="C1581" s="46"/>
      <c r="D1581" s="48"/>
      <c r="E1581" s="135"/>
      <c r="F1581" s="49">
        <f t="shared" si="48"/>
        <v>0</v>
      </c>
      <c r="G1581" s="49">
        <f t="shared" si="49"/>
        <v>0</v>
      </c>
      <c r="H1581" s="34" t="s">
        <v>66</v>
      </c>
      <c r="I1581" s="45"/>
      <c r="J1581" s="46"/>
      <c r="K1581" s="25"/>
      <c r="L1581" s="22"/>
      <c r="M1581" s="47" t="str">
        <f t="shared" si="50"/>
        <v/>
      </c>
      <c r="N1581" s="27" t="str">
        <f t="shared" si="51"/>
        <v/>
      </c>
      <c r="O1581" s="27" t="str">
        <f t="shared" si="52"/>
        <v/>
      </c>
      <c r="P1581" s="27" t="str">
        <f t="shared" si="53"/>
        <v/>
      </c>
      <c r="Q1581" s="28" t="s">
        <v>66</v>
      </c>
      <c r="R1581" s="33" t="s">
        <v>66</v>
      </c>
      <c r="S1581" s="30">
        <f ca="1">SUMIFS(Dividendos!E:E,Dividendos!B:B,A1581,Dividendos!A:A,"&gt;="&amp;B1581,Dividendos!A:A,"&lt;="&amp; IF(I1581="",TODAY(),I1581 ))*D1581</f>
        <v>0</v>
      </c>
      <c r="T1581" s="30">
        <f t="shared" ca="1" si="54"/>
        <v>0</v>
      </c>
      <c r="U1581" s="31" t="str">
        <f ca="1">IFERROR(__xludf.DUMMYFUNCTION("IFERROR(IF(B1581=TODAY(),GOOGLEFINANCE(""INDEXBVMF:IFIX""),INDEX(GOOGLEFINANCE(""INDEXBVMF:IFIX"",""price"",$B1581),2,2)))"),"")</f>
        <v/>
      </c>
      <c r="V1581" s="31">
        <f ca="1">IFERROR(__xludf.DUMMYFUNCTION("IF(OR(ISBLANK($I1581),I1581=TODAY()), GOOGLEFINANCE(""INDEXBVMF:IFIX"") ,INDEX(GOOGLEFINANCE(""INDEXBVMF:IFIX"",""price"",$I1581),2,2))"),3416.25)</f>
        <v>3416.25</v>
      </c>
      <c r="W1581" s="32" t="e">
        <f t="shared" ca="1" si="55"/>
        <v>#VALUE!</v>
      </c>
      <c r="X1581" s="33" t="s">
        <v>66</v>
      </c>
      <c r="Y1581" s="34">
        <v>0</v>
      </c>
    </row>
    <row r="1582" spans="1:25" ht="15.75" customHeight="1" x14ac:dyDescent="0.2">
      <c r="A1582" s="48"/>
      <c r="B1582" s="45"/>
      <c r="C1582" s="46"/>
      <c r="D1582" s="48"/>
      <c r="E1582" s="135"/>
      <c r="F1582" s="49">
        <f t="shared" si="48"/>
        <v>0</v>
      </c>
      <c r="G1582" s="49">
        <f t="shared" si="49"/>
        <v>0</v>
      </c>
      <c r="H1582" s="34" t="s">
        <v>66</v>
      </c>
      <c r="I1582" s="45"/>
      <c r="J1582" s="46"/>
      <c r="K1582" s="25"/>
      <c r="L1582" s="22"/>
      <c r="M1582" s="47" t="str">
        <f t="shared" si="50"/>
        <v/>
      </c>
      <c r="N1582" s="27" t="str">
        <f t="shared" si="51"/>
        <v/>
      </c>
      <c r="O1582" s="27" t="str">
        <f t="shared" si="52"/>
        <v/>
      </c>
      <c r="P1582" s="27" t="str">
        <f t="shared" si="53"/>
        <v/>
      </c>
      <c r="Q1582" s="28" t="s">
        <v>66</v>
      </c>
      <c r="R1582" s="33" t="s">
        <v>66</v>
      </c>
      <c r="S1582" s="30">
        <f ca="1">SUMIFS(Dividendos!E:E,Dividendos!B:B,A1582,Dividendos!A:A,"&gt;="&amp;B1582,Dividendos!A:A,"&lt;="&amp; IF(I1582="",TODAY(),I1582 ))*D1582</f>
        <v>0</v>
      </c>
      <c r="T1582" s="30">
        <f t="shared" ca="1" si="54"/>
        <v>0</v>
      </c>
      <c r="U1582" s="31" t="str">
        <f ca="1">IFERROR(__xludf.DUMMYFUNCTION("IFERROR(IF(B1582=TODAY(),GOOGLEFINANCE(""INDEXBVMF:IFIX""),INDEX(GOOGLEFINANCE(""INDEXBVMF:IFIX"",""price"",$B1582),2,2)))"),"")</f>
        <v/>
      </c>
      <c r="V1582" s="31">
        <f ca="1">IFERROR(__xludf.DUMMYFUNCTION("IF(OR(ISBLANK($I1582),I1582=TODAY()), GOOGLEFINANCE(""INDEXBVMF:IFIX"") ,INDEX(GOOGLEFINANCE(""INDEXBVMF:IFIX"",""price"",$I1582),2,2))"),3416.25)</f>
        <v>3416.25</v>
      </c>
      <c r="W1582" s="32" t="e">
        <f t="shared" ca="1" si="55"/>
        <v>#VALUE!</v>
      </c>
      <c r="X1582" s="33" t="s">
        <v>66</v>
      </c>
      <c r="Y1582" s="34">
        <v>0</v>
      </c>
    </row>
    <row r="1583" spans="1:25" ht="15.75" customHeight="1" x14ac:dyDescent="0.2">
      <c r="A1583" s="48"/>
      <c r="B1583" s="45"/>
      <c r="C1583" s="46"/>
      <c r="D1583" s="48"/>
      <c r="E1583" s="135"/>
      <c r="F1583" s="49">
        <f t="shared" si="48"/>
        <v>0</v>
      </c>
      <c r="G1583" s="49">
        <f t="shared" si="49"/>
        <v>0</v>
      </c>
      <c r="H1583" s="34" t="s">
        <v>66</v>
      </c>
      <c r="I1583" s="45"/>
      <c r="J1583" s="46"/>
      <c r="K1583" s="25"/>
      <c r="L1583" s="22"/>
      <c r="M1583" s="47" t="str">
        <f t="shared" si="50"/>
        <v/>
      </c>
      <c r="N1583" s="27" t="str">
        <f t="shared" si="51"/>
        <v/>
      </c>
      <c r="O1583" s="27" t="str">
        <f t="shared" si="52"/>
        <v/>
      </c>
      <c r="P1583" s="27" t="str">
        <f t="shared" si="53"/>
        <v/>
      </c>
      <c r="Q1583" s="28" t="s">
        <v>66</v>
      </c>
      <c r="R1583" s="33" t="s">
        <v>66</v>
      </c>
      <c r="S1583" s="30">
        <f ca="1">SUMIFS(Dividendos!E:E,Dividendos!B:B,A1583,Dividendos!A:A,"&gt;="&amp;B1583,Dividendos!A:A,"&lt;="&amp; IF(I1583="",TODAY(),I1583 ))*D1583</f>
        <v>0</v>
      </c>
      <c r="T1583" s="30">
        <f t="shared" ca="1" si="54"/>
        <v>0</v>
      </c>
      <c r="U1583" s="31" t="str">
        <f ca="1">IFERROR(__xludf.DUMMYFUNCTION("IFERROR(IF(B1583=TODAY(),GOOGLEFINANCE(""INDEXBVMF:IFIX""),INDEX(GOOGLEFINANCE(""INDEXBVMF:IFIX"",""price"",$B1583),2,2)))"),"")</f>
        <v/>
      </c>
      <c r="V1583" s="31">
        <f ca="1">IFERROR(__xludf.DUMMYFUNCTION("IF(OR(ISBLANK($I1583),I1583=TODAY()), GOOGLEFINANCE(""INDEXBVMF:IFIX"") ,INDEX(GOOGLEFINANCE(""INDEXBVMF:IFIX"",""price"",$I1583),2,2))"),3416.25)</f>
        <v>3416.25</v>
      </c>
      <c r="W1583" s="32" t="e">
        <f t="shared" ca="1" si="55"/>
        <v>#VALUE!</v>
      </c>
      <c r="X1583" s="33" t="s">
        <v>66</v>
      </c>
      <c r="Y1583" s="34">
        <v>0</v>
      </c>
    </row>
    <row r="1584" spans="1:25" ht="15.75" customHeight="1" x14ac:dyDescent="0.2">
      <c r="A1584" s="48"/>
      <c r="B1584" s="45"/>
      <c r="C1584" s="46"/>
      <c r="D1584" s="48"/>
      <c r="E1584" s="135"/>
      <c r="F1584" s="49">
        <f t="shared" si="48"/>
        <v>0</v>
      </c>
      <c r="G1584" s="49">
        <f t="shared" si="49"/>
        <v>0</v>
      </c>
      <c r="H1584" s="34" t="s">
        <v>66</v>
      </c>
      <c r="I1584" s="45"/>
      <c r="J1584" s="46"/>
      <c r="K1584" s="25"/>
      <c r="L1584" s="22"/>
      <c r="M1584" s="47" t="str">
        <f t="shared" si="50"/>
        <v/>
      </c>
      <c r="N1584" s="27" t="str">
        <f t="shared" si="51"/>
        <v/>
      </c>
      <c r="O1584" s="27" t="str">
        <f t="shared" si="52"/>
        <v/>
      </c>
      <c r="P1584" s="27" t="str">
        <f t="shared" si="53"/>
        <v/>
      </c>
      <c r="Q1584" s="28" t="s">
        <v>66</v>
      </c>
      <c r="R1584" s="33" t="s">
        <v>66</v>
      </c>
      <c r="S1584" s="30">
        <f ca="1">SUMIFS(Dividendos!E:E,Dividendos!B:B,A1584,Dividendos!A:A,"&gt;="&amp;B1584,Dividendos!A:A,"&lt;="&amp; IF(I1584="",TODAY(),I1584 ))*D1584</f>
        <v>0</v>
      </c>
      <c r="T1584" s="30">
        <f t="shared" ca="1" si="54"/>
        <v>0</v>
      </c>
      <c r="U1584" s="31" t="str">
        <f ca="1">IFERROR(__xludf.DUMMYFUNCTION("IFERROR(IF(B1584=TODAY(),GOOGLEFINANCE(""INDEXBVMF:IFIX""),INDEX(GOOGLEFINANCE(""INDEXBVMF:IFIX"",""price"",$B1584),2,2)))"),"")</f>
        <v/>
      </c>
      <c r="V1584" s="31">
        <f ca="1">IFERROR(__xludf.DUMMYFUNCTION("IF(OR(ISBLANK($I1584),I1584=TODAY()), GOOGLEFINANCE(""INDEXBVMF:IFIX"") ,INDEX(GOOGLEFINANCE(""INDEXBVMF:IFIX"",""price"",$I1584),2,2))"),3416.25)</f>
        <v>3416.25</v>
      </c>
      <c r="W1584" s="32" t="e">
        <f t="shared" ca="1" si="55"/>
        <v>#VALUE!</v>
      </c>
      <c r="X1584" s="33" t="s">
        <v>66</v>
      </c>
      <c r="Y1584" s="34">
        <v>0</v>
      </c>
    </row>
    <row r="1585" spans="1:25" ht="15.75" customHeight="1" x14ac:dyDescent="0.2">
      <c r="A1585" s="48"/>
      <c r="B1585" s="45"/>
      <c r="C1585" s="46"/>
      <c r="D1585" s="48"/>
      <c r="E1585" s="135"/>
      <c r="F1585" s="49">
        <f t="shared" si="48"/>
        <v>0</v>
      </c>
      <c r="G1585" s="49">
        <f t="shared" si="49"/>
        <v>0</v>
      </c>
      <c r="H1585" s="34" t="s">
        <v>66</v>
      </c>
      <c r="I1585" s="45"/>
      <c r="J1585" s="46"/>
      <c r="K1585" s="25"/>
      <c r="L1585" s="22"/>
      <c r="M1585" s="47" t="str">
        <f t="shared" si="50"/>
        <v/>
      </c>
      <c r="N1585" s="27" t="str">
        <f t="shared" si="51"/>
        <v/>
      </c>
      <c r="O1585" s="27" t="str">
        <f t="shared" si="52"/>
        <v/>
      </c>
      <c r="P1585" s="27" t="str">
        <f t="shared" si="53"/>
        <v/>
      </c>
      <c r="Q1585" s="28" t="s">
        <v>66</v>
      </c>
      <c r="R1585" s="33" t="s">
        <v>66</v>
      </c>
      <c r="S1585" s="30">
        <f ca="1">SUMIFS(Dividendos!E:E,Dividendos!B:B,A1585,Dividendos!A:A,"&gt;="&amp;B1585,Dividendos!A:A,"&lt;="&amp; IF(I1585="",TODAY(),I1585 ))*D1585</f>
        <v>0</v>
      </c>
      <c r="T1585" s="30">
        <f t="shared" ca="1" si="54"/>
        <v>0</v>
      </c>
      <c r="U1585" s="31" t="str">
        <f ca="1">IFERROR(__xludf.DUMMYFUNCTION("IFERROR(IF(B1585=TODAY(),GOOGLEFINANCE(""INDEXBVMF:IFIX""),INDEX(GOOGLEFINANCE(""INDEXBVMF:IFIX"",""price"",$B1585),2,2)))"),"")</f>
        <v/>
      </c>
      <c r="V1585" s="31">
        <f ca="1">IFERROR(__xludf.DUMMYFUNCTION("IF(OR(ISBLANK($I1585),I1585=TODAY()), GOOGLEFINANCE(""INDEXBVMF:IFIX"") ,INDEX(GOOGLEFINANCE(""INDEXBVMF:IFIX"",""price"",$I1585),2,2))"),3416.25)</f>
        <v>3416.25</v>
      </c>
      <c r="W1585" s="32" t="e">
        <f t="shared" ca="1" si="55"/>
        <v>#VALUE!</v>
      </c>
      <c r="X1585" s="33" t="s">
        <v>66</v>
      </c>
      <c r="Y1585" s="34">
        <v>0</v>
      </c>
    </row>
    <row r="1586" spans="1:25" ht="15.75" customHeight="1" x14ac:dyDescent="0.2">
      <c r="A1586" s="48"/>
      <c r="B1586" s="45"/>
      <c r="C1586" s="46"/>
      <c r="D1586" s="48"/>
      <c r="E1586" s="135"/>
      <c r="F1586" s="49">
        <f t="shared" si="48"/>
        <v>0</v>
      </c>
      <c r="G1586" s="49">
        <f t="shared" si="49"/>
        <v>0</v>
      </c>
      <c r="H1586" s="34" t="s">
        <v>66</v>
      </c>
      <c r="I1586" s="45"/>
      <c r="J1586" s="46"/>
      <c r="K1586" s="25"/>
      <c r="L1586" s="22"/>
      <c r="M1586" s="47" t="str">
        <f t="shared" si="50"/>
        <v/>
      </c>
      <c r="N1586" s="27" t="str">
        <f t="shared" si="51"/>
        <v/>
      </c>
      <c r="O1586" s="27" t="str">
        <f t="shared" si="52"/>
        <v/>
      </c>
      <c r="P1586" s="27" t="str">
        <f t="shared" si="53"/>
        <v/>
      </c>
      <c r="Q1586" s="28" t="s">
        <v>66</v>
      </c>
      <c r="R1586" s="33" t="s">
        <v>66</v>
      </c>
      <c r="S1586" s="30">
        <f ca="1">SUMIFS(Dividendos!E:E,Dividendos!B:B,A1586,Dividendos!A:A,"&gt;="&amp;B1586,Dividendos!A:A,"&lt;="&amp; IF(I1586="",TODAY(),I1586 ))*D1586</f>
        <v>0</v>
      </c>
      <c r="T1586" s="30">
        <f t="shared" ca="1" si="54"/>
        <v>0</v>
      </c>
      <c r="U1586" s="31" t="str">
        <f ca="1">IFERROR(__xludf.DUMMYFUNCTION("IFERROR(IF(B1586=TODAY(),GOOGLEFINANCE(""INDEXBVMF:IFIX""),INDEX(GOOGLEFINANCE(""INDEXBVMF:IFIX"",""price"",$B1586),2,2)))"),"")</f>
        <v/>
      </c>
      <c r="V1586" s="31">
        <f ca="1">IFERROR(__xludf.DUMMYFUNCTION("IF(OR(ISBLANK($I1586),I1586=TODAY()), GOOGLEFINANCE(""INDEXBVMF:IFIX"") ,INDEX(GOOGLEFINANCE(""INDEXBVMF:IFIX"",""price"",$I1586),2,2))"),3416.25)</f>
        <v>3416.25</v>
      </c>
      <c r="W1586" s="32" t="e">
        <f t="shared" ca="1" si="55"/>
        <v>#VALUE!</v>
      </c>
      <c r="X1586" s="33" t="s">
        <v>66</v>
      </c>
      <c r="Y1586" s="34">
        <v>0</v>
      </c>
    </row>
    <row r="1587" spans="1:25" ht="15.75" customHeight="1" x14ac:dyDescent="0.2">
      <c r="A1587" s="48"/>
      <c r="B1587" s="45"/>
      <c r="C1587" s="46"/>
      <c r="D1587" s="48"/>
      <c r="E1587" s="135"/>
      <c r="F1587" s="49">
        <f t="shared" si="48"/>
        <v>0</v>
      </c>
      <c r="G1587" s="49">
        <f t="shared" si="49"/>
        <v>0</v>
      </c>
      <c r="H1587" s="34" t="s">
        <v>66</v>
      </c>
      <c r="I1587" s="45"/>
      <c r="J1587" s="46"/>
      <c r="K1587" s="25"/>
      <c r="L1587" s="22"/>
      <c r="M1587" s="47" t="str">
        <f t="shared" si="50"/>
        <v/>
      </c>
      <c r="N1587" s="27" t="str">
        <f t="shared" si="51"/>
        <v/>
      </c>
      <c r="O1587" s="27" t="str">
        <f t="shared" si="52"/>
        <v/>
      </c>
      <c r="P1587" s="27" t="str">
        <f t="shared" si="53"/>
        <v/>
      </c>
      <c r="Q1587" s="28" t="s">
        <v>66</v>
      </c>
      <c r="R1587" s="33" t="s">
        <v>66</v>
      </c>
      <c r="S1587" s="30">
        <f ca="1">SUMIFS(Dividendos!E:E,Dividendos!B:B,A1587,Dividendos!A:A,"&gt;="&amp;B1587,Dividendos!A:A,"&lt;="&amp; IF(I1587="",TODAY(),I1587 ))*D1587</f>
        <v>0</v>
      </c>
      <c r="T1587" s="30">
        <f t="shared" ca="1" si="54"/>
        <v>0</v>
      </c>
      <c r="U1587" s="31" t="str">
        <f ca="1">IFERROR(__xludf.DUMMYFUNCTION("IFERROR(IF(B1587=TODAY(),GOOGLEFINANCE(""INDEXBVMF:IFIX""),INDEX(GOOGLEFINANCE(""INDEXBVMF:IFIX"",""price"",$B1587),2,2)))"),"")</f>
        <v/>
      </c>
      <c r="V1587" s="31">
        <f ca="1">IFERROR(__xludf.DUMMYFUNCTION("IF(OR(ISBLANK($I1587),I1587=TODAY()), GOOGLEFINANCE(""INDEXBVMF:IFIX"") ,INDEX(GOOGLEFINANCE(""INDEXBVMF:IFIX"",""price"",$I1587),2,2))"),3416.25)</f>
        <v>3416.25</v>
      </c>
      <c r="W1587" s="32" t="e">
        <f t="shared" ca="1" si="55"/>
        <v>#VALUE!</v>
      </c>
      <c r="X1587" s="33" t="s">
        <v>66</v>
      </c>
      <c r="Y1587" s="34">
        <v>0</v>
      </c>
    </row>
    <row r="1588" spans="1:25" ht="15.75" customHeight="1" x14ac:dyDescent="0.2">
      <c r="A1588" s="48"/>
      <c r="B1588" s="45"/>
      <c r="C1588" s="46"/>
      <c r="D1588" s="48"/>
      <c r="E1588" s="135"/>
      <c r="F1588" s="49">
        <f t="shared" si="48"/>
        <v>0</v>
      </c>
      <c r="G1588" s="49">
        <f t="shared" si="49"/>
        <v>0</v>
      </c>
      <c r="H1588" s="34" t="s">
        <v>66</v>
      </c>
      <c r="I1588" s="45"/>
      <c r="J1588" s="46"/>
      <c r="K1588" s="25"/>
      <c r="L1588" s="22"/>
      <c r="M1588" s="47" t="str">
        <f t="shared" si="50"/>
        <v/>
      </c>
      <c r="N1588" s="27" t="str">
        <f t="shared" si="51"/>
        <v/>
      </c>
      <c r="O1588" s="27" t="str">
        <f t="shared" si="52"/>
        <v/>
      </c>
      <c r="P1588" s="27" t="str">
        <f t="shared" si="53"/>
        <v/>
      </c>
      <c r="Q1588" s="28" t="s">
        <v>66</v>
      </c>
      <c r="R1588" s="33" t="s">
        <v>66</v>
      </c>
      <c r="S1588" s="30">
        <f ca="1">SUMIFS(Dividendos!E:E,Dividendos!B:B,A1588,Dividendos!A:A,"&gt;="&amp;B1588,Dividendos!A:A,"&lt;="&amp; IF(I1588="",TODAY(),I1588 ))*D1588</f>
        <v>0</v>
      </c>
      <c r="T1588" s="30">
        <f t="shared" ca="1" si="54"/>
        <v>0</v>
      </c>
      <c r="U1588" s="31" t="str">
        <f ca="1">IFERROR(__xludf.DUMMYFUNCTION("IFERROR(IF(B1588=TODAY(),GOOGLEFINANCE(""INDEXBVMF:IFIX""),INDEX(GOOGLEFINANCE(""INDEXBVMF:IFIX"",""price"",$B1588),2,2)))"),"")</f>
        <v/>
      </c>
      <c r="V1588" s="31">
        <f ca="1">IFERROR(__xludf.DUMMYFUNCTION("IF(OR(ISBLANK($I1588),I1588=TODAY()), GOOGLEFINANCE(""INDEXBVMF:IFIX"") ,INDEX(GOOGLEFINANCE(""INDEXBVMF:IFIX"",""price"",$I1588),2,2))"),3416.25)</f>
        <v>3416.25</v>
      </c>
      <c r="W1588" s="32" t="e">
        <f t="shared" ca="1" si="55"/>
        <v>#VALUE!</v>
      </c>
      <c r="X1588" s="33" t="s">
        <v>66</v>
      </c>
      <c r="Y1588" s="34">
        <v>0</v>
      </c>
    </row>
    <row r="1589" spans="1:25" ht="15.75" customHeight="1" x14ac:dyDescent="0.2">
      <c r="A1589" s="48"/>
      <c r="B1589" s="45"/>
      <c r="C1589" s="46"/>
      <c r="D1589" s="48"/>
      <c r="E1589" s="135"/>
      <c r="F1589" s="49">
        <f t="shared" si="48"/>
        <v>0</v>
      </c>
      <c r="G1589" s="49">
        <f t="shared" si="49"/>
        <v>0</v>
      </c>
      <c r="H1589" s="34" t="s">
        <v>66</v>
      </c>
      <c r="I1589" s="45"/>
      <c r="J1589" s="46"/>
      <c r="K1589" s="25"/>
      <c r="L1589" s="22"/>
      <c r="M1589" s="47" t="str">
        <f t="shared" si="50"/>
        <v/>
      </c>
      <c r="N1589" s="27" t="str">
        <f t="shared" si="51"/>
        <v/>
      </c>
      <c r="O1589" s="27" t="str">
        <f t="shared" si="52"/>
        <v/>
      </c>
      <c r="P1589" s="27" t="str">
        <f t="shared" si="53"/>
        <v/>
      </c>
      <c r="Q1589" s="28" t="s">
        <v>66</v>
      </c>
      <c r="R1589" s="33" t="s">
        <v>66</v>
      </c>
      <c r="S1589" s="30">
        <f ca="1">SUMIFS(Dividendos!E:E,Dividendos!B:B,A1589,Dividendos!A:A,"&gt;="&amp;B1589,Dividendos!A:A,"&lt;="&amp; IF(I1589="",TODAY(),I1589 ))*D1589</f>
        <v>0</v>
      </c>
      <c r="T1589" s="30">
        <f t="shared" ca="1" si="54"/>
        <v>0</v>
      </c>
      <c r="U1589" s="31" t="str">
        <f ca="1">IFERROR(__xludf.DUMMYFUNCTION("IFERROR(IF(B1589=TODAY(),GOOGLEFINANCE(""INDEXBVMF:IFIX""),INDEX(GOOGLEFINANCE(""INDEXBVMF:IFIX"",""price"",$B1589),2,2)))"),"")</f>
        <v/>
      </c>
      <c r="V1589" s="31">
        <f ca="1">IFERROR(__xludf.DUMMYFUNCTION("IF(OR(ISBLANK($I1589),I1589=TODAY()), GOOGLEFINANCE(""INDEXBVMF:IFIX"") ,INDEX(GOOGLEFINANCE(""INDEXBVMF:IFIX"",""price"",$I1589),2,2))"),3416.25)</f>
        <v>3416.25</v>
      </c>
      <c r="W1589" s="32" t="e">
        <f t="shared" ca="1" si="55"/>
        <v>#VALUE!</v>
      </c>
      <c r="X1589" s="33" t="s">
        <v>66</v>
      </c>
      <c r="Y1589" s="34">
        <v>0</v>
      </c>
    </row>
    <row r="1590" spans="1:25" ht="15.75" customHeight="1" x14ac:dyDescent="0.2">
      <c r="A1590" s="48"/>
      <c r="B1590" s="45"/>
      <c r="C1590" s="46"/>
      <c r="D1590" s="48"/>
      <c r="E1590" s="135"/>
      <c r="F1590" s="49">
        <f t="shared" si="48"/>
        <v>0</v>
      </c>
      <c r="G1590" s="49">
        <f t="shared" si="49"/>
        <v>0</v>
      </c>
      <c r="H1590" s="34" t="s">
        <v>66</v>
      </c>
      <c r="I1590" s="45"/>
      <c r="J1590" s="46"/>
      <c r="K1590" s="25"/>
      <c r="L1590" s="22"/>
      <c r="M1590" s="47" t="str">
        <f t="shared" si="50"/>
        <v/>
      </c>
      <c r="N1590" s="27" t="str">
        <f t="shared" si="51"/>
        <v/>
      </c>
      <c r="O1590" s="27" t="str">
        <f t="shared" si="52"/>
        <v/>
      </c>
      <c r="P1590" s="27" t="str">
        <f t="shared" si="53"/>
        <v/>
      </c>
      <c r="Q1590" s="28" t="s">
        <v>66</v>
      </c>
      <c r="R1590" s="33" t="s">
        <v>66</v>
      </c>
      <c r="S1590" s="30">
        <f ca="1">SUMIFS(Dividendos!E:E,Dividendos!B:B,A1590,Dividendos!A:A,"&gt;="&amp;B1590,Dividendos!A:A,"&lt;="&amp; IF(I1590="",TODAY(),I1590 ))*D1590</f>
        <v>0</v>
      </c>
      <c r="T1590" s="30">
        <f t="shared" ca="1" si="54"/>
        <v>0</v>
      </c>
      <c r="U1590" s="31" t="str">
        <f ca="1">IFERROR(__xludf.DUMMYFUNCTION("IFERROR(IF(B1590=TODAY(),GOOGLEFINANCE(""INDEXBVMF:IFIX""),INDEX(GOOGLEFINANCE(""INDEXBVMF:IFIX"",""price"",$B1590),2,2)))"),"")</f>
        <v/>
      </c>
      <c r="V1590" s="31">
        <f ca="1">IFERROR(__xludf.DUMMYFUNCTION("IF(OR(ISBLANK($I1590),I1590=TODAY()), GOOGLEFINANCE(""INDEXBVMF:IFIX"") ,INDEX(GOOGLEFINANCE(""INDEXBVMF:IFIX"",""price"",$I1590),2,2))"),3416.25)</f>
        <v>3416.25</v>
      </c>
      <c r="W1590" s="32" t="e">
        <f t="shared" ca="1" si="55"/>
        <v>#VALUE!</v>
      </c>
      <c r="X1590" s="33" t="s">
        <v>66</v>
      </c>
      <c r="Y1590" s="34">
        <v>0</v>
      </c>
    </row>
    <row r="1591" spans="1:25" ht="15.75" customHeight="1" x14ac:dyDescent="0.2">
      <c r="A1591" s="48"/>
      <c r="B1591" s="45"/>
      <c r="C1591" s="46"/>
      <c r="D1591" s="48"/>
      <c r="E1591" s="135"/>
      <c r="F1591" s="49">
        <f t="shared" si="48"/>
        <v>0</v>
      </c>
      <c r="G1591" s="49">
        <f t="shared" si="49"/>
        <v>0</v>
      </c>
      <c r="H1591" s="34" t="s">
        <v>66</v>
      </c>
      <c r="I1591" s="45"/>
      <c r="J1591" s="46"/>
      <c r="K1591" s="25"/>
      <c r="L1591" s="22"/>
      <c r="M1591" s="47" t="str">
        <f t="shared" si="50"/>
        <v/>
      </c>
      <c r="N1591" s="27" t="str">
        <f t="shared" si="51"/>
        <v/>
      </c>
      <c r="O1591" s="27" t="str">
        <f t="shared" si="52"/>
        <v/>
      </c>
      <c r="P1591" s="27" t="str">
        <f t="shared" si="53"/>
        <v/>
      </c>
      <c r="Q1591" s="28" t="s">
        <v>66</v>
      </c>
      <c r="R1591" s="33" t="s">
        <v>66</v>
      </c>
      <c r="S1591" s="30">
        <f ca="1">SUMIFS(Dividendos!E:E,Dividendos!B:B,A1591,Dividendos!A:A,"&gt;="&amp;B1591,Dividendos!A:A,"&lt;="&amp; IF(I1591="",TODAY(),I1591 ))*D1591</f>
        <v>0</v>
      </c>
      <c r="T1591" s="30">
        <f t="shared" ca="1" si="54"/>
        <v>0</v>
      </c>
      <c r="U1591" s="31" t="str">
        <f ca="1">IFERROR(__xludf.DUMMYFUNCTION("IFERROR(IF(B1591=TODAY(),GOOGLEFINANCE(""INDEXBVMF:IFIX""),INDEX(GOOGLEFINANCE(""INDEXBVMF:IFIX"",""price"",$B1591),2,2)))"),"")</f>
        <v/>
      </c>
      <c r="V1591" s="31">
        <f ca="1">IFERROR(__xludf.DUMMYFUNCTION("IF(OR(ISBLANK($I1591),I1591=TODAY()), GOOGLEFINANCE(""INDEXBVMF:IFIX"") ,INDEX(GOOGLEFINANCE(""INDEXBVMF:IFIX"",""price"",$I1591),2,2))"),3416.25)</f>
        <v>3416.25</v>
      </c>
      <c r="W1591" s="32" t="e">
        <f t="shared" ca="1" si="55"/>
        <v>#VALUE!</v>
      </c>
      <c r="X1591" s="33" t="s">
        <v>66</v>
      </c>
      <c r="Y1591" s="34">
        <v>0</v>
      </c>
    </row>
    <row r="1592" spans="1:25" ht="15.75" customHeight="1" x14ac:dyDescent="0.2">
      <c r="A1592" s="48"/>
      <c r="B1592" s="45"/>
      <c r="C1592" s="46"/>
      <c r="D1592" s="48"/>
      <c r="E1592" s="135"/>
      <c r="F1592" s="49">
        <f t="shared" si="48"/>
        <v>0</v>
      </c>
      <c r="G1592" s="49">
        <f t="shared" si="49"/>
        <v>0</v>
      </c>
      <c r="H1592" s="34" t="s">
        <v>66</v>
      </c>
      <c r="I1592" s="45"/>
      <c r="J1592" s="46"/>
      <c r="K1592" s="25"/>
      <c r="L1592" s="22"/>
      <c r="M1592" s="47" t="str">
        <f t="shared" si="50"/>
        <v/>
      </c>
      <c r="N1592" s="27" t="str">
        <f t="shared" si="51"/>
        <v/>
      </c>
      <c r="O1592" s="27" t="str">
        <f t="shared" si="52"/>
        <v/>
      </c>
      <c r="P1592" s="27" t="str">
        <f t="shared" si="53"/>
        <v/>
      </c>
      <c r="Q1592" s="28" t="s">
        <v>66</v>
      </c>
      <c r="R1592" s="33" t="s">
        <v>66</v>
      </c>
      <c r="S1592" s="30">
        <f ca="1">SUMIFS(Dividendos!E:E,Dividendos!B:B,A1592,Dividendos!A:A,"&gt;="&amp;B1592,Dividendos!A:A,"&lt;="&amp; IF(I1592="",TODAY(),I1592 ))*D1592</f>
        <v>0</v>
      </c>
      <c r="T1592" s="30">
        <f t="shared" ca="1" si="54"/>
        <v>0</v>
      </c>
      <c r="U1592" s="31" t="str">
        <f ca="1">IFERROR(__xludf.DUMMYFUNCTION("IFERROR(IF(B1592=TODAY(),GOOGLEFINANCE(""INDEXBVMF:IFIX""),INDEX(GOOGLEFINANCE(""INDEXBVMF:IFIX"",""price"",$B1592),2,2)))"),"")</f>
        <v/>
      </c>
      <c r="V1592" s="31">
        <f ca="1">IFERROR(__xludf.DUMMYFUNCTION("IF(OR(ISBLANK($I1592),I1592=TODAY()), GOOGLEFINANCE(""INDEXBVMF:IFIX"") ,INDEX(GOOGLEFINANCE(""INDEXBVMF:IFIX"",""price"",$I1592),2,2))"),3416.25)</f>
        <v>3416.25</v>
      </c>
      <c r="W1592" s="32" t="e">
        <f t="shared" ca="1" si="55"/>
        <v>#VALUE!</v>
      </c>
      <c r="X1592" s="33" t="s">
        <v>66</v>
      </c>
      <c r="Y1592" s="34">
        <v>0</v>
      </c>
    </row>
    <row r="1593" spans="1:25" ht="15.75" customHeight="1" x14ac:dyDescent="0.2">
      <c r="A1593" s="48"/>
      <c r="B1593" s="45"/>
      <c r="C1593" s="46"/>
      <c r="D1593" s="48"/>
      <c r="E1593" s="135"/>
      <c r="F1593" s="49">
        <f t="shared" si="48"/>
        <v>0</v>
      </c>
      <c r="G1593" s="49">
        <f t="shared" si="49"/>
        <v>0</v>
      </c>
      <c r="H1593" s="34" t="s">
        <v>66</v>
      </c>
      <c r="I1593" s="45"/>
      <c r="J1593" s="46"/>
      <c r="K1593" s="25"/>
      <c r="L1593" s="22"/>
      <c r="M1593" s="47" t="str">
        <f t="shared" si="50"/>
        <v/>
      </c>
      <c r="N1593" s="27" t="str">
        <f t="shared" si="51"/>
        <v/>
      </c>
      <c r="O1593" s="27" t="str">
        <f t="shared" si="52"/>
        <v/>
      </c>
      <c r="P1593" s="27" t="str">
        <f t="shared" si="53"/>
        <v/>
      </c>
      <c r="Q1593" s="28" t="s">
        <v>66</v>
      </c>
      <c r="R1593" s="33" t="s">
        <v>66</v>
      </c>
      <c r="S1593" s="30">
        <f ca="1">SUMIFS(Dividendos!E:E,Dividendos!B:B,A1593,Dividendos!A:A,"&gt;="&amp;B1593,Dividendos!A:A,"&lt;="&amp; IF(I1593="",TODAY(),I1593 ))*D1593</f>
        <v>0</v>
      </c>
      <c r="T1593" s="30">
        <f t="shared" ca="1" si="54"/>
        <v>0</v>
      </c>
      <c r="U1593" s="31" t="str">
        <f ca="1">IFERROR(__xludf.DUMMYFUNCTION("IFERROR(IF(B1593=TODAY(),GOOGLEFINANCE(""INDEXBVMF:IFIX""),INDEX(GOOGLEFINANCE(""INDEXBVMF:IFIX"",""price"",$B1593),2,2)))"),"")</f>
        <v/>
      </c>
      <c r="V1593" s="31">
        <f ca="1">IFERROR(__xludf.DUMMYFUNCTION("IF(OR(ISBLANK($I1593),I1593=TODAY()), GOOGLEFINANCE(""INDEXBVMF:IFIX"") ,INDEX(GOOGLEFINANCE(""INDEXBVMF:IFIX"",""price"",$I1593),2,2))"),3416.25)</f>
        <v>3416.25</v>
      </c>
      <c r="W1593" s="32" t="e">
        <f t="shared" ca="1" si="55"/>
        <v>#VALUE!</v>
      </c>
      <c r="X1593" s="33" t="s">
        <v>66</v>
      </c>
      <c r="Y1593" s="34">
        <v>0</v>
      </c>
    </row>
    <row r="1594" spans="1:25" ht="15.75" customHeight="1" x14ac:dyDescent="0.2">
      <c r="A1594" s="48"/>
      <c r="B1594" s="45"/>
      <c r="C1594" s="46"/>
      <c r="D1594" s="48"/>
      <c r="E1594" s="135"/>
      <c r="F1594" s="49">
        <f t="shared" si="48"/>
        <v>0</v>
      </c>
      <c r="G1594" s="49">
        <f t="shared" si="49"/>
        <v>0</v>
      </c>
      <c r="H1594" s="34" t="s">
        <v>66</v>
      </c>
      <c r="I1594" s="45"/>
      <c r="J1594" s="46"/>
      <c r="K1594" s="25"/>
      <c r="L1594" s="22"/>
      <c r="M1594" s="47" t="str">
        <f t="shared" si="50"/>
        <v/>
      </c>
      <c r="N1594" s="27" t="str">
        <f t="shared" si="51"/>
        <v/>
      </c>
      <c r="O1594" s="27" t="str">
        <f t="shared" si="52"/>
        <v/>
      </c>
      <c r="P1594" s="27" t="str">
        <f t="shared" si="53"/>
        <v/>
      </c>
      <c r="Q1594" s="28" t="s">
        <v>66</v>
      </c>
      <c r="R1594" s="33" t="s">
        <v>66</v>
      </c>
      <c r="S1594" s="30">
        <f ca="1">SUMIFS(Dividendos!E:E,Dividendos!B:B,A1594,Dividendos!A:A,"&gt;="&amp;B1594,Dividendos!A:A,"&lt;="&amp; IF(I1594="",TODAY(),I1594 ))*D1594</f>
        <v>0</v>
      </c>
      <c r="T1594" s="30">
        <f t="shared" ca="1" si="54"/>
        <v>0</v>
      </c>
      <c r="U1594" s="31" t="str">
        <f ca="1">IFERROR(__xludf.DUMMYFUNCTION("IFERROR(IF(B1594=TODAY(),GOOGLEFINANCE(""INDEXBVMF:IFIX""),INDEX(GOOGLEFINANCE(""INDEXBVMF:IFIX"",""price"",$B1594),2,2)))"),"")</f>
        <v/>
      </c>
      <c r="V1594" s="31">
        <f ca="1">IFERROR(__xludf.DUMMYFUNCTION("IF(OR(ISBLANK($I1594),I1594=TODAY()), GOOGLEFINANCE(""INDEXBVMF:IFIX"") ,INDEX(GOOGLEFINANCE(""INDEXBVMF:IFIX"",""price"",$I1594),2,2))"),3416.25)</f>
        <v>3416.25</v>
      </c>
      <c r="W1594" s="32" t="e">
        <f t="shared" ca="1" si="55"/>
        <v>#VALUE!</v>
      </c>
      <c r="X1594" s="33" t="s">
        <v>66</v>
      </c>
      <c r="Y1594" s="34">
        <v>0</v>
      </c>
    </row>
    <row r="1595" spans="1:25" ht="15.75" customHeight="1" x14ac:dyDescent="0.2">
      <c r="A1595" s="48"/>
      <c r="B1595" s="45"/>
      <c r="C1595" s="46"/>
      <c r="D1595" s="48"/>
      <c r="E1595" s="135"/>
      <c r="F1595" s="49">
        <f t="shared" si="48"/>
        <v>0</v>
      </c>
      <c r="G1595" s="49">
        <f t="shared" si="49"/>
        <v>0</v>
      </c>
      <c r="H1595" s="34" t="s">
        <v>66</v>
      </c>
      <c r="I1595" s="45"/>
      <c r="J1595" s="46"/>
      <c r="K1595" s="25"/>
      <c r="L1595" s="22"/>
      <c r="M1595" s="47" t="str">
        <f t="shared" si="50"/>
        <v/>
      </c>
      <c r="N1595" s="27" t="str">
        <f t="shared" si="51"/>
        <v/>
      </c>
      <c r="O1595" s="27" t="str">
        <f t="shared" si="52"/>
        <v/>
      </c>
      <c r="P1595" s="27" t="str">
        <f t="shared" si="53"/>
        <v/>
      </c>
      <c r="Q1595" s="28" t="s">
        <v>66</v>
      </c>
      <c r="R1595" s="33" t="s">
        <v>66</v>
      </c>
      <c r="S1595" s="30">
        <f ca="1">SUMIFS(Dividendos!E:E,Dividendos!B:B,A1595,Dividendos!A:A,"&gt;="&amp;B1595,Dividendos!A:A,"&lt;="&amp; IF(I1595="",TODAY(),I1595 ))*D1595</f>
        <v>0</v>
      </c>
      <c r="T1595" s="30">
        <f t="shared" ca="1" si="54"/>
        <v>0</v>
      </c>
      <c r="U1595" s="31" t="str">
        <f ca="1">IFERROR(__xludf.DUMMYFUNCTION("IFERROR(IF(B1595=TODAY(),GOOGLEFINANCE(""INDEXBVMF:IFIX""),INDEX(GOOGLEFINANCE(""INDEXBVMF:IFIX"",""price"",$B1595),2,2)))"),"")</f>
        <v/>
      </c>
      <c r="V1595" s="31">
        <f ca="1">IFERROR(__xludf.DUMMYFUNCTION("IF(OR(ISBLANK($I1595),I1595=TODAY()), GOOGLEFINANCE(""INDEXBVMF:IFIX"") ,INDEX(GOOGLEFINANCE(""INDEXBVMF:IFIX"",""price"",$I1595),2,2))"),3416.25)</f>
        <v>3416.25</v>
      </c>
      <c r="W1595" s="32" t="e">
        <f t="shared" ca="1" si="55"/>
        <v>#VALUE!</v>
      </c>
      <c r="X1595" s="33" t="s">
        <v>66</v>
      </c>
      <c r="Y1595" s="34">
        <v>0</v>
      </c>
    </row>
    <row r="1596" spans="1:25" ht="15.75" customHeight="1" x14ac:dyDescent="0.2">
      <c r="A1596" s="48"/>
      <c r="B1596" s="45"/>
      <c r="C1596" s="46"/>
      <c r="D1596" s="48"/>
      <c r="E1596" s="135"/>
      <c r="F1596" s="49">
        <f t="shared" si="48"/>
        <v>0</v>
      </c>
      <c r="G1596" s="49">
        <f t="shared" si="49"/>
        <v>0</v>
      </c>
      <c r="H1596" s="34" t="s">
        <v>66</v>
      </c>
      <c r="I1596" s="45"/>
      <c r="J1596" s="46"/>
      <c r="K1596" s="25"/>
      <c r="L1596" s="22"/>
      <c r="M1596" s="47" t="str">
        <f t="shared" si="50"/>
        <v/>
      </c>
      <c r="N1596" s="27" t="str">
        <f t="shared" si="51"/>
        <v/>
      </c>
      <c r="O1596" s="27" t="str">
        <f t="shared" si="52"/>
        <v/>
      </c>
      <c r="P1596" s="27" t="str">
        <f t="shared" si="53"/>
        <v/>
      </c>
      <c r="Q1596" s="28" t="s">
        <v>66</v>
      </c>
      <c r="R1596" s="33" t="s">
        <v>66</v>
      </c>
      <c r="S1596" s="30">
        <f ca="1">SUMIFS(Dividendos!E:E,Dividendos!B:B,A1596,Dividendos!A:A,"&gt;="&amp;B1596,Dividendos!A:A,"&lt;="&amp; IF(I1596="",TODAY(),I1596 ))*D1596</f>
        <v>0</v>
      </c>
      <c r="T1596" s="30">
        <f t="shared" ca="1" si="54"/>
        <v>0</v>
      </c>
      <c r="U1596" s="31" t="str">
        <f ca="1">IFERROR(__xludf.DUMMYFUNCTION("IFERROR(IF(B1596=TODAY(),GOOGLEFINANCE(""INDEXBVMF:IFIX""),INDEX(GOOGLEFINANCE(""INDEXBVMF:IFIX"",""price"",$B1596),2,2)))"),"")</f>
        <v/>
      </c>
      <c r="V1596" s="31">
        <f ca="1">IFERROR(__xludf.DUMMYFUNCTION("IF(OR(ISBLANK($I1596),I1596=TODAY()), GOOGLEFINANCE(""INDEXBVMF:IFIX"") ,INDEX(GOOGLEFINANCE(""INDEXBVMF:IFIX"",""price"",$I1596),2,2))"),3416.25)</f>
        <v>3416.25</v>
      </c>
      <c r="W1596" s="32" t="e">
        <f t="shared" ca="1" si="55"/>
        <v>#VALUE!</v>
      </c>
      <c r="X1596" s="33" t="s">
        <v>66</v>
      </c>
      <c r="Y1596" s="34">
        <v>0</v>
      </c>
    </row>
    <row r="1597" spans="1:25" ht="15.75" customHeight="1" x14ac:dyDescent="0.2">
      <c r="A1597" s="48"/>
      <c r="B1597" s="45"/>
      <c r="C1597" s="46"/>
      <c r="D1597" s="48"/>
      <c r="E1597" s="135"/>
      <c r="F1597" s="49">
        <f t="shared" si="48"/>
        <v>0</v>
      </c>
      <c r="G1597" s="49">
        <f t="shared" si="49"/>
        <v>0</v>
      </c>
      <c r="H1597" s="34" t="s">
        <v>66</v>
      </c>
      <c r="I1597" s="45"/>
      <c r="J1597" s="46"/>
      <c r="K1597" s="25"/>
      <c r="L1597" s="22"/>
      <c r="M1597" s="47" t="str">
        <f t="shared" si="50"/>
        <v/>
      </c>
      <c r="N1597" s="27" t="str">
        <f t="shared" si="51"/>
        <v/>
      </c>
      <c r="O1597" s="27" t="str">
        <f t="shared" si="52"/>
        <v/>
      </c>
      <c r="P1597" s="27" t="str">
        <f t="shared" si="53"/>
        <v/>
      </c>
      <c r="Q1597" s="28" t="s">
        <v>66</v>
      </c>
      <c r="R1597" s="33" t="s">
        <v>66</v>
      </c>
      <c r="S1597" s="30">
        <f ca="1">SUMIFS(Dividendos!E:E,Dividendos!B:B,A1597,Dividendos!A:A,"&gt;="&amp;B1597,Dividendos!A:A,"&lt;="&amp; IF(I1597="",TODAY(),I1597 ))*D1597</f>
        <v>0</v>
      </c>
      <c r="T1597" s="30">
        <f t="shared" ca="1" si="54"/>
        <v>0</v>
      </c>
      <c r="U1597" s="31" t="str">
        <f ca="1">IFERROR(__xludf.DUMMYFUNCTION("IFERROR(IF(B1597=TODAY(),GOOGLEFINANCE(""INDEXBVMF:IFIX""),INDEX(GOOGLEFINANCE(""INDEXBVMF:IFIX"",""price"",$B1597),2,2)))"),"")</f>
        <v/>
      </c>
      <c r="V1597" s="31">
        <f ca="1">IFERROR(__xludf.DUMMYFUNCTION("IF(OR(ISBLANK($I1597),I1597=TODAY()), GOOGLEFINANCE(""INDEXBVMF:IFIX"") ,INDEX(GOOGLEFINANCE(""INDEXBVMF:IFIX"",""price"",$I1597),2,2))"),3416.25)</f>
        <v>3416.25</v>
      </c>
      <c r="W1597" s="32" t="e">
        <f t="shared" ca="1" si="55"/>
        <v>#VALUE!</v>
      </c>
      <c r="X1597" s="33" t="s">
        <v>66</v>
      </c>
      <c r="Y1597" s="34">
        <v>0</v>
      </c>
    </row>
    <row r="1598" spans="1:25" ht="15.75" customHeight="1" x14ac:dyDescent="0.2">
      <c r="A1598" s="48"/>
      <c r="B1598" s="45"/>
      <c r="C1598" s="46"/>
      <c r="D1598" s="48"/>
      <c r="E1598" s="135"/>
      <c r="F1598" s="49">
        <f t="shared" si="48"/>
        <v>0</v>
      </c>
      <c r="G1598" s="49">
        <f t="shared" si="49"/>
        <v>0</v>
      </c>
      <c r="H1598" s="34" t="s">
        <v>66</v>
      </c>
      <c r="I1598" s="45"/>
      <c r="J1598" s="46"/>
      <c r="K1598" s="25"/>
      <c r="L1598" s="22"/>
      <c r="M1598" s="47" t="str">
        <f t="shared" si="50"/>
        <v/>
      </c>
      <c r="N1598" s="27" t="str">
        <f t="shared" si="51"/>
        <v/>
      </c>
      <c r="O1598" s="27" t="str">
        <f t="shared" si="52"/>
        <v/>
      </c>
      <c r="P1598" s="27" t="str">
        <f t="shared" si="53"/>
        <v/>
      </c>
      <c r="Q1598" s="28" t="s">
        <v>66</v>
      </c>
      <c r="R1598" s="33" t="s">
        <v>66</v>
      </c>
      <c r="S1598" s="30">
        <f ca="1">SUMIFS(Dividendos!E:E,Dividendos!B:B,A1598,Dividendos!A:A,"&gt;="&amp;B1598,Dividendos!A:A,"&lt;="&amp; IF(I1598="",TODAY(),I1598 ))*D1598</f>
        <v>0</v>
      </c>
      <c r="T1598" s="30">
        <f t="shared" ca="1" si="54"/>
        <v>0</v>
      </c>
      <c r="U1598" s="31" t="str">
        <f ca="1">IFERROR(__xludf.DUMMYFUNCTION("IFERROR(IF(B1598=TODAY(),GOOGLEFINANCE(""INDEXBVMF:IFIX""),INDEX(GOOGLEFINANCE(""INDEXBVMF:IFIX"",""price"",$B1598),2,2)))"),"")</f>
        <v/>
      </c>
      <c r="V1598" s="31">
        <f ca="1">IFERROR(__xludf.DUMMYFUNCTION("IF(OR(ISBLANK($I1598),I1598=TODAY()), GOOGLEFINANCE(""INDEXBVMF:IFIX"") ,INDEX(GOOGLEFINANCE(""INDEXBVMF:IFIX"",""price"",$I1598),2,2))"),3416.25)</f>
        <v>3416.25</v>
      </c>
      <c r="W1598" s="32" t="e">
        <f t="shared" ca="1" si="55"/>
        <v>#VALUE!</v>
      </c>
      <c r="X1598" s="33" t="s">
        <v>66</v>
      </c>
      <c r="Y1598" s="34">
        <v>0</v>
      </c>
    </row>
    <row r="1599" spans="1:25" ht="15.75" customHeight="1" x14ac:dyDescent="0.2">
      <c r="A1599" s="48"/>
      <c r="B1599" s="45"/>
      <c r="C1599" s="46"/>
      <c r="D1599" s="48"/>
      <c r="E1599" s="135"/>
      <c r="F1599" s="49">
        <f t="shared" si="48"/>
        <v>0</v>
      </c>
      <c r="G1599" s="49">
        <f t="shared" si="49"/>
        <v>0</v>
      </c>
      <c r="H1599" s="34" t="s">
        <v>66</v>
      </c>
      <c r="I1599" s="45"/>
      <c r="J1599" s="46"/>
      <c r="K1599" s="25"/>
      <c r="L1599" s="22"/>
      <c r="M1599" s="47" t="str">
        <f t="shared" si="50"/>
        <v/>
      </c>
      <c r="N1599" s="27" t="str">
        <f t="shared" si="51"/>
        <v/>
      </c>
      <c r="O1599" s="27" t="str">
        <f t="shared" si="52"/>
        <v/>
      </c>
      <c r="P1599" s="27" t="str">
        <f t="shared" si="53"/>
        <v/>
      </c>
      <c r="Q1599" s="28" t="s">
        <v>66</v>
      </c>
      <c r="R1599" s="33" t="s">
        <v>66</v>
      </c>
      <c r="S1599" s="30">
        <f ca="1">SUMIFS(Dividendos!E:E,Dividendos!B:B,A1599,Dividendos!A:A,"&gt;="&amp;B1599,Dividendos!A:A,"&lt;="&amp; IF(I1599="",TODAY(),I1599 ))*D1599</f>
        <v>0</v>
      </c>
      <c r="T1599" s="30">
        <f t="shared" ca="1" si="54"/>
        <v>0</v>
      </c>
      <c r="U1599" s="31" t="str">
        <f ca="1">IFERROR(__xludf.DUMMYFUNCTION("IFERROR(IF(B1599=TODAY(),GOOGLEFINANCE(""INDEXBVMF:IFIX""),INDEX(GOOGLEFINANCE(""INDEXBVMF:IFIX"",""price"",$B1599),2,2)))"),"")</f>
        <v/>
      </c>
      <c r="V1599" s="31">
        <f ca="1">IFERROR(__xludf.DUMMYFUNCTION("IF(OR(ISBLANK($I1599),I1599=TODAY()), GOOGLEFINANCE(""INDEXBVMF:IFIX"") ,INDEX(GOOGLEFINANCE(""INDEXBVMF:IFIX"",""price"",$I1599),2,2))"),3416.25)</f>
        <v>3416.25</v>
      </c>
      <c r="W1599" s="32" t="e">
        <f t="shared" ca="1" si="55"/>
        <v>#VALUE!</v>
      </c>
      <c r="X1599" s="33" t="s">
        <v>66</v>
      </c>
      <c r="Y1599" s="34">
        <v>0</v>
      </c>
    </row>
    <row r="1600" spans="1:25" ht="15.75" customHeight="1" x14ac:dyDescent="0.2">
      <c r="A1600" s="48"/>
      <c r="B1600" s="45"/>
      <c r="C1600" s="46"/>
      <c r="D1600" s="48"/>
      <c r="E1600" s="135"/>
      <c r="F1600" s="49">
        <f t="shared" si="48"/>
        <v>0</v>
      </c>
      <c r="G1600" s="49">
        <f t="shared" si="49"/>
        <v>0</v>
      </c>
      <c r="H1600" s="34" t="s">
        <v>66</v>
      </c>
      <c r="I1600" s="45"/>
      <c r="J1600" s="46"/>
      <c r="K1600" s="25"/>
      <c r="L1600" s="22"/>
      <c r="M1600" s="47" t="str">
        <f t="shared" si="50"/>
        <v/>
      </c>
      <c r="N1600" s="27" t="str">
        <f t="shared" si="51"/>
        <v/>
      </c>
      <c r="O1600" s="27" t="str">
        <f t="shared" si="52"/>
        <v/>
      </c>
      <c r="P1600" s="27" t="str">
        <f t="shared" si="53"/>
        <v/>
      </c>
      <c r="Q1600" s="28" t="s">
        <v>66</v>
      </c>
      <c r="R1600" s="33" t="s">
        <v>66</v>
      </c>
      <c r="S1600" s="30">
        <f ca="1">SUMIFS(Dividendos!E:E,Dividendos!B:B,A1600,Dividendos!A:A,"&gt;="&amp;B1600,Dividendos!A:A,"&lt;="&amp; IF(I1600="",TODAY(),I1600 ))*D1600</f>
        <v>0</v>
      </c>
      <c r="T1600" s="30">
        <f t="shared" ca="1" si="54"/>
        <v>0</v>
      </c>
      <c r="U1600" s="31" t="str">
        <f ca="1">IFERROR(__xludf.DUMMYFUNCTION("IFERROR(IF(B1600=TODAY(),GOOGLEFINANCE(""INDEXBVMF:IFIX""),INDEX(GOOGLEFINANCE(""INDEXBVMF:IFIX"",""price"",$B1600),2,2)))"),"")</f>
        <v/>
      </c>
      <c r="V1600" s="31">
        <f ca="1">IFERROR(__xludf.DUMMYFUNCTION("IF(OR(ISBLANK($I1600),I1600=TODAY()), GOOGLEFINANCE(""INDEXBVMF:IFIX"") ,INDEX(GOOGLEFINANCE(""INDEXBVMF:IFIX"",""price"",$I1600),2,2))"),3416.25)</f>
        <v>3416.25</v>
      </c>
      <c r="W1600" s="32" t="e">
        <f t="shared" ca="1" si="55"/>
        <v>#VALUE!</v>
      </c>
      <c r="X1600" s="33" t="s">
        <v>66</v>
      </c>
      <c r="Y1600" s="34">
        <v>0</v>
      </c>
    </row>
    <row r="1601" spans="1:25" ht="15.75" customHeight="1" x14ac:dyDescent="0.2">
      <c r="A1601" s="48"/>
      <c r="B1601" s="45"/>
      <c r="C1601" s="46"/>
      <c r="D1601" s="48"/>
      <c r="E1601" s="135"/>
      <c r="F1601" s="49">
        <f t="shared" si="48"/>
        <v>0</v>
      </c>
      <c r="G1601" s="49">
        <f t="shared" si="49"/>
        <v>0</v>
      </c>
      <c r="H1601" s="34" t="s">
        <v>66</v>
      </c>
      <c r="I1601" s="45"/>
      <c r="J1601" s="46"/>
      <c r="K1601" s="25"/>
      <c r="L1601" s="22"/>
      <c r="M1601" s="47" t="str">
        <f t="shared" si="50"/>
        <v/>
      </c>
      <c r="N1601" s="27" t="str">
        <f t="shared" si="51"/>
        <v/>
      </c>
      <c r="O1601" s="27" t="str">
        <f t="shared" si="52"/>
        <v/>
      </c>
      <c r="P1601" s="27" t="str">
        <f t="shared" si="53"/>
        <v/>
      </c>
      <c r="Q1601" s="28" t="s">
        <v>66</v>
      </c>
      <c r="R1601" s="33" t="s">
        <v>66</v>
      </c>
      <c r="S1601" s="30">
        <f ca="1">SUMIFS(Dividendos!E:E,Dividendos!B:B,A1601,Dividendos!A:A,"&gt;="&amp;B1601,Dividendos!A:A,"&lt;="&amp; IF(I1601="",TODAY(),I1601 ))*D1601</f>
        <v>0</v>
      </c>
      <c r="T1601" s="30">
        <f t="shared" ca="1" si="54"/>
        <v>0</v>
      </c>
      <c r="U1601" s="31" t="str">
        <f ca="1">IFERROR(__xludf.DUMMYFUNCTION("IFERROR(IF(B1601=TODAY(),GOOGLEFINANCE(""INDEXBVMF:IFIX""),INDEX(GOOGLEFINANCE(""INDEXBVMF:IFIX"",""price"",$B1601),2,2)))"),"")</f>
        <v/>
      </c>
      <c r="V1601" s="31">
        <f ca="1">IFERROR(__xludf.DUMMYFUNCTION("IF(OR(ISBLANK($I1601),I1601=TODAY()), GOOGLEFINANCE(""INDEXBVMF:IFIX"") ,INDEX(GOOGLEFINANCE(""INDEXBVMF:IFIX"",""price"",$I1601),2,2))"),3416.25)</f>
        <v>3416.25</v>
      </c>
      <c r="W1601" s="32" t="e">
        <f t="shared" ca="1" si="55"/>
        <v>#VALUE!</v>
      </c>
      <c r="X1601" s="33" t="s">
        <v>66</v>
      </c>
      <c r="Y1601" s="34">
        <v>0</v>
      </c>
    </row>
    <row r="1602" spans="1:25" ht="15.75" customHeight="1" x14ac:dyDescent="0.2">
      <c r="A1602" s="48"/>
      <c r="B1602" s="45"/>
      <c r="C1602" s="46"/>
      <c r="D1602" s="48"/>
      <c r="E1602" s="135"/>
      <c r="F1602" s="49">
        <f t="shared" si="48"/>
        <v>0</v>
      </c>
      <c r="G1602" s="49">
        <f t="shared" si="49"/>
        <v>0</v>
      </c>
      <c r="H1602" s="34" t="s">
        <v>66</v>
      </c>
      <c r="I1602" s="45"/>
      <c r="J1602" s="46"/>
      <c r="K1602" s="25"/>
      <c r="L1602" s="22"/>
      <c r="M1602" s="47" t="str">
        <f t="shared" si="50"/>
        <v/>
      </c>
      <c r="N1602" s="27" t="str">
        <f t="shared" si="51"/>
        <v/>
      </c>
      <c r="O1602" s="27" t="str">
        <f t="shared" si="52"/>
        <v/>
      </c>
      <c r="P1602" s="27" t="str">
        <f t="shared" si="53"/>
        <v/>
      </c>
      <c r="Q1602" s="28" t="s">
        <v>66</v>
      </c>
      <c r="R1602" s="33" t="s">
        <v>66</v>
      </c>
      <c r="S1602" s="30">
        <f ca="1">SUMIFS(Dividendos!E:E,Dividendos!B:B,A1602,Dividendos!A:A,"&gt;="&amp;B1602,Dividendos!A:A,"&lt;="&amp; IF(I1602="",TODAY(),I1602 ))*D1602</f>
        <v>0</v>
      </c>
      <c r="T1602" s="30">
        <f t="shared" ca="1" si="54"/>
        <v>0</v>
      </c>
      <c r="U1602" s="31" t="str">
        <f ca="1">IFERROR(__xludf.DUMMYFUNCTION("IFERROR(IF(B1602=TODAY(),GOOGLEFINANCE(""INDEXBVMF:IFIX""),INDEX(GOOGLEFINANCE(""INDEXBVMF:IFIX"",""price"",$B1602),2,2)))"),"")</f>
        <v/>
      </c>
      <c r="V1602" s="31">
        <f ca="1">IFERROR(__xludf.DUMMYFUNCTION("IF(OR(ISBLANK($I1602),I1602=TODAY()), GOOGLEFINANCE(""INDEXBVMF:IFIX"") ,INDEX(GOOGLEFINANCE(""INDEXBVMF:IFIX"",""price"",$I1602),2,2))"),3416.25)</f>
        <v>3416.25</v>
      </c>
      <c r="W1602" s="32" t="e">
        <f t="shared" ca="1" si="55"/>
        <v>#VALUE!</v>
      </c>
      <c r="X1602" s="33" t="s">
        <v>66</v>
      </c>
      <c r="Y1602" s="34">
        <v>0</v>
      </c>
    </row>
    <row r="1603" spans="1:25" ht="15.75" customHeight="1" x14ac:dyDescent="0.2">
      <c r="A1603" s="48"/>
      <c r="B1603" s="45"/>
      <c r="C1603" s="46"/>
      <c r="D1603" s="48"/>
      <c r="E1603" s="135"/>
      <c r="F1603" s="49">
        <f t="shared" si="48"/>
        <v>0</v>
      </c>
      <c r="G1603" s="49">
        <f t="shared" si="49"/>
        <v>0</v>
      </c>
      <c r="H1603" s="34" t="s">
        <v>66</v>
      </c>
      <c r="I1603" s="45"/>
      <c r="J1603" s="46"/>
      <c r="K1603" s="25"/>
      <c r="L1603" s="22"/>
      <c r="M1603" s="47" t="str">
        <f t="shared" si="50"/>
        <v/>
      </c>
      <c r="N1603" s="27" t="str">
        <f t="shared" si="51"/>
        <v/>
      </c>
      <c r="O1603" s="27" t="str">
        <f t="shared" si="52"/>
        <v/>
      </c>
      <c r="P1603" s="27" t="str">
        <f t="shared" si="53"/>
        <v/>
      </c>
      <c r="Q1603" s="28" t="s">
        <v>66</v>
      </c>
      <c r="R1603" s="33" t="s">
        <v>66</v>
      </c>
      <c r="S1603" s="30">
        <f ca="1">SUMIFS(Dividendos!E:E,Dividendos!B:B,A1603,Dividendos!A:A,"&gt;="&amp;B1603,Dividendos!A:A,"&lt;="&amp; IF(I1603="",TODAY(),I1603 ))*D1603</f>
        <v>0</v>
      </c>
      <c r="T1603" s="30">
        <f t="shared" ca="1" si="54"/>
        <v>0</v>
      </c>
      <c r="U1603" s="31" t="str">
        <f ca="1">IFERROR(__xludf.DUMMYFUNCTION("IFERROR(IF(B1603=TODAY(),GOOGLEFINANCE(""INDEXBVMF:IFIX""),INDEX(GOOGLEFINANCE(""INDEXBVMF:IFIX"",""price"",$B1603),2,2)))"),"")</f>
        <v/>
      </c>
      <c r="V1603" s="31">
        <f ca="1">IFERROR(__xludf.DUMMYFUNCTION("IF(OR(ISBLANK($I1603),I1603=TODAY()), GOOGLEFINANCE(""INDEXBVMF:IFIX"") ,INDEX(GOOGLEFINANCE(""INDEXBVMF:IFIX"",""price"",$I1603),2,2))"),3416.25)</f>
        <v>3416.25</v>
      </c>
      <c r="W1603" s="32" t="e">
        <f t="shared" ca="1" si="55"/>
        <v>#VALUE!</v>
      </c>
      <c r="X1603" s="33" t="s">
        <v>66</v>
      </c>
      <c r="Y1603" s="34">
        <v>0</v>
      </c>
    </row>
    <row r="1604" spans="1:25" ht="15.75" customHeight="1" x14ac:dyDescent="0.2">
      <c r="A1604" s="48"/>
      <c r="B1604" s="45"/>
      <c r="C1604" s="46"/>
      <c r="D1604" s="48"/>
      <c r="E1604" s="135"/>
      <c r="F1604" s="49">
        <f t="shared" si="48"/>
        <v>0</v>
      </c>
      <c r="G1604" s="49">
        <f t="shared" si="49"/>
        <v>0</v>
      </c>
      <c r="H1604" s="34" t="s">
        <v>66</v>
      </c>
      <c r="I1604" s="45"/>
      <c r="J1604" s="46"/>
      <c r="K1604" s="25"/>
      <c r="L1604" s="22"/>
      <c r="M1604" s="47" t="str">
        <f t="shared" si="50"/>
        <v/>
      </c>
      <c r="N1604" s="27" t="str">
        <f t="shared" si="51"/>
        <v/>
      </c>
      <c r="O1604" s="27" t="str">
        <f t="shared" si="52"/>
        <v/>
      </c>
      <c r="P1604" s="27" t="str">
        <f t="shared" si="53"/>
        <v/>
      </c>
      <c r="Q1604" s="28" t="s">
        <v>66</v>
      </c>
      <c r="R1604" s="33" t="s">
        <v>66</v>
      </c>
      <c r="S1604" s="30">
        <f ca="1">SUMIFS(Dividendos!E:E,Dividendos!B:B,A1604,Dividendos!A:A,"&gt;="&amp;B1604,Dividendos!A:A,"&lt;="&amp; IF(I1604="",TODAY(),I1604 ))*D1604</f>
        <v>0</v>
      </c>
      <c r="T1604" s="30">
        <f t="shared" ca="1" si="54"/>
        <v>0</v>
      </c>
      <c r="U1604" s="31" t="str">
        <f ca="1">IFERROR(__xludf.DUMMYFUNCTION("IFERROR(IF(B1604=TODAY(),GOOGLEFINANCE(""INDEXBVMF:IFIX""),INDEX(GOOGLEFINANCE(""INDEXBVMF:IFIX"",""price"",$B1604),2,2)))"),"")</f>
        <v/>
      </c>
      <c r="V1604" s="31">
        <f ca="1">IFERROR(__xludf.DUMMYFUNCTION("IF(OR(ISBLANK($I1604),I1604=TODAY()), GOOGLEFINANCE(""INDEXBVMF:IFIX"") ,INDEX(GOOGLEFINANCE(""INDEXBVMF:IFIX"",""price"",$I1604),2,2))"),3416.25)</f>
        <v>3416.25</v>
      </c>
      <c r="W1604" s="32" t="e">
        <f t="shared" ca="1" si="55"/>
        <v>#VALUE!</v>
      </c>
      <c r="X1604" s="33" t="s">
        <v>66</v>
      </c>
      <c r="Y1604" s="34">
        <v>0</v>
      </c>
    </row>
    <row r="1605" spans="1:25" ht="15.75" customHeight="1" x14ac:dyDescent="0.2">
      <c r="A1605" s="48"/>
      <c r="B1605" s="45"/>
      <c r="C1605" s="46"/>
      <c r="D1605" s="48"/>
      <c r="E1605" s="135"/>
      <c r="F1605" s="49">
        <f t="shared" si="48"/>
        <v>0</v>
      </c>
      <c r="G1605" s="49">
        <f t="shared" si="49"/>
        <v>0</v>
      </c>
      <c r="H1605" s="34" t="s">
        <v>66</v>
      </c>
      <c r="I1605" s="45"/>
      <c r="J1605" s="46"/>
      <c r="K1605" s="25"/>
      <c r="L1605" s="22"/>
      <c r="M1605" s="47" t="str">
        <f t="shared" si="50"/>
        <v/>
      </c>
      <c r="N1605" s="27" t="str">
        <f t="shared" si="51"/>
        <v/>
      </c>
      <c r="O1605" s="27" t="str">
        <f t="shared" si="52"/>
        <v/>
      </c>
      <c r="P1605" s="27" t="str">
        <f t="shared" si="53"/>
        <v/>
      </c>
      <c r="Q1605" s="28" t="s">
        <v>66</v>
      </c>
      <c r="R1605" s="33" t="s">
        <v>66</v>
      </c>
      <c r="S1605" s="30">
        <f ca="1">SUMIFS(Dividendos!E:E,Dividendos!B:B,A1605,Dividendos!A:A,"&gt;="&amp;B1605,Dividendos!A:A,"&lt;="&amp; IF(I1605="",TODAY(),I1605 ))*D1605</f>
        <v>0</v>
      </c>
      <c r="T1605" s="30">
        <f t="shared" ca="1" si="54"/>
        <v>0</v>
      </c>
      <c r="U1605" s="31" t="str">
        <f ca="1">IFERROR(__xludf.DUMMYFUNCTION("IFERROR(IF(B1605=TODAY(),GOOGLEFINANCE(""INDEXBVMF:IFIX""),INDEX(GOOGLEFINANCE(""INDEXBVMF:IFIX"",""price"",$B1605),2,2)))"),"")</f>
        <v/>
      </c>
      <c r="V1605" s="31">
        <f ca="1">IFERROR(__xludf.DUMMYFUNCTION("IF(OR(ISBLANK($I1605),I1605=TODAY()), GOOGLEFINANCE(""INDEXBVMF:IFIX"") ,INDEX(GOOGLEFINANCE(""INDEXBVMF:IFIX"",""price"",$I1605),2,2))"),3416.25)</f>
        <v>3416.25</v>
      </c>
      <c r="W1605" s="32" t="e">
        <f t="shared" ca="1" si="55"/>
        <v>#VALUE!</v>
      </c>
      <c r="X1605" s="33" t="s">
        <v>66</v>
      </c>
      <c r="Y1605" s="34">
        <v>0</v>
      </c>
    </row>
    <row r="1606" spans="1:25" ht="15.75" customHeight="1" x14ac:dyDescent="0.2">
      <c r="A1606" s="48"/>
      <c r="B1606" s="45"/>
      <c r="C1606" s="46"/>
      <c r="D1606" s="48"/>
      <c r="E1606" s="135"/>
      <c r="F1606" s="49">
        <f t="shared" si="48"/>
        <v>0</v>
      </c>
      <c r="G1606" s="49">
        <f t="shared" si="49"/>
        <v>0</v>
      </c>
      <c r="H1606" s="34" t="s">
        <v>66</v>
      </c>
      <c r="I1606" s="45"/>
      <c r="J1606" s="46"/>
      <c r="K1606" s="25"/>
      <c r="L1606" s="22"/>
      <c r="M1606" s="47" t="str">
        <f t="shared" si="50"/>
        <v/>
      </c>
      <c r="N1606" s="27" t="str">
        <f t="shared" si="51"/>
        <v/>
      </c>
      <c r="O1606" s="27" t="str">
        <f t="shared" si="52"/>
        <v/>
      </c>
      <c r="P1606" s="27" t="str">
        <f t="shared" si="53"/>
        <v/>
      </c>
      <c r="Q1606" s="28" t="s">
        <v>66</v>
      </c>
      <c r="R1606" s="33" t="s">
        <v>66</v>
      </c>
      <c r="S1606" s="30">
        <f ca="1">SUMIFS(Dividendos!E:E,Dividendos!B:B,A1606,Dividendos!A:A,"&gt;="&amp;B1606,Dividendos!A:A,"&lt;="&amp; IF(I1606="",TODAY(),I1606 ))*D1606</f>
        <v>0</v>
      </c>
      <c r="T1606" s="30">
        <f t="shared" ca="1" si="54"/>
        <v>0</v>
      </c>
      <c r="U1606" s="31" t="str">
        <f ca="1">IFERROR(__xludf.DUMMYFUNCTION("IFERROR(IF(B1606=TODAY(),GOOGLEFINANCE(""INDEXBVMF:IFIX""),INDEX(GOOGLEFINANCE(""INDEXBVMF:IFIX"",""price"",$B1606),2,2)))"),"")</f>
        <v/>
      </c>
      <c r="V1606" s="31">
        <f ca="1">IFERROR(__xludf.DUMMYFUNCTION("IF(OR(ISBLANK($I1606),I1606=TODAY()), GOOGLEFINANCE(""INDEXBVMF:IFIX"") ,INDEX(GOOGLEFINANCE(""INDEXBVMF:IFIX"",""price"",$I1606),2,2))"),3416.25)</f>
        <v>3416.25</v>
      </c>
      <c r="W1606" s="32" t="e">
        <f t="shared" ca="1" si="55"/>
        <v>#VALUE!</v>
      </c>
      <c r="X1606" s="33" t="s">
        <v>66</v>
      </c>
      <c r="Y1606" s="34">
        <v>0</v>
      </c>
    </row>
    <row r="1607" spans="1:25" ht="15.75" customHeight="1" x14ac:dyDescent="0.2">
      <c r="A1607" s="48"/>
      <c r="B1607" s="45"/>
      <c r="C1607" s="46"/>
      <c r="D1607" s="48"/>
      <c r="E1607" s="135"/>
      <c r="F1607" s="49">
        <f t="shared" si="48"/>
        <v>0</v>
      </c>
      <c r="G1607" s="49">
        <f t="shared" si="49"/>
        <v>0</v>
      </c>
      <c r="H1607" s="34" t="s">
        <v>66</v>
      </c>
      <c r="I1607" s="45"/>
      <c r="J1607" s="46"/>
      <c r="K1607" s="25"/>
      <c r="L1607" s="22"/>
      <c r="M1607" s="47" t="str">
        <f t="shared" si="50"/>
        <v/>
      </c>
      <c r="N1607" s="27" t="str">
        <f t="shared" si="51"/>
        <v/>
      </c>
      <c r="O1607" s="27" t="str">
        <f t="shared" si="52"/>
        <v/>
      </c>
      <c r="P1607" s="27" t="str">
        <f t="shared" si="53"/>
        <v/>
      </c>
      <c r="Q1607" s="28" t="s">
        <v>66</v>
      </c>
      <c r="R1607" s="33" t="s">
        <v>66</v>
      </c>
      <c r="S1607" s="30">
        <f ca="1">SUMIFS(Dividendos!E:E,Dividendos!B:B,A1607,Dividendos!A:A,"&gt;="&amp;B1607,Dividendos!A:A,"&lt;="&amp; IF(I1607="",TODAY(),I1607 ))*D1607</f>
        <v>0</v>
      </c>
      <c r="T1607" s="30">
        <f t="shared" ca="1" si="54"/>
        <v>0</v>
      </c>
      <c r="U1607" s="31" t="str">
        <f ca="1">IFERROR(__xludf.DUMMYFUNCTION("IFERROR(IF(B1607=TODAY(),GOOGLEFINANCE(""INDEXBVMF:IFIX""),INDEX(GOOGLEFINANCE(""INDEXBVMF:IFIX"",""price"",$B1607),2,2)))"),"")</f>
        <v/>
      </c>
      <c r="V1607" s="31">
        <f ca="1">IFERROR(__xludf.DUMMYFUNCTION("IF(OR(ISBLANK($I1607),I1607=TODAY()), GOOGLEFINANCE(""INDEXBVMF:IFIX"") ,INDEX(GOOGLEFINANCE(""INDEXBVMF:IFIX"",""price"",$I1607),2,2))"),3416.25)</f>
        <v>3416.25</v>
      </c>
      <c r="W1607" s="32" t="e">
        <f t="shared" ca="1" si="55"/>
        <v>#VALUE!</v>
      </c>
      <c r="X1607" s="33" t="s">
        <v>66</v>
      </c>
      <c r="Y1607" s="34">
        <v>0</v>
      </c>
    </row>
    <row r="1608" spans="1:25" ht="15.75" customHeight="1" x14ac:dyDescent="0.2">
      <c r="A1608" s="48"/>
      <c r="B1608" s="45"/>
      <c r="C1608" s="46"/>
      <c r="D1608" s="48"/>
      <c r="E1608" s="135"/>
      <c r="F1608" s="49">
        <f t="shared" si="48"/>
        <v>0</v>
      </c>
      <c r="G1608" s="49">
        <f t="shared" si="49"/>
        <v>0</v>
      </c>
      <c r="H1608" s="34" t="s">
        <v>66</v>
      </c>
      <c r="I1608" s="45"/>
      <c r="J1608" s="46"/>
      <c r="K1608" s="25"/>
      <c r="L1608" s="22"/>
      <c r="M1608" s="47" t="str">
        <f t="shared" si="50"/>
        <v/>
      </c>
      <c r="N1608" s="27" t="str">
        <f t="shared" si="51"/>
        <v/>
      </c>
      <c r="O1608" s="27" t="str">
        <f t="shared" si="52"/>
        <v/>
      </c>
      <c r="P1608" s="27" t="str">
        <f t="shared" si="53"/>
        <v/>
      </c>
      <c r="Q1608" s="28" t="s">
        <v>66</v>
      </c>
      <c r="R1608" s="33" t="s">
        <v>66</v>
      </c>
      <c r="S1608" s="30">
        <f ca="1">SUMIFS(Dividendos!E:E,Dividendos!B:B,A1608,Dividendos!A:A,"&gt;="&amp;B1608,Dividendos!A:A,"&lt;="&amp; IF(I1608="",TODAY(),I1608 ))*D1608</f>
        <v>0</v>
      </c>
      <c r="T1608" s="30">
        <f t="shared" ca="1" si="54"/>
        <v>0</v>
      </c>
      <c r="U1608" s="31" t="str">
        <f ca="1">IFERROR(__xludf.DUMMYFUNCTION("IFERROR(IF(B1608=TODAY(),GOOGLEFINANCE(""INDEXBVMF:IFIX""),INDEX(GOOGLEFINANCE(""INDEXBVMF:IFIX"",""price"",$B1608),2,2)))"),"")</f>
        <v/>
      </c>
      <c r="V1608" s="31">
        <f ca="1">IFERROR(__xludf.DUMMYFUNCTION("IF(OR(ISBLANK($I1608),I1608=TODAY()), GOOGLEFINANCE(""INDEXBVMF:IFIX"") ,INDEX(GOOGLEFINANCE(""INDEXBVMF:IFIX"",""price"",$I1608),2,2))"),3416.25)</f>
        <v>3416.25</v>
      </c>
      <c r="W1608" s="32" t="e">
        <f t="shared" ca="1" si="55"/>
        <v>#VALUE!</v>
      </c>
      <c r="X1608" s="33" t="s">
        <v>66</v>
      </c>
      <c r="Y1608" s="34">
        <v>0</v>
      </c>
    </row>
    <row r="1609" spans="1:25" ht="15.75" customHeight="1" x14ac:dyDescent="0.2">
      <c r="A1609" s="48"/>
      <c r="B1609" s="45"/>
      <c r="C1609" s="46"/>
      <c r="D1609" s="48"/>
      <c r="E1609" s="135"/>
      <c r="F1609" s="49">
        <f t="shared" si="48"/>
        <v>0</v>
      </c>
      <c r="G1609" s="49">
        <f t="shared" si="49"/>
        <v>0</v>
      </c>
      <c r="H1609" s="34" t="s">
        <v>66</v>
      </c>
      <c r="I1609" s="45"/>
      <c r="J1609" s="46"/>
      <c r="K1609" s="25"/>
      <c r="L1609" s="22"/>
      <c r="M1609" s="47" t="str">
        <f t="shared" si="50"/>
        <v/>
      </c>
      <c r="N1609" s="27" t="str">
        <f t="shared" si="51"/>
        <v/>
      </c>
      <c r="O1609" s="27" t="str">
        <f t="shared" si="52"/>
        <v/>
      </c>
      <c r="P1609" s="27" t="str">
        <f t="shared" si="53"/>
        <v/>
      </c>
      <c r="Q1609" s="28" t="s">
        <v>66</v>
      </c>
      <c r="R1609" s="33" t="s">
        <v>66</v>
      </c>
      <c r="S1609" s="30">
        <f ca="1">SUMIFS(Dividendos!E:E,Dividendos!B:B,A1609,Dividendos!A:A,"&gt;="&amp;B1609,Dividendos!A:A,"&lt;="&amp; IF(I1609="",TODAY(),I1609 ))*D1609</f>
        <v>0</v>
      </c>
      <c r="T1609" s="30">
        <f t="shared" ca="1" si="54"/>
        <v>0</v>
      </c>
      <c r="U1609" s="31" t="str">
        <f ca="1">IFERROR(__xludf.DUMMYFUNCTION("IFERROR(IF(B1609=TODAY(),GOOGLEFINANCE(""INDEXBVMF:IFIX""),INDEX(GOOGLEFINANCE(""INDEXBVMF:IFIX"",""price"",$B1609),2,2)))"),"")</f>
        <v/>
      </c>
      <c r="V1609" s="31">
        <f ca="1">IFERROR(__xludf.DUMMYFUNCTION("IF(OR(ISBLANK($I1609),I1609=TODAY()), GOOGLEFINANCE(""INDEXBVMF:IFIX"") ,INDEX(GOOGLEFINANCE(""INDEXBVMF:IFIX"",""price"",$I1609),2,2))"),3416.25)</f>
        <v>3416.25</v>
      </c>
      <c r="W1609" s="32" t="e">
        <f t="shared" ca="1" si="55"/>
        <v>#VALUE!</v>
      </c>
      <c r="X1609" s="33" t="s">
        <v>66</v>
      </c>
      <c r="Y1609" s="34">
        <v>0</v>
      </c>
    </row>
    <row r="1610" spans="1:25" ht="15.75" customHeight="1" x14ac:dyDescent="0.2">
      <c r="A1610" s="48"/>
      <c r="B1610" s="45"/>
      <c r="C1610" s="46"/>
      <c r="D1610" s="48"/>
      <c r="E1610" s="135"/>
      <c r="F1610" s="49">
        <f t="shared" si="48"/>
        <v>0</v>
      </c>
      <c r="G1610" s="49">
        <f t="shared" si="49"/>
        <v>0</v>
      </c>
      <c r="H1610" s="34" t="s">
        <v>66</v>
      </c>
      <c r="I1610" s="45"/>
      <c r="J1610" s="46"/>
      <c r="K1610" s="25"/>
      <c r="L1610" s="22"/>
      <c r="M1610" s="47" t="str">
        <f t="shared" si="50"/>
        <v/>
      </c>
      <c r="N1610" s="27" t="str">
        <f t="shared" si="51"/>
        <v/>
      </c>
      <c r="O1610" s="27" t="str">
        <f t="shared" si="52"/>
        <v/>
      </c>
      <c r="P1610" s="27" t="str">
        <f t="shared" si="53"/>
        <v/>
      </c>
      <c r="Q1610" s="28" t="s">
        <v>66</v>
      </c>
      <c r="R1610" s="33" t="s">
        <v>66</v>
      </c>
      <c r="S1610" s="30">
        <f ca="1">SUMIFS(Dividendos!E:E,Dividendos!B:B,A1610,Dividendos!A:A,"&gt;="&amp;B1610,Dividendos!A:A,"&lt;="&amp; IF(I1610="",TODAY(),I1610 ))*D1610</f>
        <v>0</v>
      </c>
      <c r="T1610" s="30">
        <f t="shared" ca="1" si="54"/>
        <v>0</v>
      </c>
      <c r="U1610" s="31" t="str">
        <f ca="1">IFERROR(__xludf.DUMMYFUNCTION("IFERROR(IF(B1610=TODAY(),GOOGLEFINANCE(""INDEXBVMF:IFIX""),INDEX(GOOGLEFINANCE(""INDEXBVMF:IFIX"",""price"",$B1610),2,2)))"),"")</f>
        <v/>
      </c>
      <c r="V1610" s="31">
        <f ca="1">IFERROR(__xludf.DUMMYFUNCTION("IF(OR(ISBLANK($I1610),I1610=TODAY()), GOOGLEFINANCE(""INDEXBVMF:IFIX"") ,INDEX(GOOGLEFINANCE(""INDEXBVMF:IFIX"",""price"",$I1610),2,2))"),3416.25)</f>
        <v>3416.25</v>
      </c>
      <c r="W1610" s="32" t="e">
        <f t="shared" ca="1" si="55"/>
        <v>#VALUE!</v>
      </c>
      <c r="X1610" s="33" t="s">
        <v>66</v>
      </c>
      <c r="Y1610" s="34">
        <v>0</v>
      </c>
    </row>
    <row r="1611" spans="1:25" ht="15.75" customHeight="1" x14ac:dyDescent="0.2">
      <c r="A1611" s="48"/>
      <c r="B1611" s="45"/>
      <c r="C1611" s="46"/>
      <c r="D1611" s="48"/>
      <c r="E1611" s="135"/>
      <c r="F1611" s="49">
        <f t="shared" si="48"/>
        <v>0</v>
      </c>
      <c r="G1611" s="49">
        <f t="shared" si="49"/>
        <v>0</v>
      </c>
      <c r="H1611" s="34" t="s">
        <v>66</v>
      </c>
      <c r="I1611" s="45"/>
      <c r="J1611" s="46"/>
      <c r="K1611" s="25"/>
      <c r="L1611" s="22"/>
      <c r="M1611" s="47" t="str">
        <f t="shared" si="50"/>
        <v/>
      </c>
      <c r="N1611" s="27" t="str">
        <f t="shared" si="51"/>
        <v/>
      </c>
      <c r="O1611" s="27" t="str">
        <f t="shared" si="52"/>
        <v/>
      </c>
      <c r="P1611" s="27" t="str">
        <f t="shared" si="53"/>
        <v/>
      </c>
      <c r="Q1611" s="28" t="s">
        <v>66</v>
      </c>
      <c r="R1611" s="33" t="s">
        <v>66</v>
      </c>
      <c r="S1611" s="30">
        <f ca="1">SUMIFS(Dividendos!E:E,Dividendos!B:B,A1611,Dividendos!A:A,"&gt;="&amp;B1611,Dividendos!A:A,"&lt;="&amp; IF(I1611="",TODAY(),I1611 ))*D1611</f>
        <v>0</v>
      </c>
      <c r="T1611" s="30">
        <f t="shared" ca="1" si="54"/>
        <v>0</v>
      </c>
      <c r="U1611" s="31" t="str">
        <f ca="1">IFERROR(__xludf.DUMMYFUNCTION("IFERROR(IF(B1611=TODAY(),GOOGLEFINANCE(""INDEXBVMF:IFIX""),INDEX(GOOGLEFINANCE(""INDEXBVMF:IFIX"",""price"",$B1611),2,2)))"),"")</f>
        <v/>
      </c>
      <c r="V1611" s="31">
        <f ca="1">IFERROR(__xludf.DUMMYFUNCTION("IF(OR(ISBLANK($I1611),I1611=TODAY()), GOOGLEFINANCE(""INDEXBVMF:IFIX"") ,INDEX(GOOGLEFINANCE(""INDEXBVMF:IFIX"",""price"",$I1611),2,2))"),3416.25)</f>
        <v>3416.25</v>
      </c>
      <c r="W1611" s="32" t="e">
        <f t="shared" ca="1" si="55"/>
        <v>#VALUE!</v>
      </c>
      <c r="X1611" s="33" t="s">
        <v>66</v>
      </c>
      <c r="Y1611" s="34">
        <v>0</v>
      </c>
    </row>
    <row r="1612" spans="1:25" ht="15.75" customHeight="1" x14ac:dyDescent="0.2">
      <c r="A1612" s="48"/>
      <c r="B1612" s="45"/>
      <c r="C1612" s="46"/>
      <c r="D1612" s="48"/>
      <c r="E1612" s="135"/>
      <c r="F1612" s="49">
        <f t="shared" si="48"/>
        <v>0</v>
      </c>
      <c r="G1612" s="49">
        <f t="shared" si="49"/>
        <v>0</v>
      </c>
      <c r="H1612" s="34" t="s">
        <v>66</v>
      </c>
      <c r="I1612" s="45"/>
      <c r="J1612" s="46"/>
      <c r="K1612" s="25"/>
      <c r="L1612" s="22"/>
      <c r="M1612" s="47" t="str">
        <f t="shared" si="50"/>
        <v/>
      </c>
      <c r="N1612" s="27" t="str">
        <f t="shared" si="51"/>
        <v/>
      </c>
      <c r="O1612" s="27" t="str">
        <f t="shared" si="52"/>
        <v/>
      </c>
      <c r="P1612" s="27" t="str">
        <f t="shared" si="53"/>
        <v/>
      </c>
      <c r="Q1612" s="28" t="s">
        <v>66</v>
      </c>
      <c r="R1612" s="33" t="s">
        <v>66</v>
      </c>
      <c r="S1612" s="30">
        <f ca="1">SUMIFS(Dividendos!E:E,Dividendos!B:B,A1612,Dividendos!A:A,"&gt;="&amp;B1612,Dividendos!A:A,"&lt;="&amp; IF(I1612="",TODAY(),I1612 ))*D1612</f>
        <v>0</v>
      </c>
      <c r="T1612" s="30">
        <f t="shared" ca="1" si="54"/>
        <v>0</v>
      </c>
      <c r="U1612" s="31" t="str">
        <f ca="1">IFERROR(__xludf.DUMMYFUNCTION("IFERROR(IF(B1612=TODAY(),GOOGLEFINANCE(""INDEXBVMF:IFIX""),INDEX(GOOGLEFINANCE(""INDEXBVMF:IFIX"",""price"",$B1612),2,2)))"),"")</f>
        <v/>
      </c>
      <c r="V1612" s="31">
        <f ca="1">IFERROR(__xludf.DUMMYFUNCTION("IF(OR(ISBLANK($I1612),I1612=TODAY()), GOOGLEFINANCE(""INDEXBVMF:IFIX"") ,INDEX(GOOGLEFINANCE(""INDEXBVMF:IFIX"",""price"",$I1612),2,2))"),3416.25)</f>
        <v>3416.25</v>
      </c>
      <c r="W1612" s="32" t="e">
        <f t="shared" ca="1" si="55"/>
        <v>#VALUE!</v>
      </c>
      <c r="X1612" s="33" t="s">
        <v>66</v>
      </c>
      <c r="Y1612" s="34">
        <v>0</v>
      </c>
    </row>
    <row r="1613" spans="1:25" ht="15.75" customHeight="1" x14ac:dyDescent="0.2">
      <c r="A1613" s="48"/>
      <c r="B1613" s="45"/>
      <c r="C1613" s="46"/>
      <c r="D1613" s="48"/>
      <c r="E1613" s="135"/>
      <c r="F1613" s="49">
        <f t="shared" si="48"/>
        <v>0</v>
      </c>
      <c r="G1613" s="49">
        <f t="shared" si="49"/>
        <v>0</v>
      </c>
      <c r="H1613" s="34" t="s">
        <v>66</v>
      </c>
      <c r="I1613" s="45"/>
      <c r="J1613" s="46"/>
      <c r="K1613" s="25"/>
      <c r="L1613" s="22"/>
      <c r="M1613" s="47" t="str">
        <f t="shared" si="50"/>
        <v/>
      </c>
      <c r="N1613" s="27" t="str">
        <f t="shared" si="51"/>
        <v/>
      </c>
      <c r="O1613" s="27" t="str">
        <f t="shared" si="52"/>
        <v/>
      </c>
      <c r="P1613" s="27" t="str">
        <f t="shared" si="53"/>
        <v/>
      </c>
      <c r="Q1613" s="28" t="s">
        <v>66</v>
      </c>
      <c r="R1613" s="33" t="s">
        <v>66</v>
      </c>
      <c r="S1613" s="30">
        <f ca="1">SUMIFS(Dividendos!E:E,Dividendos!B:B,A1613,Dividendos!A:A,"&gt;="&amp;B1613,Dividendos!A:A,"&lt;="&amp; IF(I1613="",TODAY(),I1613 ))*D1613</f>
        <v>0</v>
      </c>
      <c r="T1613" s="30">
        <f t="shared" ca="1" si="54"/>
        <v>0</v>
      </c>
      <c r="U1613" s="31" t="str">
        <f ca="1">IFERROR(__xludf.DUMMYFUNCTION("IFERROR(IF(B1613=TODAY(),GOOGLEFINANCE(""INDEXBVMF:IFIX""),INDEX(GOOGLEFINANCE(""INDEXBVMF:IFIX"",""price"",$B1613),2,2)))"),"")</f>
        <v/>
      </c>
      <c r="V1613" s="31">
        <f ca="1">IFERROR(__xludf.DUMMYFUNCTION("IF(OR(ISBLANK($I1613),I1613=TODAY()), GOOGLEFINANCE(""INDEXBVMF:IFIX"") ,INDEX(GOOGLEFINANCE(""INDEXBVMF:IFIX"",""price"",$I1613),2,2))"),3416.25)</f>
        <v>3416.25</v>
      </c>
      <c r="W1613" s="32" t="e">
        <f t="shared" ca="1" si="55"/>
        <v>#VALUE!</v>
      </c>
      <c r="X1613" s="33" t="s">
        <v>66</v>
      </c>
      <c r="Y1613" s="34">
        <v>0</v>
      </c>
    </row>
    <row r="1614" spans="1:25" ht="15.75" customHeight="1" x14ac:dyDescent="0.2">
      <c r="A1614" s="48"/>
      <c r="B1614" s="45"/>
      <c r="C1614" s="46"/>
      <c r="D1614" s="48"/>
      <c r="E1614" s="135"/>
      <c r="F1614" s="49">
        <f t="shared" si="48"/>
        <v>0</v>
      </c>
      <c r="G1614" s="49">
        <f t="shared" si="49"/>
        <v>0</v>
      </c>
      <c r="H1614" s="34" t="s">
        <v>66</v>
      </c>
      <c r="I1614" s="45"/>
      <c r="J1614" s="46"/>
      <c r="K1614" s="25"/>
      <c r="L1614" s="22"/>
      <c r="M1614" s="47" t="str">
        <f t="shared" si="50"/>
        <v/>
      </c>
      <c r="N1614" s="27" t="str">
        <f t="shared" si="51"/>
        <v/>
      </c>
      <c r="O1614" s="27" t="str">
        <f t="shared" si="52"/>
        <v/>
      </c>
      <c r="P1614" s="27" t="str">
        <f t="shared" si="53"/>
        <v/>
      </c>
      <c r="Q1614" s="28" t="s">
        <v>66</v>
      </c>
      <c r="R1614" s="33" t="s">
        <v>66</v>
      </c>
      <c r="S1614" s="30">
        <f ca="1">SUMIFS(Dividendos!E:E,Dividendos!B:B,A1614,Dividendos!A:A,"&gt;="&amp;B1614,Dividendos!A:A,"&lt;="&amp; IF(I1614="",TODAY(),I1614 ))*D1614</f>
        <v>0</v>
      </c>
      <c r="T1614" s="30">
        <f t="shared" ca="1" si="54"/>
        <v>0</v>
      </c>
      <c r="U1614" s="31" t="str">
        <f ca="1">IFERROR(__xludf.DUMMYFUNCTION("IFERROR(IF(B1614=TODAY(),GOOGLEFINANCE(""INDEXBVMF:IFIX""),INDEX(GOOGLEFINANCE(""INDEXBVMF:IFIX"",""price"",$B1614),2,2)))"),"")</f>
        <v/>
      </c>
      <c r="V1614" s="31">
        <f ca="1">IFERROR(__xludf.DUMMYFUNCTION("IF(OR(ISBLANK($I1614),I1614=TODAY()), GOOGLEFINANCE(""INDEXBVMF:IFIX"") ,INDEX(GOOGLEFINANCE(""INDEXBVMF:IFIX"",""price"",$I1614),2,2))"),3416.25)</f>
        <v>3416.25</v>
      </c>
      <c r="W1614" s="32" t="e">
        <f t="shared" ca="1" si="55"/>
        <v>#VALUE!</v>
      </c>
      <c r="X1614" s="33" t="s">
        <v>66</v>
      </c>
      <c r="Y1614" s="34">
        <v>0</v>
      </c>
    </row>
    <row r="1615" spans="1:25" ht="15.75" customHeight="1" x14ac:dyDescent="0.2">
      <c r="A1615" s="48"/>
      <c r="B1615" s="45"/>
      <c r="C1615" s="46"/>
      <c r="D1615" s="48"/>
      <c r="E1615" s="135"/>
      <c r="F1615" s="49">
        <f t="shared" si="48"/>
        <v>0</v>
      </c>
      <c r="G1615" s="49">
        <f t="shared" si="49"/>
        <v>0</v>
      </c>
      <c r="H1615" s="34" t="s">
        <v>66</v>
      </c>
      <c r="I1615" s="45"/>
      <c r="J1615" s="46"/>
      <c r="K1615" s="25"/>
      <c r="L1615" s="22"/>
      <c r="M1615" s="47" t="str">
        <f t="shared" si="50"/>
        <v/>
      </c>
      <c r="N1615" s="27" t="str">
        <f t="shared" si="51"/>
        <v/>
      </c>
      <c r="O1615" s="27" t="str">
        <f t="shared" si="52"/>
        <v/>
      </c>
      <c r="P1615" s="27" t="str">
        <f t="shared" si="53"/>
        <v/>
      </c>
      <c r="Q1615" s="28" t="s">
        <v>66</v>
      </c>
      <c r="R1615" s="33" t="s">
        <v>66</v>
      </c>
      <c r="S1615" s="30">
        <f ca="1">SUMIFS(Dividendos!E:E,Dividendos!B:B,A1615,Dividendos!A:A,"&gt;="&amp;B1615,Dividendos!A:A,"&lt;="&amp; IF(I1615="",TODAY(),I1615 ))*D1615</f>
        <v>0</v>
      </c>
      <c r="T1615" s="30">
        <f t="shared" ca="1" si="54"/>
        <v>0</v>
      </c>
      <c r="U1615" s="31" t="str">
        <f ca="1">IFERROR(__xludf.DUMMYFUNCTION("IFERROR(IF(B1615=TODAY(),GOOGLEFINANCE(""INDEXBVMF:IFIX""),INDEX(GOOGLEFINANCE(""INDEXBVMF:IFIX"",""price"",$B1615),2,2)))"),"")</f>
        <v/>
      </c>
      <c r="V1615" s="31">
        <f ca="1">IFERROR(__xludf.DUMMYFUNCTION("IF(OR(ISBLANK($I1615),I1615=TODAY()), GOOGLEFINANCE(""INDEXBVMF:IFIX"") ,INDEX(GOOGLEFINANCE(""INDEXBVMF:IFIX"",""price"",$I1615),2,2))"),3416.25)</f>
        <v>3416.25</v>
      </c>
      <c r="W1615" s="32" t="e">
        <f t="shared" ca="1" si="55"/>
        <v>#VALUE!</v>
      </c>
      <c r="X1615" s="33" t="s">
        <v>66</v>
      </c>
      <c r="Y1615" s="34">
        <v>0</v>
      </c>
    </row>
    <row r="1616" spans="1:25" ht="15.75" customHeight="1" x14ac:dyDescent="0.2">
      <c r="A1616" s="48"/>
      <c r="B1616" s="45"/>
      <c r="C1616" s="46"/>
      <c r="D1616" s="48"/>
      <c r="E1616" s="135"/>
      <c r="F1616" s="49">
        <f t="shared" si="48"/>
        <v>0</v>
      </c>
      <c r="G1616" s="49">
        <f t="shared" si="49"/>
        <v>0</v>
      </c>
      <c r="H1616" s="34" t="s">
        <v>66</v>
      </c>
      <c r="I1616" s="45"/>
      <c r="J1616" s="46"/>
      <c r="K1616" s="25"/>
      <c r="L1616" s="22"/>
      <c r="M1616" s="47" t="str">
        <f t="shared" si="50"/>
        <v/>
      </c>
      <c r="N1616" s="27" t="str">
        <f t="shared" si="51"/>
        <v/>
      </c>
      <c r="O1616" s="27" t="str">
        <f t="shared" si="52"/>
        <v/>
      </c>
      <c r="P1616" s="27" t="str">
        <f t="shared" si="53"/>
        <v/>
      </c>
      <c r="Q1616" s="28" t="s">
        <v>66</v>
      </c>
      <c r="R1616" s="33" t="s">
        <v>66</v>
      </c>
      <c r="S1616" s="30">
        <f ca="1">SUMIFS(Dividendos!E:E,Dividendos!B:B,A1616,Dividendos!A:A,"&gt;="&amp;B1616,Dividendos!A:A,"&lt;="&amp; IF(I1616="",TODAY(),I1616 ))*D1616</f>
        <v>0</v>
      </c>
      <c r="T1616" s="30">
        <f t="shared" ca="1" si="54"/>
        <v>0</v>
      </c>
      <c r="U1616" s="31" t="str">
        <f ca="1">IFERROR(__xludf.DUMMYFUNCTION("IFERROR(IF(B1616=TODAY(),GOOGLEFINANCE(""INDEXBVMF:IFIX""),INDEX(GOOGLEFINANCE(""INDEXBVMF:IFIX"",""price"",$B1616),2,2)))"),"")</f>
        <v/>
      </c>
      <c r="V1616" s="31">
        <f ca="1">IFERROR(__xludf.DUMMYFUNCTION("IF(OR(ISBLANK($I1616),I1616=TODAY()), GOOGLEFINANCE(""INDEXBVMF:IFIX"") ,INDEX(GOOGLEFINANCE(""INDEXBVMF:IFIX"",""price"",$I1616),2,2))"),3416.25)</f>
        <v>3416.25</v>
      </c>
      <c r="W1616" s="32" t="e">
        <f t="shared" ca="1" si="55"/>
        <v>#VALUE!</v>
      </c>
      <c r="X1616" s="33" t="s">
        <v>66</v>
      </c>
      <c r="Y1616" s="34">
        <v>0</v>
      </c>
    </row>
    <row r="1617" spans="1:25" ht="15.75" customHeight="1" x14ac:dyDescent="0.2">
      <c r="A1617" s="48"/>
      <c r="B1617" s="45"/>
      <c r="C1617" s="46"/>
      <c r="D1617" s="48"/>
      <c r="E1617" s="135"/>
      <c r="F1617" s="49">
        <f t="shared" si="48"/>
        <v>0</v>
      </c>
      <c r="G1617" s="49">
        <f t="shared" si="49"/>
        <v>0</v>
      </c>
      <c r="H1617" s="34" t="s">
        <v>66</v>
      </c>
      <c r="I1617" s="45"/>
      <c r="J1617" s="46"/>
      <c r="K1617" s="25"/>
      <c r="L1617" s="22"/>
      <c r="M1617" s="47" t="str">
        <f t="shared" si="50"/>
        <v/>
      </c>
      <c r="N1617" s="27" t="str">
        <f t="shared" si="51"/>
        <v/>
      </c>
      <c r="O1617" s="27" t="str">
        <f t="shared" si="52"/>
        <v/>
      </c>
      <c r="P1617" s="27" t="str">
        <f t="shared" si="53"/>
        <v/>
      </c>
      <c r="Q1617" s="28" t="s">
        <v>66</v>
      </c>
      <c r="R1617" s="33" t="s">
        <v>66</v>
      </c>
      <c r="S1617" s="30">
        <f ca="1">SUMIFS(Dividendos!E:E,Dividendos!B:B,A1617,Dividendos!A:A,"&gt;="&amp;B1617,Dividendos!A:A,"&lt;="&amp; IF(I1617="",TODAY(),I1617 ))*D1617</f>
        <v>0</v>
      </c>
      <c r="T1617" s="30">
        <f t="shared" ca="1" si="54"/>
        <v>0</v>
      </c>
      <c r="U1617" s="31" t="str">
        <f ca="1">IFERROR(__xludf.DUMMYFUNCTION("IFERROR(IF(B1617=TODAY(),GOOGLEFINANCE(""INDEXBVMF:IFIX""),INDEX(GOOGLEFINANCE(""INDEXBVMF:IFIX"",""price"",$B1617),2,2)))"),"")</f>
        <v/>
      </c>
      <c r="V1617" s="31">
        <f ca="1">IFERROR(__xludf.DUMMYFUNCTION("IF(OR(ISBLANK($I1617),I1617=TODAY()), GOOGLEFINANCE(""INDEXBVMF:IFIX"") ,INDEX(GOOGLEFINANCE(""INDEXBVMF:IFIX"",""price"",$I1617),2,2))"),3416.25)</f>
        <v>3416.25</v>
      </c>
      <c r="W1617" s="32" t="e">
        <f t="shared" ca="1" si="55"/>
        <v>#VALUE!</v>
      </c>
      <c r="X1617" s="33" t="s">
        <v>66</v>
      </c>
      <c r="Y1617" s="34">
        <v>0</v>
      </c>
    </row>
    <row r="1618" spans="1:25" ht="15.75" customHeight="1" x14ac:dyDescent="0.2">
      <c r="A1618" s="48"/>
      <c r="B1618" s="45"/>
      <c r="C1618" s="46"/>
      <c r="D1618" s="48"/>
      <c r="E1618" s="135"/>
      <c r="F1618" s="49">
        <f t="shared" si="48"/>
        <v>0</v>
      </c>
      <c r="G1618" s="49">
        <f t="shared" si="49"/>
        <v>0</v>
      </c>
      <c r="H1618" s="34" t="s">
        <v>66</v>
      </c>
      <c r="I1618" s="45"/>
      <c r="J1618" s="46"/>
      <c r="K1618" s="25"/>
      <c r="L1618" s="22"/>
      <c r="M1618" s="47" t="str">
        <f t="shared" si="50"/>
        <v/>
      </c>
      <c r="N1618" s="27" t="str">
        <f t="shared" si="51"/>
        <v/>
      </c>
      <c r="O1618" s="27" t="str">
        <f t="shared" si="52"/>
        <v/>
      </c>
      <c r="P1618" s="27" t="str">
        <f t="shared" si="53"/>
        <v/>
      </c>
      <c r="Q1618" s="28" t="s">
        <v>66</v>
      </c>
      <c r="R1618" s="33" t="s">
        <v>66</v>
      </c>
      <c r="S1618" s="30">
        <f ca="1">SUMIFS(Dividendos!E:E,Dividendos!B:B,A1618,Dividendos!A:A,"&gt;="&amp;B1618,Dividendos!A:A,"&lt;="&amp; IF(I1618="",TODAY(),I1618 ))*D1618</f>
        <v>0</v>
      </c>
      <c r="T1618" s="30">
        <f t="shared" ca="1" si="54"/>
        <v>0</v>
      </c>
      <c r="U1618" s="31" t="str">
        <f ca="1">IFERROR(__xludf.DUMMYFUNCTION("IFERROR(IF(B1618=TODAY(),GOOGLEFINANCE(""INDEXBVMF:IFIX""),INDEX(GOOGLEFINANCE(""INDEXBVMF:IFIX"",""price"",$B1618),2,2)))"),"")</f>
        <v/>
      </c>
      <c r="V1618" s="31">
        <f ca="1">IFERROR(__xludf.DUMMYFUNCTION("IF(OR(ISBLANK($I1618),I1618=TODAY()), GOOGLEFINANCE(""INDEXBVMF:IFIX"") ,INDEX(GOOGLEFINANCE(""INDEXBVMF:IFIX"",""price"",$I1618),2,2))"),3416.25)</f>
        <v>3416.25</v>
      </c>
      <c r="W1618" s="32" t="e">
        <f t="shared" ca="1" si="55"/>
        <v>#VALUE!</v>
      </c>
      <c r="X1618" s="33" t="s">
        <v>66</v>
      </c>
      <c r="Y1618" s="34">
        <v>0</v>
      </c>
    </row>
    <row r="1619" spans="1:25" ht="15.75" customHeight="1" x14ac:dyDescent="0.2">
      <c r="A1619" s="48"/>
      <c r="B1619" s="45"/>
      <c r="C1619" s="46"/>
      <c r="D1619" s="48"/>
      <c r="E1619" s="135"/>
      <c r="F1619" s="49">
        <f t="shared" si="48"/>
        <v>0</v>
      </c>
      <c r="G1619" s="49">
        <f t="shared" si="49"/>
        <v>0</v>
      </c>
      <c r="H1619" s="34" t="s">
        <v>66</v>
      </c>
      <c r="I1619" s="45"/>
      <c r="J1619" s="46"/>
      <c r="K1619" s="25"/>
      <c r="L1619" s="22"/>
      <c r="M1619" s="47" t="str">
        <f t="shared" si="50"/>
        <v/>
      </c>
      <c r="N1619" s="27" t="str">
        <f t="shared" si="51"/>
        <v/>
      </c>
      <c r="O1619" s="27" t="str">
        <f t="shared" si="52"/>
        <v/>
      </c>
      <c r="P1619" s="27" t="str">
        <f t="shared" si="53"/>
        <v/>
      </c>
      <c r="Q1619" s="28" t="s">
        <v>66</v>
      </c>
      <c r="R1619" s="33" t="s">
        <v>66</v>
      </c>
      <c r="S1619" s="30">
        <f ca="1">SUMIFS(Dividendos!E:E,Dividendos!B:B,A1619,Dividendos!A:A,"&gt;="&amp;B1619,Dividendos!A:A,"&lt;="&amp; IF(I1619="",TODAY(),I1619 ))*D1619</f>
        <v>0</v>
      </c>
      <c r="T1619" s="30">
        <f t="shared" ca="1" si="54"/>
        <v>0</v>
      </c>
      <c r="U1619" s="31" t="str">
        <f ca="1">IFERROR(__xludf.DUMMYFUNCTION("IFERROR(IF(B1619=TODAY(),GOOGLEFINANCE(""INDEXBVMF:IFIX""),INDEX(GOOGLEFINANCE(""INDEXBVMF:IFIX"",""price"",$B1619),2,2)))"),"")</f>
        <v/>
      </c>
      <c r="V1619" s="31">
        <f ca="1">IFERROR(__xludf.DUMMYFUNCTION("IF(OR(ISBLANK($I1619),I1619=TODAY()), GOOGLEFINANCE(""INDEXBVMF:IFIX"") ,INDEX(GOOGLEFINANCE(""INDEXBVMF:IFIX"",""price"",$I1619),2,2))"),3416.25)</f>
        <v>3416.25</v>
      </c>
      <c r="W1619" s="32" t="e">
        <f t="shared" ca="1" si="55"/>
        <v>#VALUE!</v>
      </c>
      <c r="X1619" s="33" t="s">
        <v>66</v>
      </c>
      <c r="Y1619" s="34">
        <v>0</v>
      </c>
    </row>
    <row r="1620" spans="1:25" ht="15.75" customHeight="1" x14ac:dyDescent="0.2">
      <c r="A1620" s="48"/>
      <c r="B1620" s="45"/>
      <c r="C1620" s="46"/>
      <c r="D1620" s="48"/>
      <c r="E1620" s="135"/>
      <c r="F1620" s="49">
        <f t="shared" si="48"/>
        <v>0</v>
      </c>
      <c r="G1620" s="49">
        <f t="shared" si="49"/>
        <v>0</v>
      </c>
      <c r="H1620" s="34" t="s">
        <v>66</v>
      </c>
      <c r="I1620" s="45"/>
      <c r="J1620" s="46"/>
      <c r="K1620" s="25"/>
      <c r="L1620" s="22"/>
      <c r="M1620" s="47" t="str">
        <f t="shared" si="50"/>
        <v/>
      </c>
      <c r="N1620" s="27" t="str">
        <f t="shared" si="51"/>
        <v/>
      </c>
      <c r="O1620" s="27" t="str">
        <f t="shared" si="52"/>
        <v/>
      </c>
      <c r="P1620" s="27" t="str">
        <f t="shared" si="53"/>
        <v/>
      </c>
      <c r="Q1620" s="28" t="s">
        <v>66</v>
      </c>
      <c r="R1620" s="33" t="s">
        <v>66</v>
      </c>
      <c r="S1620" s="30">
        <f ca="1">SUMIFS(Dividendos!E:E,Dividendos!B:B,A1620,Dividendos!A:A,"&gt;="&amp;B1620,Dividendos!A:A,"&lt;="&amp; IF(I1620="",TODAY(),I1620 ))*D1620</f>
        <v>0</v>
      </c>
      <c r="T1620" s="30">
        <f t="shared" ca="1" si="54"/>
        <v>0</v>
      </c>
      <c r="U1620" s="31" t="str">
        <f ca="1">IFERROR(__xludf.DUMMYFUNCTION("IFERROR(IF(B1620=TODAY(),GOOGLEFINANCE(""INDEXBVMF:IFIX""),INDEX(GOOGLEFINANCE(""INDEXBVMF:IFIX"",""price"",$B1620),2,2)))"),"")</f>
        <v/>
      </c>
      <c r="V1620" s="31">
        <f ca="1">IFERROR(__xludf.DUMMYFUNCTION("IF(OR(ISBLANK($I1620),I1620=TODAY()), GOOGLEFINANCE(""INDEXBVMF:IFIX"") ,INDEX(GOOGLEFINANCE(""INDEXBVMF:IFIX"",""price"",$I1620),2,2))"),3416.25)</f>
        <v>3416.25</v>
      </c>
      <c r="W1620" s="32" t="e">
        <f t="shared" ca="1" si="55"/>
        <v>#VALUE!</v>
      </c>
      <c r="X1620" s="33" t="s">
        <v>66</v>
      </c>
      <c r="Y1620" s="34">
        <v>0</v>
      </c>
    </row>
    <row r="1621" spans="1:25" ht="15.75" customHeight="1" x14ac:dyDescent="0.2">
      <c r="A1621" s="48"/>
      <c r="B1621" s="45"/>
      <c r="C1621" s="46"/>
      <c r="D1621" s="48"/>
      <c r="E1621" s="135"/>
      <c r="F1621" s="49">
        <f t="shared" si="48"/>
        <v>0</v>
      </c>
      <c r="G1621" s="49">
        <f t="shared" si="49"/>
        <v>0</v>
      </c>
      <c r="H1621" s="34" t="s">
        <v>66</v>
      </c>
      <c r="I1621" s="45"/>
      <c r="J1621" s="46"/>
      <c r="K1621" s="25"/>
      <c r="L1621" s="22"/>
      <c r="M1621" s="47" t="str">
        <f t="shared" si="50"/>
        <v/>
      </c>
      <c r="N1621" s="27" t="str">
        <f t="shared" si="51"/>
        <v/>
      </c>
      <c r="O1621" s="27" t="str">
        <f t="shared" si="52"/>
        <v/>
      </c>
      <c r="P1621" s="27" t="str">
        <f t="shared" si="53"/>
        <v/>
      </c>
      <c r="Q1621" s="28" t="s">
        <v>66</v>
      </c>
      <c r="R1621" s="33" t="s">
        <v>66</v>
      </c>
      <c r="S1621" s="30">
        <f ca="1">SUMIFS(Dividendos!E:E,Dividendos!B:B,A1621,Dividendos!A:A,"&gt;="&amp;B1621,Dividendos!A:A,"&lt;="&amp; IF(I1621="",TODAY(),I1621 ))*D1621</f>
        <v>0</v>
      </c>
      <c r="T1621" s="30">
        <f t="shared" ca="1" si="54"/>
        <v>0</v>
      </c>
      <c r="U1621" s="31" t="str">
        <f ca="1">IFERROR(__xludf.DUMMYFUNCTION("IFERROR(IF(B1621=TODAY(),GOOGLEFINANCE(""INDEXBVMF:IFIX""),INDEX(GOOGLEFINANCE(""INDEXBVMF:IFIX"",""price"",$B1621),2,2)))"),"")</f>
        <v/>
      </c>
      <c r="V1621" s="31">
        <f ca="1">IFERROR(__xludf.DUMMYFUNCTION("IF(OR(ISBLANK($I1621),I1621=TODAY()), GOOGLEFINANCE(""INDEXBVMF:IFIX"") ,INDEX(GOOGLEFINANCE(""INDEXBVMF:IFIX"",""price"",$I1621),2,2))"),3416.25)</f>
        <v>3416.25</v>
      </c>
      <c r="W1621" s="32" t="e">
        <f t="shared" ca="1" si="55"/>
        <v>#VALUE!</v>
      </c>
      <c r="X1621" s="33" t="s">
        <v>66</v>
      </c>
      <c r="Y1621" s="34">
        <v>0</v>
      </c>
    </row>
    <row r="1622" spans="1:25" ht="15.75" customHeight="1" x14ac:dyDescent="0.2">
      <c r="A1622" s="48"/>
      <c r="B1622" s="45"/>
      <c r="C1622" s="46"/>
      <c r="D1622" s="48"/>
      <c r="E1622" s="135"/>
      <c r="F1622" s="49">
        <f t="shared" si="48"/>
        <v>0</v>
      </c>
      <c r="G1622" s="49">
        <f t="shared" si="49"/>
        <v>0</v>
      </c>
      <c r="H1622" s="34" t="s">
        <v>66</v>
      </c>
      <c r="I1622" s="45"/>
      <c r="J1622" s="46"/>
      <c r="K1622" s="25"/>
      <c r="L1622" s="22"/>
      <c r="M1622" s="47" t="str">
        <f t="shared" si="50"/>
        <v/>
      </c>
      <c r="N1622" s="27" t="str">
        <f t="shared" si="51"/>
        <v/>
      </c>
      <c r="O1622" s="27" t="str">
        <f t="shared" si="52"/>
        <v/>
      </c>
      <c r="P1622" s="27" t="str">
        <f t="shared" si="53"/>
        <v/>
      </c>
      <c r="Q1622" s="28" t="s">
        <v>66</v>
      </c>
      <c r="R1622" s="33" t="s">
        <v>66</v>
      </c>
      <c r="S1622" s="30">
        <f ca="1">SUMIFS(Dividendos!E:E,Dividendos!B:B,A1622,Dividendos!A:A,"&gt;="&amp;B1622,Dividendos!A:A,"&lt;="&amp; IF(I1622="",TODAY(),I1622 ))*D1622</f>
        <v>0</v>
      </c>
      <c r="T1622" s="30">
        <f t="shared" ca="1" si="54"/>
        <v>0</v>
      </c>
      <c r="U1622" s="31" t="str">
        <f ca="1">IFERROR(__xludf.DUMMYFUNCTION("IFERROR(IF(B1622=TODAY(),GOOGLEFINANCE(""INDEXBVMF:IFIX""),INDEX(GOOGLEFINANCE(""INDEXBVMF:IFIX"",""price"",$B1622),2,2)))"),"")</f>
        <v/>
      </c>
      <c r="V1622" s="31">
        <f ca="1">IFERROR(__xludf.DUMMYFUNCTION("IF(OR(ISBLANK($I1622),I1622=TODAY()), GOOGLEFINANCE(""INDEXBVMF:IFIX"") ,INDEX(GOOGLEFINANCE(""INDEXBVMF:IFIX"",""price"",$I1622),2,2))"),3416.25)</f>
        <v>3416.25</v>
      </c>
      <c r="W1622" s="32" t="e">
        <f t="shared" ca="1" si="55"/>
        <v>#VALUE!</v>
      </c>
      <c r="X1622" s="33" t="s">
        <v>66</v>
      </c>
      <c r="Y1622" s="34">
        <v>0</v>
      </c>
    </row>
    <row r="1623" spans="1:25" ht="15.75" customHeight="1" x14ac:dyDescent="0.2">
      <c r="A1623" s="48"/>
      <c r="B1623" s="45"/>
      <c r="C1623" s="46"/>
      <c r="D1623" s="48"/>
      <c r="E1623" s="135"/>
      <c r="F1623" s="49">
        <f t="shared" si="48"/>
        <v>0</v>
      </c>
      <c r="G1623" s="49">
        <f t="shared" si="49"/>
        <v>0</v>
      </c>
      <c r="H1623" s="34" t="s">
        <v>66</v>
      </c>
      <c r="I1623" s="45"/>
      <c r="J1623" s="46"/>
      <c r="K1623" s="25"/>
      <c r="L1623" s="22"/>
      <c r="M1623" s="47" t="str">
        <f t="shared" si="50"/>
        <v/>
      </c>
      <c r="N1623" s="27" t="str">
        <f t="shared" si="51"/>
        <v/>
      </c>
      <c r="O1623" s="27" t="str">
        <f t="shared" si="52"/>
        <v/>
      </c>
      <c r="P1623" s="27" t="str">
        <f t="shared" si="53"/>
        <v/>
      </c>
      <c r="Q1623" s="28" t="s">
        <v>66</v>
      </c>
      <c r="R1623" s="33" t="s">
        <v>66</v>
      </c>
      <c r="S1623" s="30">
        <f ca="1">SUMIFS(Dividendos!E:E,Dividendos!B:B,A1623,Dividendos!A:A,"&gt;="&amp;B1623,Dividendos!A:A,"&lt;="&amp; IF(I1623="",TODAY(),I1623 ))*D1623</f>
        <v>0</v>
      </c>
      <c r="T1623" s="30">
        <f t="shared" ca="1" si="54"/>
        <v>0</v>
      </c>
      <c r="U1623" s="31" t="str">
        <f ca="1">IFERROR(__xludf.DUMMYFUNCTION("IFERROR(IF(B1623=TODAY(),GOOGLEFINANCE(""INDEXBVMF:IFIX""),INDEX(GOOGLEFINANCE(""INDEXBVMF:IFIX"",""price"",$B1623),2,2)))"),"")</f>
        <v/>
      </c>
      <c r="V1623" s="31">
        <f ca="1">IFERROR(__xludf.DUMMYFUNCTION("IF(OR(ISBLANK($I1623),I1623=TODAY()), GOOGLEFINANCE(""INDEXBVMF:IFIX"") ,INDEX(GOOGLEFINANCE(""INDEXBVMF:IFIX"",""price"",$I1623),2,2))"),3416.25)</f>
        <v>3416.25</v>
      </c>
      <c r="W1623" s="32" t="e">
        <f t="shared" ca="1" si="55"/>
        <v>#VALUE!</v>
      </c>
      <c r="X1623" s="33" t="s">
        <v>66</v>
      </c>
      <c r="Y1623" s="34">
        <v>0</v>
      </c>
    </row>
    <row r="1624" spans="1:25" ht="15.75" customHeight="1" x14ac:dyDescent="0.2">
      <c r="A1624" s="48"/>
      <c r="B1624" s="45"/>
      <c r="C1624" s="46"/>
      <c r="D1624" s="48"/>
      <c r="E1624" s="135"/>
      <c r="F1624" s="49">
        <f t="shared" si="48"/>
        <v>0</v>
      </c>
      <c r="G1624" s="49">
        <f t="shared" si="49"/>
        <v>0</v>
      </c>
      <c r="H1624" s="34" t="s">
        <v>66</v>
      </c>
      <c r="I1624" s="45"/>
      <c r="J1624" s="46"/>
      <c r="K1624" s="25"/>
      <c r="L1624" s="22"/>
      <c r="M1624" s="47" t="str">
        <f t="shared" si="50"/>
        <v/>
      </c>
      <c r="N1624" s="27" t="str">
        <f t="shared" si="51"/>
        <v/>
      </c>
      <c r="O1624" s="27" t="str">
        <f t="shared" si="52"/>
        <v/>
      </c>
      <c r="P1624" s="27" t="str">
        <f t="shared" si="53"/>
        <v/>
      </c>
      <c r="Q1624" s="28" t="s">
        <v>66</v>
      </c>
      <c r="R1624" s="33" t="s">
        <v>66</v>
      </c>
      <c r="S1624" s="30">
        <f ca="1">SUMIFS(Dividendos!E:E,Dividendos!B:B,A1624,Dividendos!A:A,"&gt;="&amp;B1624,Dividendos!A:A,"&lt;="&amp; IF(I1624="",TODAY(),I1624 ))*D1624</f>
        <v>0</v>
      </c>
      <c r="T1624" s="30">
        <f t="shared" ca="1" si="54"/>
        <v>0</v>
      </c>
      <c r="U1624" s="31" t="str">
        <f ca="1">IFERROR(__xludf.DUMMYFUNCTION("IFERROR(IF(B1624=TODAY(),GOOGLEFINANCE(""INDEXBVMF:IFIX""),INDEX(GOOGLEFINANCE(""INDEXBVMF:IFIX"",""price"",$B1624),2,2)))"),"")</f>
        <v/>
      </c>
      <c r="V1624" s="31">
        <f ca="1">IFERROR(__xludf.DUMMYFUNCTION("IF(OR(ISBLANK($I1624),I1624=TODAY()), GOOGLEFINANCE(""INDEXBVMF:IFIX"") ,INDEX(GOOGLEFINANCE(""INDEXBVMF:IFIX"",""price"",$I1624),2,2))"),3416.25)</f>
        <v>3416.25</v>
      </c>
      <c r="W1624" s="32" t="e">
        <f t="shared" ca="1" si="55"/>
        <v>#VALUE!</v>
      </c>
      <c r="X1624" s="33" t="s">
        <v>66</v>
      </c>
      <c r="Y1624" s="34">
        <v>0</v>
      </c>
    </row>
    <row r="1625" spans="1:25" ht="15.75" customHeight="1" x14ac:dyDescent="0.2">
      <c r="A1625" s="48"/>
      <c r="B1625" s="45"/>
      <c r="C1625" s="46"/>
      <c r="D1625" s="48"/>
      <c r="E1625" s="135"/>
      <c r="F1625" s="49">
        <f t="shared" si="48"/>
        <v>0</v>
      </c>
      <c r="G1625" s="49">
        <f t="shared" si="49"/>
        <v>0</v>
      </c>
      <c r="H1625" s="34" t="s">
        <v>66</v>
      </c>
      <c r="I1625" s="45"/>
      <c r="J1625" s="46"/>
      <c r="K1625" s="25"/>
      <c r="L1625" s="22"/>
      <c r="M1625" s="47" t="str">
        <f t="shared" si="50"/>
        <v/>
      </c>
      <c r="N1625" s="27" t="str">
        <f t="shared" si="51"/>
        <v/>
      </c>
      <c r="O1625" s="27" t="str">
        <f t="shared" si="52"/>
        <v/>
      </c>
      <c r="P1625" s="27" t="str">
        <f t="shared" si="53"/>
        <v/>
      </c>
      <c r="Q1625" s="28" t="s">
        <v>66</v>
      </c>
      <c r="R1625" s="33" t="s">
        <v>66</v>
      </c>
      <c r="S1625" s="30">
        <f ca="1">SUMIFS(Dividendos!E:E,Dividendos!B:B,A1625,Dividendos!A:A,"&gt;="&amp;B1625,Dividendos!A:A,"&lt;="&amp; IF(I1625="",TODAY(),I1625 ))*D1625</f>
        <v>0</v>
      </c>
      <c r="T1625" s="30">
        <f t="shared" ca="1" si="54"/>
        <v>0</v>
      </c>
      <c r="U1625" s="31" t="str">
        <f ca="1">IFERROR(__xludf.DUMMYFUNCTION("IFERROR(IF(B1625=TODAY(),GOOGLEFINANCE(""INDEXBVMF:IFIX""),INDEX(GOOGLEFINANCE(""INDEXBVMF:IFIX"",""price"",$B1625),2,2)))"),"")</f>
        <v/>
      </c>
      <c r="V1625" s="31">
        <f ca="1">IFERROR(__xludf.DUMMYFUNCTION("IF(OR(ISBLANK($I1625),I1625=TODAY()), GOOGLEFINANCE(""INDEXBVMF:IFIX"") ,INDEX(GOOGLEFINANCE(""INDEXBVMF:IFIX"",""price"",$I1625),2,2))"),3416.25)</f>
        <v>3416.25</v>
      </c>
      <c r="W1625" s="32" t="e">
        <f t="shared" ca="1" si="55"/>
        <v>#VALUE!</v>
      </c>
      <c r="X1625" s="33" t="s">
        <v>66</v>
      </c>
      <c r="Y1625" s="34">
        <v>0</v>
      </c>
    </row>
    <row r="1626" spans="1:25" ht="15.75" customHeight="1" x14ac:dyDescent="0.2">
      <c r="A1626" s="48"/>
      <c r="B1626" s="45"/>
      <c r="C1626" s="46"/>
      <c r="D1626" s="48"/>
      <c r="E1626" s="135"/>
      <c r="F1626" s="49">
        <f t="shared" si="48"/>
        <v>0</v>
      </c>
      <c r="G1626" s="49">
        <f t="shared" si="49"/>
        <v>0</v>
      </c>
      <c r="H1626" s="34" t="s">
        <v>66</v>
      </c>
      <c r="I1626" s="45"/>
      <c r="J1626" s="46"/>
      <c r="K1626" s="25"/>
      <c r="L1626" s="22"/>
      <c r="M1626" s="47" t="str">
        <f t="shared" si="50"/>
        <v/>
      </c>
      <c r="N1626" s="27" t="str">
        <f t="shared" si="51"/>
        <v/>
      </c>
      <c r="O1626" s="27" t="str">
        <f t="shared" si="52"/>
        <v/>
      </c>
      <c r="P1626" s="27" t="str">
        <f t="shared" si="53"/>
        <v/>
      </c>
      <c r="Q1626" s="28" t="s">
        <v>66</v>
      </c>
      <c r="R1626" s="33" t="s">
        <v>66</v>
      </c>
      <c r="S1626" s="30">
        <f ca="1">SUMIFS(Dividendos!E:E,Dividendos!B:B,A1626,Dividendos!A:A,"&gt;="&amp;B1626,Dividendos!A:A,"&lt;="&amp; IF(I1626="",TODAY(),I1626 ))*D1626</f>
        <v>0</v>
      </c>
      <c r="T1626" s="30">
        <f t="shared" ca="1" si="54"/>
        <v>0</v>
      </c>
      <c r="U1626" s="31" t="str">
        <f ca="1">IFERROR(__xludf.DUMMYFUNCTION("IFERROR(IF(B1626=TODAY(),GOOGLEFINANCE(""INDEXBVMF:IFIX""),INDEX(GOOGLEFINANCE(""INDEXBVMF:IFIX"",""price"",$B1626),2,2)))"),"")</f>
        <v/>
      </c>
      <c r="V1626" s="31">
        <f ca="1">IFERROR(__xludf.DUMMYFUNCTION("IF(OR(ISBLANK($I1626),I1626=TODAY()), GOOGLEFINANCE(""INDEXBVMF:IFIX"") ,INDEX(GOOGLEFINANCE(""INDEXBVMF:IFIX"",""price"",$I1626),2,2))"),3416.25)</f>
        <v>3416.25</v>
      </c>
      <c r="W1626" s="32" t="e">
        <f t="shared" ca="1" si="55"/>
        <v>#VALUE!</v>
      </c>
      <c r="X1626" s="33" t="s">
        <v>66</v>
      </c>
      <c r="Y1626" s="34">
        <v>0</v>
      </c>
    </row>
    <row r="1627" spans="1:25" ht="15.75" customHeight="1" x14ac:dyDescent="0.2">
      <c r="A1627" s="48"/>
      <c r="B1627" s="45"/>
      <c r="C1627" s="46"/>
      <c r="D1627" s="48"/>
      <c r="E1627" s="135"/>
      <c r="F1627" s="49">
        <f t="shared" si="48"/>
        <v>0</v>
      </c>
      <c r="G1627" s="49">
        <f t="shared" si="49"/>
        <v>0</v>
      </c>
      <c r="H1627" s="34" t="s">
        <v>66</v>
      </c>
      <c r="I1627" s="45"/>
      <c r="J1627" s="46"/>
      <c r="K1627" s="25"/>
      <c r="L1627" s="22"/>
      <c r="M1627" s="47" t="str">
        <f t="shared" si="50"/>
        <v/>
      </c>
      <c r="N1627" s="27" t="str">
        <f t="shared" si="51"/>
        <v/>
      </c>
      <c r="O1627" s="27" t="str">
        <f t="shared" si="52"/>
        <v/>
      </c>
      <c r="P1627" s="27" t="str">
        <f t="shared" si="53"/>
        <v/>
      </c>
      <c r="Q1627" s="28" t="s">
        <v>66</v>
      </c>
      <c r="R1627" s="33" t="s">
        <v>66</v>
      </c>
      <c r="S1627" s="30">
        <f ca="1">SUMIFS(Dividendos!E:E,Dividendos!B:B,A1627,Dividendos!A:A,"&gt;="&amp;B1627,Dividendos!A:A,"&lt;="&amp; IF(I1627="",TODAY(),I1627 ))*D1627</f>
        <v>0</v>
      </c>
      <c r="T1627" s="30">
        <f t="shared" ca="1" si="54"/>
        <v>0</v>
      </c>
      <c r="U1627" s="31" t="str">
        <f ca="1">IFERROR(__xludf.DUMMYFUNCTION("IFERROR(IF(B1627=TODAY(),GOOGLEFINANCE(""INDEXBVMF:IFIX""),INDEX(GOOGLEFINANCE(""INDEXBVMF:IFIX"",""price"",$B1627),2,2)))"),"")</f>
        <v/>
      </c>
      <c r="V1627" s="31">
        <f ca="1">IFERROR(__xludf.DUMMYFUNCTION("IF(OR(ISBLANK($I1627),I1627=TODAY()), GOOGLEFINANCE(""INDEXBVMF:IFIX"") ,INDEX(GOOGLEFINANCE(""INDEXBVMF:IFIX"",""price"",$I1627),2,2))"),3416.25)</f>
        <v>3416.25</v>
      </c>
      <c r="W1627" s="32" t="e">
        <f t="shared" ca="1" si="55"/>
        <v>#VALUE!</v>
      </c>
      <c r="X1627" s="33" t="s">
        <v>66</v>
      </c>
      <c r="Y1627" s="34">
        <v>0</v>
      </c>
    </row>
    <row r="1628" spans="1:25" ht="15.75" customHeight="1" x14ac:dyDescent="0.2">
      <c r="A1628" s="48"/>
      <c r="B1628" s="45"/>
      <c r="C1628" s="46"/>
      <c r="D1628" s="48"/>
      <c r="E1628" s="135"/>
      <c r="F1628" s="49">
        <f t="shared" si="48"/>
        <v>0</v>
      </c>
      <c r="G1628" s="49">
        <f t="shared" si="49"/>
        <v>0</v>
      </c>
      <c r="H1628" s="34" t="s">
        <v>66</v>
      </c>
      <c r="I1628" s="45"/>
      <c r="J1628" s="46"/>
      <c r="K1628" s="25"/>
      <c r="L1628" s="22"/>
      <c r="M1628" s="47" t="str">
        <f t="shared" si="50"/>
        <v/>
      </c>
      <c r="N1628" s="27" t="str">
        <f t="shared" si="51"/>
        <v/>
      </c>
      <c r="O1628" s="27" t="str">
        <f t="shared" si="52"/>
        <v/>
      </c>
      <c r="P1628" s="27" t="str">
        <f t="shared" si="53"/>
        <v/>
      </c>
      <c r="Q1628" s="28" t="s">
        <v>66</v>
      </c>
      <c r="R1628" s="33" t="s">
        <v>66</v>
      </c>
      <c r="S1628" s="30">
        <f ca="1">SUMIFS(Dividendos!E:E,Dividendos!B:B,A1628,Dividendos!A:A,"&gt;="&amp;B1628,Dividendos!A:A,"&lt;="&amp; IF(I1628="",TODAY(),I1628 ))*D1628</f>
        <v>0</v>
      </c>
      <c r="T1628" s="30">
        <f t="shared" ca="1" si="54"/>
        <v>0</v>
      </c>
      <c r="U1628" s="31" t="str">
        <f ca="1">IFERROR(__xludf.DUMMYFUNCTION("IFERROR(IF(B1628=TODAY(),GOOGLEFINANCE(""INDEXBVMF:IFIX""),INDEX(GOOGLEFINANCE(""INDEXBVMF:IFIX"",""price"",$B1628),2,2)))"),"")</f>
        <v/>
      </c>
      <c r="V1628" s="31">
        <f ca="1">IFERROR(__xludf.DUMMYFUNCTION("IF(OR(ISBLANK($I1628),I1628=TODAY()), GOOGLEFINANCE(""INDEXBVMF:IFIX"") ,INDEX(GOOGLEFINANCE(""INDEXBVMF:IFIX"",""price"",$I1628),2,2))"),3416.25)</f>
        <v>3416.25</v>
      </c>
      <c r="W1628" s="32" t="e">
        <f t="shared" ca="1" si="55"/>
        <v>#VALUE!</v>
      </c>
      <c r="X1628" s="33" t="s">
        <v>66</v>
      </c>
      <c r="Y1628" s="34">
        <v>0</v>
      </c>
    </row>
    <row r="1629" spans="1:25" ht="15.75" customHeight="1" x14ac:dyDescent="0.2">
      <c r="A1629" s="48"/>
      <c r="B1629" s="45"/>
      <c r="C1629" s="46"/>
      <c r="D1629" s="48"/>
      <c r="E1629" s="135"/>
      <c r="F1629" s="49">
        <f t="shared" si="48"/>
        <v>0</v>
      </c>
      <c r="G1629" s="49">
        <f t="shared" si="49"/>
        <v>0</v>
      </c>
      <c r="H1629" s="34" t="s">
        <v>66</v>
      </c>
      <c r="I1629" s="45"/>
      <c r="J1629" s="46"/>
      <c r="K1629" s="25"/>
      <c r="L1629" s="22"/>
      <c r="M1629" s="47" t="str">
        <f t="shared" si="50"/>
        <v/>
      </c>
      <c r="N1629" s="27" t="str">
        <f t="shared" si="51"/>
        <v/>
      </c>
      <c r="O1629" s="27" t="str">
        <f t="shared" si="52"/>
        <v/>
      </c>
      <c r="P1629" s="27" t="str">
        <f t="shared" si="53"/>
        <v/>
      </c>
      <c r="Q1629" s="28" t="s">
        <v>66</v>
      </c>
      <c r="R1629" s="33" t="s">
        <v>66</v>
      </c>
      <c r="S1629" s="30">
        <f ca="1">SUMIFS(Dividendos!E:E,Dividendos!B:B,A1629,Dividendos!A:A,"&gt;="&amp;B1629,Dividendos!A:A,"&lt;="&amp; IF(I1629="",TODAY(),I1629 ))*D1629</f>
        <v>0</v>
      </c>
      <c r="T1629" s="30">
        <f t="shared" ca="1" si="54"/>
        <v>0</v>
      </c>
      <c r="U1629" s="31" t="str">
        <f ca="1">IFERROR(__xludf.DUMMYFUNCTION("IFERROR(IF(B1629=TODAY(),GOOGLEFINANCE(""INDEXBVMF:IFIX""),INDEX(GOOGLEFINANCE(""INDEXBVMF:IFIX"",""price"",$B1629),2,2)))"),"")</f>
        <v/>
      </c>
      <c r="V1629" s="31">
        <f ca="1">IFERROR(__xludf.DUMMYFUNCTION("IF(OR(ISBLANK($I1629),I1629=TODAY()), GOOGLEFINANCE(""INDEXBVMF:IFIX"") ,INDEX(GOOGLEFINANCE(""INDEXBVMF:IFIX"",""price"",$I1629),2,2))"),3416.25)</f>
        <v>3416.25</v>
      </c>
      <c r="W1629" s="32" t="e">
        <f t="shared" ca="1" si="55"/>
        <v>#VALUE!</v>
      </c>
      <c r="X1629" s="33" t="s">
        <v>66</v>
      </c>
      <c r="Y1629" s="34">
        <v>0</v>
      </c>
    </row>
    <row r="1630" spans="1:25" ht="15.75" customHeight="1" x14ac:dyDescent="0.2">
      <c r="A1630" s="48"/>
      <c r="B1630" s="45"/>
      <c r="C1630" s="46"/>
      <c r="D1630" s="48"/>
      <c r="E1630" s="135"/>
      <c r="F1630" s="49">
        <f t="shared" si="48"/>
        <v>0</v>
      </c>
      <c r="G1630" s="49">
        <f t="shared" si="49"/>
        <v>0</v>
      </c>
      <c r="H1630" s="34" t="s">
        <v>66</v>
      </c>
      <c r="I1630" s="45"/>
      <c r="J1630" s="46"/>
      <c r="K1630" s="25"/>
      <c r="L1630" s="22"/>
      <c r="M1630" s="47" t="str">
        <f t="shared" si="50"/>
        <v/>
      </c>
      <c r="N1630" s="27" t="str">
        <f t="shared" si="51"/>
        <v/>
      </c>
      <c r="O1630" s="27" t="str">
        <f t="shared" si="52"/>
        <v/>
      </c>
      <c r="P1630" s="27" t="str">
        <f t="shared" si="53"/>
        <v/>
      </c>
      <c r="Q1630" s="28" t="s">
        <v>66</v>
      </c>
      <c r="R1630" s="33" t="s">
        <v>66</v>
      </c>
      <c r="S1630" s="30">
        <f ca="1">SUMIFS(Dividendos!E:E,Dividendos!B:B,A1630,Dividendos!A:A,"&gt;="&amp;B1630,Dividendos!A:A,"&lt;="&amp; IF(I1630="",TODAY(),I1630 ))*D1630</f>
        <v>0</v>
      </c>
      <c r="T1630" s="30">
        <f t="shared" ca="1" si="54"/>
        <v>0</v>
      </c>
      <c r="U1630" s="31" t="str">
        <f ca="1">IFERROR(__xludf.DUMMYFUNCTION("IFERROR(IF(B1630=TODAY(),GOOGLEFINANCE(""INDEXBVMF:IFIX""),INDEX(GOOGLEFINANCE(""INDEXBVMF:IFIX"",""price"",$B1630),2,2)))"),"")</f>
        <v/>
      </c>
      <c r="V1630" s="31">
        <f ca="1">IFERROR(__xludf.DUMMYFUNCTION("IF(OR(ISBLANK($I1630),I1630=TODAY()), GOOGLEFINANCE(""INDEXBVMF:IFIX"") ,INDEX(GOOGLEFINANCE(""INDEXBVMF:IFIX"",""price"",$I1630),2,2))"),3416.25)</f>
        <v>3416.25</v>
      </c>
      <c r="W1630" s="32" t="e">
        <f t="shared" ca="1" si="55"/>
        <v>#VALUE!</v>
      </c>
      <c r="X1630" s="33" t="s">
        <v>66</v>
      </c>
      <c r="Y1630" s="34">
        <v>0</v>
      </c>
    </row>
    <row r="1631" spans="1:25" ht="15.75" customHeight="1" x14ac:dyDescent="0.2">
      <c r="A1631" s="48"/>
      <c r="B1631" s="45"/>
      <c r="C1631" s="46"/>
      <c r="D1631" s="48"/>
      <c r="E1631" s="135"/>
      <c r="F1631" s="49">
        <f t="shared" si="48"/>
        <v>0</v>
      </c>
      <c r="G1631" s="49">
        <f t="shared" si="49"/>
        <v>0</v>
      </c>
      <c r="H1631" s="34" t="s">
        <v>66</v>
      </c>
      <c r="I1631" s="45"/>
      <c r="J1631" s="46"/>
      <c r="K1631" s="25"/>
      <c r="L1631" s="22"/>
      <c r="M1631" s="47" t="str">
        <f t="shared" si="50"/>
        <v/>
      </c>
      <c r="N1631" s="27" t="str">
        <f t="shared" si="51"/>
        <v/>
      </c>
      <c r="O1631" s="27" t="str">
        <f t="shared" si="52"/>
        <v/>
      </c>
      <c r="P1631" s="27" t="str">
        <f t="shared" si="53"/>
        <v/>
      </c>
      <c r="Q1631" s="28" t="s">
        <v>66</v>
      </c>
      <c r="R1631" s="33" t="s">
        <v>66</v>
      </c>
      <c r="S1631" s="30">
        <f ca="1">SUMIFS(Dividendos!E:E,Dividendos!B:B,A1631,Dividendos!A:A,"&gt;="&amp;B1631,Dividendos!A:A,"&lt;="&amp; IF(I1631="",TODAY(),I1631 ))*D1631</f>
        <v>0</v>
      </c>
      <c r="T1631" s="30">
        <f t="shared" ca="1" si="54"/>
        <v>0</v>
      </c>
      <c r="U1631" s="31" t="str">
        <f ca="1">IFERROR(__xludf.DUMMYFUNCTION("IFERROR(IF(B1631=TODAY(),GOOGLEFINANCE(""INDEXBVMF:IFIX""),INDEX(GOOGLEFINANCE(""INDEXBVMF:IFIX"",""price"",$B1631),2,2)))"),"")</f>
        <v/>
      </c>
      <c r="V1631" s="31">
        <f ca="1">IFERROR(__xludf.DUMMYFUNCTION("IF(OR(ISBLANK($I1631),I1631=TODAY()), GOOGLEFINANCE(""INDEXBVMF:IFIX"") ,INDEX(GOOGLEFINANCE(""INDEXBVMF:IFIX"",""price"",$I1631),2,2))"),3416.25)</f>
        <v>3416.25</v>
      </c>
      <c r="W1631" s="32" t="e">
        <f t="shared" ca="1" si="55"/>
        <v>#VALUE!</v>
      </c>
      <c r="X1631" s="33" t="s">
        <v>66</v>
      </c>
      <c r="Y1631" s="34">
        <v>0</v>
      </c>
    </row>
    <row r="1632" spans="1:25" ht="15.75" customHeight="1" x14ac:dyDescent="0.2">
      <c r="A1632" s="48"/>
      <c r="B1632" s="45"/>
      <c r="C1632" s="46"/>
      <c r="D1632" s="48"/>
      <c r="E1632" s="135"/>
      <c r="F1632" s="49">
        <f t="shared" si="48"/>
        <v>0</v>
      </c>
      <c r="G1632" s="49">
        <f t="shared" si="49"/>
        <v>0</v>
      </c>
      <c r="H1632" s="34" t="s">
        <v>66</v>
      </c>
      <c r="I1632" s="45"/>
      <c r="J1632" s="46"/>
      <c r="K1632" s="25"/>
      <c r="L1632" s="22"/>
      <c r="M1632" s="47" t="str">
        <f t="shared" si="50"/>
        <v/>
      </c>
      <c r="N1632" s="27" t="str">
        <f t="shared" si="51"/>
        <v/>
      </c>
      <c r="O1632" s="27" t="str">
        <f t="shared" si="52"/>
        <v/>
      </c>
      <c r="P1632" s="27" t="str">
        <f t="shared" si="53"/>
        <v/>
      </c>
      <c r="Q1632" s="28" t="s">
        <v>66</v>
      </c>
      <c r="R1632" s="33" t="s">
        <v>66</v>
      </c>
      <c r="S1632" s="30">
        <f ca="1">SUMIFS(Dividendos!E:E,Dividendos!B:B,A1632,Dividendos!A:A,"&gt;="&amp;B1632,Dividendos!A:A,"&lt;="&amp; IF(I1632="",TODAY(),I1632 ))*D1632</f>
        <v>0</v>
      </c>
      <c r="T1632" s="30">
        <f t="shared" ca="1" si="54"/>
        <v>0</v>
      </c>
      <c r="U1632" s="31" t="str">
        <f ca="1">IFERROR(__xludf.DUMMYFUNCTION("IFERROR(IF(B1632=TODAY(),GOOGLEFINANCE(""INDEXBVMF:IFIX""),INDEX(GOOGLEFINANCE(""INDEXBVMF:IFIX"",""price"",$B1632),2,2)))"),"")</f>
        <v/>
      </c>
      <c r="V1632" s="31">
        <f ca="1">IFERROR(__xludf.DUMMYFUNCTION("IF(OR(ISBLANK($I1632),I1632=TODAY()), GOOGLEFINANCE(""INDEXBVMF:IFIX"") ,INDEX(GOOGLEFINANCE(""INDEXBVMF:IFIX"",""price"",$I1632),2,2))"),3416.25)</f>
        <v>3416.25</v>
      </c>
      <c r="W1632" s="32" t="e">
        <f t="shared" ca="1" si="55"/>
        <v>#VALUE!</v>
      </c>
      <c r="X1632" s="33" t="s">
        <v>66</v>
      </c>
      <c r="Y1632" s="34">
        <v>0</v>
      </c>
    </row>
    <row r="1633" spans="1:25" ht="15.75" customHeight="1" x14ac:dyDescent="0.2">
      <c r="A1633" s="48"/>
      <c r="B1633" s="45"/>
      <c r="C1633" s="46"/>
      <c r="D1633" s="48"/>
      <c r="E1633" s="135"/>
      <c r="F1633" s="49">
        <f t="shared" si="48"/>
        <v>0</v>
      </c>
      <c r="G1633" s="49">
        <f t="shared" si="49"/>
        <v>0</v>
      </c>
      <c r="H1633" s="34" t="s">
        <v>66</v>
      </c>
      <c r="I1633" s="45"/>
      <c r="J1633" s="46"/>
      <c r="K1633" s="25"/>
      <c r="L1633" s="22"/>
      <c r="M1633" s="47" t="str">
        <f t="shared" si="50"/>
        <v/>
      </c>
      <c r="N1633" s="27" t="str">
        <f t="shared" si="51"/>
        <v/>
      </c>
      <c r="O1633" s="27" t="str">
        <f t="shared" si="52"/>
        <v/>
      </c>
      <c r="P1633" s="27" t="str">
        <f t="shared" si="53"/>
        <v/>
      </c>
      <c r="Q1633" s="28" t="s">
        <v>66</v>
      </c>
      <c r="R1633" s="33" t="s">
        <v>66</v>
      </c>
      <c r="S1633" s="30">
        <f ca="1">SUMIFS(Dividendos!E:E,Dividendos!B:B,A1633,Dividendos!A:A,"&gt;="&amp;B1633,Dividendos!A:A,"&lt;="&amp; IF(I1633="",TODAY(),I1633 ))*D1633</f>
        <v>0</v>
      </c>
      <c r="T1633" s="30">
        <f t="shared" ca="1" si="54"/>
        <v>0</v>
      </c>
      <c r="U1633" s="31" t="str">
        <f ca="1">IFERROR(__xludf.DUMMYFUNCTION("IFERROR(IF(B1633=TODAY(),GOOGLEFINANCE(""INDEXBVMF:IFIX""),INDEX(GOOGLEFINANCE(""INDEXBVMF:IFIX"",""price"",$B1633),2,2)))"),"")</f>
        <v/>
      </c>
      <c r="V1633" s="31">
        <f ca="1">IFERROR(__xludf.DUMMYFUNCTION("IF(OR(ISBLANK($I1633),I1633=TODAY()), GOOGLEFINANCE(""INDEXBVMF:IFIX"") ,INDEX(GOOGLEFINANCE(""INDEXBVMF:IFIX"",""price"",$I1633),2,2))"),3416.25)</f>
        <v>3416.25</v>
      </c>
      <c r="W1633" s="32" t="e">
        <f t="shared" ca="1" si="55"/>
        <v>#VALUE!</v>
      </c>
      <c r="X1633" s="33" t="s">
        <v>66</v>
      </c>
      <c r="Y1633" s="34">
        <v>0</v>
      </c>
    </row>
    <row r="1634" spans="1:25" ht="15.75" customHeight="1" x14ac:dyDescent="0.2">
      <c r="A1634" s="48"/>
      <c r="B1634" s="45"/>
      <c r="C1634" s="46"/>
      <c r="D1634" s="48"/>
      <c r="E1634" s="135"/>
      <c r="F1634" s="49">
        <f t="shared" si="48"/>
        <v>0</v>
      </c>
      <c r="G1634" s="49">
        <f t="shared" si="49"/>
        <v>0</v>
      </c>
      <c r="H1634" s="34" t="s">
        <v>66</v>
      </c>
      <c r="I1634" s="45"/>
      <c r="J1634" s="46"/>
      <c r="K1634" s="25"/>
      <c r="L1634" s="22"/>
      <c r="M1634" s="47" t="str">
        <f t="shared" si="50"/>
        <v/>
      </c>
      <c r="N1634" s="27" t="str">
        <f t="shared" si="51"/>
        <v/>
      </c>
      <c r="O1634" s="27" t="str">
        <f t="shared" si="52"/>
        <v/>
      </c>
      <c r="P1634" s="27" t="str">
        <f t="shared" si="53"/>
        <v/>
      </c>
      <c r="Q1634" s="28" t="s">
        <v>66</v>
      </c>
      <c r="R1634" s="33" t="s">
        <v>66</v>
      </c>
      <c r="S1634" s="30">
        <f ca="1">SUMIFS(Dividendos!E:E,Dividendos!B:B,A1634,Dividendos!A:A,"&gt;="&amp;B1634,Dividendos!A:A,"&lt;="&amp; IF(I1634="",TODAY(),I1634 ))*D1634</f>
        <v>0</v>
      </c>
      <c r="T1634" s="30">
        <f t="shared" ca="1" si="54"/>
        <v>0</v>
      </c>
      <c r="U1634" s="31" t="str">
        <f ca="1">IFERROR(__xludf.DUMMYFUNCTION("IFERROR(IF(B1634=TODAY(),GOOGLEFINANCE(""INDEXBVMF:IFIX""),INDEX(GOOGLEFINANCE(""INDEXBVMF:IFIX"",""price"",$B1634),2,2)))"),"")</f>
        <v/>
      </c>
      <c r="V1634" s="31">
        <f ca="1">IFERROR(__xludf.DUMMYFUNCTION("IF(OR(ISBLANK($I1634),I1634=TODAY()), GOOGLEFINANCE(""INDEXBVMF:IFIX"") ,INDEX(GOOGLEFINANCE(""INDEXBVMF:IFIX"",""price"",$I1634),2,2))"),3416.25)</f>
        <v>3416.25</v>
      </c>
      <c r="W1634" s="32" t="e">
        <f t="shared" ca="1" si="55"/>
        <v>#VALUE!</v>
      </c>
      <c r="X1634" s="33" t="s">
        <v>66</v>
      </c>
      <c r="Y1634" s="34">
        <v>0</v>
      </c>
    </row>
    <row r="1635" spans="1:25" ht="15.75" customHeight="1" x14ac:dyDescent="0.2">
      <c r="A1635" s="48"/>
      <c r="B1635" s="45"/>
      <c r="C1635" s="46"/>
      <c r="D1635" s="48"/>
      <c r="E1635" s="135"/>
      <c r="F1635" s="49">
        <f t="shared" si="48"/>
        <v>0</v>
      </c>
      <c r="G1635" s="49">
        <f t="shared" si="49"/>
        <v>0</v>
      </c>
      <c r="H1635" s="34" t="s">
        <v>66</v>
      </c>
      <c r="I1635" s="45"/>
      <c r="J1635" s="46"/>
      <c r="K1635" s="25"/>
      <c r="L1635" s="22"/>
      <c r="M1635" s="47" t="str">
        <f t="shared" si="50"/>
        <v/>
      </c>
      <c r="N1635" s="27" t="str">
        <f t="shared" si="51"/>
        <v/>
      </c>
      <c r="O1635" s="27" t="str">
        <f t="shared" si="52"/>
        <v/>
      </c>
      <c r="P1635" s="27" t="str">
        <f t="shared" si="53"/>
        <v/>
      </c>
      <c r="Q1635" s="28" t="s">
        <v>66</v>
      </c>
      <c r="R1635" s="33" t="s">
        <v>66</v>
      </c>
      <c r="S1635" s="30">
        <f ca="1">SUMIFS(Dividendos!E:E,Dividendos!B:B,A1635,Dividendos!A:A,"&gt;="&amp;B1635,Dividendos!A:A,"&lt;="&amp; IF(I1635="",TODAY(),I1635 ))*D1635</f>
        <v>0</v>
      </c>
      <c r="T1635" s="30">
        <f t="shared" ca="1" si="54"/>
        <v>0</v>
      </c>
      <c r="U1635" s="31" t="str">
        <f ca="1">IFERROR(__xludf.DUMMYFUNCTION("IFERROR(IF(B1635=TODAY(),GOOGLEFINANCE(""INDEXBVMF:IFIX""),INDEX(GOOGLEFINANCE(""INDEXBVMF:IFIX"",""price"",$B1635),2,2)))"),"")</f>
        <v/>
      </c>
      <c r="V1635" s="31">
        <f ca="1">IFERROR(__xludf.DUMMYFUNCTION("IF(OR(ISBLANK($I1635),I1635=TODAY()), GOOGLEFINANCE(""INDEXBVMF:IFIX"") ,INDEX(GOOGLEFINANCE(""INDEXBVMF:IFIX"",""price"",$I1635),2,2))"),3416.25)</f>
        <v>3416.25</v>
      </c>
      <c r="W1635" s="32" t="e">
        <f t="shared" ca="1" si="55"/>
        <v>#VALUE!</v>
      </c>
      <c r="X1635" s="33" t="s">
        <v>66</v>
      </c>
      <c r="Y1635" s="34">
        <v>0</v>
      </c>
    </row>
    <row r="1636" spans="1:25" ht="15.75" customHeight="1" x14ac:dyDescent="0.2">
      <c r="A1636" s="48"/>
      <c r="B1636" s="45"/>
      <c r="C1636" s="46"/>
      <c r="D1636" s="48"/>
      <c r="E1636" s="135"/>
      <c r="F1636" s="49">
        <f t="shared" si="48"/>
        <v>0</v>
      </c>
      <c r="G1636" s="49">
        <f t="shared" si="49"/>
        <v>0</v>
      </c>
      <c r="H1636" s="34" t="s">
        <v>66</v>
      </c>
      <c r="I1636" s="45"/>
      <c r="J1636" s="46"/>
      <c r="K1636" s="25"/>
      <c r="L1636" s="22"/>
      <c r="M1636" s="47" t="str">
        <f t="shared" si="50"/>
        <v/>
      </c>
      <c r="N1636" s="27" t="str">
        <f t="shared" si="51"/>
        <v/>
      </c>
      <c r="O1636" s="27" t="str">
        <f t="shared" si="52"/>
        <v/>
      </c>
      <c r="P1636" s="27" t="str">
        <f t="shared" si="53"/>
        <v/>
      </c>
      <c r="Q1636" s="28" t="s">
        <v>66</v>
      </c>
      <c r="R1636" s="33" t="s">
        <v>66</v>
      </c>
      <c r="S1636" s="30">
        <f ca="1">SUMIFS(Dividendos!E:E,Dividendos!B:B,A1636,Dividendos!A:A,"&gt;="&amp;B1636,Dividendos!A:A,"&lt;="&amp; IF(I1636="",TODAY(),I1636 ))*D1636</f>
        <v>0</v>
      </c>
      <c r="T1636" s="30">
        <f t="shared" ca="1" si="54"/>
        <v>0</v>
      </c>
      <c r="U1636" s="31" t="str">
        <f ca="1">IFERROR(__xludf.DUMMYFUNCTION("IFERROR(IF(B1636=TODAY(),GOOGLEFINANCE(""INDEXBVMF:IFIX""),INDEX(GOOGLEFINANCE(""INDEXBVMF:IFIX"",""price"",$B1636),2,2)))"),"")</f>
        <v/>
      </c>
      <c r="V1636" s="31">
        <f ca="1">IFERROR(__xludf.DUMMYFUNCTION("IF(OR(ISBLANK($I1636),I1636=TODAY()), GOOGLEFINANCE(""INDEXBVMF:IFIX"") ,INDEX(GOOGLEFINANCE(""INDEXBVMF:IFIX"",""price"",$I1636),2,2))"),3416.25)</f>
        <v>3416.25</v>
      </c>
      <c r="W1636" s="32" t="e">
        <f t="shared" ca="1" si="55"/>
        <v>#VALUE!</v>
      </c>
      <c r="X1636" s="33" t="s">
        <v>66</v>
      </c>
      <c r="Y1636" s="34">
        <v>0</v>
      </c>
    </row>
    <row r="1637" spans="1:25" ht="15.75" customHeight="1" x14ac:dyDescent="0.2">
      <c r="A1637" s="48"/>
      <c r="B1637" s="45"/>
      <c r="C1637" s="46"/>
      <c r="D1637" s="48"/>
      <c r="E1637" s="135"/>
      <c r="F1637" s="49">
        <f t="shared" si="48"/>
        <v>0</v>
      </c>
      <c r="G1637" s="49">
        <f t="shared" si="49"/>
        <v>0</v>
      </c>
      <c r="H1637" s="34" t="s">
        <v>66</v>
      </c>
      <c r="I1637" s="45"/>
      <c r="J1637" s="46"/>
      <c r="K1637" s="25"/>
      <c r="L1637" s="22"/>
      <c r="M1637" s="47" t="str">
        <f t="shared" si="50"/>
        <v/>
      </c>
      <c r="N1637" s="27" t="str">
        <f t="shared" si="51"/>
        <v/>
      </c>
      <c r="O1637" s="27" t="str">
        <f t="shared" si="52"/>
        <v/>
      </c>
      <c r="P1637" s="27" t="str">
        <f t="shared" si="53"/>
        <v/>
      </c>
      <c r="Q1637" s="28" t="s">
        <v>66</v>
      </c>
      <c r="R1637" s="33" t="s">
        <v>66</v>
      </c>
      <c r="S1637" s="30">
        <f ca="1">SUMIFS(Dividendos!E:E,Dividendos!B:B,A1637,Dividendos!A:A,"&gt;="&amp;B1637,Dividendos!A:A,"&lt;="&amp; IF(I1637="",TODAY(),I1637 ))*D1637</f>
        <v>0</v>
      </c>
      <c r="T1637" s="30">
        <f t="shared" ca="1" si="54"/>
        <v>0</v>
      </c>
      <c r="U1637" s="31" t="str">
        <f ca="1">IFERROR(__xludf.DUMMYFUNCTION("IFERROR(IF(B1637=TODAY(),GOOGLEFINANCE(""INDEXBVMF:IFIX""),INDEX(GOOGLEFINANCE(""INDEXBVMF:IFIX"",""price"",$B1637),2,2)))"),"")</f>
        <v/>
      </c>
      <c r="V1637" s="31">
        <f ca="1">IFERROR(__xludf.DUMMYFUNCTION("IF(OR(ISBLANK($I1637),I1637=TODAY()), GOOGLEFINANCE(""INDEXBVMF:IFIX"") ,INDEX(GOOGLEFINANCE(""INDEXBVMF:IFIX"",""price"",$I1637),2,2))"),3416.25)</f>
        <v>3416.25</v>
      </c>
      <c r="W1637" s="32" t="e">
        <f t="shared" ca="1" si="55"/>
        <v>#VALUE!</v>
      </c>
      <c r="X1637" s="33" t="s">
        <v>66</v>
      </c>
      <c r="Y1637" s="34">
        <v>0</v>
      </c>
    </row>
    <row r="1638" spans="1:25" ht="15.75" customHeight="1" x14ac:dyDescent="0.2">
      <c r="A1638" s="48"/>
      <c r="B1638" s="45"/>
      <c r="C1638" s="46"/>
      <c r="D1638" s="48"/>
      <c r="E1638" s="135"/>
      <c r="F1638" s="49">
        <f t="shared" si="48"/>
        <v>0</v>
      </c>
      <c r="G1638" s="49">
        <f t="shared" si="49"/>
        <v>0</v>
      </c>
      <c r="H1638" s="34" t="s">
        <v>66</v>
      </c>
      <c r="I1638" s="45"/>
      <c r="J1638" s="46"/>
      <c r="K1638" s="25"/>
      <c r="L1638" s="22"/>
      <c r="M1638" s="47" t="str">
        <f t="shared" si="50"/>
        <v/>
      </c>
      <c r="N1638" s="27" t="str">
        <f t="shared" si="51"/>
        <v/>
      </c>
      <c r="O1638" s="27" t="str">
        <f t="shared" si="52"/>
        <v/>
      </c>
      <c r="P1638" s="27" t="str">
        <f t="shared" si="53"/>
        <v/>
      </c>
      <c r="Q1638" s="28" t="s">
        <v>66</v>
      </c>
      <c r="R1638" s="33" t="s">
        <v>66</v>
      </c>
      <c r="S1638" s="30">
        <f ca="1">SUMIFS(Dividendos!E:E,Dividendos!B:B,A1638,Dividendos!A:A,"&gt;="&amp;B1638,Dividendos!A:A,"&lt;="&amp; IF(I1638="",TODAY(),I1638 ))*D1638</f>
        <v>0</v>
      </c>
      <c r="T1638" s="30">
        <f t="shared" ca="1" si="54"/>
        <v>0</v>
      </c>
      <c r="U1638" s="31" t="str">
        <f ca="1">IFERROR(__xludf.DUMMYFUNCTION("IFERROR(IF(B1638=TODAY(),GOOGLEFINANCE(""INDEXBVMF:IFIX""),INDEX(GOOGLEFINANCE(""INDEXBVMF:IFIX"",""price"",$B1638),2,2)))"),"")</f>
        <v/>
      </c>
      <c r="V1638" s="31">
        <f ca="1">IFERROR(__xludf.DUMMYFUNCTION("IF(OR(ISBLANK($I1638),I1638=TODAY()), GOOGLEFINANCE(""INDEXBVMF:IFIX"") ,INDEX(GOOGLEFINANCE(""INDEXBVMF:IFIX"",""price"",$I1638),2,2))"),3416.25)</f>
        <v>3416.25</v>
      </c>
      <c r="W1638" s="32" t="e">
        <f t="shared" ca="1" si="55"/>
        <v>#VALUE!</v>
      </c>
      <c r="X1638" s="33" t="s">
        <v>66</v>
      </c>
      <c r="Y1638" s="34">
        <v>0</v>
      </c>
    </row>
    <row r="1639" spans="1:25" ht="15.75" customHeight="1" x14ac:dyDescent="0.2">
      <c r="A1639" s="48"/>
      <c r="B1639" s="45"/>
      <c r="C1639" s="46"/>
      <c r="D1639" s="48"/>
      <c r="E1639" s="135"/>
      <c r="F1639" s="49">
        <f t="shared" si="48"/>
        <v>0</v>
      </c>
      <c r="G1639" s="49">
        <f t="shared" si="49"/>
        <v>0</v>
      </c>
      <c r="H1639" s="34" t="s">
        <v>66</v>
      </c>
      <c r="I1639" s="45"/>
      <c r="J1639" s="46"/>
      <c r="K1639" s="25"/>
      <c r="L1639" s="22"/>
      <c r="M1639" s="47" t="str">
        <f t="shared" si="50"/>
        <v/>
      </c>
      <c r="N1639" s="27" t="str">
        <f t="shared" si="51"/>
        <v/>
      </c>
      <c r="O1639" s="27" t="str">
        <f t="shared" si="52"/>
        <v/>
      </c>
      <c r="P1639" s="27" t="str">
        <f t="shared" si="53"/>
        <v/>
      </c>
      <c r="Q1639" s="28" t="s">
        <v>66</v>
      </c>
      <c r="R1639" s="33" t="s">
        <v>66</v>
      </c>
      <c r="S1639" s="30">
        <f ca="1">SUMIFS(Dividendos!E:E,Dividendos!B:B,A1639,Dividendos!A:A,"&gt;="&amp;B1639,Dividendos!A:A,"&lt;="&amp; IF(I1639="",TODAY(),I1639 ))*D1639</f>
        <v>0</v>
      </c>
      <c r="T1639" s="30">
        <f t="shared" ca="1" si="54"/>
        <v>0</v>
      </c>
      <c r="U1639" s="31" t="str">
        <f ca="1">IFERROR(__xludf.DUMMYFUNCTION("IFERROR(IF(B1639=TODAY(),GOOGLEFINANCE(""INDEXBVMF:IFIX""),INDEX(GOOGLEFINANCE(""INDEXBVMF:IFIX"",""price"",$B1639),2,2)))"),"")</f>
        <v/>
      </c>
      <c r="V1639" s="31">
        <f ca="1">IFERROR(__xludf.DUMMYFUNCTION("IF(OR(ISBLANK($I1639),I1639=TODAY()), GOOGLEFINANCE(""INDEXBVMF:IFIX"") ,INDEX(GOOGLEFINANCE(""INDEXBVMF:IFIX"",""price"",$I1639),2,2))"),3416.25)</f>
        <v>3416.25</v>
      </c>
      <c r="W1639" s="32" t="e">
        <f t="shared" ca="1" si="55"/>
        <v>#VALUE!</v>
      </c>
      <c r="X1639" s="33" t="s">
        <v>66</v>
      </c>
      <c r="Y1639" s="34">
        <v>0</v>
      </c>
    </row>
    <row r="1640" spans="1:25" ht="15.75" customHeight="1" x14ac:dyDescent="0.2">
      <c r="A1640" s="48"/>
      <c r="B1640" s="45"/>
      <c r="C1640" s="46"/>
      <c r="D1640" s="48"/>
      <c r="E1640" s="135"/>
      <c r="F1640" s="49">
        <f t="shared" si="48"/>
        <v>0</v>
      </c>
      <c r="G1640" s="49">
        <f t="shared" si="49"/>
        <v>0</v>
      </c>
      <c r="H1640" s="34" t="s">
        <v>66</v>
      </c>
      <c r="I1640" s="45"/>
      <c r="J1640" s="46"/>
      <c r="K1640" s="25"/>
      <c r="L1640" s="22"/>
      <c r="M1640" s="47" t="str">
        <f t="shared" si="50"/>
        <v/>
      </c>
      <c r="N1640" s="27" t="str">
        <f t="shared" si="51"/>
        <v/>
      </c>
      <c r="O1640" s="27" t="str">
        <f t="shared" si="52"/>
        <v/>
      </c>
      <c r="P1640" s="27" t="str">
        <f t="shared" si="53"/>
        <v/>
      </c>
      <c r="Q1640" s="28" t="s">
        <v>66</v>
      </c>
      <c r="R1640" s="33" t="s">
        <v>66</v>
      </c>
      <c r="S1640" s="30">
        <f ca="1">SUMIFS(Dividendos!E:E,Dividendos!B:B,A1640,Dividendos!A:A,"&gt;="&amp;B1640,Dividendos!A:A,"&lt;="&amp; IF(I1640="",TODAY(),I1640 ))*D1640</f>
        <v>0</v>
      </c>
      <c r="T1640" s="30">
        <f t="shared" ca="1" si="54"/>
        <v>0</v>
      </c>
      <c r="U1640" s="31" t="str">
        <f ca="1">IFERROR(__xludf.DUMMYFUNCTION("IFERROR(IF(B1640=TODAY(),GOOGLEFINANCE(""INDEXBVMF:IFIX""),INDEX(GOOGLEFINANCE(""INDEXBVMF:IFIX"",""price"",$B1640),2,2)))"),"")</f>
        <v/>
      </c>
      <c r="V1640" s="31">
        <f ca="1">IFERROR(__xludf.DUMMYFUNCTION("IF(OR(ISBLANK($I1640),I1640=TODAY()), GOOGLEFINANCE(""INDEXBVMF:IFIX"") ,INDEX(GOOGLEFINANCE(""INDEXBVMF:IFIX"",""price"",$I1640),2,2))"),3416.25)</f>
        <v>3416.25</v>
      </c>
      <c r="W1640" s="32" t="e">
        <f t="shared" ca="1" si="55"/>
        <v>#VALUE!</v>
      </c>
      <c r="X1640" s="33" t="s">
        <v>66</v>
      </c>
      <c r="Y1640" s="34">
        <v>0</v>
      </c>
    </row>
    <row r="1641" spans="1:25" ht="15.75" customHeight="1" x14ac:dyDescent="0.2">
      <c r="A1641" s="48"/>
      <c r="B1641" s="45"/>
      <c r="C1641" s="46"/>
      <c r="D1641" s="48"/>
      <c r="E1641" s="135"/>
      <c r="F1641" s="49">
        <f t="shared" si="48"/>
        <v>0</v>
      </c>
      <c r="G1641" s="49">
        <f t="shared" si="49"/>
        <v>0</v>
      </c>
      <c r="H1641" s="34" t="s">
        <v>66</v>
      </c>
      <c r="I1641" s="45"/>
      <c r="J1641" s="46"/>
      <c r="K1641" s="25"/>
      <c r="L1641" s="22"/>
      <c r="M1641" s="47" t="str">
        <f t="shared" si="50"/>
        <v/>
      </c>
      <c r="N1641" s="27" t="str">
        <f t="shared" si="51"/>
        <v/>
      </c>
      <c r="O1641" s="27" t="str">
        <f t="shared" si="52"/>
        <v/>
      </c>
      <c r="P1641" s="27" t="str">
        <f t="shared" si="53"/>
        <v/>
      </c>
      <c r="Q1641" s="28" t="s">
        <v>66</v>
      </c>
      <c r="R1641" s="33" t="s">
        <v>66</v>
      </c>
      <c r="S1641" s="30">
        <f ca="1">SUMIFS(Dividendos!E:E,Dividendos!B:B,A1641,Dividendos!A:A,"&gt;="&amp;B1641,Dividendos!A:A,"&lt;="&amp; IF(I1641="",TODAY(),I1641 ))*D1641</f>
        <v>0</v>
      </c>
      <c r="T1641" s="30">
        <f t="shared" ca="1" si="54"/>
        <v>0</v>
      </c>
      <c r="U1641" s="31" t="str">
        <f ca="1">IFERROR(__xludf.DUMMYFUNCTION("IFERROR(IF(B1641=TODAY(),GOOGLEFINANCE(""INDEXBVMF:IFIX""),INDEX(GOOGLEFINANCE(""INDEXBVMF:IFIX"",""price"",$B1641),2,2)))"),"")</f>
        <v/>
      </c>
      <c r="V1641" s="31">
        <f ca="1">IFERROR(__xludf.DUMMYFUNCTION("IF(OR(ISBLANK($I1641),I1641=TODAY()), GOOGLEFINANCE(""INDEXBVMF:IFIX"") ,INDEX(GOOGLEFINANCE(""INDEXBVMF:IFIX"",""price"",$I1641),2,2))"),3416.25)</f>
        <v>3416.25</v>
      </c>
      <c r="W1641" s="32" t="e">
        <f t="shared" ca="1" si="55"/>
        <v>#VALUE!</v>
      </c>
      <c r="X1641" s="33" t="s">
        <v>66</v>
      </c>
      <c r="Y1641" s="34">
        <v>0</v>
      </c>
    </row>
    <row r="1642" spans="1:25" ht="15.75" customHeight="1" x14ac:dyDescent="0.2">
      <c r="A1642" s="48"/>
      <c r="B1642" s="45"/>
      <c r="C1642" s="46"/>
      <c r="D1642" s="48"/>
      <c r="E1642" s="135"/>
      <c r="F1642" s="49">
        <f t="shared" si="48"/>
        <v>0</v>
      </c>
      <c r="G1642" s="49">
        <f t="shared" si="49"/>
        <v>0</v>
      </c>
      <c r="H1642" s="34" t="s">
        <v>66</v>
      </c>
      <c r="I1642" s="45"/>
      <c r="J1642" s="46"/>
      <c r="K1642" s="25"/>
      <c r="L1642" s="22"/>
      <c r="M1642" s="47" t="str">
        <f t="shared" si="50"/>
        <v/>
      </c>
      <c r="N1642" s="27" t="str">
        <f t="shared" si="51"/>
        <v/>
      </c>
      <c r="O1642" s="27" t="str">
        <f t="shared" si="52"/>
        <v/>
      </c>
      <c r="P1642" s="27" t="str">
        <f t="shared" si="53"/>
        <v/>
      </c>
      <c r="Q1642" s="28" t="s">
        <v>66</v>
      </c>
      <c r="R1642" s="33" t="s">
        <v>66</v>
      </c>
      <c r="S1642" s="30">
        <f ca="1">SUMIFS(Dividendos!E:E,Dividendos!B:B,A1642,Dividendos!A:A,"&gt;="&amp;B1642,Dividendos!A:A,"&lt;="&amp; IF(I1642="",TODAY(),I1642 ))*D1642</f>
        <v>0</v>
      </c>
      <c r="T1642" s="30">
        <f t="shared" ca="1" si="54"/>
        <v>0</v>
      </c>
      <c r="U1642" s="31" t="str">
        <f ca="1">IFERROR(__xludf.DUMMYFUNCTION("IFERROR(IF(B1642=TODAY(),GOOGLEFINANCE(""INDEXBVMF:IFIX""),INDEX(GOOGLEFINANCE(""INDEXBVMF:IFIX"",""price"",$B1642),2,2)))"),"")</f>
        <v/>
      </c>
      <c r="V1642" s="31">
        <f ca="1">IFERROR(__xludf.DUMMYFUNCTION("IF(OR(ISBLANK($I1642),I1642=TODAY()), GOOGLEFINANCE(""INDEXBVMF:IFIX"") ,INDEX(GOOGLEFINANCE(""INDEXBVMF:IFIX"",""price"",$I1642),2,2))"),3416.25)</f>
        <v>3416.25</v>
      </c>
      <c r="W1642" s="32" t="e">
        <f t="shared" ca="1" si="55"/>
        <v>#VALUE!</v>
      </c>
      <c r="X1642" s="33" t="s">
        <v>66</v>
      </c>
      <c r="Y1642" s="34">
        <v>0</v>
      </c>
    </row>
    <row r="1643" spans="1:25" ht="15.75" customHeight="1" x14ac:dyDescent="0.2">
      <c r="A1643" s="48"/>
      <c r="B1643" s="45"/>
      <c r="C1643" s="46"/>
      <c r="D1643" s="48"/>
      <c r="E1643" s="135"/>
      <c r="F1643" s="49">
        <f t="shared" si="48"/>
        <v>0</v>
      </c>
      <c r="G1643" s="49">
        <f t="shared" si="49"/>
        <v>0</v>
      </c>
      <c r="H1643" s="34" t="s">
        <v>66</v>
      </c>
      <c r="I1643" s="45"/>
      <c r="J1643" s="46"/>
      <c r="K1643" s="25"/>
      <c r="L1643" s="22"/>
      <c r="M1643" s="47" t="str">
        <f t="shared" si="50"/>
        <v/>
      </c>
      <c r="N1643" s="27" t="str">
        <f t="shared" si="51"/>
        <v/>
      </c>
      <c r="O1643" s="27" t="str">
        <f t="shared" si="52"/>
        <v/>
      </c>
      <c r="P1643" s="27" t="str">
        <f t="shared" si="53"/>
        <v/>
      </c>
      <c r="Q1643" s="28" t="s">
        <v>66</v>
      </c>
      <c r="R1643" s="33" t="s">
        <v>66</v>
      </c>
      <c r="S1643" s="30">
        <f ca="1">SUMIFS(Dividendos!E:E,Dividendos!B:B,A1643,Dividendos!A:A,"&gt;="&amp;B1643,Dividendos!A:A,"&lt;="&amp; IF(I1643="",TODAY(),I1643 ))*D1643</f>
        <v>0</v>
      </c>
      <c r="T1643" s="30">
        <f t="shared" ca="1" si="54"/>
        <v>0</v>
      </c>
      <c r="U1643" s="31" t="str">
        <f ca="1">IFERROR(__xludf.DUMMYFUNCTION("IFERROR(IF(B1643=TODAY(),GOOGLEFINANCE(""INDEXBVMF:IFIX""),INDEX(GOOGLEFINANCE(""INDEXBVMF:IFIX"",""price"",$B1643),2,2)))"),"")</f>
        <v/>
      </c>
      <c r="V1643" s="31">
        <f ca="1">IFERROR(__xludf.DUMMYFUNCTION("IF(OR(ISBLANK($I1643),I1643=TODAY()), GOOGLEFINANCE(""INDEXBVMF:IFIX"") ,INDEX(GOOGLEFINANCE(""INDEXBVMF:IFIX"",""price"",$I1643),2,2))"),3416.25)</f>
        <v>3416.25</v>
      </c>
      <c r="W1643" s="32" t="e">
        <f t="shared" ca="1" si="55"/>
        <v>#VALUE!</v>
      </c>
      <c r="X1643" s="33" t="s">
        <v>66</v>
      </c>
      <c r="Y1643" s="34">
        <v>0</v>
      </c>
    </row>
    <row r="1644" spans="1:25" ht="15.75" customHeight="1" x14ac:dyDescent="0.2">
      <c r="A1644" s="48"/>
      <c r="B1644" s="45"/>
      <c r="C1644" s="46"/>
      <c r="D1644" s="48"/>
      <c r="E1644" s="135"/>
      <c r="F1644" s="49">
        <f t="shared" si="48"/>
        <v>0</v>
      </c>
      <c r="G1644" s="49">
        <f t="shared" si="49"/>
        <v>0</v>
      </c>
      <c r="H1644" s="34" t="s">
        <v>66</v>
      </c>
      <c r="I1644" s="45"/>
      <c r="J1644" s="46"/>
      <c r="K1644" s="25"/>
      <c r="L1644" s="22"/>
      <c r="M1644" s="47" t="str">
        <f t="shared" si="50"/>
        <v/>
      </c>
      <c r="N1644" s="27" t="str">
        <f t="shared" si="51"/>
        <v/>
      </c>
      <c r="O1644" s="27" t="str">
        <f t="shared" si="52"/>
        <v/>
      </c>
      <c r="P1644" s="27" t="str">
        <f t="shared" si="53"/>
        <v/>
      </c>
      <c r="Q1644" s="28" t="s">
        <v>66</v>
      </c>
      <c r="R1644" s="33" t="s">
        <v>66</v>
      </c>
      <c r="S1644" s="30">
        <f ca="1">SUMIFS(Dividendos!E:E,Dividendos!B:B,A1644,Dividendos!A:A,"&gt;="&amp;B1644,Dividendos!A:A,"&lt;="&amp; IF(I1644="",TODAY(),I1644 ))*D1644</f>
        <v>0</v>
      </c>
      <c r="T1644" s="30">
        <f t="shared" ca="1" si="54"/>
        <v>0</v>
      </c>
      <c r="U1644" s="31" t="str">
        <f ca="1">IFERROR(__xludf.DUMMYFUNCTION("IFERROR(IF(B1644=TODAY(),GOOGLEFINANCE(""INDEXBVMF:IFIX""),INDEX(GOOGLEFINANCE(""INDEXBVMF:IFIX"",""price"",$B1644),2,2)))"),"")</f>
        <v/>
      </c>
      <c r="V1644" s="31">
        <f ca="1">IFERROR(__xludf.DUMMYFUNCTION("IF(OR(ISBLANK($I1644),I1644=TODAY()), GOOGLEFINANCE(""INDEXBVMF:IFIX"") ,INDEX(GOOGLEFINANCE(""INDEXBVMF:IFIX"",""price"",$I1644),2,2))"),3416.25)</f>
        <v>3416.25</v>
      </c>
      <c r="W1644" s="32" t="e">
        <f t="shared" ca="1" si="55"/>
        <v>#VALUE!</v>
      </c>
      <c r="X1644" s="33" t="s">
        <v>66</v>
      </c>
      <c r="Y1644" s="34">
        <v>0</v>
      </c>
    </row>
    <row r="1645" spans="1:25" ht="15.75" customHeight="1" x14ac:dyDescent="0.2">
      <c r="A1645" s="48"/>
      <c r="B1645" s="45"/>
      <c r="C1645" s="46"/>
      <c r="D1645" s="48"/>
      <c r="E1645" s="135"/>
      <c r="F1645" s="49">
        <f t="shared" si="48"/>
        <v>0</v>
      </c>
      <c r="G1645" s="49">
        <f t="shared" si="49"/>
        <v>0</v>
      </c>
      <c r="H1645" s="34" t="s">
        <v>66</v>
      </c>
      <c r="I1645" s="45"/>
      <c r="J1645" s="46"/>
      <c r="K1645" s="25"/>
      <c r="L1645" s="22"/>
      <c r="M1645" s="47" t="str">
        <f t="shared" si="50"/>
        <v/>
      </c>
      <c r="N1645" s="27" t="str">
        <f t="shared" si="51"/>
        <v/>
      </c>
      <c r="O1645" s="27" t="str">
        <f t="shared" si="52"/>
        <v/>
      </c>
      <c r="P1645" s="27" t="str">
        <f t="shared" si="53"/>
        <v/>
      </c>
      <c r="Q1645" s="28" t="s">
        <v>66</v>
      </c>
      <c r="R1645" s="33" t="s">
        <v>66</v>
      </c>
      <c r="S1645" s="30">
        <f ca="1">SUMIFS(Dividendos!E:E,Dividendos!B:B,A1645,Dividendos!A:A,"&gt;="&amp;B1645,Dividendos!A:A,"&lt;="&amp; IF(I1645="",TODAY(),I1645 ))*D1645</f>
        <v>0</v>
      </c>
      <c r="T1645" s="30">
        <f t="shared" ca="1" si="54"/>
        <v>0</v>
      </c>
      <c r="U1645" s="31" t="str">
        <f ca="1">IFERROR(__xludf.DUMMYFUNCTION("IFERROR(IF(B1645=TODAY(),GOOGLEFINANCE(""INDEXBVMF:IFIX""),INDEX(GOOGLEFINANCE(""INDEXBVMF:IFIX"",""price"",$B1645),2,2)))"),"")</f>
        <v/>
      </c>
      <c r="V1645" s="31">
        <f ca="1">IFERROR(__xludf.DUMMYFUNCTION("IF(OR(ISBLANK($I1645),I1645=TODAY()), GOOGLEFINANCE(""INDEXBVMF:IFIX"") ,INDEX(GOOGLEFINANCE(""INDEXBVMF:IFIX"",""price"",$I1645),2,2))"),3416.25)</f>
        <v>3416.25</v>
      </c>
      <c r="W1645" s="32" t="e">
        <f t="shared" ca="1" si="55"/>
        <v>#VALUE!</v>
      </c>
      <c r="X1645" s="33" t="s">
        <v>66</v>
      </c>
      <c r="Y1645" s="34">
        <v>0</v>
      </c>
    </row>
    <row r="1646" spans="1:25" ht="15.75" customHeight="1" x14ac:dyDescent="0.2">
      <c r="A1646" s="48"/>
      <c r="B1646" s="45"/>
      <c r="C1646" s="46"/>
      <c r="D1646" s="48"/>
      <c r="E1646" s="135"/>
      <c r="F1646" s="49">
        <f t="shared" si="48"/>
        <v>0</v>
      </c>
      <c r="G1646" s="49">
        <f t="shared" si="49"/>
        <v>0</v>
      </c>
      <c r="H1646" s="34" t="s">
        <v>66</v>
      </c>
      <c r="I1646" s="45"/>
      <c r="J1646" s="46"/>
      <c r="K1646" s="25"/>
      <c r="L1646" s="22"/>
      <c r="M1646" s="47" t="str">
        <f t="shared" si="50"/>
        <v/>
      </c>
      <c r="N1646" s="27" t="str">
        <f t="shared" si="51"/>
        <v/>
      </c>
      <c r="O1646" s="27" t="str">
        <f t="shared" si="52"/>
        <v/>
      </c>
      <c r="P1646" s="27" t="str">
        <f t="shared" si="53"/>
        <v/>
      </c>
      <c r="Q1646" s="28" t="s">
        <v>66</v>
      </c>
      <c r="R1646" s="33" t="s">
        <v>66</v>
      </c>
      <c r="S1646" s="30">
        <f ca="1">SUMIFS(Dividendos!E:E,Dividendos!B:B,A1646,Dividendos!A:A,"&gt;="&amp;B1646,Dividendos!A:A,"&lt;="&amp; IF(I1646="",TODAY(),I1646 ))*D1646</f>
        <v>0</v>
      </c>
      <c r="T1646" s="30">
        <f t="shared" ca="1" si="54"/>
        <v>0</v>
      </c>
      <c r="U1646" s="31" t="str">
        <f ca="1">IFERROR(__xludf.DUMMYFUNCTION("IFERROR(IF(B1646=TODAY(),GOOGLEFINANCE(""INDEXBVMF:IFIX""),INDEX(GOOGLEFINANCE(""INDEXBVMF:IFIX"",""price"",$B1646),2,2)))"),"")</f>
        <v/>
      </c>
      <c r="V1646" s="31">
        <f ca="1">IFERROR(__xludf.DUMMYFUNCTION("IF(OR(ISBLANK($I1646),I1646=TODAY()), GOOGLEFINANCE(""INDEXBVMF:IFIX"") ,INDEX(GOOGLEFINANCE(""INDEXBVMF:IFIX"",""price"",$I1646),2,2))"),3416.25)</f>
        <v>3416.25</v>
      </c>
      <c r="W1646" s="32" t="e">
        <f t="shared" ca="1" si="55"/>
        <v>#VALUE!</v>
      </c>
      <c r="X1646" s="33" t="s">
        <v>66</v>
      </c>
      <c r="Y1646" s="34">
        <v>0</v>
      </c>
    </row>
    <row r="1647" spans="1:25" ht="15.75" customHeight="1" x14ac:dyDescent="0.2">
      <c r="A1647" s="48"/>
      <c r="B1647" s="45"/>
      <c r="C1647" s="46"/>
      <c r="D1647" s="48"/>
      <c r="E1647" s="135"/>
      <c r="F1647" s="49">
        <f t="shared" si="48"/>
        <v>0</v>
      </c>
      <c r="G1647" s="49">
        <f t="shared" si="49"/>
        <v>0</v>
      </c>
      <c r="H1647" s="34" t="s">
        <v>66</v>
      </c>
      <c r="I1647" s="45"/>
      <c r="J1647" s="46"/>
      <c r="K1647" s="25"/>
      <c r="L1647" s="22"/>
      <c r="M1647" s="47" t="str">
        <f t="shared" si="50"/>
        <v/>
      </c>
      <c r="N1647" s="27" t="str">
        <f t="shared" si="51"/>
        <v/>
      </c>
      <c r="O1647" s="27" t="str">
        <f t="shared" si="52"/>
        <v/>
      </c>
      <c r="P1647" s="27" t="str">
        <f t="shared" si="53"/>
        <v/>
      </c>
      <c r="Q1647" s="28" t="s">
        <v>66</v>
      </c>
      <c r="R1647" s="33" t="s">
        <v>66</v>
      </c>
      <c r="S1647" s="30">
        <f ca="1">SUMIFS(Dividendos!E:E,Dividendos!B:B,A1647,Dividendos!A:A,"&gt;="&amp;B1647,Dividendos!A:A,"&lt;="&amp; IF(I1647="",TODAY(),I1647 ))*D1647</f>
        <v>0</v>
      </c>
      <c r="T1647" s="30">
        <f t="shared" ca="1" si="54"/>
        <v>0</v>
      </c>
      <c r="U1647" s="31" t="str">
        <f ca="1">IFERROR(__xludf.DUMMYFUNCTION("IFERROR(IF(B1647=TODAY(),GOOGLEFINANCE(""INDEXBVMF:IFIX""),INDEX(GOOGLEFINANCE(""INDEXBVMF:IFIX"",""price"",$B1647),2,2)))"),"")</f>
        <v/>
      </c>
      <c r="V1647" s="31">
        <f ca="1">IFERROR(__xludf.DUMMYFUNCTION("IF(OR(ISBLANK($I1647),I1647=TODAY()), GOOGLEFINANCE(""INDEXBVMF:IFIX"") ,INDEX(GOOGLEFINANCE(""INDEXBVMF:IFIX"",""price"",$I1647),2,2))"),3416.25)</f>
        <v>3416.25</v>
      </c>
      <c r="W1647" s="32" t="e">
        <f t="shared" ca="1" si="55"/>
        <v>#VALUE!</v>
      </c>
      <c r="X1647" s="33" t="s">
        <v>66</v>
      </c>
      <c r="Y1647" s="34">
        <v>0</v>
      </c>
    </row>
    <row r="1648" spans="1:25" ht="15.75" customHeight="1" x14ac:dyDescent="0.2">
      <c r="A1648" s="48"/>
      <c r="B1648" s="45"/>
      <c r="C1648" s="46"/>
      <c r="D1648" s="48"/>
      <c r="E1648" s="135"/>
      <c r="F1648" s="49">
        <f t="shared" si="48"/>
        <v>0</v>
      </c>
      <c r="G1648" s="49">
        <f t="shared" si="49"/>
        <v>0</v>
      </c>
      <c r="H1648" s="34" t="s">
        <v>66</v>
      </c>
      <c r="I1648" s="45"/>
      <c r="J1648" s="46"/>
      <c r="K1648" s="25"/>
      <c r="L1648" s="22"/>
      <c r="M1648" s="47" t="str">
        <f t="shared" si="50"/>
        <v/>
      </c>
      <c r="N1648" s="27" t="str">
        <f t="shared" si="51"/>
        <v/>
      </c>
      <c r="O1648" s="27" t="str">
        <f t="shared" si="52"/>
        <v/>
      </c>
      <c r="P1648" s="27" t="str">
        <f t="shared" si="53"/>
        <v/>
      </c>
      <c r="Q1648" s="28" t="s">
        <v>66</v>
      </c>
      <c r="R1648" s="33" t="s">
        <v>66</v>
      </c>
      <c r="S1648" s="30">
        <f ca="1">SUMIFS(Dividendos!E:E,Dividendos!B:B,A1648,Dividendos!A:A,"&gt;="&amp;B1648,Dividendos!A:A,"&lt;="&amp; IF(I1648="",TODAY(),I1648 ))*D1648</f>
        <v>0</v>
      </c>
      <c r="T1648" s="30">
        <f t="shared" ca="1" si="54"/>
        <v>0</v>
      </c>
      <c r="U1648" s="31" t="str">
        <f ca="1">IFERROR(__xludf.DUMMYFUNCTION("IFERROR(IF(B1648=TODAY(),GOOGLEFINANCE(""INDEXBVMF:IFIX""),INDEX(GOOGLEFINANCE(""INDEXBVMF:IFIX"",""price"",$B1648),2,2)))"),"")</f>
        <v/>
      </c>
      <c r="V1648" s="31">
        <f ca="1">IFERROR(__xludf.DUMMYFUNCTION("IF(OR(ISBLANK($I1648),I1648=TODAY()), GOOGLEFINANCE(""INDEXBVMF:IFIX"") ,INDEX(GOOGLEFINANCE(""INDEXBVMF:IFIX"",""price"",$I1648),2,2))"),3416.25)</f>
        <v>3416.25</v>
      </c>
      <c r="W1648" s="32" t="e">
        <f t="shared" ca="1" si="55"/>
        <v>#VALUE!</v>
      </c>
      <c r="X1648" s="33" t="s">
        <v>66</v>
      </c>
      <c r="Y1648" s="34">
        <v>0</v>
      </c>
    </row>
    <row r="1649" spans="1:25" ht="15.75" customHeight="1" x14ac:dyDescent="0.2">
      <c r="A1649" s="48"/>
      <c r="B1649" s="45"/>
      <c r="C1649" s="46"/>
      <c r="D1649" s="48"/>
      <c r="E1649" s="135"/>
      <c r="F1649" s="49">
        <f t="shared" si="48"/>
        <v>0</v>
      </c>
      <c r="G1649" s="49">
        <f t="shared" si="49"/>
        <v>0</v>
      </c>
      <c r="H1649" s="34" t="s">
        <v>66</v>
      </c>
      <c r="I1649" s="45"/>
      <c r="J1649" s="46"/>
      <c r="K1649" s="25"/>
      <c r="L1649" s="22"/>
      <c r="M1649" s="47" t="str">
        <f t="shared" si="50"/>
        <v/>
      </c>
      <c r="N1649" s="27" t="str">
        <f t="shared" si="51"/>
        <v/>
      </c>
      <c r="O1649" s="27" t="str">
        <f t="shared" si="52"/>
        <v/>
      </c>
      <c r="P1649" s="27" t="str">
        <f t="shared" si="53"/>
        <v/>
      </c>
      <c r="Q1649" s="28" t="s">
        <v>66</v>
      </c>
      <c r="R1649" s="33" t="s">
        <v>66</v>
      </c>
      <c r="S1649" s="30">
        <f ca="1">SUMIFS(Dividendos!E:E,Dividendos!B:B,A1649,Dividendos!A:A,"&gt;="&amp;B1649,Dividendos!A:A,"&lt;="&amp; IF(I1649="",TODAY(),I1649 ))*D1649</f>
        <v>0</v>
      </c>
      <c r="T1649" s="30">
        <f t="shared" ca="1" si="54"/>
        <v>0</v>
      </c>
      <c r="U1649" s="31" t="str">
        <f ca="1">IFERROR(__xludf.DUMMYFUNCTION("IFERROR(IF(B1649=TODAY(),GOOGLEFINANCE(""INDEXBVMF:IFIX""),INDEX(GOOGLEFINANCE(""INDEXBVMF:IFIX"",""price"",$B1649),2,2)))"),"")</f>
        <v/>
      </c>
      <c r="V1649" s="31">
        <f ca="1">IFERROR(__xludf.DUMMYFUNCTION("IF(OR(ISBLANK($I1649),I1649=TODAY()), GOOGLEFINANCE(""INDEXBVMF:IFIX"") ,INDEX(GOOGLEFINANCE(""INDEXBVMF:IFIX"",""price"",$I1649),2,2))"),3416.25)</f>
        <v>3416.25</v>
      </c>
      <c r="W1649" s="32" t="e">
        <f t="shared" ca="1" si="55"/>
        <v>#VALUE!</v>
      </c>
      <c r="X1649" s="33" t="s">
        <v>66</v>
      </c>
      <c r="Y1649" s="34">
        <v>0</v>
      </c>
    </row>
    <row r="1650" spans="1:25" ht="15.75" customHeight="1" x14ac:dyDescent="0.2">
      <c r="A1650" s="48"/>
      <c r="B1650" s="45"/>
      <c r="C1650" s="46"/>
      <c r="D1650" s="48"/>
      <c r="E1650" s="135"/>
      <c r="F1650" s="49">
        <f t="shared" si="48"/>
        <v>0</v>
      </c>
      <c r="G1650" s="49">
        <f t="shared" si="49"/>
        <v>0</v>
      </c>
      <c r="H1650" s="34" t="s">
        <v>66</v>
      </c>
      <c r="I1650" s="45"/>
      <c r="J1650" s="46"/>
      <c r="K1650" s="25"/>
      <c r="L1650" s="22"/>
      <c r="M1650" s="47" t="str">
        <f t="shared" si="50"/>
        <v/>
      </c>
      <c r="N1650" s="27" t="str">
        <f t="shared" si="51"/>
        <v/>
      </c>
      <c r="O1650" s="27" t="str">
        <f t="shared" si="52"/>
        <v/>
      </c>
      <c r="P1650" s="27" t="str">
        <f t="shared" si="53"/>
        <v/>
      </c>
      <c r="Q1650" s="28" t="s">
        <v>66</v>
      </c>
      <c r="R1650" s="33" t="s">
        <v>66</v>
      </c>
      <c r="S1650" s="30">
        <f ca="1">SUMIFS(Dividendos!E:E,Dividendos!B:B,A1650,Dividendos!A:A,"&gt;="&amp;B1650,Dividendos!A:A,"&lt;="&amp; IF(I1650="",TODAY(),I1650 ))*D1650</f>
        <v>0</v>
      </c>
      <c r="T1650" s="30">
        <f t="shared" ca="1" si="54"/>
        <v>0</v>
      </c>
      <c r="U1650" s="31" t="str">
        <f ca="1">IFERROR(__xludf.DUMMYFUNCTION("IFERROR(IF(B1650=TODAY(),GOOGLEFINANCE(""INDEXBVMF:IFIX""),INDEX(GOOGLEFINANCE(""INDEXBVMF:IFIX"",""price"",$B1650),2,2)))"),"")</f>
        <v/>
      </c>
      <c r="V1650" s="31">
        <f ca="1">IFERROR(__xludf.DUMMYFUNCTION("IF(OR(ISBLANK($I1650),I1650=TODAY()), GOOGLEFINANCE(""INDEXBVMF:IFIX"") ,INDEX(GOOGLEFINANCE(""INDEXBVMF:IFIX"",""price"",$I1650),2,2))"),3416.25)</f>
        <v>3416.25</v>
      </c>
      <c r="W1650" s="32" t="e">
        <f t="shared" ca="1" si="55"/>
        <v>#VALUE!</v>
      </c>
      <c r="X1650" s="33" t="s">
        <v>66</v>
      </c>
      <c r="Y1650" s="34">
        <v>0</v>
      </c>
    </row>
    <row r="1651" spans="1:25" ht="15.75" customHeight="1" x14ac:dyDescent="0.2">
      <c r="A1651" s="48"/>
      <c r="B1651" s="45"/>
      <c r="C1651" s="46"/>
      <c r="D1651" s="48"/>
      <c r="E1651" s="135"/>
      <c r="F1651" s="49">
        <f t="shared" si="48"/>
        <v>0</v>
      </c>
      <c r="G1651" s="49">
        <f t="shared" si="49"/>
        <v>0</v>
      </c>
      <c r="H1651" s="34" t="s">
        <v>66</v>
      </c>
      <c r="I1651" s="45"/>
      <c r="J1651" s="46"/>
      <c r="K1651" s="25"/>
      <c r="L1651" s="22"/>
      <c r="M1651" s="47" t="str">
        <f t="shared" si="50"/>
        <v/>
      </c>
      <c r="N1651" s="27" t="str">
        <f t="shared" si="51"/>
        <v/>
      </c>
      <c r="O1651" s="27" t="str">
        <f t="shared" si="52"/>
        <v/>
      </c>
      <c r="P1651" s="27" t="str">
        <f t="shared" si="53"/>
        <v/>
      </c>
      <c r="Q1651" s="28" t="s">
        <v>66</v>
      </c>
      <c r="R1651" s="33" t="s">
        <v>66</v>
      </c>
      <c r="S1651" s="30">
        <f ca="1">SUMIFS(Dividendos!E:E,Dividendos!B:B,A1651,Dividendos!A:A,"&gt;="&amp;B1651,Dividendos!A:A,"&lt;="&amp; IF(I1651="",TODAY(),I1651 ))*D1651</f>
        <v>0</v>
      </c>
      <c r="T1651" s="30">
        <f t="shared" ca="1" si="54"/>
        <v>0</v>
      </c>
      <c r="U1651" s="31" t="str">
        <f ca="1">IFERROR(__xludf.DUMMYFUNCTION("IFERROR(IF(B1651=TODAY(),GOOGLEFINANCE(""INDEXBVMF:IFIX""),INDEX(GOOGLEFINANCE(""INDEXBVMF:IFIX"",""price"",$B1651),2,2)))"),"")</f>
        <v/>
      </c>
      <c r="V1651" s="31">
        <f ca="1">IFERROR(__xludf.DUMMYFUNCTION("IF(OR(ISBLANK($I1651),I1651=TODAY()), GOOGLEFINANCE(""INDEXBVMF:IFIX"") ,INDEX(GOOGLEFINANCE(""INDEXBVMF:IFIX"",""price"",$I1651),2,2))"),3416.25)</f>
        <v>3416.25</v>
      </c>
      <c r="W1651" s="32" t="e">
        <f t="shared" ca="1" si="55"/>
        <v>#VALUE!</v>
      </c>
      <c r="X1651" s="33" t="s">
        <v>66</v>
      </c>
      <c r="Y1651" s="34">
        <v>0</v>
      </c>
    </row>
    <row r="1652" spans="1:25" ht="15.75" customHeight="1" x14ac:dyDescent="0.2">
      <c r="A1652" s="48"/>
      <c r="B1652" s="45"/>
      <c r="C1652" s="46"/>
      <c r="D1652" s="48"/>
      <c r="E1652" s="135"/>
      <c r="F1652" s="49">
        <f t="shared" si="48"/>
        <v>0</v>
      </c>
      <c r="G1652" s="49">
        <f t="shared" si="49"/>
        <v>0</v>
      </c>
      <c r="H1652" s="34" t="s">
        <v>66</v>
      </c>
      <c r="I1652" s="45"/>
      <c r="J1652" s="46"/>
      <c r="K1652" s="25"/>
      <c r="L1652" s="22"/>
      <c r="M1652" s="47" t="str">
        <f t="shared" si="50"/>
        <v/>
      </c>
      <c r="N1652" s="27" t="str">
        <f t="shared" si="51"/>
        <v/>
      </c>
      <c r="O1652" s="27" t="str">
        <f t="shared" si="52"/>
        <v/>
      </c>
      <c r="P1652" s="27" t="str">
        <f t="shared" si="53"/>
        <v/>
      </c>
      <c r="Q1652" s="28" t="s">
        <v>66</v>
      </c>
      <c r="R1652" s="33" t="s">
        <v>66</v>
      </c>
      <c r="S1652" s="30">
        <f ca="1">SUMIFS(Dividendos!E:E,Dividendos!B:B,A1652,Dividendos!A:A,"&gt;="&amp;B1652,Dividendos!A:A,"&lt;="&amp; IF(I1652="",TODAY(),I1652 ))*D1652</f>
        <v>0</v>
      </c>
      <c r="T1652" s="30">
        <f t="shared" ca="1" si="54"/>
        <v>0</v>
      </c>
      <c r="U1652" s="31" t="str">
        <f ca="1">IFERROR(__xludf.DUMMYFUNCTION("IFERROR(IF(B1652=TODAY(),GOOGLEFINANCE(""INDEXBVMF:IFIX""),INDEX(GOOGLEFINANCE(""INDEXBVMF:IFIX"",""price"",$B1652),2,2)))"),"")</f>
        <v/>
      </c>
      <c r="V1652" s="31">
        <f ca="1">IFERROR(__xludf.DUMMYFUNCTION("IF(OR(ISBLANK($I1652),I1652=TODAY()), GOOGLEFINANCE(""INDEXBVMF:IFIX"") ,INDEX(GOOGLEFINANCE(""INDEXBVMF:IFIX"",""price"",$I1652),2,2))"),3416.25)</f>
        <v>3416.25</v>
      </c>
      <c r="W1652" s="32" t="e">
        <f t="shared" ca="1" si="55"/>
        <v>#VALUE!</v>
      </c>
      <c r="X1652" s="33" t="s">
        <v>66</v>
      </c>
      <c r="Y1652" s="34">
        <v>0</v>
      </c>
    </row>
    <row r="1653" spans="1:25" ht="15.75" customHeight="1" x14ac:dyDescent="0.2">
      <c r="A1653" s="48"/>
      <c r="B1653" s="45"/>
      <c r="C1653" s="46"/>
      <c r="D1653" s="48"/>
      <c r="E1653" s="135"/>
      <c r="F1653" s="49">
        <f t="shared" si="48"/>
        <v>0</v>
      </c>
      <c r="G1653" s="49">
        <f t="shared" si="49"/>
        <v>0</v>
      </c>
      <c r="H1653" s="34" t="s">
        <v>66</v>
      </c>
      <c r="I1653" s="45"/>
      <c r="J1653" s="46"/>
      <c r="K1653" s="25"/>
      <c r="L1653" s="22"/>
      <c r="M1653" s="47" t="str">
        <f t="shared" si="50"/>
        <v/>
      </c>
      <c r="N1653" s="27" t="str">
        <f t="shared" si="51"/>
        <v/>
      </c>
      <c r="O1653" s="27" t="str">
        <f t="shared" si="52"/>
        <v/>
      </c>
      <c r="P1653" s="27" t="str">
        <f t="shared" si="53"/>
        <v/>
      </c>
      <c r="Q1653" s="28" t="s">
        <v>66</v>
      </c>
      <c r="R1653" s="33" t="s">
        <v>66</v>
      </c>
      <c r="S1653" s="30">
        <f ca="1">SUMIFS(Dividendos!E:E,Dividendos!B:B,A1653,Dividendos!A:A,"&gt;="&amp;B1653,Dividendos!A:A,"&lt;="&amp; IF(I1653="",TODAY(),I1653 ))*D1653</f>
        <v>0</v>
      </c>
      <c r="T1653" s="30">
        <f t="shared" ca="1" si="54"/>
        <v>0</v>
      </c>
      <c r="U1653" s="31" t="str">
        <f ca="1">IFERROR(__xludf.DUMMYFUNCTION("IFERROR(IF(B1653=TODAY(),GOOGLEFINANCE(""INDEXBVMF:IFIX""),INDEX(GOOGLEFINANCE(""INDEXBVMF:IFIX"",""price"",$B1653),2,2)))"),"")</f>
        <v/>
      </c>
      <c r="V1653" s="31">
        <f ca="1">IFERROR(__xludf.DUMMYFUNCTION("IF(OR(ISBLANK($I1653),I1653=TODAY()), GOOGLEFINANCE(""INDEXBVMF:IFIX"") ,INDEX(GOOGLEFINANCE(""INDEXBVMF:IFIX"",""price"",$I1653),2,2))"),3416.25)</f>
        <v>3416.25</v>
      </c>
      <c r="W1653" s="32" t="e">
        <f t="shared" ca="1" si="55"/>
        <v>#VALUE!</v>
      </c>
      <c r="X1653" s="33" t="s">
        <v>66</v>
      </c>
      <c r="Y1653" s="34">
        <v>0</v>
      </c>
    </row>
    <row r="1654" spans="1:25" ht="15.75" customHeight="1" x14ac:dyDescent="0.2">
      <c r="A1654" s="48"/>
      <c r="B1654" s="45"/>
      <c r="C1654" s="46"/>
      <c r="D1654" s="48"/>
      <c r="E1654" s="135"/>
      <c r="F1654" s="49">
        <f t="shared" si="48"/>
        <v>0</v>
      </c>
      <c r="G1654" s="49">
        <f t="shared" si="49"/>
        <v>0</v>
      </c>
      <c r="H1654" s="34" t="s">
        <v>66</v>
      </c>
      <c r="I1654" s="45"/>
      <c r="J1654" s="46"/>
      <c r="K1654" s="25"/>
      <c r="L1654" s="22"/>
      <c r="M1654" s="47" t="str">
        <f t="shared" si="50"/>
        <v/>
      </c>
      <c r="N1654" s="27" t="str">
        <f t="shared" si="51"/>
        <v/>
      </c>
      <c r="O1654" s="27" t="str">
        <f t="shared" si="52"/>
        <v/>
      </c>
      <c r="P1654" s="27" t="str">
        <f t="shared" si="53"/>
        <v/>
      </c>
      <c r="Q1654" s="28" t="s">
        <v>66</v>
      </c>
      <c r="R1654" s="33" t="s">
        <v>66</v>
      </c>
      <c r="S1654" s="30">
        <f ca="1">SUMIFS(Dividendos!E:E,Dividendos!B:B,A1654,Dividendos!A:A,"&gt;="&amp;B1654,Dividendos!A:A,"&lt;="&amp; IF(I1654="",TODAY(),I1654 ))*D1654</f>
        <v>0</v>
      </c>
      <c r="T1654" s="30">
        <f t="shared" ca="1" si="54"/>
        <v>0</v>
      </c>
      <c r="U1654" s="31" t="str">
        <f ca="1">IFERROR(__xludf.DUMMYFUNCTION("IFERROR(IF(B1654=TODAY(),GOOGLEFINANCE(""INDEXBVMF:IFIX""),INDEX(GOOGLEFINANCE(""INDEXBVMF:IFIX"",""price"",$B1654),2,2)))"),"")</f>
        <v/>
      </c>
      <c r="V1654" s="31">
        <f ca="1">IFERROR(__xludf.DUMMYFUNCTION("IF(OR(ISBLANK($I1654),I1654=TODAY()), GOOGLEFINANCE(""INDEXBVMF:IFIX"") ,INDEX(GOOGLEFINANCE(""INDEXBVMF:IFIX"",""price"",$I1654),2,2))"),3416.25)</f>
        <v>3416.25</v>
      </c>
      <c r="W1654" s="32" t="e">
        <f t="shared" ca="1" si="55"/>
        <v>#VALUE!</v>
      </c>
      <c r="X1654" s="33" t="s">
        <v>66</v>
      </c>
      <c r="Y1654" s="34">
        <v>0</v>
      </c>
    </row>
    <row r="1655" spans="1:25" ht="15.75" customHeight="1" x14ac:dyDescent="0.2">
      <c r="A1655" s="48"/>
      <c r="B1655" s="45"/>
      <c r="C1655" s="46"/>
      <c r="D1655" s="48"/>
      <c r="E1655" s="135"/>
      <c r="F1655" s="49">
        <f t="shared" si="48"/>
        <v>0</v>
      </c>
      <c r="G1655" s="49">
        <f t="shared" si="49"/>
        <v>0</v>
      </c>
      <c r="H1655" s="34" t="s">
        <v>66</v>
      </c>
      <c r="I1655" s="45"/>
      <c r="J1655" s="46"/>
      <c r="K1655" s="25"/>
      <c r="L1655" s="22"/>
      <c r="M1655" s="47" t="str">
        <f t="shared" si="50"/>
        <v/>
      </c>
      <c r="N1655" s="27" t="str">
        <f t="shared" si="51"/>
        <v/>
      </c>
      <c r="O1655" s="27" t="str">
        <f t="shared" si="52"/>
        <v/>
      </c>
      <c r="P1655" s="27" t="str">
        <f t="shared" si="53"/>
        <v/>
      </c>
      <c r="Q1655" s="28" t="s">
        <v>66</v>
      </c>
      <c r="R1655" s="33" t="s">
        <v>66</v>
      </c>
      <c r="S1655" s="30">
        <f ca="1">SUMIFS(Dividendos!E:E,Dividendos!B:B,A1655,Dividendos!A:A,"&gt;="&amp;B1655,Dividendos!A:A,"&lt;="&amp; IF(I1655="",TODAY(),I1655 ))*D1655</f>
        <v>0</v>
      </c>
      <c r="T1655" s="30">
        <f t="shared" ca="1" si="54"/>
        <v>0</v>
      </c>
      <c r="U1655" s="31" t="str">
        <f ca="1">IFERROR(__xludf.DUMMYFUNCTION("IFERROR(IF(B1655=TODAY(),GOOGLEFINANCE(""INDEXBVMF:IFIX""),INDEX(GOOGLEFINANCE(""INDEXBVMF:IFIX"",""price"",$B1655),2,2)))"),"")</f>
        <v/>
      </c>
      <c r="V1655" s="31">
        <f ca="1">IFERROR(__xludf.DUMMYFUNCTION("IF(OR(ISBLANK($I1655),I1655=TODAY()), GOOGLEFINANCE(""INDEXBVMF:IFIX"") ,INDEX(GOOGLEFINANCE(""INDEXBVMF:IFIX"",""price"",$I1655),2,2))"),3416.25)</f>
        <v>3416.25</v>
      </c>
      <c r="W1655" s="32" t="e">
        <f t="shared" ca="1" si="55"/>
        <v>#VALUE!</v>
      </c>
      <c r="X1655" s="33" t="s">
        <v>66</v>
      </c>
      <c r="Y1655" s="34">
        <v>0</v>
      </c>
    </row>
    <row r="1656" spans="1:25" ht="15.75" customHeight="1" x14ac:dyDescent="0.2">
      <c r="A1656" s="48"/>
      <c r="B1656" s="45"/>
      <c r="C1656" s="46"/>
      <c r="D1656" s="48"/>
      <c r="E1656" s="135"/>
      <c r="F1656" s="49">
        <f t="shared" si="48"/>
        <v>0</v>
      </c>
      <c r="G1656" s="49">
        <f t="shared" si="49"/>
        <v>0</v>
      </c>
      <c r="H1656" s="34" t="s">
        <v>66</v>
      </c>
      <c r="I1656" s="45"/>
      <c r="J1656" s="46"/>
      <c r="K1656" s="25"/>
      <c r="L1656" s="22"/>
      <c r="M1656" s="47" t="str">
        <f t="shared" si="50"/>
        <v/>
      </c>
      <c r="N1656" s="27" t="str">
        <f t="shared" si="51"/>
        <v/>
      </c>
      <c r="O1656" s="27" t="str">
        <f t="shared" si="52"/>
        <v/>
      </c>
      <c r="P1656" s="27" t="str">
        <f t="shared" si="53"/>
        <v/>
      </c>
      <c r="Q1656" s="28" t="s">
        <v>66</v>
      </c>
      <c r="R1656" s="33" t="s">
        <v>66</v>
      </c>
      <c r="S1656" s="30">
        <f ca="1">SUMIFS(Dividendos!E:E,Dividendos!B:B,A1656,Dividendos!A:A,"&gt;="&amp;B1656,Dividendos!A:A,"&lt;="&amp; IF(I1656="",TODAY(),I1656 ))*D1656</f>
        <v>0</v>
      </c>
      <c r="T1656" s="30">
        <f t="shared" ca="1" si="54"/>
        <v>0</v>
      </c>
      <c r="U1656" s="31" t="str">
        <f ca="1">IFERROR(__xludf.DUMMYFUNCTION("IFERROR(IF(B1656=TODAY(),GOOGLEFINANCE(""INDEXBVMF:IFIX""),INDEX(GOOGLEFINANCE(""INDEXBVMF:IFIX"",""price"",$B1656),2,2)))"),"")</f>
        <v/>
      </c>
      <c r="V1656" s="31">
        <f ca="1">IFERROR(__xludf.DUMMYFUNCTION("IF(OR(ISBLANK($I1656),I1656=TODAY()), GOOGLEFINANCE(""INDEXBVMF:IFIX"") ,INDEX(GOOGLEFINANCE(""INDEXBVMF:IFIX"",""price"",$I1656),2,2))"),3416.25)</f>
        <v>3416.25</v>
      </c>
      <c r="W1656" s="32" t="e">
        <f t="shared" ca="1" si="55"/>
        <v>#VALUE!</v>
      </c>
      <c r="X1656" s="33" t="s">
        <v>66</v>
      </c>
      <c r="Y1656" s="34">
        <v>0</v>
      </c>
    </row>
    <row r="1657" spans="1:25" ht="15.75" customHeight="1" x14ac:dyDescent="0.2">
      <c r="A1657" s="48"/>
      <c r="B1657" s="45"/>
      <c r="C1657" s="46"/>
      <c r="D1657" s="48"/>
      <c r="E1657" s="135"/>
      <c r="F1657" s="49">
        <f t="shared" si="48"/>
        <v>0</v>
      </c>
      <c r="G1657" s="49">
        <f t="shared" si="49"/>
        <v>0</v>
      </c>
      <c r="H1657" s="34" t="s">
        <v>66</v>
      </c>
      <c r="I1657" s="45"/>
      <c r="J1657" s="46"/>
      <c r="K1657" s="25"/>
      <c r="L1657" s="22"/>
      <c r="M1657" s="47" t="str">
        <f t="shared" si="50"/>
        <v/>
      </c>
      <c r="N1657" s="27" t="str">
        <f t="shared" si="51"/>
        <v/>
      </c>
      <c r="O1657" s="27" t="str">
        <f t="shared" si="52"/>
        <v/>
      </c>
      <c r="P1657" s="27" t="str">
        <f t="shared" si="53"/>
        <v/>
      </c>
      <c r="Q1657" s="28" t="s">
        <v>66</v>
      </c>
      <c r="R1657" s="33" t="s">
        <v>66</v>
      </c>
      <c r="S1657" s="30">
        <f ca="1">SUMIFS(Dividendos!E:E,Dividendos!B:B,A1657,Dividendos!A:A,"&gt;="&amp;B1657,Dividendos!A:A,"&lt;="&amp; IF(I1657="",TODAY(),I1657 ))*D1657</f>
        <v>0</v>
      </c>
      <c r="T1657" s="30">
        <f t="shared" ca="1" si="54"/>
        <v>0</v>
      </c>
      <c r="U1657" s="31" t="str">
        <f ca="1">IFERROR(__xludf.DUMMYFUNCTION("IFERROR(IF(B1657=TODAY(),GOOGLEFINANCE(""INDEXBVMF:IFIX""),INDEX(GOOGLEFINANCE(""INDEXBVMF:IFIX"",""price"",$B1657),2,2)))"),"")</f>
        <v/>
      </c>
      <c r="V1657" s="31">
        <f ca="1">IFERROR(__xludf.DUMMYFUNCTION("IF(OR(ISBLANK($I1657),I1657=TODAY()), GOOGLEFINANCE(""INDEXBVMF:IFIX"") ,INDEX(GOOGLEFINANCE(""INDEXBVMF:IFIX"",""price"",$I1657),2,2))"),3416.25)</f>
        <v>3416.25</v>
      </c>
      <c r="W1657" s="32" t="e">
        <f t="shared" ca="1" si="55"/>
        <v>#VALUE!</v>
      </c>
      <c r="X1657" s="33" t="s">
        <v>66</v>
      </c>
      <c r="Y1657" s="34">
        <v>0</v>
      </c>
    </row>
    <row r="1658" spans="1:25" ht="15.75" customHeight="1" x14ac:dyDescent="0.2">
      <c r="A1658" s="48"/>
      <c r="B1658" s="45"/>
      <c r="C1658" s="46"/>
      <c r="D1658" s="48"/>
      <c r="E1658" s="135"/>
      <c r="F1658" s="49">
        <f t="shared" si="48"/>
        <v>0</v>
      </c>
      <c r="G1658" s="49">
        <f t="shared" si="49"/>
        <v>0</v>
      </c>
      <c r="H1658" s="34" t="s">
        <v>66</v>
      </c>
      <c r="I1658" s="45"/>
      <c r="J1658" s="46"/>
      <c r="K1658" s="25"/>
      <c r="L1658" s="22"/>
      <c r="M1658" s="47" t="str">
        <f t="shared" si="50"/>
        <v/>
      </c>
      <c r="N1658" s="27" t="str">
        <f t="shared" si="51"/>
        <v/>
      </c>
      <c r="O1658" s="27" t="str">
        <f t="shared" si="52"/>
        <v/>
      </c>
      <c r="P1658" s="27" t="str">
        <f t="shared" si="53"/>
        <v/>
      </c>
      <c r="Q1658" s="28" t="s">
        <v>66</v>
      </c>
      <c r="R1658" s="33" t="s">
        <v>66</v>
      </c>
      <c r="S1658" s="30">
        <f ca="1">SUMIFS(Dividendos!E:E,Dividendos!B:B,A1658,Dividendos!A:A,"&gt;="&amp;B1658,Dividendos!A:A,"&lt;="&amp; IF(I1658="",TODAY(),I1658 ))*D1658</f>
        <v>0</v>
      </c>
      <c r="T1658" s="30">
        <f t="shared" ca="1" si="54"/>
        <v>0</v>
      </c>
      <c r="U1658" s="31" t="str">
        <f ca="1">IFERROR(__xludf.DUMMYFUNCTION("IFERROR(IF(B1658=TODAY(),GOOGLEFINANCE(""INDEXBVMF:IFIX""),INDEX(GOOGLEFINANCE(""INDEXBVMF:IFIX"",""price"",$B1658),2,2)))"),"")</f>
        <v/>
      </c>
      <c r="V1658" s="31">
        <f ca="1">IFERROR(__xludf.DUMMYFUNCTION("IF(OR(ISBLANK($I1658),I1658=TODAY()), GOOGLEFINANCE(""INDEXBVMF:IFIX"") ,INDEX(GOOGLEFINANCE(""INDEXBVMF:IFIX"",""price"",$I1658),2,2))"),3416.25)</f>
        <v>3416.25</v>
      </c>
      <c r="W1658" s="32" t="e">
        <f t="shared" ca="1" si="55"/>
        <v>#VALUE!</v>
      </c>
      <c r="X1658" s="33" t="s">
        <v>66</v>
      </c>
      <c r="Y1658" s="34">
        <v>0</v>
      </c>
    </row>
    <row r="1659" spans="1:25" ht="15.75" customHeight="1" x14ac:dyDescent="0.2">
      <c r="A1659" s="48"/>
      <c r="B1659" s="45"/>
      <c r="C1659" s="46"/>
      <c r="D1659" s="48"/>
      <c r="E1659" s="135"/>
      <c r="F1659" s="49">
        <f t="shared" si="48"/>
        <v>0</v>
      </c>
      <c r="G1659" s="49">
        <f t="shared" si="49"/>
        <v>0</v>
      </c>
      <c r="H1659" s="34" t="s">
        <v>66</v>
      </c>
      <c r="I1659" s="45"/>
      <c r="J1659" s="46"/>
      <c r="K1659" s="25"/>
      <c r="L1659" s="22"/>
      <c r="M1659" s="47" t="str">
        <f t="shared" si="50"/>
        <v/>
      </c>
      <c r="N1659" s="27" t="str">
        <f t="shared" si="51"/>
        <v/>
      </c>
      <c r="O1659" s="27" t="str">
        <f t="shared" si="52"/>
        <v/>
      </c>
      <c r="P1659" s="27" t="str">
        <f t="shared" si="53"/>
        <v/>
      </c>
      <c r="Q1659" s="28" t="s">
        <v>66</v>
      </c>
      <c r="R1659" s="33" t="s">
        <v>66</v>
      </c>
      <c r="S1659" s="30">
        <f ca="1">SUMIFS(Dividendos!E:E,Dividendos!B:B,A1659,Dividendos!A:A,"&gt;="&amp;B1659,Dividendos!A:A,"&lt;="&amp; IF(I1659="",TODAY(),I1659 ))*D1659</f>
        <v>0</v>
      </c>
      <c r="T1659" s="30">
        <f t="shared" ca="1" si="54"/>
        <v>0</v>
      </c>
      <c r="U1659" s="31" t="str">
        <f ca="1">IFERROR(__xludf.DUMMYFUNCTION("IFERROR(IF(B1659=TODAY(),GOOGLEFINANCE(""INDEXBVMF:IFIX""),INDEX(GOOGLEFINANCE(""INDEXBVMF:IFIX"",""price"",$B1659),2,2)))"),"")</f>
        <v/>
      </c>
      <c r="V1659" s="31">
        <f ca="1">IFERROR(__xludf.DUMMYFUNCTION("IF(OR(ISBLANK($I1659),I1659=TODAY()), GOOGLEFINANCE(""INDEXBVMF:IFIX"") ,INDEX(GOOGLEFINANCE(""INDEXBVMF:IFIX"",""price"",$I1659),2,2))"),3416.25)</f>
        <v>3416.25</v>
      </c>
      <c r="W1659" s="32" t="e">
        <f t="shared" ca="1" si="55"/>
        <v>#VALUE!</v>
      </c>
      <c r="X1659" s="33" t="s">
        <v>66</v>
      </c>
      <c r="Y1659" s="34">
        <v>0</v>
      </c>
    </row>
    <row r="1660" spans="1:25" ht="15.75" customHeight="1" x14ac:dyDescent="0.2">
      <c r="A1660" s="48"/>
      <c r="B1660" s="45"/>
      <c r="C1660" s="46"/>
      <c r="D1660" s="48"/>
      <c r="E1660" s="135"/>
      <c r="F1660" s="49">
        <f t="shared" si="48"/>
        <v>0</v>
      </c>
      <c r="G1660" s="49">
        <f t="shared" si="49"/>
        <v>0</v>
      </c>
      <c r="H1660" s="34" t="s">
        <v>66</v>
      </c>
      <c r="I1660" s="45"/>
      <c r="J1660" s="46"/>
      <c r="K1660" s="25"/>
      <c r="L1660" s="22"/>
      <c r="M1660" s="47" t="str">
        <f t="shared" si="50"/>
        <v/>
      </c>
      <c r="N1660" s="27" t="str">
        <f t="shared" si="51"/>
        <v/>
      </c>
      <c r="O1660" s="27" t="str">
        <f t="shared" si="52"/>
        <v/>
      </c>
      <c r="P1660" s="27" t="str">
        <f t="shared" si="53"/>
        <v/>
      </c>
      <c r="Q1660" s="28" t="s">
        <v>66</v>
      </c>
      <c r="R1660" s="33" t="s">
        <v>66</v>
      </c>
      <c r="S1660" s="30">
        <f ca="1">SUMIFS(Dividendos!E:E,Dividendos!B:B,A1660,Dividendos!A:A,"&gt;="&amp;B1660,Dividendos!A:A,"&lt;="&amp; IF(I1660="",TODAY(),I1660 ))*D1660</f>
        <v>0</v>
      </c>
      <c r="T1660" s="30">
        <f t="shared" ca="1" si="54"/>
        <v>0</v>
      </c>
      <c r="U1660" s="31" t="str">
        <f ca="1">IFERROR(__xludf.DUMMYFUNCTION("IFERROR(IF(B1660=TODAY(),GOOGLEFINANCE(""INDEXBVMF:IFIX""),INDEX(GOOGLEFINANCE(""INDEXBVMF:IFIX"",""price"",$B1660),2,2)))"),"")</f>
        <v/>
      </c>
      <c r="V1660" s="31">
        <f ca="1">IFERROR(__xludf.DUMMYFUNCTION("IF(OR(ISBLANK($I1660),I1660=TODAY()), GOOGLEFINANCE(""INDEXBVMF:IFIX"") ,INDEX(GOOGLEFINANCE(""INDEXBVMF:IFIX"",""price"",$I1660),2,2))"),3416.25)</f>
        <v>3416.25</v>
      </c>
      <c r="W1660" s="32" t="e">
        <f t="shared" ca="1" si="55"/>
        <v>#VALUE!</v>
      </c>
      <c r="X1660" s="33" t="s">
        <v>66</v>
      </c>
      <c r="Y1660" s="34">
        <v>0</v>
      </c>
    </row>
    <row r="1661" spans="1:25" ht="15.75" customHeight="1" x14ac:dyDescent="0.2">
      <c r="A1661" s="48"/>
      <c r="B1661" s="45"/>
      <c r="C1661" s="46"/>
      <c r="D1661" s="48"/>
      <c r="E1661" s="135"/>
      <c r="F1661" s="49">
        <f t="shared" si="48"/>
        <v>0</v>
      </c>
      <c r="G1661" s="49">
        <f t="shared" si="49"/>
        <v>0</v>
      </c>
      <c r="H1661" s="34" t="s">
        <v>66</v>
      </c>
      <c r="I1661" s="45"/>
      <c r="J1661" s="46"/>
      <c r="K1661" s="25"/>
      <c r="L1661" s="22"/>
      <c r="M1661" s="47" t="str">
        <f t="shared" si="50"/>
        <v/>
      </c>
      <c r="N1661" s="27" t="str">
        <f t="shared" si="51"/>
        <v/>
      </c>
      <c r="O1661" s="27" t="str">
        <f t="shared" si="52"/>
        <v/>
      </c>
      <c r="P1661" s="27" t="str">
        <f t="shared" si="53"/>
        <v/>
      </c>
      <c r="Q1661" s="28" t="s">
        <v>66</v>
      </c>
      <c r="R1661" s="33" t="s">
        <v>66</v>
      </c>
      <c r="S1661" s="30">
        <f ca="1">SUMIFS(Dividendos!E:E,Dividendos!B:B,A1661,Dividendos!A:A,"&gt;="&amp;B1661,Dividendos!A:A,"&lt;="&amp; IF(I1661="",TODAY(),I1661 ))*D1661</f>
        <v>0</v>
      </c>
      <c r="T1661" s="30">
        <f t="shared" ca="1" si="54"/>
        <v>0</v>
      </c>
      <c r="U1661" s="31" t="str">
        <f ca="1">IFERROR(__xludf.DUMMYFUNCTION("IFERROR(IF(B1661=TODAY(),GOOGLEFINANCE(""INDEXBVMF:IFIX""),INDEX(GOOGLEFINANCE(""INDEXBVMF:IFIX"",""price"",$B1661),2,2)))"),"")</f>
        <v/>
      </c>
      <c r="V1661" s="31">
        <f ca="1">IFERROR(__xludf.DUMMYFUNCTION("IF(OR(ISBLANK($I1661),I1661=TODAY()), GOOGLEFINANCE(""INDEXBVMF:IFIX"") ,INDEX(GOOGLEFINANCE(""INDEXBVMF:IFIX"",""price"",$I1661),2,2))"),3416.25)</f>
        <v>3416.25</v>
      </c>
      <c r="W1661" s="32" t="e">
        <f t="shared" ca="1" si="55"/>
        <v>#VALUE!</v>
      </c>
      <c r="X1661" s="33" t="s">
        <v>66</v>
      </c>
      <c r="Y1661" s="34">
        <v>0</v>
      </c>
    </row>
    <row r="1662" spans="1:25" ht="15.75" customHeight="1" x14ac:dyDescent="0.2">
      <c r="A1662" s="48"/>
      <c r="B1662" s="45"/>
      <c r="C1662" s="46"/>
      <c r="D1662" s="48"/>
      <c r="E1662" s="135"/>
      <c r="F1662" s="49">
        <f t="shared" si="48"/>
        <v>0</v>
      </c>
      <c r="G1662" s="49">
        <f t="shared" si="49"/>
        <v>0</v>
      </c>
      <c r="H1662" s="34" t="s">
        <v>66</v>
      </c>
      <c r="I1662" s="45"/>
      <c r="J1662" s="46"/>
      <c r="K1662" s="25"/>
      <c r="L1662" s="22"/>
      <c r="M1662" s="47" t="str">
        <f t="shared" si="50"/>
        <v/>
      </c>
      <c r="N1662" s="27" t="str">
        <f t="shared" si="51"/>
        <v/>
      </c>
      <c r="O1662" s="27" t="str">
        <f t="shared" si="52"/>
        <v/>
      </c>
      <c r="P1662" s="27" t="str">
        <f t="shared" si="53"/>
        <v/>
      </c>
      <c r="Q1662" s="28" t="s">
        <v>66</v>
      </c>
      <c r="R1662" s="33" t="s">
        <v>66</v>
      </c>
      <c r="S1662" s="30">
        <f ca="1">SUMIFS(Dividendos!E:E,Dividendos!B:B,A1662,Dividendos!A:A,"&gt;="&amp;B1662,Dividendos!A:A,"&lt;="&amp; IF(I1662="",TODAY(),I1662 ))*D1662</f>
        <v>0</v>
      </c>
      <c r="T1662" s="30">
        <f t="shared" ca="1" si="54"/>
        <v>0</v>
      </c>
      <c r="U1662" s="31" t="str">
        <f ca="1">IFERROR(__xludf.DUMMYFUNCTION("IFERROR(IF(B1662=TODAY(),GOOGLEFINANCE(""INDEXBVMF:IFIX""),INDEX(GOOGLEFINANCE(""INDEXBVMF:IFIX"",""price"",$B1662),2,2)))"),"")</f>
        <v/>
      </c>
      <c r="V1662" s="31">
        <f ca="1">IFERROR(__xludf.DUMMYFUNCTION("IF(OR(ISBLANK($I1662),I1662=TODAY()), GOOGLEFINANCE(""INDEXBVMF:IFIX"") ,INDEX(GOOGLEFINANCE(""INDEXBVMF:IFIX"",""price"",$I1662),2,2))"),3416.25)</f>
        <v>3416.25</v>
      </c>
      <c r="W1662" s="32" t="e">
        <f t="shared" ca="1" si="55"/>
        <v>#VALUE!</v>
      </c>
      <c r="X1662" s="33" t="s">
        <v>66</v>
      </c>
      <c r="Y1662" s="34">
        <v>0</v>
      </c>
    </row>
    <row r="1663" spans="1:25" ht="15.75" customHeight="1" x14ac:dyDescent="0.2">
      <c r="A1663" s="48"/>
      <c r="B1663" s="45"/>
      <c r="C1663" s="46"/>
      <c r="D1663" s="48"/>
      <c r="E1663" s="135"/>
      <c r="F1663" s="49">
        <f t="shared" si="48"/>
        <v>0</v>
      </c>
      <c r="G1663" s="49">
        <f t="shared" si="49"/>
        <v>0</v>
      </c>
      <c r="H1663" s="34" t="s">
        <v>66</v>
      </c>
      <c r="I1663" s="45"/>
      <c r="J1663" s="46"/>
      <c r="K1663" s="25"/>
      <c r="L1663" s="22"/>
      <c r="M1663" s="47" t="str">
        <f t="shared" si="50"/>
        <v/>
      </c>
      <c r="N1663" s="27" t="str">
        <f t="shared" si="51"/>
        <v/>
      </c>
      <c r="O1663" s="27" t="str">
        <f t="shared" si="52"/>
        <v/>
      </c>
      <c r="P1663" s="27" t="str">
        <f t="shared" si="53"/>
        <v/>
      </c>
      <c r="Q1663" s="28" t="s">
        <v>66</v>
      </c>
      <c r="R1663" s="33" t="s">
        <v>66</v>
      </c>
      <c r="S1663" s="30">
        <f ca="1">SUMIFS(Dividendos!E:E,Dividendos!B:B,A1663,Dividendos!A:A,"&gt;="&amp;B1663,Dividendos!A:A,"&lt;="&amp; IF(I1663="",TODAY(),I1663 ))*D1663</f>
        <v>0</v>
      </c>
      <c r="T1663" s="30">
        <f t="shared" ca="1" si="54"/>
        <v>0</v>
      </c>
      <c r="U1663" s="31" t="str">
        <f ca="1">IFERROR(__xludf.DUMMYFUNCTION("IFERROR(IF(B1663=TODAY(),GOOGLEFINANCE(""INDEXBVMF:IFIX""),INDEX(GOOGLEFINANCE(""INDEXBVMF:IFIX"",""price"",$B1663),2,2)))"),"")</f>
        <v/>
      </c>
      <c r="V1663" s="31">
        <f ca="1">IFERROR(__xludf.DUMMYFUNCTION("IF(OR(ISBLANK($I1663),I1663=TODAY()), GOOGLEFINANCE(""INDEXBVMF:IFIX"") ,INDEX(GOOGLEFINANCE(""INDEXBVMF:IFIX"",""price"",$I1663),2,2))"),3416.25)</f>
        <v>3416.25</v>
      </c>
      <c r="W1663" s="32" t="e">
        <f t="shared" ca="1" si="55"/>
        <v>#VALUE!</v>
      </c>
      <c r="X1663" s="33" t="s">
        <v>66</v>
      </c>
      <c r="Y1663" s="34">
        <v>0</v>
      </c>
    </row>
    <row r="1664" spans="1:25" ht="15.75" customHeight="1" x14ac:dyDescent="0.2">
      <c r="A1664" s="48"/>
      <c r="B1664" s="45"/>
      <c r="C1664" s="46"/>
      <c r="D1664" s="48"/>
      <c r="E1664" s="135"/>
      <c r="F1664" s="49">
        <f t="shared" si="48"/>
        <v>0</v>
      </c>
      <c r="G1664" s="49">
        <f t="shared" si="49"/>
        <v>0</v>
      </c>
      <c r="H1664" s="34" t="s">
        <v>66</v>
      </c>
      <c r="I1664" s="45"/>
      <c r="J1664" s="46"/>
      <c r="K1664" s="25"/>
      <c r="L1664" s="22"/>
      <c r="M1664" s="47" t="str">
        <f t="shared" si="50"/>
        <v/>
      </c>
      <c r="N1664" s="27" t="str">
        <f t="shared" si="51"/>
        <v/>
      </c>
      <c r="O1664" s="27" t="str">
        <f t="shared" si="52"/>
        <v/>
      </c>
      <c r="P1664" s="27" t="str">
        <f t="shared" si="53"/>
        <v/>
      </c>
      <c r="Q1664" s="28" t="s">
        <v>66</v>
      </c>
      <c r="R1664" s="33" t="s">
        <v>66</v>
      </c>
      <c r="S1664" s="30">
        <f ca="1">SUMIFS(Dividendos!E:E,Dividendos!B:B,A1664,Dividendos!A:A,"&gt;="&amp;B1664,Dividendos!A:A,"&lt;="&amp; IF(I1664="",TODAY(),I1664 ))*D1664</f>
        <v>0</v>
      </c>
      <c r="T1664" s="30">
        <f t="shared" ca="1" si="54"/>
        <v>0</v>
      </c>
      <c r="U1664" s="31" t="str">
        <f ca="1">IFERROR(__xludf.DUMMYFUNCTION("IFERROR(IF(B1664=TODAY(),GOOGLEFINANCE(""INDEXBVMF:IFIX""),INDEX(GOOGLEFINANCE(""INDEXBVMF:IFIX"",""price"",$B1664),2,2)))"),"")</f>
        <v/>
      </c>
      <c r="V1664" s="31">
        <f ca="1">IFERROR(__xludf.DUMMYFUNCTION("IF(OR(ISBLANK($I1664),I1664=TODAY()), GOOGLEFINANCE(""INDEXBVMF:IFIX"") ,INDEX(GOOGLEFINANCE(""INDEXBVMF:IFIX"",""price"",$I1664),2,2))"),3416.25)</f>
        <v>3416.25</v>
      </c>
      <c r="W1664" s="32" t="e">
        <f t="shared" ca="1" si="55"/>
        <v>#VALUE!</v>
      </c>
      <c r="X1664" s="33" t="s">
        <v>66</v>
      </c>
      <c r="Y1664" s="34">
        <v>0</v>
      </c>
    </row>
    <row r="1665" spans="1:25" ht="15.75" customHeight="1" x14ac:dyDescent="0.2">
      <c r="A1665" s="48"/>
      <c r="B1665" s="45"/>
      <c r="C1665" s="46"/>
      <c r="D1665" s="48"/>
      <c r="E1665" s="135"/>
      <c r="F1665" s="49">
        <f t="shared" si="48"/>
        <v>0</v>
      </c>
      <c r="G1665" s="49">
        <f t="shared" si="49"/>
        <v>0</v>
      </c>
      <c r="H1665" s="34" t="s">
        <v>66</v>
      </c>
      <c r="I1665" s="45"/>
      <c r="J1665" s="46"/>
      <c r="K1665" s="25"/>
      <c r="L1665" s="22"/>
      <c r="M1665" s="47" t="str">
        <f t="shared" si="50"/>
        <v/>
      </c>
      <c r="N1665" s="27" t="str">
        <f t="shared" si="51"/>
        <v/>
      </c>
      <c r="O1665" s="27" t="str">
        <f t="shared" si="52"/>
        <v/>
      </c>
      <c r="P1665" s="27" t="str">
        <f t="shared" si="53"/>
        <v/>
      </c>
      <c r="Q1665" s="28" t="s">
        <v>66</v>
      </c>
      <c r="R1665" s="33" t="s">
        <v>66</v>
      </c>
      <c r="S1665" s="30">
        <f ca="1">SUMIFS(Dividendos!E:E,Dividendos!B:B,A1665,Dividendos!A:A,"&gt;="&amp;B1665,Dividendos!A:A,"&lt;="&amp; IF(I1665="",TODAY(),I1665 ))*D1665</f>
        <v>0</v>
      </c>
      <c r="T1665" s="30">
        <f t="shared" ca="1" si="54"/>
        <v>0</v>
      </c>
      <c r="U1665" s="31" t="str">
        <f ca="1">IFERROR(__xludf.DUMMYFUNCTION("IFERROR(IF(B1665=TODAY(),GOOGLEFINANCE(""INDEXBVMF:IFIX""),INDEX(GOOGLEFINANCE(""INDEXBVMF:IFIX"",""price"",$B1665),2,2)))"),"")</f>
        <v/>
      </c>
      <c r="V1665" s="31">
        <f ca="1">IFERROR(__xludf.DUMMYFUNCTION("IF(OR(ISBLANK($I1665),I1665=TODAY()), GOOGLEFINANCE(""INDEXBVMF:IFIX"") ,INDEX(GOOGLEFINANCE(""INDEXBVMF:IFIX"",""price"",$I1665),2,2))"),3416.25)</f>
        <v>3416.25</v>
      </c>
      <c r="W1665" s="32" t="e">
        <f t="shared" ca="1" si="55"/>
        <v>#VALUE!</v>
      </c>
      <c r="X1665" s="33" t="s">
        <v>66</v>
      </c>
      <c r="Y1665" s="34">
        <v>0</v>
      </c>
    </row>
    <row r="1666" spans="1:25" ht="15.75" customHeight="1" x14ac:dyDescent="0.2">
      <c r="A1666" s="48"/>
      <c r="B1666" s="45"/>
      <c r="C1666" s="46"/>
      <c r="D1666" s="48"/>
      <c r="E1666" s="135"/>
      <c r="F1666" s="49">
        <f t="shared" si="48"/>
        <v>0</v>
      </c>
      <c r="G1666" s="49">
        <f t="shared" si="49"/>
        <v>0</v>
      </c>
      <c r="H1666" s="34" t="s">
        <v>66</v>
      </c>
      <c r="I1666" s="45"/>
      <c r="J1666" s="46"/>
      <c r="K1666" s="25"/>
      <c r="L1666" s="22"/>
      <c r="M1666" s="47" t="str">
        <f t="shared" si="50"/>
        <v/>
      </c>
      <c r="N1666" s="27" t="str">
        <f t="shared" si="51"/>
        <v/>
      </c>
      <c r="O1666" s="27" t="str">
        <f t="shared" si="52"/>
        <v/>
      </c>
      <c r="P1666" s="27" t="str">
        <f t="shared" si="53"/>
        <v/>
      </c>
      <c r="Q1666" s="28" t="s">
        <v>66</v>
      </c>
      <c r="R1666" s="33" t="s">
        <v>66</v>
      </c>
      <c r="S1666" s="30">
        <f ca="1">SUMIFS(Dividendos!E:E,Dividendos!B:B,A1666,Dividendos!A:A,"&gt;="&amp;B1666,Dividendos!A:A,"&lt;="&amp; IF(I1666="",TODAY(),I1666 ))*D1666</f>
        <v>0</v>
      </c>
      <c r="T1666" s="30">
        <f t="shared" ca="1" si="54"/>
        <v>0</v>
      </c>
      <c r="U1666" s="31" t="str">
        <f ca="1">IFERROR(__xludf.DUMMYFUNCTION("IFERROR(IF(B1666=TODAY(),GOOGLEFINANCE(""INDEXBVMF:IFIX""),INDEX(GOOGLEFINANCE(""INDEXBVMF:IFIX"",""price"",$B1666),2,2)))"),"")</f>
        <v/>
      </c>
      <c r="V1666" s="31">
        <f ca="1">IFERROR(__xludf.DUMMYFUNCTION("IF(OR(ISBLANK($I1666),I1666=TODAY()), GOOGLEFINANCE(""INDEXBVMF:IFIX"") ,INDEX(GOOGLEFINANCE(""INDEXBVMF:IFIX"",""price"",$I1666),2,2))"),3416.25)</f>
        <v>3416.25</v>
      </c>
      <c r="W1666" s="32" t="e">
        <f t="shared" ca="1" si="55"/>
        <v>#VALUE!</v>
      </c>
      <c r="X1666" s="33" t="s">
        <v>66</v>
      </c>
      <c r="Y1666" s="34">
        <v>0</v>
      </c>
    </row>
    <row r="1667" spans="1:25" ht="15.75" customHeight="1" x14ac:dyDescent="0.2">
      <c r="A1667" s="48"/>
      <c r="B1667" s="45"/>
      <c r="C1667" s="46"/>
      <c r="D1667" s="48"/>
      <c r="E1667" s="135"/>
      <c r="F1667" s="49">
        <f t="shared" si="48"/>
        <v>0</v>
      </c>
      <c r="G1667" s="49">
        <f t="shared" si="49"/>
        <v>0</v>
      </c>
      <c r="H1667" s="34" t="s">
        <v>66</v>
      </c>
      <c r="I1667" s="45"/>
      <c r="J1667" s="46"/>
      <c r="K1667" s="25"/>
      <c r="L1667" s="22"/>
      <c r="M1667" s="47" t="str">
        <f t="shared" si="50"/>
        <v/>
      </c>
      <c r="N1667" s="27" t="str">
        <f t="shared" si="51"/>
        <v/>
      </c>
      <c r="O1667" s="27" t="str">
        <f t="shared" si="52"/>
        <v/>
      </c>
      <c r="P1667" s="27" t="str">
        <f t="shared" si="53"/>
        <v/>
      </c>
      <c r="Q1667" s="28" t="s">
        <v>66</v>
      </c>
      <c r="R1667" s="33" t="s">
        <v>66</v>
      </c>
      <c r="S1667" s="30">
        <f ca="1">SUMIFS(Dividendos!E:E,Dividendos!B:B,A1667,Dividendos!A:A,"&gt;="&amp;B1667,Dividendos!A:A,"&lt;="&amp; IF(I1667="",TODAY(),I1667 ))*D1667</f>
        <v>0</v>
      </c>
      <c r="T1667" s="30">
        <f t="shared" ca="1" si="54"/>
        <v>0</v>
      </c>
      <c r="U1667" s="31" t="str">
        <f ca="1">IFERROR(__xludf.DUMMYFUNCTION("IFERROR(IF(B1667=TODAY(),GOOGLEFINANCE(""INDEXBVMF:IFIX""),INDEX(GOOGLEFINANCE(""INDEXBVMF:IFIX"",""price"",$B1667),2,2)))"),"")</f>
        <v/>
      </c>
      <c r="V1667" s="31">
        <f ca="1">IFERROR(__xludf.DUMMYFUNCTION("IF(OR(ISBLANK($I1667),I1667=TODAY()), GOOGLEFINANCE(""INDEXBVMF:IFIX"") ,INDEX(GOOGLEFINANCE(""INDEXBVMF:IFIX"",""price"",$I1667),2,2))"),3416.25)</f>
        <v>3416.25</v>
      </c>
      <c r="W1667" s="32" t="e">
        <f t="shared" ca="1" si="55"/>
        <v>#VALUE!</v>
      </c>
      <c r="X1667" s="33" t="s">
        <v>66</v>
      </c>
      <c r="Y1667" s="34">
        <v>0</v>
      </c>
    </row>
    <row r="1668" spans="1:25" ht="15.75" customHeight="1" x14ac:dyDescent="0.2">
      <c r="A1668" s="48"/>
      <c r="B1668" s="45"/>
      <c r="C1668" s="46"/>
      <c r="D1668" s="48"/>
      <c r="E1668" s="135"/>
      <c r="F1668" s="49">
        <f t="shared" si="48"/>
        <v>0</v>
      </c>
      <c r="G1668" s="49">
        <f t="shared" si="49"/>
        <v>0</v>
      </c>
      <c r="H1668" s="34" t="s">
        <v>66</v>
      </c>
      <c r="I1668" s="45"/>
      <c r="J1668" s="46"/>
      <c r="K1668" s="25"/>
      <c r="L1668" s="22"/>
      <c r="M1668" s="47" t="str">
        <f t="shared" si="50"/>
        <v/>
      </c>
      <c r="N1668" s="27" t="str">
        <f t="shared" si="51"/>
        <v/>
      </c>
      <c r="O1668" s="27" t="str">
        <f t="shared" si="52"/>
        <v/>
      </c>
      <c r="P1668" s="27" t="str">
        <f t="shared" si="53"/>
        <v/>
      </c>
      <c r="Q1668" s="28" t="s">
        <v>66</v>
      </c>
      <c r="R1668" s="33" t="s">
        <v>66</v>
      </c>
      <c r="S1668" s="30">
        <f ca="1">SUMIFS(Dividendos!E:E,Dividendos!B:B,A1668,Dividendos!A:A,"&gt;="&amp;B1668,Dividendos!A:A,"&lt;="&amp; IF(I1668="",TODAY(),I1668 ))*D1668</f>
        <v>0</v>
      </c>
      <c r="T1668" s="30">
        <f t="shared" ca="1" si="54"/>
        <v>0</v>
      </c>
      <c r="U1668" s="31" t="str">
        <f ca="1">IFERROR(__xludf.DUMMYFUNCTION("IFERROR(IF(B1668=TODAY(),GOOGLEFINANCE(""INDEXBVMF:IFIX""),INDEX(GOOGLEFINANCE(""INDEXBVMF:IFIX"",""price"",$B1668),2,2)))"),"")</f>
        <v/>
      </c>
      <c r="V1668" s="31">
        <f ca="1">IFERROR(__xludf.DUMMYFUNCTION("IF(OR(ISBLANK($I1668),I1668=TODAY()), GOOGLEFINANCE(""INDEXBVMF:IFIX"") ,INDEX(GOOGLEFINANCE(""INDEXBVMF:IFIX"",""price"",$I1668),2,2))"),3416.25)</f>
        <v>3416.25</v>
      </c>
      <c r="W1668" s="32" t="e">
        <f t="shared" ca="1" si="55"/>
        <v>#VALUE!</v>
      </c>
      <c r="X1668" s="33" t="s">
        <v>66</v>
      </c>
      <c r="Y1668" s="34">
        <v>0</v>
      </c>
    </row>
    <row r="1669" spans="1:25" ht="15.75" customHeight="1" x14ac:dyDescent="0.2">
      <c r="A1669" s="48"/>
      <c r="B1669" s="45"/>
      <c r="C1669" s="46"/>
      <c r="D1669" s="48"/>
      <c r="E1669" s="135"/>
      <c r="F1669" s="49">
        <f t="shared" si="48"/>
        <v>0</v>
      </c>
      <c r="G1669" s="49">
        <f t="shared" si="49"/>
        <v>0</v>
      </c>
      <c r="H1669" s="34" t="s">
        <v>66</v>
      </c>
      <c r="I1669" s="45"/>
      <c r="J1669" s="46"/>
      <c r="K1669" s="25"/>
      <c r="L1669" s="22"/>
      <c r="M1669" s="47" t="str">
        <f t="shared" si="50"/>
        <v/>
      </c>
      <c r="N1669" s="27" t="str">
        <f t="shared" si="51"/>
        <v/>
      </c>
      <c r="O1669" s="27" t="str">
        <f t="shared" si="52"/>
        <v/>
      </c>
      <c r="P1669" s="27" t="str">
        <f t="shared" si="53"/>
        <v/>
      </c>
      <c r="Q1669" s="28" t="s">
        <v>66</v>
      </c>
      <c r="R1669" s="33" t="s">
        <v>66</v>
      </c>
      <c r="S1669" s="30">
        <f ca="1">SUMIFS(Dividendos!E:E,Dividendos!B:B,A1669,Dividendos!A:A,"&gt;="&amp;B1669,Dividendos!A:A,"&lt;="&amp; IF(I1669="",TODAY(),I1669 ))*D1669</f>
        <v>0</v>
      </c>
      <c r="T1669" s="30">
        <f t="shared" ca="1" si="54"/>
        <v>0</v>
      </c>
      <c r="U1669" s="31" t="str">
        <f ca="1">IFERROR(__xludf.DUMMYFUNCTION("IFERROR(IF(B1669=TODAY(),GOOGLEFINANCE(""INDEXBVMF:IFIX""),INDEX(GOOGLEFINANCE(""INDEXBVMF:IFIX"",""price"",$B1669),2,2)))"),"")</f>
        <v/>
      </c>
      <c r="V1669" s="31">
        <f ca="1">IFERROR(__xludf.DUMMYFUNCTION("IF(OR(ISBLANK($I1669),I1669=TODAY()), GOOGLEFINANCE(""INDEXBVMF:IFIX"") ,INDEX(GOOGLEFINANCE(""INDEXBVMF:IFIX"",""price"",$I1669),2,2))"),3416.25)</f>
        <v>3416.25</v>
      </c>
      <c r="W1669" s="32" t="e">
        <f t="shared" ca="1" si="55"/>
        <v>#VALUE!</v>
      </c>
      <c r="X1669" s="33" t="s">
        <v>66</v>
      </c>
      <c r="Y1669" s="34">
        <v>0</v>
      </c>
    </row>
    <row r="1670" spans="1:25" ht="15.75" customHeight="1" x14ac:dyDescent="0.2">
      <c r="A1670" s="48"/>
      <c r="B1670" s="45"/>
      <c r="C1670" s="46"/>
      <c r="D1670" s="48"/>
      <c r="E1670" s="135"/>
      <c r="F1670" s="49">
        <f t="shared" si="48"/>
        <v>0</v>
      </c>
      <c r="G1670" s="49">
        <f t="shared" si="49"/>
        <v>0</v>
      </c>
      <c r="H1670" s="34" t="s">
        <v>66</v>
      </c>
      <c r="I1670" s="45"/>
      <c r="J1670" s="46"/>
      <c r="K1670" s="25"/>
      <c r="L1670" s="22"/>
      <c r="M1670" s="47" t="str">
        <f t="shared" si="50"/>
        <v/>
      </c>
      <c r="N1670" s="27" t="str">
        <f t="shared" si="51"/>
        <v/>
      </c>
      <c r="O1670" s="27" t="str">
        <f t="shared" si="52"/>
        <v/>
      </c>
      <c r="P1670" s="27" t="str">
        <f t="shared" si="53"/>
        <v/>
      </c>
      <c r="Q1670" s="28" t="s">
        <v>66</v>
      </c>
      <c r="R1670" s="33" t="s">
        <v>66</v>
      </c>
      <c r="S1670" s="30">
        <f ca="1">SUMIFS(Dividendos!E:E,Dividendos!B:B,A1670,Dividendos!A:A,"&gt;="&amp;B1670,Dividendos!A:A,"&lt;="&amp; IF(I1670="",TODAY(),I1670 ))*D1670</f>
        <v>0</v>
      </c>
      <c r="T1670" s="30">
        <f t="shared" ca="1" si="54"/>
        <v>0</v>
      </c>
      <c r="U1670" s="31" t="str">
        <f ca="1">IFERROR(__xludf.DUMMYFUNCTION("IFERROR(IF(B1670=TODAY(),GOOGLEFINANCE(""INDEXBVMF:IFIX""),INDEX(GOOGLEFINANCE(""INDEXBVMF:IFIX"",""price"",$B1670),2,2)))"),"")</f>
        <v/>
      </c>
      <c r="V1670" s="31">
        <f ca="1">IFERROR(__xludf.DUMMYFUNCTION("IF(OR(ISBLANK($I1670),I1670=TODAY()), GOOGLEFINANCE(""INDEXBVMF:IFIX"") ,INDEX(GOOGLEFINANCE(""INDEXBVMF:IFIX"",""price"",$I1670),2,2))"),3416.25)</f>
        <v>3416.25</v>
      </c>
      <c r="W1670" s="32" t="e">
        <f t="shared" ca="1" si="55"/>
        <v>#VALUE!</v>
      </c>
      <c r="X1670" s="33" t="s">
        <v>66</v>
      </c>
      <c r="Y1670" s="34">
        <v>0</v>
      </c>
    </row>
    <row r="1671" spans="1:25" ht="15.75" customHeight="1" x14ac:dyDescent="0.2">
      <c r="A1671" s="48"/>
      <c r="B1671" s="45"/>
      <c r="C1671" s="46"/>
      <c r="D1671" s="48"/>
      <c r="E1671" s="135"/>
      <c r="F1671" s="49">
        <f t="shared" si="48"/>
        <v>0</v>
      </c>
      <c r="G1671" s="49">
        <f t="shared" si="49"/>
        <v>0</v>
      </c>
      <c r="H1671" s="34" t="s">
        <v>66</v>
      </c>
      <c r="I1671" s="45"/>
      <c r="J1671" s="46"/>
      <c r="K1671" s="25"/>
      <c r="L1671" s="22"/>
      <c r="M1671" s="47" t="str">
        <f t="shared" si="50"/>
        <v/>
      </c>
      <c r="N1671" s="27" t="str">
        <f t="shared" si="51"/>
        <v/>
      </c>
      <c r="O1671" s="27" t="str">
        <f t="shared" si="52"/>
        <v/>
      </c>
      <c r="P1671" s="27" t="str">
        <f t="shared" si="53"/>
        <v/>
      </c>
      <c r="Q1671" s="28" t="s">
        <v>66</v>
      </c>
      <c r="R1671" s="33" t="s">
        <v>66</v>
      </c>
      <c r="S1671" s="30">
        <f ca="1">SUMIFS(Dividendos!E:E,Dividendos!B:B,A1671,Dividendos!A:A,"&gt;="&amp;B1671,Dividendos!A:A,"&lt;="&amp; IF(I1671="",TODAY(),I1671 ))*D1671</f>
        <v>0</v>
      </c>
      <c r="T1671" s="30">
        <f t="shared" ca="1" si="54"/>
        <v>0</v>
      </c>
      <c r="U1671" s="31" t="str">
        <f ca="1">IFERROR(__xludf.DUMMYFUNCTION("IFERROR(IF(B1671=TODAY(),GOOGLEFINANCE(""INDEXBVMF:IFIX""),INDEX(GOOGLEFINANCE(""INDEXBVMF:IFIX"",""price"",$B1671),2,2)))"),"")</f>
        <v/>
      </c>
      <c r="V1671" s="31">
        <f ca="1">IFERROR(__xludf.DUMMYFUNCTION("IF(OR(ISBLANK($I1671),I1671=TODAY()), GOOGLEFINANCE(""INDEXBVMF:IFIX"") ,INDEX(GOOGLEFINANCE(""INDEXBVMF:IFIX"",""price"",$I1671),2,2))"),3416.25)</f>
        <v>3416.25</v>
      </c>
      <c r="W1671" s="32" t="e">
        <f t="shared" ca="1" si="55"/>
        <v>#VALUE!</v>
      </c>
      <c r="X1671" s="33" t="s">
        <v>66</v>
      </c>
      <c r="Y1671" s="34">
        <v>0</v>
      </c>
    </row>
    <row r="1672" spans="1:25" ht="15.75" customHeight="1" x14ac:dyDescent="0.2">
      <c r="A1672" s="48"/>
      <c r="B1672" s="45"/>
      <c r="C1672" s="46"/>
      <c r="D1672" s="48"/>
      <c r="E1672" s="135"/>
      <c r="F1672" s="49">
        <f t="shared" si="48"/>
        <v>0</v>
      </c>
      <c r="G1672" s="49">
        <f t="shared" si="49"/>
        <v>0</v>
      </c>
      <c r="H1672" s="34" t="s">
        <v>66</v>
      </c>
      <c r="I1672" s="45"/>
      <c r="J1672" s="46"/>
      <c r="K1672" s="25"/>
      <c r="L1672" s="22"/>
      <c r="M1672" s="47" t="str">
        <f t="shared" si="50"/>
        <v/>
      </c>
      <c r="N1672" s="27" t="str">
        <f t="shared" si="51"/>
        <v/>
      </c>
      <c r="O1672" s="27" t="str">
        <f t="shared" si="52"/>
        <v/>
      </c>
      <c r="P1672" s="27" t="str">
        <f t="shared" si="53"/>
        <v/>
      </c>
      <c r="Q1672" s="28" t="s">
        <v>66</v>
      </c>
      <c r="R1672" s="33" t="s">
        <v>66</v>
      </c>
      <c r="S1672" s="30">
        <f ca="1">SUMIFS(Dividendos!E:E,Dividendos!B:B,A1672,Dividendos!A:A,"&gt;="&amp;B1672,Dividendos!A:A,"&lt;="&amp; IF(I1672="",TODAY(),I1672 ))*D1672</f>
        <v>0</v>
      </c>
      <c r="T1672" s="30">
        <f t="shared" ca="1" si="54"/>
        <v>0</v>
      </c>
      <c r="U1672" s="31" t="str">
        <f ca="1">IFERROR(__xludf.DUMMYFUNCTION("IFERROR(IF(B1672=TODAY(),GOOGLEFINANCE(""INDEXBVMF:IFIX""),INDEX(GOOGLEFINANCE(""INDEXBVMF:IFIX"",""price"",$B1672),2,2)))"),"")</f>
        <v/>
      </c>
      <c r="V1672" s="31">
        <f ca="1">IFERROR(__xludf.DUMMYFUNCTION("IF(OR(ISBLANK($I1672),I1672=TODAY()), GOOGLEFINANCE(""INDEXBVMF:IFIX"") ,INDEX(GOOGLEFINANCE(""INDEXBVMF:IFIX"",""price"",$I1672),2,2))"),3416.25)</f>
        <v>3416.25</v>
      </c>
      <c r="W1672" s="32" t="e">
        <f t="shared" ca="1" si="55"/>
        <v>#VALUE!</v>
      </c>
      <c r="X1672" s="33" t="s">
        <v>66</v>
      </c>
      <c r="Y1672" s="34">
        <v>0</v>
      </c>
    </row>
    <row r="1673" spans="1:25" ht="15.75" customHeight="1" x14ac:dyDescent="0.2">
      <c r="A1673" s="48"/>
      <c r="B1673" s="45"/>
      <c r="C1673" s="46"/>
      <c r="D1673" s="48"/>
      <c r="E1673" s="135"/>
      <c r="F1673" s="49">
        <f t="shared" si="48"/>
        <v>0</v>
      </c>
      <c r="G1673" s="49">
        <f t="shared" si="49"/>
        <v>0</v>
      </c>
      <c r="H1673" s="34" t="s">
        <v>66</v>
      </c>
      <c r="I1673" s="45"/>
      <c r="J1673" s="46"/>
      <c r="K1673" s="25"/>
      <c r="L1673" s="22"/>
      <c r="M1673" s="47" t="str">
        <f t="shared" si="50"/>
        <v/>
      </c>
      <c r="N1673" s="27" t="str">
        <f t="shared" si="51"/>
        <v/>
      </c>
      <c r="O1673" s="27" t="str">
        <f t="shared" si="52"/>
        <v/>
      </c>
      <c r="P1673" s="27" t="str">
        <f t="shared" si="53"/>
        <v/>
      </c>
      <c r="Q1673" s="28" t="s">
        <v>66</v>
      </c>
      <c r="R1673" s="33" t="s">
        <v>66</v>
      </c>
      <c r="S1673" s="30">
        <f ca="1">SUMIFS(Dividendos!E:E,Dividendos!B:B,A1673,Dividendos!A:A,"&gt;="&amp;B1673,Dividendos!A:A,"&lt;="&amp; IF(I1673="",TODAY(),I1673 ))*D1673</f>
        <v>0</v>
      </c>
      <c r="T1673" s="30">
        <f t="shared" ca="1" si="54"/>
        <v>0</v>
      </c>
      <c r="U1673" s="31" t="str">
        <f ca="1">IFERROR(__xludf.DUMMYFUNCTION("IFERROR(IF(B1673=TODAY(),GOOGLEFINANCE(""INDEXBVMF:IFIX""),INDEX(GOOGLEFINANCE(""INDEXBVMF:IFIX"",""price"",$B1673),2,2)))"),"")</f>
        <v/>
      </c>
      <c r="V1673" s="31">
        <f ca="1">IFERROR(__xludf.DUMMYFUNCTION("IF(OR(ISBLANK($I1673),I1673=TODAY()), GOOGLEFINANCE(""INDEXBVMF:IFIX"") ,INDEX(GOOGLEFINANCE(""INDEXBVMF:IFIX"",""price"",$I1673),2,2))"),3416.25)</f>
        <v>3416.25</v>
      </c>
      <c r="W1673" s="32" t="e">
        <f t="shared" ca="1" si="55"/>
        <v>#VALUE!</v>
      </c>
      <c r="X1673" s="33" t="s">
        <v>66</v>
      </c>
      <c r="Y1673" s="34">
        <v>0</v>
      </c>
    </row>
    <row r="1674" spans="1:25" ht="15.75" customHeight="1" x14ac:dyDescent="0.2">
      <c r="A1674" s="48"/>
      <c r="B1674" s="45"/>
      <c r="C1674" s="46"/>
      <c r="D1674" s="48"/>
      <c r="E1674" s="135"/>
      <c r="F1674" s="49">
        <f t="shared" si="48"/>
        <v>0</v>
      </c>
      <c r="G1674" s="49">
        <f t="shared" si="49"/>
        <v>0</v>
      </c>
      <c r="H1674" s="34" t="s">
        <v>66</v>
      </c>
      <c r="I1674" s="45"/>
      <c r="J1674" s="46"/>
      <c r="K1674" s="25"/>
      <c r="L1674" s="22"/>
      <c r="M1674" s="47" t="str">
        <f t="shared" si="50"/>
        <v/>
      </c>
      <c r="N1674" s="27" t="str">
        <f t="shared" si="51"/>
        <v/>
      </c>
      <c r="O1674" s="27" t="str">
        <f t="shared" si="52"/>
        <v/>
      </c>
      <c r="P1674" s="27" t="str">
        <f t="shared" si="53"/>
        <v/>
      </c>
      <c r="Q1674" s="28" t="s">
        <v>66</v>
      </c>
      <c r="R1674" s="33" t="s">
        <v>66</v>
      </c>
      <c r="S1674" s="30">
        <f ca="1">SUMIFS(Dividendos!E:E,Dividendos!B:B,A1674,Dividendos!A:A,"&gt;="&amp;B1674,Dividendos!A:A,"&lt;="&amp; IF(I1674="",TODAY(),I1674 ))*D1674</f>
        <v>0</v>
      </c>
      <c r="T1674" s="30">
        <f t="shared" ca="1" si="54"/>
        <v>0</v>
      </c>
      <c r="U1674" s="31" t="str">
        <f ca="1">IFERROR(__xludf.DUMMYFUNCTION("IFERROR(IF(B1674=TODAY(),GOOGLEFINANCE(""INDEXBVMF:IFIX""),INDEX(GOOGLEFINANCE(""INDEXBVMF:IFIX"",""price"",$B1674),2,2)))"),"")</f>
        <v/>
      </c>
      <c r="V1674" s="31">
        <f ca="1">IFERROR(__xludf.DUMMYFUNCTION("IF(OR(ISBLANK($I1674),I1674=TODAY()), GOOGLEFINANCE(""INDEXBVMF:IFIX"") ,INDEX(GOOGLEFINANCE(""INDEXBVMF:IFIX"",""price"",$I1674),2,2))"),3416.25)</f>
        <v>3416.25</v>
      </c>
      <c r="W1674" s="32" t="e">
        <f t="shared" ca="1" si="55"/>
        <v>#VALUE!</v>
      </c>
      <c r="X1674" s="33" t="s">
        <v>66</v>
      </c>
      <c r="Y1674" s="34">
        <v>0</v>
      </c>
    </row>
    <row r="1675" spans="1:25" ht="15.75" customHeight="1" x14ac:dyDescent="0.2">
      <c r="A1675" s="48"/>
      <c r="B1675" s="45"/>
      <c r="C1675" s="46"/>
      <c r="D1675" s="48"/>
      <c r="E1675" s="135"/>
      <c r="F1675" s="49">
        <f t="shared" si="48"/>
        <v>0</v>
      </c>
      <c r="G1675" s="49">
        <f t="shared" si="49"/>
        <v>0</v>
      </c>
      <c r="H1675" s="34" t="s">
        <v>66</v>
      </c>
      <c r="I1675" s="45"/>
      <c r="J1675" s="46"/>
      <c r="K1675" s="25"/>
      <c r="L1675" s="22"/>
      <c r="M1675" s="47" t="str">
        <f t="shared" si="50"/>
        <v/>
      </c>
      <c r="N1675" s="27" t="str">
        <f t="shared" si="51"/>
        <v/>
      </c>
      <c r="O1675" s="27" t="str">
        <f t="shared" si="52"/>
        <v/>
      </c>
      <c r="P1675" s="27" t="str">
        <f t="shared" si="53"/>
        <v/>
      </c>
      <c r="Q1675" s="28" t="s">
        <v>66</v>
      </c>
      <c r="R1675" s="33" t="s">
        <v>66</v>
      </c>
      <c r="S1675" s="30">
        <f ca="1">SUMIFS(Dividendos!E:E,Dividendos!B:B,A1675,Dividendos!A:A,"&gt;="&amp;B1675,Dividendos!A:A,"&lt;="&amp; IF(I1675="",TODAY(),I1675 ))*D1675</f>
        <v>0</v>
      </c>
      <c r="T1675" s="30">
        <f t="shared" ca="1" si="54"/>
        <v>0</v>
      </c>
      <c r="U1675" s="31" t="str">
        <f ca="1">IFERROR(__xludf.DUMMYFUNCTION("IFERROR(IF(B1675=TODAY(),GOOGLEFINANCE(""INDEXBVMF:IFIX""),INDEX(GOOGLEFINANCE(""INDEXBVMF:IFIX"",""price"",$B1675),2,2)))"),"")</f>
        <v/>
      </c>
      <c r="V1675" s="31">
        <f ca="1">IFERROR(__xludf.DUMMYFUNCTION("IF(OR(ISBLANK($I1675),I1675=TODAY()), GOOGLEFINANCE(""INDEXBVMF:IFIX"") ,INDEX(GOOGLEFINANCE(""INDEXBVMF:IFIX"",""price"",$I1675),2,2))"),3416.25)</f>
        <v>3416.25</v>
      </c>
      <c r="W1675" s="32" t="e">
        <f t="shared" ca="1" si="55"/>
        <v>#VALUE!</v>
      </c>
      <c r="X1675" s="33" t="s">
        <v>66</v>
      </c>
      <c r="Y1675" s="34">
        <v>0</v>
      </c>
    </row>
    <row r="1676" spans="1:25" ht="15.75" customHeight="1" x14ac:dyDescent="0.2">
      <c r="A1676" s="48"/>
      <c r="B1676" s="45"/>
      <c r="C1676" s="46"/>
      <c r="D1676" s="48"/>
      <c r="E1676" s="135"/>
      <c r="F1676" s="49">
        <f t="shared" si="48"/>
        <v>0</v>
      </c>
      <c r="G1676" s="49">
        <f t="shared" si="49"/>
        <v>0</v>
      </c>
      <c r="H1676" s="34" t="s">
        <v>66</v>
      </c>
      <c r="I1676" s="45"/>
      <c r="J1676" s="46"/>
      <c r="K1676" s="25"/>
      <c r="L1676" s="22"/>
      <c r="M1676" s="47" t="str">
        <f t="shared" si="50"/>
        <v/>
      </c>
      <c r="N1676" s="27" t="str">
        <f t="shared" si="51"/>
        <v/>
      </c>
      <c r="O1676" s="27" t="str">
        <f t="shared" si="52"/>
        <v/>
      </c>
      <c r="P1676" s="27" t="str">
        <f t="shared" si="53"/>
        <v/>
      </c>
      <c r="Q1676" s="28" t="s">
        <v>66</v>
      </c>
      <c r="R1676" s="33" t="s">
        <v>66</v>
      </c>
      <c r="S1676" s="30">
        <f ca="1">SUMIFS(Dividendos!E:E,Dividendos!B:B,A1676,Dividendos!A:A,"&gt;="&amp;B1676,Dividendos!A:A,"&lt;="&amp; IF(I1676="",TODAY(),I1676 ))*D1676</f>
        <v>0</v>
      </c>
      <c r="T1676" s="30">
        <f t="shared" ca="1" si="54"/>
        <v>0</v>
      </c>
      <c r="U1676" s="31" t="str">
        <f ca="1">IFERROR(__xludf.DUMMYFUNCTION("IFERROR(IF(B1676=TODAY(),GOOGLEFINANCE(""INDEXBVMF:IFIX""),INDEX(GOOGLEFINANCE(""INDEXBVMF:IFIX"",""price"",$B1676),2,2)))"),"")</f>
        <v/>
      </c>
      <c r="V1676" s="31">
        <f ca="1">IFERROR(__xludf.DUMMYFUNCTION("IF(OR(ISBLANK($I1676),I1676=TODAY()), GOOGLEFINANCE(""INDEXBVMF:IFIX"") ,INDEX(GOOGLEFINANCE(""INDEXBVMF:IFIX"",""price"",$I1676),2,2))"),3416.25)</f>
        <v>3416.25</v>
      </c>
      <c r="W1676" s="32" t="e">
        <f t="shared" ca="1" si="55"/>
        <v>#VALUE!</v>
      </c>
      <c r="X1676" s="33" t="s">
        <v>66</v>
      </c>
      <c r="Y1676" s="34">
        <v>0</v>
      </c>
    </row>
    <row r="1677" spans="1:25" ht="15.75" customHeight="1" x14ac:dyDescent="0.2">
      <c r="A1677" s="48"/>
      <c r="B1677" s="45"/>
      <c r="C1677" s="46"/>
      <c r="D1677" s="48"/>
      <c r="E1677" s="135"/>
      <c r="F1677" s="49">
        <f t="shared" si="48"/>
        <v>0</v>
      </c>
      <c r="G1677" s="49">
        <f t="shared" si="49"/>
        <v>0</v>
      </c>
      <c r="H1677" s="34" t="s">
        <v>66</v>
      </c>
      <c r="I1677" s="45"/>
      <c r="J1677" s="46"/>
      <c r="K1677" s="25"/>
      <c r="L1677" s="22"/>
      <c r="M1677" s="47" t="str">
        <f t="shared" si="50"/>
        <v/>
      </c>
      <c r="N1677" s="27" t="str">
        <f t="shared" si="51"/>
        <v/>
      </c>
      <c r="O1677" s="27" t="str">
        <f t="shared" si="52"/>
        <v/>
      </c>
      <c r="P1677" s="27" t="str">
        <f t="shared" si="53"/>
        <v/>
      </c>
      <c r="Q1677" s="28" t="s">
        <v>66</v>
      </c>
      <c r="R1677" s="33" t="s">
        <v>66</v>
      </c>
      <c r="S1677" s="30">
        <f ca="1">SUMIFS(Dividendos!E:E,Dividendos!B:B,A1677,Dividendos!A:A,"&gt;="&amp;B1677,Dividendos!A:A,"&lt;="&amp; IF(I1677="",TODAY(),I1677 ))*D1677</f>
        <v>0</v>
      </c>
      <c r="T1677" s="30">
        <f t="shared" ca="1" si="54"/>
        <v>0</v>
      </c>
      <c r="U1677" s="31" t="str">
        <f ca="1">IFERROR(__xludf.DUMMYFUNCTION("IFERROR(IF(B1677=TODAY(),GOOGLEFINANCE(""INDEXBVMF:IFIX""),INDEX(GOOGLEFINANCE(""INDEXBVMF:IFIX"",""price"",$B1677),2,2)))"),"")</f>
        <v/>
      </c>
      <c r="V1677" s="31">
        <f ca="1">IFERROR(__xludf.DUMMYFUNCTION("IF(OR(ISBLANK($I1677),I1677=TODAY()), GOOGLEFINANCE(""INDEXBVMF:IFIX"") ,INDEX(GOOGLEFINANCE(""INDEXBVMF:IFIX"",""price"",$I1677),2,2))"),3416.25)</f>
        <v>3416.25</v>
      </c>
      <c r="W1677" s="32" t="e">
        <f t="shared" ca="1" si="55"/>
        <v>#VALUE!</v>
      </c>
      <c r="X1677" s="33" t="s">
        <v>66</v>
      </c>
      <c r="Y1677" s="34">
        <v>0</v>
      </c>
    </row>
    <row r="1678" spans="1:25" ht="15.75" customHeight="1" x14ac:dyDescent="0.2">
      <c r="A1678" s="48"/>
      <c r="B1678" s="45"/>
      <c r="C1678" s="46"/>
      <c r="D1678" s="48"/>
      <c r="E1678" s="135"/>
      <c r="F1678" s="49">
        <f t="shared" si="48"/>
        <v>0</v>
      </c>
      <c r="G1678" s="49">
        <f t="shared" si="49"/>
        <v>0</v>
      </c>
      <c r="H1678" s="34" t="s">
        <v>66</v>
      </c>
      <c r="I1678" s="45"/>
      <c r="J1678" s="46"/>
      <c r="K1678" s="25"/>
      <c r="L1678" s="22"/>
      <c r="M1678" s="47" t="str">
        <f t="shared" si="50"/>
        <v/>
      </c>
      <c r="N1678" s="27" t="str">
        <f t="shared" si="51"/>
        <v/>
      </c>
      <c r="O1678" s="27" t="str">
        <f t="shared" si="52"/>
        <v/>
      </c>
      <c r="P1678" s="27" t="str">
        <f t="shared" si="53"/>
        <v/>
      </c>
      <c r="Q1678" s="28" t="s">
        <v>66</v>
      </c>
      <c r="R1678" s="33" t="s">
        <v>66</v>
      </c>
      <c r="S1678" s="30">
        <f ca="1">SUMIFS(Dividendos!E:E,Dividendos!B:B,A1678,Dividendos!A:A,"&gt;="&amp;B1678,Dividendos!A:A,"&lt;="&amp; IF(I1678="",TODAY(),I1678 ))*D1678</f>
        <v>0</v>
      </c>
      <c r="T1678" s="30">
        <f t="shared" ca="1" si="54"/>
        <v>0</v>
      </c>
      <c r="U1678" s="31" t="str">
        <f ca="1">IFERROR(__xludf.DUMMYFUNCTION("IFERROR(IF(B1678=TODAY(),GOOGLEFINANCE(""INDEXBVMF:IFIX""),INDEX(GOOGLEFINANCE(""INDEXBVMF:IFIX"",""price"",$B1678),2,2)))"),"")</f>
        <v/>
      </c>
      <c r="V1678" s="31">
        <f ca="1">IFERROR(__xludf.DUMMYFUNCTION("IF(OR(ISBLANK($I1678),I1678=TODAY()), GOOGLEFINANCE(""INDEXBVMF:IFIX"") ,INDEX(GOOGLEFINANCE(""INDEXBVMF:IFIX"",""price"",$I1678),2,2))"),3416.25)</f>
        <v>3416.25</v>
      </c>
      <c r="W1678" s="32" t="e">
        <f t="shared" ca="1" si="55"/>
        <v>#VALUE!</v>
      </c>
      <c r="X1678" s="33" t="s">
        <v>66</v>
      </c>
      <c r="Y1678" s="34">
        <v>0</v>
      </c>
    </row>
    <row r="1679" spans="1:25" ht="15.75" customHeight="1" x14ac:dyDescent="0.2">
      <c r="A1679" s="48"/>
      <c r="B1679" s="45"/>
      <c r="C1679" s="46"/>
      <c r="D1679" s="48"/>
      <c r="E1679" s="135"/>
      <c r="F1679" s="49">
        <f t="shared" si="48"/>
        <v>0</v>
      </c>
      <c r="G1679" s="49">
        <f t="shared" si="49"/>
        <v>0</v>
      </c>
      <c r="H1679" s="34" t="s">
        <v>66</v>
      </c>
      <c r="I1679" s="45"/>
      <c r="J1679" s="46"/>
      <c r="K1679" s="25"/>
      <c r="L1679" s="22"/>
      <c r="M1679" s="47" t="str">
        <f t="shared" si="50"/>
        <v/>
      </c>
      <c r="N1679" s="27" t="str">
        <f t="shared" si="51"/>
        <v/>
      </c>
      <c r="O1679" s="27" t="str">
        <f t="shared" si="52"/>
        <v/>
      </c>
      <c r="P1679" s="27" t="str">
        <f t="shared" si="53"/>
        <v/>
      </c>
      <c r="Q1679" s="28" t="s">
        <v>66</v>
      </c>
      <c r="R1679" s="33" t="s">
        <v>66</v>
      </c>
      <c r="S1679" s="30">
        <f ca="1">SUMIFS(Dividendos!E:E,Dividendos!B:B,A1679,Dividendos!A:A,"&gt;="&amp;B1679,Dividendos!A:A,"&lt;="&amp; IF(I1679="",TODAY(),I1679 ))*D1679</f>
        <v>0</v>
      </c>
      <c r="T1679" s="30">
        <f t="shared" ca="1" si="54"/>
        <v>0</v>
      </c>
      <c r="U1679" s="31" t="str">
        <f ca="1">IFERROR(__xludf.DUMMYFUNCTION("IFERROR(IF(B1679=TODAY(),GOOGLEFINANCE(""INDEXBVMF:IFIX""),INDEX(GOOGLEFINANCE(""INDEXBVMF:IFIX"",""price"",$B1679),2,2)))"),"")</f>
        <v/>
      </c>
      <c r="V1679" s="31">
        <f ca="1">IFERROR(__xludf.DUMMYFUNCTION("IF(OR(ISBLANK($I1679),I1679=TODAY()), GOOGLEFINANCE(""INDEXBVMF:IFIX"") ,INDEX(GOOGLEFINANCE(""INDEXBVMF:IFIX"",""price"",$I1679),2,2))"),3416.25)</f>
        <v>3416.25</v>
      </c>
      <c r="W1679" s="32" t="e">
        <f t="shared" ca="1" si="55"/>
        <v>#VALUE!</v>
      </c>
      <c r="X1679" s="33" t="s">
        <v>66</v>
      </c>
      <c r="Y1679" s="34">
        <v>0</v>
      </c>
    </row>
    <row r="1680" spans="1:25" ht="15.75" customHeight="1" x14ac:dyDescent="0.2">
      <c r="A1680" s="48"/>
      <c r="B1680" s="45"/>
      <c r="C1680" s="46"/>
      <c r="D1680" s="48"/>
      <c r="E1680" s="135"/>
      <c r="F1680" s="49">
        <f t="shared" si="48"/>
        <v>0</v>
      </c>
      <c r="G1680" s="49">
        <f t="shared" si="49"/>
        <v>0</v>
      </c>
      <c r="H1680" s="34" t="s">
        <v>66</v>
      </c>
      <c r="I1680" s="45"/>
      <c r="J1680" s="46"/>
      <c r="K1680" s="25"/>
      <c r="L1680" s="22"/>
      <c r="M1680" s="47" t="str">
        <f t="shared" si="50"/>
        <v/>
      </c>
      <c r="N1680" s="27" t="str">
        <f t="shared" si="51"/>
        <v/>
      </c>
      <c r="O1680" s="27" t="str">
        <f t="shared" si="52"/>
        <v/>
      </c>
      <c r="P1680" s="27" t="str">
        <f t="shared" si="53"/>
        <v/>
      </c>
      <c r="Q1680" s="28" t="s">
        <v>66</v>
      </c>
      <c r="R1680" s="33" t="s">
        <v>66</v>
      </c>
      <c r="S1680" s="30">
        <f ca="1">SUMIFS(Dividendos!E:E,Dividendos!B:B,A1680,Dividendos!A:A,"&gt;="&amp;B1680,Dividendos!A:A,"&lt;="&amp; IF(I1680="",TODAY(),I1680 ))*D1680</f>
        <v>0</v>
      </c>
      <c r="T1680" s="30">
        <f t="shared" ca="1" si="54"/>
        <v>0</v>
      </c>
      <c r="U1680" s="31" t="str">
        <f ca="1">IFERROR(__xludf.DUMMYFUNCTION("IFERROR(IF(B1680=TODAY(),GOOGLEFINANCE(""INDEXBVMF:IFIX""),INDEX(GOOGLEFINANCE(""INDEXBVMF:IFIX"",""price"",$B1680),2,2)))"),"")</f>
        <v/>
      </c>
      <c r="V1680" s="31">
        <f ca="1">IFERROR(__xludf.DUMMYFUNCTION("IF(OR(ISBLANK($I1680),I1680=TODAY()), GOOGLEFINANCE(""INDEXBVMF:IFIX"") ,INDEX(GOOGLEFINANCE(""INDEXBVMF:IFIX"",""price"",$I1680),2,2))"),3416.25)</f>
        <v>3416.25</v>
      </c>
      <c r="W1680" s="32" t="e">
        <f t="shared" ca="1" si="55"/>
        <v>#VALUE!</v>
      </c>
      <c r="X1680" s="33" t="s">
        <v>66</v>
      </c>
      <c r="Y1680" s="34">
        <v>0</v>
      </c>
    </row>
    <row r="1681" spans="1:25" ht="15.75" customHeight="1" x14ac:dyDescent="0.2">
      <c r="A1681" s="48"/>
      <c r="B1681" s="45"/>
      <c r="C1681" s="46"/>
      <c r="D1681" s="48"/>
      <c r="E1681" s="135"/>
      <c r="F1681" s="49">
        <f t="shared" si="48"/>
        <v>0</v>
      </c>
      <c r="G1681" s="49">
        <f t="shared" si="49"/>
        <v>0</v>
      </c>
      <c r="H1681" s="34" t="s">
        <v>66</v>
      </c>
      <c r="I1681" s="45"/>
      <c r="J1681" s="46"/>
      <c r="K1681" s="25"/>
      <c r="L1681" s="22"/>
      <c r="M1681" s="47" t="str">
        <f t="shared" si="50"/>
        <v/>
      </c>
      <c r="N1681" s="27" t="str">
        <f t="shared" si="51"/>
        <v/>
      </c>
      <c r="O1681" s="27" t="str">
        <f t="shared" si="52"/>
        <v/>
      </c>
      <c r="P1681" s="27" t="str">
        <f t="shared" si="53"/>
        <v/>
      </c>
      <c r="Q1681" s="28" t="s">
        <v>66</v>
      </c>
      <c r="R1681" s="33" t="s">
        <v>66</v>
      </c>
      <c r="S1681" s="30">
        <f ca="1">SUMIFS(Dividendos!E:E,Dividendos!B:B,A1681,Dividendos!A:A,"&gt;="&amp;B1681,Dividendos!A:A,"&lt;="&amp; IF(I1681="",TODAY(),I1681 ))*D1681</f>
        <v>0</v>
      </c>
      <c r="T1681" s="30">
        <f t="shared" ca="1" si="54"/>
        <v>0</v>
      </c>
      <c r="U1681" s="31" t="str">
        <f ca="1">IFERROR(__xludf.DUMMYFUNCTION("IFERROR(IF(B1681=TODAY(),GOOGLEFINANCE(""INDEXBVMF:IFIX""),INDEX(GOOGLEFINANCE(""INDEXBVMF:IFIX"",""price"",$B1681),2,2)))"),"")</f>
        <v/>
      </c>
      <c r="V1681" s="31">
        <f ca="1">IFERROR(__xludf.DUMMYFUNCTION("IF(OR(ISBLANK($I1681),I1681=TODAY()), GOOGLEFINANCE(""INDEXBVMF:IFIX"") ,INDEX(GOOGLEFINANCE(""INDEXBVMF:IFIX"",""price"",$I1681),2,2))"),3416.25)</f>
        <v>3416.25</v>
      </c>
      <c r="W1681" s="32" t="e">
        <f t="shared" ca="1" si="55"/>
        <v>#VALUE!</v>
      </c>
      <c r="X1681" s="33" t="s">
        <v>66</v>
      </c>
      <c r="Y1681" s="34">
        <v>0</v>
      </c>
    </row>
    <row r="1682" spans="1:25" ht="15.75" customHeight="1" x14ac:dyDescent="0.2">
      <c r="A1682" s="48"/>
      <c r="B1682" s="45"/>
      <c r="C1682" s="46"/>
      <c r="D1682" s="48"/>
      <c r="E1682" s="135"/>
      <c r="F1682" s="49">
        <f t="shared" si="48"/>
        <v>0</v>
      </c>
      <c r="G1682" s="49">
        <f t="shared" si="49"/>
        <v>0</v>
      </c>
      <c r="H1682" s="34" t="s">
        <v>66</v>
      </c>
      <c r="I1682" s="45"/>
      <c r="J1682" s="46"/>
      <c r="K1682" s="25"/>
      <c r="L1682" s="22"/>
      <c r="M1682" s="47" t="str">
        <f t="shared" si="50"/>
        <v/>
      </c>
      <c r="N1682" s="27" t="str">
        <f t="shared" si="51"/>
        <v/>
      </c>
      <c r="O1682" s="27" t="str">
        <f t="shared" si="52"/>
        <v/>
      </c>
      <c r="P1682" s="27" t="str">
        <f t="shared" si="53"/>
        <v/>
      </c>
      <c r="Q1682" s="28" t="s">
        <v>66</v>
      </c>
      <c r="R1682" s="33" t="s">
        <v>66</v>
      </c>
      <c r="S1682" s="30">
        <f ca="1">SUMIFS(Dividendos!E:E,Dividendos!B:B,A1682,Dividendos!A:A,"&gt;="&amp;B1682,Dividendos!A:A,"&lt;="&amp; IF(I1682="",TODAY(),I1682 ))*D1682</f>
        <v>0</v>
      </c>
      <c r="T1682" s="30">
        <f t="shared" ca="1" si="54"/>
        <v>0</v>
      </c>
      <c r="U1682" s="31" t="str">
        <f ca="1">IFERROR(__xludf.DUMMYFUNCTION("IFERROR(IF(B1682=TODAY(),GOOGLEFINANCE(""INDEXBVMF:IFIX""),INDEX(GOOGLEFINANCE(""INDEXBVMF:IFIX"",""price"",$B1682),2,2)))"),"")</f>
        <v/>
      </c>
      <c r="V1682" s="31">
        <f ca="1">IFERROR(__xludf.DUMMYFUNCTION("IF(OR(ISBLANK($I1682),I1682=TODAY()), GOOGLEFINANCE(""INDEXBVMF:IFIX"") ,INDEX(GOOGLEFINANCE(""INDEXBVMF:IFIX"",""price"",$I1682),2,2))"),3416.25)</f>
        <v>3416.25</v>
      </c>
      <c r="W1682" s="32" t="e">
        <f t="shared" ca="1" si="55"/>
        <v>#VALUE!</v>
      </c>
      <c r="X1682" s="33" t="s">
        <v>66</v>
      </c>
      <c r="Y1682" s="34">
        <v>0</v>
      </c>
    </row>
    <row r="1683" spans="1:25" ht="15.75" customHeight="1" x14ac:dyDescent="0.2">
      <c r="A1683" s="48"/>
      <c r="B1683" s="45"/>
      <c r="C1683" s="46"/>
      <c r="D1683" s="48"/>
      <c r="E1683" s="135"/>
      <c r="F1683" s="49">
        <f t="shared" si="48"/>
        <v>0</v>
      </c>
      <c r="G1683" s="49">
        <f t="shared" si="49"/>
        <v>0</v>
      </c>
      <c r="H1683" s="34" t="s">
        <v>66</v>
      </c>
      <c r="I1683" s="45"/>
      <c r="J1683" s="46"/>
      <c r="K1683" s="25"/>
      <c r="L1683" s="22"/>
      <c r="M1683" s="47" t="str">
        <f t="shared" si="50"/>
        <v/>
      </c>
      <c r="N1683" s="27" t="str">
        <f t="shared" si="51"/>
        <v/>
      </c>
      <c r="O1683" s="27" t="str">
        <f t="shared" si="52"/>
        <v/>
      </c>
      <c r="P1683" s="27" t="str">
        <f t="shared" si="53"/>
        <v/>
      </c>
      <c r="Q1683" s="28" t="s">
        <v>66</v>
      </c>
      <c r="R1683" s="33" t="s">
        <v>66</v>
      </c>
      <c r="S1683" s="30">
        <f ca="1">SUMIFS(Dividendos!E:E,Dividendos!B:B,A1683,Dividendos!A:A,"&gt;="&amp;B1683,Dividendos!A:A,"&lt;="&amp; IF(I1683="",TODAY(),I1683 ))*D1683</f>
        <v>0</v>
      </c>
      <c r="T1683" s="30">
        <f t="shared" ca="1" si="54"/>
        <v>0</v>
      </c>
      <c r="U1683" s="31" t="str">
        <f ca="1">IFERROR(__xludf.DUMMYFUNCTION("IFERROR(IF(B1683=TODAY(),GOOGLEFINANCE(""INDEXBVMF:IFIX""),INDEX(GOOGLEFINANCE(""INDEXBVMF:IFIX"",""price"",$B1683),2,2)))"),"")</f>
        <v/>
      </c>
      <c r="V1683" s="31">
        <f ca="1">IFERROR(__xludf.DUMMYFUNCTION("IF(OR(ISBLANK($I1683),I1683=TODAY()), GOOGLEFINANCE(""INDEXBVMF:IFIX"") ,INDEX(GOOGLEFINANCE(""INDEXBVMF:IFIX"",""price"",$I1683),2,2))"),3416.25)</f>
        <v>3416.25</v>
      </c>
      <c r="W1683" s="32" t="e">
        <f t="shared" ca="1" si="55"/>
        <v>#VALUE!</v>
      </c>
      <c r="X1683" s="33" t="s">
        <v>66</v>
      </c>
      <c r="Y1683" s="34">
        <v>0</v>
      </c>
    </row>
    <row r="1684" spans="1:25" ht="15.75" customHeight="1" x14ac:dyDescent="0.2">
      <c r="A1684" s="48"/>
      <c r="B1684" s="45"/>
      <c r="C1684" s="46"/>
      <c r="D1684" s="48"/>
      <c r="E1684" s="135"/>
      <c r="F1684" s="49">
        <f t="shared" si="48"/>
        <v>0</v>
      </c>
      <c r="G1684" s="49">
        <f t="shared" si="49"/>
        <v>0</v>
      </c>
      <c r="H1684" s="34" t="s">
        <v>66</v>
      </c>
      <c r="I1684" s="45"/>
      <c r="J1684" s="46"/>
      <c r="K1684" s="25"/>
      <c r="L1684" s="22"/>
      <c r="M1684" s="47" t="str">
        <f t="shared" si="50"/>
        <v/>
      </c>
      <c r="N1684" s="27" t="str">
        <f t="shared" si="51"/>
        <v/>
      </c>
      <c r="O1684" s="27" t="str">
        <f t="shared" si="52"/>
        <v/>
      </c>
      <c r="P1684" s="27" t="str">
        <f t="shared" si="53"/>
        <v/>
      </c>
      <c r="Q1684" s="28" t="s">
        <v>66</v>
      </c>
      <c r="R1684" s="33" t="s">
        <v>66</v>
      </c>
      <c r="S1684" s="30">
        <f ca="1">SUMIFS(Dividendos!E:E,Dividendos!B:B,A1684,Dividendos!A:A,"&gt;="&amp;B1684,Dividendos!A:A,"&lt;="&amp; IF(I1684="",TODAY(),I1684 ))*D1684</f>
        <v>0</v>
      </c>
      <c r="T1684" s="30">
        <f t="shared" ca="1" si="54"/>
        <v>0</v>
      </c>
      <c r="U1684" s="31" t="str">
        <f ca="1">IFERROR(__xludf.DUMMYFUNCTION("IFERROR(IF(B1684=TODAY(),GOOGLEFINANCE(""INDEXBVMF:IFIX""),INDEX(GOOGLEFINANCE(""INDEXBVMF:IFIX"",""price"",$B1684),2,2)))"),"")</f>
        <v/>
      </c>
      <c r="V1684" s="31">
        <f ca="1">IFERROR(__xludf.DUMMYFUNCTION("IF(OR(ISBLANK($I1684),I1684=TODAY()), GOOGLEFINANCE(""INDEXBVMF:IFIX"") ,INDEX(GOOGLEFINANCE(""INDEXBVMF:IFIX"",""price"",$I1684),2,2))"),3416.25)</f>
        <v>3416.25</v>
      </c>
      <c r="W1684" s="32" t="e">
        <f t="shared" ca="1" si="55"/>
        <v>#VALUE!</v>
      </c>
      <c r="X1684" s="33" t="s">
        <v>66</v>
      </c>
      <c r="Y1684" s="34">
        <v>0</v>
      </c>
    </row>
    <row r="1685" spans="1:25" ht="15.75" customHeight="1" x14ac:dyDescent="0.2">
      <c r="A1685" s="48"/>
      <c r="B1685" s="45"/>
      <c r="C1685" s="46"/>
      <c r="D1685" s="48"/>
      <c r="E1685" s="135"/>
      <c r="F1685" s="49">
        <f t="shared" si="48"/>
        <v>0</v>
      </c>
      <c r="G1685" s="49">
        <f t="shared" si="49"/>
        <v>0</v>
      </c>
      <c r="H1685" s="34" t="s">
        <v>66</v>
      </c>
      <c r="I1685" s="45"/>
      <c r="J1685" s="46"/>
      <c r="K1685" s="25"/>
      <c r="L1685" s="22"/>
      <c r="M1685" s="47" t="str">
        <f t="shared" si="50"/>
        <v/>
      </c>
      <c r="N1685" s="27" t="str">
        <f t="shared" si="51"/>
        <v/>
      </c>
      <c r="O1685" s="27" t="str">
        <f t="shared" si="52"/>
        <v/>
      </c>
      <c r="P1685" s="27" t="str">
        <f t="shared" si="53"/>
        <v/>
      </c>
      <c r="Q1685" s="28" t="s">
        <v>66</v>
      </c>
      <c r="R1685" s="33" t="s">
        <v>66</v>
      </c>
      <c r="S1685" s="30">
        <f ca="1">SUMIFS(Dividendos!E:E,Dividendos!B:B,A1685,Dividendos!A:A,"&gt;="&amp;B1685,Dividendos!A:A,"&lt;="&amp; IF(I1685="",TODAY(),I1685 ))*D1685</f>
        <v>0</v>
      </c>
      <c r="T1685" s="30">
        <f t="shared" ca="1" si="54"/>
        <v>0</v>
      </c>
      <c r="U1685" s="31" t="str">
        <f ca="1">IFERROR(__xludf.DUMMYFUNCTION("IFERROR(IF(B1685=TODAY(),GOOGLEFINANCE(""INDEXBVMF:IFIX""),INDEX(GOOGLEFINANCE(""INDEXBVMF:IFIX"",""price"",$B1685),2,2)))"),"")</f>
        <v/>
      </c>
      <c r="V1685" s="31">
        <f ca="1">IFERROR(__xludf.DUMMYFUNCTION("IF(OR(ISBLANK($I1685),I1685=TODAY()), GOOGLEFINANCE(""INDEXBVMF:IFIX"") ,INDEX(GOOGLEFINANCE(""INDEXBVMF:IFIX"",""price"",$I1685),2,2))"),3416.25)</f>
        <v>3416.25</v>
      </c>
      <c r="W1685" s="32" t="e">
        <f t="shared" ca="1" si="55"/>
        <v>#VALUE!</v>
      </c>
      <c r="X1685" s="33" t="s">
        <v>66</v>
      </c>
      <c r="Y1685" s="34">
        <v>0</v>
      </c>
    </row>
    <row r="1686" spans="1:25" ht="15.75" customHeight="1" x14ac:dyDescent="0.2">
      <c r="A1686" s="48"/>
      <c r="B1686" s="45"/>
      <c r="C1686" s="46"/>
      <c r="D1686" s="48"/>
      <c r="E1686" s="135"/>
      <c r="F1686" s="49">
        <f t="shared" si="48"/>
        <v>0</v>
      </c>
      <c r="G1686" s="49">
        <f t="shared" si="49"/>
        <v>0</v>
      </c>
      <c r="H1686" s="34" t="s">
        <v>66</v>
      </c>
      <c r="I1686" s="45"/>
      <c r="J1686" s="46"/>
      <c r="K1686" s="25"/>
      <c r="L1686" s="22"/>
      <c r="M1686" s="47" t="str">
        <f t="shared" si="50"/>
        <v/>
      </c>
      <c r="N1686" s="27" t="str">
        <f t="shared" si="51"/>
        <v/>
      </c>
      <c r="O1686" s="27" t="str">
        <f t="shared" si="52"/>
        <v/>
      </c>
      <c r="P1686" s="27" t="str">
        <f t="shared" si="53"/>
        <v/>
      </c>
      <c r="Q1686" s="28" t="s">
        <v>66</v>
      </c>
      <c r="R1686" s="33" t="s">
        <v>66</v>
      </c>
      <c r="S1686" s="30">
        <f ca="1">SUMIFS(Dividendos!E:E,Dividendos!B:B,A1686,Dividendos!A:A,"&gt;="&amp;B1686,Dividendos!A:A,"&lt;="&amp; IF(I1686="",TODAY(),I1686 ))*D1686</f>
        <v>0</v>
      </c>
      <c r="T1686" s="30">
        <f t="shared" ca="1" si="54"/>
        <v>0</v>
      </c>
      <c r="U1686" s="31" t="str">
        <f ca="1">IFERROR(__xludf.DUMMYFUNCTION("IFERROR(IF(B1686=TODAY(),GOOGLEFINANCE(""INDEXBVMF:IFIX""),INDEX(GOOGLEFINANCE(""INDEXBVMF:IFIX"",""price"",$B1686),2,2)))"),"")</f>
        <v/>
      </c>
      <c r="V1686" s="31">
        <f ca="1">IFERROR(__xludf.DUMMYFUNCTION("IF(OR(ISBLANK($I1686),I1686=TODAY()), GOOGLEFINANCE(""INDEXBVMF:IFIX"") ,INDEX(GOOGLEFINANCE(""INDEXBVMF:IFIX"",""price"",$I1686),2,2))"),3416.25)</f>
        <v>3416.25</v>
      </c>
      <c r="W1686" s="32" t="e">
        <f t="shared" ca="1" si="55"/>
        <v>#VALUE!</v>
      </c>
      <c r="X1686" s="33" t="s">
        <v>66</v>
      </c>
      <c r="Y1686" s="34">
        <v>0</v>
      </c>
    </row>
    <row r="1687" spans="1:25" ht="15.75" customHeight="1" x14ac:dyDescent="0.2">
      <c r="A1687" s="48"/>
      <c r="B1687" s="45"/>
      <c r="C1687" s="46"/>
      <c r="D1687" s="48"/>
      <c r="E1687" s="135"/>
      <c r="F1687" s="49">
        <f t="shared" si="48"/>
        <v>0</v>
      </c>
      <c r="G1687" s="49">
        <f t="shared" si="49"/>
        <v>0</v>
      </c>
      <c r="H1687" s="34" t="s">
        <v>66</v>
      </c>
      <c r="I1687" s="45"/>
      <c r="J1687" s="46"/>
      <c r="K1687" s="25"/>
      <c r="L1687" s="22"/>
      <c r="M1687" s="47" t="str">
        <f t="shared" si="50"/>
        <v/>
      </c>
      <c r="N1687" s="27" t="str">
        <f t="shared" si="51"/>
        <v/>
      </c>
      <c r="O1687" s="27" t="str">
        <f t="shared" si="52"/>
        <v/>
      </c>
      <c r="P1687" s="27" t="str">
        <f t="shared" si="53"/>
        <v/>
      </c>
      <c r="Q1687" s="28" t="s">
        <v>66</v>
      </c>
      <c r="R1687" s="33" t="s">
        <v>66</v>
      </c>
      <c r="S1687" s="30">
        <f ca="1">SUMIFS(Dividendos!E:E,Dividendos!B:B,A1687,Dividendos!A:A,"&gt;="&amp;B1687,Dividendos!A:A,"&lt;="&amp; IF(I1687="",TODAY(),I1687 ))*D1687</f>
        <v>0</v>
      </c>
      <c r="T1687" s="30">
        <f t="shared" ca="1" si="54"/>
        <v>0</v>
      </c>
      <c r="U1687" s="31" t="str">
        <f ca="1">IFERROR(__xludf.DUMMYFUNCTION("IFERROR(IF(B1687=TODAY(),GOOGLEFINANCE(""INDEXBVMF:IFIX""),INDEX(GOOGLEFINANCE(""INDEXBVMF:IFIX"",""price"",$B1687),2,2)))"),"")</f>
        <v/>
      </c>
      <c r="V1687" s="31">
        <f ca="1">IFERROR(__xludf.DUMMYFUNCTION("IF(OR(ISBLANK($I1687),I1687=TODAY()), GOOGLEFINANCE(""INDEXBVMF:IFIX"") ,INDEX(GOOGLEFINANCE(""INDEXBVMF:IFIX"",""price"",$I1687),2,2))"),3416.25)</f>
        <v>3416.25</v>
      </c>
      <c r="W1687" s="32" t="e">
        <f t="shared" ca="1" si="55"/>
        <v>#VALUE!</v>
      </c>
      <c r="X1687" s="33" t="s">
        <v>66</v>
      </c>
      <c r="Y1687" s="34">
        <v>0</v>
      </c>
    </row>
    <row r="1688" spans="1:25" ht="15.75" customHeight="1" x14ac:dyDescent="0.2">
      <c r="A1688" s="48"/>
      <c r="B1688" s="45"/>
      <c r="C1688" s="46"/>
      <c r="D1688" s="48"/>
      <c r="E1688" s="135"/>
      <c r="F1688" s="49">
        <f t="shared" si="48"/>
        <v>0</v>
      </c>
      <c r="G1688" s="49">
        <f t="shared" si="49"/>
        <v>0</v>
      </c>
      <c r="H1688" s="34" t="s">
        <v>66</v>
      </c>
      <c r="I1688" s="45"/>
      <c r="J1688" s="46"/>
      <c r="K1688" s="25"/>
      <c r="L1688" s="22"/>
      <c r="M1688" s="47" t="str">
        <f t="shared" si="50"/>
        <v/>
      </c>
      <c r="N1688" s="27" t="str">
        <f t="shared" si="51"/>
        <v/>
      </c>
      <c r="O1688" s="27" t="str">
        <f t="shared" si="52"/>
        <v/>
      </c>
      <c r="P1688" s="27" t="str">
        <f t="shared" si="53"/>
        <v/>
      </c>
      <c r="Q1688" s="28" t="s">
        <v>66</v>
      </c>
      <c r="R1688" s="33" t="s">
        <v>66</v>
      </c>
      <c r="S1688" s="30">
        <f ca="1">SUMIFS(Dividendos!E:E,Dividendos!B:B,A1688,Dividendos!A:A,"&gt;="&amp;B1688,Dividendos!A:A,"&lt;="&amp; IF(I1688="",TODAY(),I1688 ))*D1688</f>
        <v>0</v>
      </c>
      <c r="T1688" s="30">
        <f t="shared" ca="1" si="54"/>
        <v>0</v>
      </c>
      <c r="U1688" s="31" t="str">
        <f ca="1">IFERROR(__xludf.DUMMYFUNCTION("IFERROR(IF(B1688=TODAY(),GOOGLEFINANCE(""INDEXBVMF:IFIX""),INDEX(GOOGLEFINANCE(""INDEXBVMF:IFIX"",""price"",$B1688),2,2)))"),"")</f>
        <v/>
      </c>
      <c r="V1688" s="31">
        <f ca="1">IFERROR(__xludf.DUMMYFUNCTION("IF(OR(ISBLANK($I1688),I1688=TODAY()), GOOGLEFINANCE(""INDEXBVMF:IFIX"") ,INDEX(GOOGLEFINANCE(""INDEXBVMF:IFIX"",""price"",$I1688),2,2))"),3416.25)</f>
        <v>3416.25</v>
      </c>
      <c r="W1688" s="32" t="e">
        <f t="shared" ca="1" si="55"/>
        <v>#VALUE!</v>
      </c>
      <c r="X1688" s="33" t="s">
        <v>66</v>
      </c>
      <c r="Y1688" s="34">
        <v>0</v>
      </c>
    </row>
    <row r="1689" spans="1:25" ht="15.75" customHeight="1" x14ac:dyDescent="0.2">
      <c r="A1689" s="48"/>
      <c r="B1689" s="45"/>
      <c r="C1689" s="46"/>
      <c r="D1689" s="48"/>
      <c r="E1689" s="135"/>
      <c r="F1689" s="49">
        <f t="shared" si="48"/>
        <v>0</v>
      </c>
      <c r="G1689" s="49">
        <f t="shared" si="49"/>
        <v>0</v>
      </c>
      <c r="H1689" s="34" t="s">
        <v>66</v>
      </c>
      <c r="I1689" s="45"/>
      <c r="J1689" s="46"/>
      <c r="K1689" s="25"/>
      <c r="L1689" s="22"/>
      <c r="M1689" s="47" t="str">
        <f t="shared" si="50"/>
        <v/>
      </c>
      <c r="N1689" s="27" t="str">
        <f t="shared" si="51"/>
        <v/>
      </c>
      <c r="O1689" s="27" t="str">
        <f t="shared" si="52"/>
        <v/>
      </c>
      <c r="P1689" s="27" t="str">
        <f t="shared" si="53"/>
        <v/>
      </c>
      <c r="Q1689" s="28" t="s">
        <v>66</v>
      </c>
      <c r="R1689" s="33" t="s">
        <v>66</v>
      </c>
      <c r="S1689" s="30">
        <f ca="1">SUMIFS(Dividendos!E:E,Dividendos!B:B,A1689,Dividendos!A:A,"&gt;="&amp;B1689,Dividendos!A:A,"&lt;="&amp; IF(I1689="",TODAY(),I1689 ))*D1689</f>
        <v>0</v>
      </c>
      <c r="T1689" s="30">
        <f t="shared" ca="1" si="54"/>
        <v>0</v>
      </c>
      <c r="U1689" s="31" t="str">
        <f ca="1">IFERROR(__xludf.DUMMYFUNCTION("IFERROR(IF(B1689=TODAY(),GOOGLEFINANCE(""INDEXBVMF:IFIX""),INDEX(GOOGLEFINANCE(""INDEXBVMF:IFIX"",""price"",$B1689),2,2)))"),"")</f>
        <v/>
      </c>
      <c r="V1689" s="31">
        <f ca="1">IFERROR(__xludf.DUMMYFUNCTION("IF(OR(ISBLANK($I1689),I1689=TODAY()), GOOGLEFINANCE(""INDEXBVMF:IFIX"") ,INDEX(GOOGLEFINANCE(""INDEXBVMF:IFIX"",""price"",$I1689),2,2))"),3416.25)</f>
        <v>3416.25</v>
      </c>
      <c r="W1689" s="32" t="e">
        <f t="shared" ca="1" si="55"/>
        <v>#VALUE!</v>
      </c>
      <c r="X1689" s="33" t="s">
        <v>66</v>
      </c>
      <c r="Y1689" s="34">
        <v>0</v>
      </c>
    </row>
    <row r="1690" spans="1:25" ht="15.75" customHeight="1" x14ac:dyDescent="0.2">
      <c r="A1690" s="48"/>
      <c r="B1690" s="45"/>
      <c r="C1690" s="46"/>
      <c r="D1690" s="48"/>
      <c r="E1690" s="135"/>
      <c r="F1690" s="49">
        <f t="shared" si="48"/>
        <v>0</v>
      </c>
      <c r="G1690" s="49">
        <f t="shared" si="49"/>
        <v>0</v>
      </c>
      <c r="H1690" s="34" t="s">
        <v>66</v>
      </c>
      <c r="I1690" s="45"/>
      <c r="J1690" s="46"/>
      <c r="K1690" s="25"/>
      <c r="L1690" s="22"/>
      <c r="M1690" s="47" t="str">
        <f t="shared" si="50"/>
        <v/>
      </c>
      <c r="N1690" s="27" t="str">
        <f t="shared" si="51"/>
        <v/>
      </c>
      <c r="O1690" s="27" t="str">
        <f t="shared" si="52"/>
        <v/>
      </c>
      <c r="P1690" s="27" t="str">
        <f t="shared" si="53"/>
        <v/>
      </c>
      <c r="Q1690" s="28" t="s">
        <v>66</v>
      </c>
      <c r="R1690" s="33" t="s">
        <v>66</v>
      </c>
      <c r="S1690" s="30">
        <f ca="1">SUMIFS(Dividendos!E:E,Dividendos!B:B,A1690,Dividendos!A:A,"&gt;="&amp;B1690,Dividendos!A:A,"&lt;="&amp; IF(I1690="",TODAY(),I1690 ))*D1690</f>
        <v>0</v>
      </c>
      <c r="T1690" s="30">
        <f t="shared" ca="1" si="54"/>
        <v>0</v>
      </c>
      <c r="U1690" s="31" t="str">
        <f ca="1">IFERROR(__xludf.DUMMYFUNCTION("IFERROR(IF(B1690=TODAY(),GOOGLEFINANCE(""INDEXBVMF:IFIX""),INDEX(GOOGLEFINANCE(""INDEXBVMF:IFIX"",""price"",$B1690),2,2)))"),"")</f>
        <v/>
      </c>
      <c r="V1690" s="31">
        <f ca="1">IFERROR(__xludf.DUMMYFUNCTION("IF(OR(ISBLANK($I1690),I1690=TODAY()), GOOGLEFINANCE(""INDEXBVMF:IFIX"") ,INDEX(GOOGLEFINANCE(""INDEXBVMF:IFIX"",""price"",$I1690),2,2))"),3416.25)</f>
        <v>3416.25</v>
      </c>
      <c r="W1690" s="32" t="e">
        <f t="shared" ca="1" si="55"/>
        <v>#VALUE!</v>
      </c>
      <c r="X1690" s="33" t="s">
        <v>66</v>
      </c>
      <c r="Y1690" s="34">
        <v>0</v>
      </c>
    </row>
    <row r="1691" spans="1:25" ht="15.75" customHeight="1" x14ac:dyDescent="0.2">
      <c r="A1691" s="48"/>
      <c r="B1691" s="45"/>
      <c r="C1691" s="46"/>
      <c r="D1691" s="48"/>
      <c r="E1691" s="135"/>
      <c r="F1691" s="49">
        <f t="shared" si="48"/>
        <v>0</v>
      </c>
      <c r="G1691" s="49">
        <f t="shared" si="49"/>
        <v>0</v>
      </c>
      <c r="H1691" s="34" t="s">
        <v>66</v>
      </c>
      <c r="I1691" s="45"/>
      <c r="J1691" s="46"/>
      <c r="K1691" s="25"/>
      <c r="L1691" s="22"/>
      <c r="M1691" s="47" t="str">
        <f t="shared" si="50"/>
        <v/>
      </c>
      <c r="N1691" s="27" t="str">
        <f t="shared" si="51"/>
        <v/>
      </c>
      <c r="O1691" s="27" t="str">
        <f t="shared" si="52"/>
        <v/>
      </c>
      <c r="P1691" s="27" t="str">
        <f t="shared" si="53"/>
        <v/>
      </c>
      <c r="Q1691" s="28" t="s">
        <v>66</v>
      </c>
      <c r="R1691" s="33" t="s">
        <v>66</v>
      </c>
      <c r="S1691" s="30">
        <f ca="1">SUMIFS(Dividendos!E:E,Dividendos!B:B,A1691,Dividendos!A:A,"&gt;="&amp;B1691,Dividendos!A:A,"&lt;="&amp; IF(I1691="",TODAY(),I1691 ))*D1691</f>
        <v>0</v>
      </c>
      <c r="T1691" s="30">
        <f t="shared" ca="1" si="54"/>
        <v>0</v>
      </c>
      <c r="U1691" s="31" t="str">
        <f ca="1">IFERROR(__xludf.DUMMYFUNCTION("IFERROR(IF(B1691=TODAY(),GOOGLEFINANCE(""INDEXBVMF:IFIX""),INDEX(GOOGLEFINANCE(""INDEXBVMF:IFIX"",""price"",$B1691),2,2)))"),"")</f>
        <v/>
      </c>
      <c r="V1691" s="31">
        <f ca="1">IFERROR(__xludf.DUMMYFUNCTION("IF(OR(ISBLANK($I1691),I1691=TODAY()), GOOGLEFINANCE(""INDEXBVMF:IFIX"") ,INDEX(GOOGLEFINANCE(""INDEXBVMF:IFIX"",""price"",$I1691),2,2))"),3416.25)</f>
        <v>3416.25</v>
      </c>
      <c r="W1691" s="32" t="e">
        <f t="shared" ca="1" si="55"/>
        <v>#VALUE!</v>
      </c>
      <c r="X1691" s="33" t="s">
        <v>66</v>
      </c>
      <c r="Y1691" s="34">
        <v>0</v>
      </c>
    </row>
    <row r="1692" spans="1:25" ht="15.75" customHeight="1" x14ac:dyDescent="0.2">
      <c r="A1692" s="48"/>
      <c r="B1692" s="45"/>
      <c r="C1692" s="46"/>
      <c r="D1692" s="48"/>
      <c r="E1692" s="135"/>
      <c r="F1692" s="49">
        <f t="shared" si="48"/>
        <v>0</v>
      </c>
      <c r="G1692" s="49">
        <f t="shared" si="49"/>
        <v>0</v>
      </c>
      <c r="H1692" s="34" t="s">
        <v>66</v>
      </c>
      <c r="I1692" s="45"/>
      <c r="J1692" s="46"/>
      <c r="K1692" s="25"/>
      <c r="L1692" s="22"/>
      <c r="M1692" s="47" t="str">
        <f t="shared" si="50"/>
        <v/>
      </c>
      <c r="N1692" s="27" t="str">
        <f t="shared" si="51"/>
        <v/>
      </c>
      <c r="O1692" s="27" t="str">
        <f t="shared" si="52"/>
        <v/>
      </c>
      <c r="P1692" s="27" t="str">
        <f t="shared" si="53"/>
        <v/>
      </c>
      <c r="Q1692" s="28" t="s">
        <v>66</v>
      </c>
      <c r="R1692" s="33" t="s">
        <v>66</v>
      </c>
      <c r="S1692" s="30">
        <f ca="1">SUMIFS(Dividendos!E:E,Dividendos!B:B,A1692,Dividendos!A:A,"&gt;="&amp;B1692,Dividendos!A:A,"&lt;="&amp; IF(I1692="",TODAY(),I1692 ))*D1692</f>
        <v>0</v>
      </c>
      <c r="T1692" s="30">
        <f t="shared" ca="1" si="54"/>
        <v>0</v>
      </c>
      <c r="U1692" s="31" t="str">
        <f ca="1">IFERROR(__xludf.DUMMYFUNCTION("IFERROR(IF(B1692=TODAY(),GOOGLEFINANCE(""INDEXBVMF:IFIX""),INDEX(GOOGLEFINANCE(""INDEXBVMF:IFIX"",""price"",$B1692),2,2)))"),"")</f>
        <v/>
      </c>
      <c r="V1692" s="31">
        <f ca="1">IFERROR(__xludf.DUMMYFUNCTION("IF(OR(ISBLANK($I1692),I1692=TODAY()), GOOGLEFINANCE(""INDEXBVMF:IFIX"") ,INDEX(GOOGLEFINANCE(""INDEXBVMF:IFIX"",""price"",$I1692),2,2))"),3416.25)</f>
        <v>3416.25</v>
      </c>
      <c r="W1692" s="32" t="e">
        <f t="shared" ca="1" si="55"/>
        <v>#VALUE!</v>
      </c>
      <c r="X1692" s="33" t="s">
        <v>66</v>
      </c>
      <c r="Y1692" s="34">
        <v>0</v>
      </c>
    </row>
    <row r="1693" spans="1:25" ht="15.75" customHeight="1" x14ac:dyDescent="0.2">
      <c r="A1693" s="48"/>
      <c r="B1693" s="45"/>
      <c r="C1693" s="46"/>
      <c r="D1693" s="48"/>
      <c r="E1693" s="135"/>
      <c r="F1693" s="49">
        <f t="shared" si="48"/>
        <v>0</v>
      </c>
      <c r="G1693" s="49">
        <f t="shared" si="49"/>
        <v>0</v>
      </c>
      <c r="H1693" s="34" t="s">
        <v>66</v>
      </c>
      <c r="I1693" s="45"/>
      <c r="J1693" s="46"/>
      <c r="K1693" s="25"/>
      <c r="L1693" s="22"/>
      <c r="M1693" s="47" t="str">
        <f t="shared" si="50"/>
        <v/>
      </c>
      <c r="N1693" s="27" t="str">
        <f t="shared" si="51"/>
        <v/>
      </c>
      <c r="O1693" s="27" t="str">
        <f t="shared" si="52"/>
        <v/>
      </c>
      <c r="P1693" s="27" t="str">
        <f t="shared" si="53"/>
        <v/>
      </c>
      <c r="Q1693" s="28" t="s">
        <v>66</v>
      </c>
      <c r="R1693" s="33" t="s">
        <v>66</v>
      </c>
      <c r="S1693" s="30">
        <f ca="1">SUMIFS(Dividendos!E:E,Dividendos!B:B,A1693,Dividendos!A:A,"&gt;="&amp;B1693,Dividendos!A:A,"&lt;="&amp; IF(I1693="",TODAY(),I1693 ))*D1693</f>
        <v>0</v>
      </c>
      <c r="T1693" s="30">
        <f t="shared" ca="1" si="54"/>
        <v>0</v>
      </c>
      <c r="U1693" s="31" t="str">
        <f ca="1">IFERROR(__xludf.DUMMYFUNCTION("IFERROR(IF(B1693=TODAY(),GOOGLEFINANCE(""INDEXBVMF:IFIX""),INDEX(GOOGLEFINANCE(""INDEXBVMF:IFIX"",""price"",$B1693),2,2)))"),"")</f>
        <v/>
      </c>
      <c r="V1693" s="31">
        <f ca="1">IFERROR(__xludf.DUMMYFUNCTION("IF(OR(ISBLANK($I1693),I1693=TODAY()), GOOGLEFINANCE(""INDEXBVMF:IFIX"") ,INDEX(GOOGLEFINANCE(""INDEXBVMF:IFIX"",""price"",$I1693),2,2))"),3416.25)</f>
        <v>3416.25</v>
      </c>
      <c r="W1693" s="32" t="e">
        <f t="shared" ca="1" si="55"/>
        <v>#VALUE!</v>
      </c>
      <c r="X1693" s="33" t="s">
        <v>66</v>
      </c>
      <c r="Y1693" s="34">
        <v>0</v>
      </c>
    </row>
    <row r="1694" spans="1:25" ht="15.75" customHeight="1" x14ac:dyDescent="0.2">
      <c r="A1694" s="48"/>
      <c r="B1694" s="45"/>
      <c r="C1694" s="46"/>
      <c r="D1694" s="48"/>
      <c r="E1694" s="135"/>
      <c r="F1694" s="49">
        <f t="shared" si="48"/>
        <v>0</v>
      </c>
      <c r="G1694" s="49">
        <f t="shared" si="49"/>
        <v>0</v>
      </c>
      <c r="H1694" s="34" t="s">
        <v>66</v>
      </c>
      <c r="I1694" s="45"/>
      <c r="J1694" s="46"/>
      <c r="K1694" s="25"/>
      <c r="L1694" s="22"/>
      <c r="M1694" s="47" t="str">
        <f t="shared" si="50"/>
        <v/>
      </c>
      <c r="N1694" s="27" t="str">
        <f t="shared" si="51"/>
        <v/>
      </c>
      <c r="O1694" s="27" t="str">
        <f t="shared" si="52"/>
        <v/>
      </c>
      <c r="P1694" s="27" t="str">
        <f t="shared" si="53"/>
        <v/>
      </c>
      <c r="Q1694" s="28" t="s">
        <v>66</v>
      </c>
      <c r="R1694" s="33" t="s">
        <v>66</v>
      </c>
      <c r="S1694" s="30">
        <f ca="1">SUMIFS(Dividendos!E:E,Dividendos!B:B,A1694,Dividendos!A:A,"&gt;="&amp;B1694,Dividendos!A:A,"&lt;="&amp; IF(I1694="",TODAY(),I1694 ))*D1694</f>
        <v>0</v>
      </c>
      <c r="T1694" s="30">
        <f t="shared" ca="1" si="54"/>
        <v>0</v>
      </c>
      <c r="U1694" s="31" t="str">
        <f ca="1">IFERROR(__xludf.DUMMYFUNCTION("IFERROR(IF(B1694=TODAY(),GOOGLEFINANCE(""INDEXBVMF:IFIX""),INDEX(GOOGLEFINANCE(""INDEXBVMF:IFIX"",""price"",$B1694),2,2)))"),"")</f>
        <v/>
      </c>
      <c r="V1694" s="31">
        <f ca="1">IFERROR(__xludf.DUMMYFUNCTION("IF(OR(ISBLANK($I1694),I1694=TODAY()), GOOGLEFINANCE(""INDEXBVMF:IFIX"") ,INDEX(GOOGLEFINANCE(""INDEXBVMF:IFIX"",""price"",$I1694),2,2))"),3416.25)</f>
        <v>3416.25</v>
      </c>
      <c r="W1694" s="32" t="e">
        <f t="shared" ca="1" si="55"/>
        <v>#VALUE!</v>
      </c>
      <c r="X1694" s="33" t="s">
        <v>66</v>
      </c>
      <c r="Y1694" s="34">
        <v>0</v>
      </c>
    </row>
    <row r="1695" spans="1:25" ht="15.75" customHeight="1" x14ac:dyDescent="0.2">
      <c r="A1695" s="48"/>
      <c r="B1695" s="45"/>
      <c r="C1695" s="46"/>
      <c r="D1695" s="48"/>
      <c r="E1695" s="135"/>
      <c r="F1695" s="49">
        <f t="shared" si="48"/>
        <v>0</v>
      </c>
      <c r="G1695" s="49">
        <f t="shared" si="49"/>
        <v>0</v>
      </c>
      <c r="H1695" s="34" t="s">
        <v>66</v>
      </c>
      <c r="I1695" s="45"/>
      <c r="J1695" s="46"/>
      <c r="K1695" s="25"/>
      <c r="L1695" s="22"/>
      <c r="M1695" s="47" t="str">
        <f t="shared" si="50"/>
        <v/>
      </c>
      <c r="N1695" s="27" t="str">
        <f t="shared" si="51"/>
        <v/>
      </c>
      <c r="O1695" s="27" t="str">
        <f t="shared" si="52"/>
        <v/>
      </c>
      <c r="P1695" s="27" t="str">
        <f t="shared" si="53"/>
        <v/>
      </c>
      <c r="Q1695" s="28" t="s">
        <v>66</v>
      </c>
      <c r="R1695" s="33" t="s">
        <v>66</v>
      </c>
      <c r="S1695" s="30">
        <f ca="1">SUMIFS(Dividendos!E:E,Dividendos!B:B,A1695,Dividendos!A:A,"&gt;="&amp;B1695,Dividendos!A:A,"&lt;="&amp; IF(I1695="",TODAY(),I1695 ))*D1695</f>
        <v>0</v>
      </c>
      <c r="T1695" s="30">
        <f t="shared" ca="1" si="54"/>
        <v>0</v>
      </c>
      <c r="U1695" s="31" t="str">
        <f ca="1">IFERROR(__xludf.DUMMYFUNCTION("IFERROR(IF(B1695=TODAY(),GOOGLEFINANCE(""INDEXBVMF:IFIX""),INDEX(GOOGLEFINANCE(""INDEXBVMF:IFIX"",""price"",$B1695),2,2)))"),"")</f>
        <v/>
      </c>
      <c r="V1695" s="31">
        <f ca="1">IFERROR(__xludf.DUMMYFUNCTION("IF(OR(ISBLANK($I1695),I1695=TODAY()), GOOGLEFINANCE(""INDEXBVMF:IFIX"") ,INDEX(GOOGLEFINANCE(""INDEXBVMF:IFIX"",""price"",$I1695),2,2))"),3416.25)</f>
        <v>3416.25</v>
      </c>
      <c r="W1695" s="32" t="e">
        <f t="shared" ca="1" si="55"/>
        <v>#VALUE!</v>
      </c>
      <c r="X1695" s="33" t="s">
        <v>66</v>
      </c>
      <c r="Y1695" s="34">
        <v>0</v>
      </c>
    </row>
    <row r="1696" spans="1:25" ht="15.75" customHeight="1" x14ac:dyDescent="0.2">
      <c r="A1696" s="48"/>
      <c r="B1696" s="45"/>
      <c r="C1696" s="46"/>
      <c r="D1696" s="48"/>
      <c r="E1696" s="135"/>
      <c r="F1696" s="49">
        <f t="shared" si="48"/>
        <v>0</v>
      </c>
      <c r="G1696" s="49">
        <f t="shared" si="49"/>
        <v>0</v>
      </c>
      <c r="H1696" s="34" t="s">
        <v>66</v>
      </c>
      <c r="I1696" s="45"/>
      <c r="J1696" s="46"/>
      <c r="K1696" s="25"/>
      <c r="L1696" s="22"/>
      <c r="M1696" s="47" t="str">
        <f t="shared" si="50"/>
        <v/>
      </c>
      <c r="N1696" s="27" t="str">
        <f t="shared" si="51"/>
        <v/>
      </c>
      <c r="O1696" s="27" t="str">
        <f t="shared" si="52"/>
        <v/>
      </c>
      <c r="P1696" s="27" t="str">
        <f t="shared" si="53"/>
        <v/>
      </c>
      <c r="Q1696" s="28" t="s">
        <v>66</v>
      </c>
      <c r="R1696" s="33" t="s">
        <v>66</v>
      </c>
      <c r="S1696" s="30">
        <f ca="1">SUMIFS(Dividendos!E:E,Dividendos!B:B,A1696,Dividendos!A:A,"&gt;="&amp;B1696,Dividendos!A:A,"&lt;="&amp; IF(I1696="",TODAY(),I1696 ))*D1696</f>
        <v>0</v>
      </c>
      <c r="T1696" s="30">
        <f t="shared" ca="1" si="54"/>
        <v>0</v>
      </c>
      <c r="U1696" s="31" t="str">
        <f ca="1">IFERROR(__xludf.DUMMYFUNCTION("IFERROR(IF(B1696=TODAY(),GOOGLEFINANCE(""INDEXBVMF:IFIX""),INDEX(GOOGLEFINANCE(""INDEXBVMF:IFIX"",""price"",$B1696),2,2)))"),"")</f>
        <v/>
      </c>
      <c r="V1696" s="31">
        <f ca="1">IFERROR(__xludf.DUMMYFUNCTION("IF(OR(ISBLANK($I1696),I1696=TODAY()), GOOGLEFINANCE(""INDEXBVMF:IFIX"") ,INDEX(GOOGLEFINANCE(""INDEXBVMF:IFIX"",""price"",$I1696),2,2))"),3416.25)</f>
        <v>3416.25</v>
      </c>
      <c r="W1696" s="32" t="e">
        <f t="shared" ca="1" si="55"/>
        <v>#VALUE!</v>
      </c>
      <c r="X1696" s="33" t="s">
        <v>66</v>
      </c>
      <c r="Y1696" s="34">
        <v>0</v>
      </c>
    </row>
    <row r="1697" spans="1:25" ht="15.75" customHeight="1" x14ac:dyDescent="0.2">
      <c r="A1697" s="48"/>
      <c r="B1697" s="45"/>
      <c r="C1697" s="46"/>
      <c r="D1697" s="48"/>
      <c r="E1697" s="135"/>
      <c r="F1697" s="49">
        <f t="shared" si="48"/>
        <v>0</v>
      </c>
      <c r="G1697" s="49">
        <f t="shared" si="49"/>
        <v>0</v>
      </c>
      <c r="H1697" s="34" t="s">
        <v>66</v>
      </c>
      <c r="I1697" s="45"/>
      <c r="J1697" s="46"/>
      <c r="K1697" s="25"/>
      <c r="L1697" s="22"/>
      <c r="M1697" s="47" t="str">
        <f t="shared" si="50"/>
        <v/>
      </c>
      <c r="N1697" s="27" t="str">
        <f t="shared" si="51"/>
        <v/>
      </c>
      <c r="O1697" s="27" t="str">
        <f t="shared" si="52"/>
        <v/>
      </c>
      <c r="P1697" s="27" t="str">
        <f t="shared" si="53"/>
        <v/>
      </c>
      <c r="Q1697" s="28" t="s">
        <v>66</v>
      </c>
      <c r="R1697" s="33" t="s">
        <v>66</v>
      </c>
      <c r="S1697" s="30">
        <f ca="1">SUMIFS(Dividendos!E:E,Dividendos!B:B,A1697,Dividendos!A:A,"&gt;="&amp;B1697,Dividendos!A:A,"&lt;="&amp; IF(I1697="",TODAY(),I1697 ))*D1697</f>
        <v>0</v>
      </c>
      <c r="T1697" s="30">
        <f t="shared" ca="1" si="54"/>
        <v>0</v>
      </c>
      <c r="U1697" s="31" t="str">
        <f ca="1">IFERROR(__xludf.DUMMYFUNCTION("IFERROR(IF(B1697=TODAY(),GOOGLEFINANCE(""INDEXBVMF:IFIX""),INDEX(GOOGLEFINANCE(""INDEXBVMF:IFIX"",""price"",$B1697),2,2)))"),"")</f>
        <v/>
      </c>
      <c r="V1697" s="31">
        <f ca="1">IFERROR(__xludf.DUMMYFUNCTION("IF(OR(ISBLANK($I1697),I1697=TODAY()), GOOGLEFINANCE(""INDEXBVMF:IFIX"") ,INDEX(GOOGLEFINANCE(""INDEXBVMF:IFIX"",""price"",$I1697),2,2))"),3416.25)</f>
        <v>3416.25</v>
      </c>
      <c r="W1697" s="32" t="e">
        <f t="shared" ca="1" si="55"/>
        <v>#VALUE!</v>
      </c>
      <c r="X1697" s="33" t="s">
        <v>66</v>
      </c>
      <c r="Y1697" s="34">
        <v>0</v>
      </c>
    </row>
    <row r="1698" spans="1:25" ht="15.75" customHeight="1" x14ac:dyDescent="0.2">
      <c r="A1698" s="48"/>
      <c r="B1698" s="45"/>
      <c r="C1698" s="46"/>
      <c r="D1698" s="48"/>
      <c r="E1698" s="135"/>
      <c r="F1698" s="49">
        <f t="shared" si="48"/>
        <v>0</v>
      </c>
      <c r="G1698" s="49">
        <f t="shared" si="49"/>
        <v>0</v>
      </c>
      <c r="H1698" s="34" t="s">
        <v>66</v>
      </c>
      <c r="I1698" s="45"/>
      <c r="J1698" s="46"/>
      <c r="K1698" s="25"/>
      <c r="L1698" s="22"/>
      <c r="M1698" s="47" t="str">
        <f t="shared" si="50"/>
        <v/>
      </c>
      <c r="N1698" s="27" t="str">
        <f t="shared" si="51"/>
        <v/>
      </c>
      <c r="O1698" s="27" t="str">
        <f t="shared" si="52"/>
        <v/>
      </c>
      <c r="P1698" s="27" t="str">
        <f t="shared" si="53"/>
        <v/>
      </c>
      <c r="Q1698" s="28" t="s">
        <v>66</v>
      </c>
      <c r="R1698" s="33" t="s">
        <v>66</v>
      </c>
      <c r="S1698" s="30">
        <f ca="1">SUMIFS(Dividendos!E:E,Dividendos!B:B,A1698,Dividendos!A:A,"&gt;="&amp;B1698,Dividendos!A:A,"&lt;="&amp; IF(I1698="",TODAY(),I1698 ))*D1698</f>
        <v>0</v>
      </c>
      <c r="T1698" s="30">
        <f t="shared" ca="1" si="54"/>
        <v>0</v>
      </c>
      <c r="U1698" s="31" t="str">
        <f ca="1">IFERROR(__xludf.DUMMYFUNCTION("IFERROR(IF(B1698=TODAY(),GOOGLEFINANCE(""INDEXBVMF:IFIX""),INDEX(GOOGLEFINANCE(""INDEXBVMF:IFIX"",""price"",$B1698),2,2)))"),"")</f>
        <v/>
      </c>
      <c r="V1698" s="31">
        <f ca="1">IFERROR(__xludf.DUMMYFUNCTION("IF(OR(ISBLANK($I1698),I1698=TODAY()), GOOGLEFINANCE(""INDEXBVMF:IFIX"") ,INDEX(GOOGLEFINANCE(""INDEXBVMF:IFIX"",""price"",$I1698),2,2))"),3416.25)</f>
        <v>3416.25</v>
      </c>
      <c r="W1698" s="32" t="e">
        <f t="shared" ca="1" si="55"/>
        <v>#VALUE!</v>
      </c>
      <c r="X1698" s="33" t="s">
        <v>66</v>
      </c>
      <c r="Y1698" s="34">
        <v>0</v>
      </c>
    </row>
    <row r="1699" spans="1:25" ht="15.75" customHeight="1" x14ac:dyDescent="0.2">
      <c r="A1699" s="48"/>
      <c r="B1699" s="45"/>
      <c r="C1699" s="46"/>
      <c r="D1699" s="48"/>
      <c r="E1699" s="135"/>
      <c r="F1699" s="49">
        <f t="shared" si="48"/>
        <v>0</v>
      </c>
      <c r="G1699" s="49">
        <f t="shared" si="49"/>
        <v>0</v>
      </c>
      <c r="H1699" s="34" t="s">
        <v>66</v>
      </c>
      <c r="I1699" s="45"/>
      <c r="J1699" s="46"/>
      <c r="K1699" s="25"/>
      <c r="L1699" s="22"/>
      <c r="M1699" s="47" t="str">
        <f t="shared" si="50"/>
        <v/>
      </c>
      <c r="N1699" s="27" t="str">
        <f t="shared" si="51"/>
        <v/>
      </c>
      <c r="O1699" s="27" t="str">
        <f t="shared" si="52"/>
        <v/>
      </c>
      <c r="P1699" s="27" t="str">
        <f t="shared" si="53"/>
        <v/>
      </c>
      <c r="Q1699" s="28" t="s">
        <v>66</v>
      </c>
      <c r="R1699" s="33" t="s">
        <v>66</v>
      </c>
      <c r="S1699" s="30">
        <f ca="1">SUMIFS(Dividendos!E:E,Dividendos!B:B,A1699,Dividendos!A:A,"&gt;="&amp;B1699,Dividendos!A:A,"&lt;="&amp; IF(I1699="",TODAY(),I1699 ))*D1699</f>
        <v>0</v>
      </c>
      <c r="T1699" s="30">
        <f t="shared" ca="1" si="54"/>
        <v>0</v>
      </c>
      <c r="U1699" s="31" t="str">
        <f ca="1">IFERROR(__xludf.DUMMYFUNCTION("IFERROR(IF(B1699=TODAY(),GOOGLEFINANCE(""INDEXBVMF:IFIX""),INDEX(GOOGLEFINANCE(""INDEXBVMF:IFIX"",""price"",$B1699),2,2)))"),"")</f>
        <v/>
      </c>
      <c r="V1699" s="31">
        <f ca="1">IFERROR(__xludf.DUMMYFUNCTION("IF(OR(ISBLANK($I1699),I1699=TODAY()), GOOGLEFINANCE(""INDEXBVMF:IFIX"") ,INDEX(GOOGLEFINANCE(""INDEXBVMF:IFIX"",""price"",$I1699),2,2))"),3416.25)</f>
        <v>3416.25</v>
      </c>
      <c r="W1699" s="32" t="e">
        <f t="shared" ca="1" si="55"/>
        <v>#VALUE!</v>
      </c>
      <c r="X1699" s="33" t="s">
        <v>66</v>
      </c>
      <c r="Y1699" s="34">
        <v>0</v>
      </c>
    </row>
    <row r="1700" spans="1:25" ht="15.75" customHeight="1" x14ac:dyDescent="0.2">
      <c r="A1700" s="48"/>
      <c r="B1700" s="45"/>
      <c r="C1700" s="46"/>
      <c r="D1700" s="48"/>
      <c r="E1700" s="135"/>
      <c r="F1700" s="49">
        <f t="shared" si="48"/>
        <v>0</v>
      </c>
      <c r="G1700" s="49">
        <f t="shared" si="49"/>
        <v>0</v>
      </c>
      <c r="H1700" s="34" t="s">
        <v>66</v>
      </c>
      <c r="I1700" s="45"/>
      <c r="J1700" s="46"/>
      <c r="K1700" s="25"/>
      <c r="L1700" s="22"/>
      <c r="M1700" s="47" t="str">
        <f t="shared" si="50"/>
        <v/>
      </c>
      <c r="N1700" s="27" t="str">
        <f t="shared" si="51"/>
        <v/>
      </c>
      <c r="O1700" s="27" t="str">
        <f t="shared" si="52"/>
        <v/>
      </c>
      <c r="P1700" s="27" t="str">
        <f t="shared" si="53"/>
        <v/>
      </c>
      <c r="Q1700" s="28" t="s">
        <v>66</v>
      </c>
      <c r="R1700" s="33" t="s">
        <v>66</v>
      </c>
      <c r="S1700" s="30">
        <f ca="1">SUMIFS(Dividendos!E:E,Dividendos!B:B,A1700,Dividendos!A:A,"&gt;="&amp;B1700,Dividendos!A:A,"&lt;="&amp; IF(I1700="",TODAY(),I1700 ))*D1700</f>
        <v>0</v>
      </c>
      <c r="T1700" s="30">
        <f t="shared" ca="1" si="54"/>
        <v>0</v>
      </c>
      <c r="U1700" s="31" t="str">
        <f ca="1">IFERROR(__xludf.DUMMYFUNCTION("IFERROR(IF(B1700=TODAY(),GOOGLEFINANCE(""INDEXBVMF:IFIX""),INDEX(GOOGLEFINANCE(""INDEXBVMF:IFIX"",""price"",$B1700),2,2)))"),"")</f>
        <v/>
      </c>
      <c r="V1700" s="31">
        <f ca="1">IFERROR(__xludf.DUMMYFUNCTION("IF(OR(ISBLANK($I1700),I1700=TODAY()), GOOGLEFINANCE(""INDEXBVMF:IFIX"") ,INDEX(GOOGLEFINANCE(""INDEXBVMF:IFIX"",""price"",$I1700),2,2))"),3416.25)</f>
        <v>3416.25</v>
      </c>
      <c r="W1700" s="32" t="e">
        <f t="shared" ca="1" si="55"/>
        <v>#VALUE!</v>
      </c>
      <c r="X1700" s="33" t="s">
        <v>66</v>
      </c>
      <c r="Y1700" s="34">
        <v>0</v>
      </c>
    </row>
    <row r="1701" spans="1:25" ht="15.75" customHeight="1" x14ac:dyDescent="0.2">
      <c r="A1701" s="48"/>
      <c r="B1701" s="45"/>
      <c r="C1701" s="46"/>
      <c r="D1701" s="48"/>
      <c r="E1701" s="135"/>
      <c r="F1701" s="49">
        <f t="shared" si="48"/>
        <v>0</v>
      </c>
      <c r="G1701" s="49">
        <f t="shared" si="49"/>
        <v>0</v>
      </c>
      <c r="H1701" s="34" t="s">
        <v>66</v>
      </c>
      <c r="I1701" s="45"/>
      <c r="J1701" s="46"/>
      <c r="K1701" s="25"/>
      <c r="L1701" s="22"/>
      <c r="M1701" s="47" t="str">
        <f t="shared" si="50"/>
        <v/>
      </c>
      <c r="N1701" s="27" t="str">
        <f t="shared" si="51"/>
        <v/>
      </c>
      <c r="O1701" s="27" t="str">
        <f t="shared" si="52"/>
        <v/>
      </c>
      <c r="P1701" s="27" t="str">
        <f t="shared" si="53"/>
        <v/>
      </c>
      <c r="Q1701" s="28" t="s">
        <v>66</v>
      </c>
      <c r="R1701" s="33" t="s">
        <v>66</v>
      </c>
      <c r="S1701" s="30">
        <f ca="1">SUMIFS(Dividendos!E:E,Dividendos!B:B,A1701,Dividendos!A:A,"&gt;="&amp;B1701,Dividendos!A:A,"&lt;="&amp; IF(I1701="",TODAY(),I1701 ))*D1701</f>
        <v>0</v>
      </c>
      <c r="T1701" s="30">
        <f t="shared" ca="1" si="54"/>
        <v>0</v>
      </c>
      <c r="U1701" s="31" t="str">
        <f ca="1">IFERROR(__xludf.DUMMYFUNCTION("IFERROR(IF(B1701=TODAY(),GOOGLEFINANCE(""INDEXBVMF:IFIX""),INDEX(GOOGLEFINANCE(""INDEXBVMF:IFIX"",""price"",$B1701),2,2)))"),"")</f>
        <v/>
      </c>
      <c r="V1701" s="31">
        <f ca="1">IFERROR(__xludf.DUMMYFUNCTION("IF(OR(ISBLANK($I1701),I1701=TODAY()), GOOGLEFINANCE(""INDEXBVMF:IFIX"") ,INDEX(GOOGLEFINANCE(""INDEXBVMF:IFIX"",""price"",$I1701),2,2))"),3416.25)</f>
        <v>3416.25</v>
      </c>
      <c r="W1701" s="32" t="e">
        <f t="shared" ca="1" si="55"/>
        <v>#VALUE!</v>
      </c>
      <c r="X1701" s="33" t="s">
        <v>66</v>
      </c>
      <c r="Y1701" s="34">
        <v>0</v>
      </c>
    </row>
    <row r="1702" spans="1:25" ht="15.75" customHeight="1" x14ac:dyDescent="0.2">
      <c r="A1702" s="48"/>
      <c r="B1702" s="45"/>
      <c r="C1702" s="46"/>
      <c r="D1702" s="48"/>
      <c r="E1702" s="135"/>
      <c r="F1702" s="49">
        <f t="shared" si="48"/>
        <v>0</v>
      </c>
      <c r="G1702" s="49">
        <f t="shared" si="49"/>
        <v>0</v>
      </c>
      <c r="H1702" s="34" t="s">
        <v>66</v>
      </c>
      <c r="I1702" s="45"/>
      <c r="J1702" s="46"/>
      <c r="K1702" s="25"/>
      <c r="L1702" s="22"/>
      <c r="M1702" s="47" t="str">
        <f t="shared" si="50"/>
        <v/>
      </c>
      <c r="N1702" s="27" t="str">
        <f t="shared" si="51"/>
        <v/>
      </c>
      <c r="O1702" s="27" t="str">
        <f t="shared" si="52"/>
        <v/>
      </c>
      <c r="P1702" s="27" t="str">
        <f t="shared" si="53"/>
        <v/>
      </c>
      <c r="Q1702" s="28" t="s">
        <v>66</v>
      </c>
      <c r="R1702" s="33" t="s">
        <v>66</v>
      </c>
      <c r="S1702" s="30">
        <f ca="1">SUMIFS(Dividendos!E:E,Dividendos!B:B,A1702,Dividendos!A:A,"&gt;="&amp;B1702,Dividendos!A:A,"&lt;="&amp; IF(I1702="",TODAY(),I1702 ))*D1702</f>
        <v>0</v>
      </c>
      <c r="T1702" s="30">
        <f t="shared" ca="1" si="54"/>
        <v>0</v>
      </c>
      <c r="U1702" s="31" t="str">
        <f ca="1">IFERROR(__xludf.DUMMYFUNCTION("IFERROR(IF(B1702=TODAY(),GOOGLEFINANCE(""INDEXBVMF:IFIX""),INDEX(GOOGLEFINANCE(""INDEXBVMF:IFIX"",""price"",$B1702),2,2)))"),"")</f>
        <v/>
      </c>
      <c r="V1702" s="31">
        <f ca="1">IFERROR(__xludf.DUMMYFUNCTION("IF(OR(ISBLANK($I1702),I1702=TODAY()), GOOGLEFINANCE(""INDEXBVMF:IFIX"") ,INDEX(GOOGLEFINANCE(""INDEXBVMF:IFIX"",""price"",$I1702),2,2))"),3416.25)</f>
        <v>3416.25</v>
      </c>
      <c r="W1702" s="32" t="e">
        <f t="shared" ca="1" si="55"/>
        <v>#VALUE!</v>
      </c>
      <c r="X1702" s="33" t="s">
        <v>66</v>
      </c>
      <c r="Y1702" s="34">
        <v>0</v>
      </c>
    </row>
    <row r="1703" spans="1:25" ht="15.75" customHeight="1" x14ac:dyDescent="0.2">
      <c r="A1703" s="48"/>
      <c r="B1703" s="45"/>
      <c r="C1703" s="46"/>
      <c r="D1703" s="48"/>
      <c r="E1703" s="135"/>
      <c r="F1703" s="49">
        <f t="shared" si="48"/>
        <v>0</v>
      </c>
      <c r="G1703" s="49">
        <f t="shared" si="49"/>
        <v>0</v>
      </c>
      <c r="H1703" s="34" t="s">
        <v>66</v>
      </c>
      <c r="I1703" s="45"/>
      <c r="J1703" s="46"/>
      <c r="K1703" s="25"/>
      <c r="L1703" s="22"/>
      <c r="M1703" s="47" t="str">
        <f t="shared" si="50"/>
        <v/>
      </c>
      <c r="N1703" s="27" t="str">
        <f t="shared" si="51"/>
        <v/>
      </c>
      <c r="O1703" s="27" t="str">
        <f t="shared" si="52"/>
        <v/>
      </c>
      <c r="P1703" s="27" t="str">
        <f t="shared" si="53"/>
        <v/>
      </c>
      <c r="Q1703" s="28" t="s">
        <v>66</v>
      </c>
      <c r="R1703" s="33" t="s">
        <v>66</v>
      </c>
      <c r="S1703" s="30">
        <f ca="1">SUMIFS(Dividendos!E:E,Dividendos!B:B,A1703,Dividendos!A:A,"&gt;="&amp;B1703,Dividendos!A:A,"&lt;="&amp; IF(I1703="",TODAY(),I1703 ))*D1703</f>
        <v>0</v>
      </c>
      <c r="T1703" s="30">
        <f t="shared" ca="1" si="54"/>
        <v>0</v>
      </c>
      <c r="U1703" s="31" t="str">
        <f ca="1">IFERROR(__xludf.DUMMYFUNCTION("IFERROR(IF(B1703=TODAY(),GOOGLEFINANCE(""INDEXBVMF:IFIX""),INDEX(GOOGLEFINANCE(""INDEXBVMF:IFIX"",""price"",$B1703),2,2)))"),"")</f>
        <v/>
      </c>
      <c r="V1703" s="31">
        <f ca="1">IFERROR(__xludf.DUMMYFUNCTION("IF(OR(ISBLANK($I1703),I1703=TODAY()), GOOGLEFINANCE(""INDEXBVMF:IFIX"") ,INDEX(GOOGLEFINANCE(""INDEXBVMF:IFIX"",""price"",$I1703),2,2))"),3416.25)</f>
        <v>3416.25</v>
      </c>
      <c r="W1703" s="32" t="e">
        <f t="shared" ca="1" si="55"/>
        <v>#VALUE!</v>
      </c>
      <c r="X1703" s="33" t="s">
        <v>66</v>
      </c>
      <c r="Y1703" s="34">
        <v>0</v>
      </c>
    </row>
    <row r="1704" spans="1:25" ht="15.75" customHeight="1" x14ac:dyDescent="0.2">
      <c r="A1704" s="48"/>
      <c r="B1704" s="45"/>
      <c r="C1704" s="46"/>
      <c r="D1704" s="48"/>
      <c r="E1704" s="135"/>
      <c r="F1704" s="49">
        <f t="shared" si="48"/>
        <v>0</v>
      </c>
      <c r="G1704" s="49">
        <f t="shared" si="49"/>
        <v>0</v>
      </c>
      <c r="H1704" s="34" t="s">
        <v>66</v>
      </c>
      <c r="I1704" s="45"/>
      <c r="J1704" s="46"/>
      <c r="K1704" s="25"/>
      <c r="L1704" s="22"/>
      <c r="M1704" s="47" t="str">
        <f t="shared" si="50"/>
        <v/>
      </c>
      <c r="N1704" s="27" t="str">
        <f t="shared" si="51"/>
        <v/>
      </c>
      <c r="O1704" s="27" t="str">
        <f t="shared" si="52"/>
        <v/>
      </c>
      <c r="P1704" s="27" t="str">
        <f t="shared" si="53"/>
        <v/>
      </c>
      <c r="Q1704" s="28" t="s">
        <v>66</v>
      </c>
      <c r="R1704" s="33" t="s">
        <v>66</v>
      </c>
      <c r="S1704" s="30">
        <f ca="1">SUMIFS(Dividendos!E:E,Dividendos!B:B,A1704,Dividendos!A:A,"&gt;="&amp;B1704,Dividendos!A:A,"&lt;="&amp; IF(I1704="",TODAY(),I1704 ))*D1704</f>
        <v>0</v>
      </c>
      <c r="T1704" s="30">
        <f t="shared" ca="1" si="54"/>
        <v>0</v>
      </c>
      <c r="U1704" s="31" t="str">
        <f ca="1">IFERROR(__xludf.DUMMYFUNCTION("IFERROR(IF(B1704=TODAY(),GOOGLEFINANCE(""INDEXBVMF:IFIX""),INDEX(GOOGLEFINANCE(""INDEXBVMF:IFIX"",""price"",$B1704),2,2)))"),"")</f>
        <v/>
      </c>
      <c r="V1704" s="31">
        <f ca="1">IFERROR(__xludf.DUMMYFUNCTION("IF(OR(ISBLANK($I1704),I1704=TODAY()), GOOGLEFINANCE(""INDEXBVMF:IFIX"") ,INDEX(GOOGLEFINANCE(""INDEXBVMF:IFIX"",""price"",$I1704),2,2))"),3416.25)</f>
        <v>3416.25</v>
      </c>
      <c r="W1704" s="32" t="e">
        <f t="shared" ca="1" si="55"/>
        <v>#VALUE!</v>
      </c>
      <c r="X1704" s="33" t="s">
        <v>66</v>
      </c>
      <c r="Y1704" s="34">
        <v>0</v>
      </c>
    </row>
    <row r="1705" spans="1:25" ht="15.75" customHeight="1" x14ac:dyDescent="0.2">
      <c r="A1705" s="48"/>
      <c r="B1705" s="45"/>
      <c r="C1705" s="46"/>
      <c r="D1705" s="48"/>
      <c r="E1705" s="135"/>
      <c r="F1705" s="49">
        <f t="shared" si="48"/>
        <v>0</v>
      </c>
      <c r="G1705" s="49">
        <f t="shared" si="49"/>
        <v>0</v>
      </c>
      <c r="H1705" s="34" t="s">
        <v>66</v>
      </c>
      <c r="I1705" s="45"/>
      <c r="J1705" s="46"/>
      <c r="K1705" s="25"/>
      <c r="L1705" s="22"/>
      <c r="M1705" s="47" t="str">
        <f t="shared" si="50"/>
        <v/>
      </c>
      <c r="N1705" s="27" t="str">
        <f t="shared" si="51"/>
        <v/>
      </c>
      <c r="O1705" s="27" t="str">
        <f t="shared" si="52"/>
        <v/>
      </c>
      <c r="P1705" s="27" t="str">
        <f t="shared" si="53"/>
        <v/>
      </c>
      <c r="Q1705" s="28" t="s">
        <v>66</v>
      </c>
      <c r="R1705" s="33" t="s">
        <v>66</v>
      </c>
      <c r="S1705" s="30">
        <f ca="1">SUMIFS(Dividendos!E:E,Dividendos!B:B,A1705,Dividendos!A:A,"&gt;="&amp;B1705,Dividendos!A:A,"&lt;="&amp; IF(I1705="",TODAY(),I1705 ))*D1705</f>
        <v>0</v>
      </c>
      <c r="T1705" s="30">
        <f t="shared" ca="1" si="54"/>
        <v>0</v>
      </c>
      <c r="U1705" s="31" t="str">
        <f ca="1">IFERROR(__xludf.DUMMYFUNCTION("IFERROR(IF(B1705=TODAY(),GOOGLEFINANCE(""INDEXBVMF:IFIX""),INDEX(GOOGLEFINANCE(""INDEXBVMF:IFIX"",""price"",$B1705),2,2)))"),"")</f>
        <v/>
      </c>
      <c r="V1705" s="31">
        <f ca="1">IFERROR(__xludf.DUMMYFUNCTION("IF(OR(ISBLANK($I1705),I1705=TODAY()), GOOGLEFINANCE(""INDEXBVMF:IFIX"") ,INDEX(GOOGLEFINANCE(""INDEXBVMF:IFIX"",""price"",$I1705),2,2))"),3416.25)</f>
        <v>3416.25</v>
      </c>
      <c r="W1705" s="32" t="e">
        <f t="shared" ca="1" si="55"/>
        <v>#VALUE!</v>
      </c>
      <c r="X1705" s="33" t="s">
        <v>66</v>
      </c>
      <c r="Y1705" s="34">
        <v>0</v>
      </c>
    </row>
    <row r="1706" spans="1:25" ht="15.75" customHeight="1" x14ac:dyDescent="0.2">
      <c r="A1706" s="48"/>
      <c r="B1706" s="45"/>
      <c r="C1706" s="46"/>
      <c r="D1706" s="48"/>
      <c r="E1706" s="135"/>
      <c r="F1706" s="49">
        <f t="shared" si="48"/>
        <v>0</v>
      </c>
      <c r="G1706" s="49">
        <f t="shared" si="49"/>
        <v>0</v>
      </c>
      <c r="H1706" s="34" t="s">
        <v>66</v>
      </c>
      <c r="I1706" s="45"/>
      <c r="J1706" s="46"/>
      <c r="K1706" s="25"/>
      <c r="L1706" s="22"/>
      <c r="M1706" s="47" t="str">
        <f t="shared" si="50"/>
        <v/>
      </c>
      <c r="N1706" s="27" t="str">
        <f t="shared" si="51"/>
        <v/>
      </c>
      <c r="O1706" s="27" t="str">
        <f t="shared" si="52"/>
        <v/>
      </c>
      <c r="P1706" s="27" t="str">
        <f t="shared" si="53"/>
        <v/>
      </c>
      <c r="Q1706" s="28" t="s">
        <v>66</v>
      </c>
      <c r="R1706" s="33" t="s">
        <v>66</v>
      </c>
      <c r="S1706" s="30">
        <f ca="1">SUMIFS(Dividendos!E:E,Dividendos!B:B,A1706,Dividendos!A:A,"&gt;="&amp;B1706,Dividendos!A:A,"&lt;="&amp; IF(I1706="",TODAY(),I1706 ))*D1706</f>
        <v>0</v>
      </c>
      <c r="T1706" s="30">
        <f t="shared" ca="1" si="54"/>
        <v>0</v>
      </c>
      <c r="U1706" s="31" t="str">
        <f ca="1">IFERROR(__xludf.DUMMYFUNCTION("IFERROR(IF(B1706=TODAY(),GOOGLEFINANCE(""INDEXBVMF:IFIX""),INDEX(GOOGLEFINANCE(""INDEXBVMF:IFIX"",""price"",$B1706),2,2)))"),"")</f>
        <v/>
      </c>
      <c r="V1706" s="31">
        <f ca="1">IFERROR(__xludf.DUMMYFUNCTION("IF(OR(ISBLANK($I1706),I1706=TODAY()), GOOGLEFINANCE(""INDEXBVMF:IFIX"") ,INDEX(GOOGLEFINANCE(""INDEXBVMF:IFIX"",""price"",$I1706),2,2))"),3416.25)</f>
        <v>3416.25</v>
      </c>
      <c r="W1706" s="32" t="e">
        <f t="shared" ca="1" si="55"/>
        <v>#VALUE!</v>
      </c>
      <c r="X1706" s="33" t="s">
        <v>66</v>
      </c>
      <c r="Y1706" s="34">
        <v>0</v>
      </c>
    </row>
    <row r="1707" spans="1:25" ht="15.75" customHeight="1" x14ac:dyDescent="0.2">
      <c r="A1707" s="48"/>
      <c r="B1707" s="45"/>
      <c r="C1707" s="46"/>
      <c r="D1707" s="48"/>
      <c r="E1707" s="135"/>
      <c r="F1707" s="49">
        <f t="shared" si="48"/>
        <v>0</v>
      </c>
      <c r="G1707" s="49">
        <f t="shared" si="49"/>
        <v>0</v>
      </c>
      <c r="H1707" s="34" t="s">
        <v>66</v>
      </c>
      <c r="I1707" s="45"/>
      <c r="J1707" s="46"/>
      <c r="K1707" s="25"/>
      <c r="L1707" s="22"/>
      <c r="M1707" s="47" t="str">
        <f t="shared" si="50"/>
        <v/>
      </c>
      <c r="N1707" s="27" t="str">
        <f t="shared" si="51"/>
        <v/>
      </c>
      <c r="O1707" s="27" t="str">
        <f t="shared" si="52"/>
        <v/>
      </c>
      <c r="P1707" s="27" t="str">
        <f t="shared" si="53"/>
        <v/>
      </c>
      <c r="Q1707" s="28" t="s">
        <v>66</v>
      </c>
      <c r="R1707" s="33" t="s">
        <v>66</v>
      </c>
      <c r="S1707" s="30">
        <f ca="1">SUMIFS(Dividendos!E:E,Dividendos!B:B,A1707,Dividendos!A:A,"&gt;="&amp;B1707,Dividendos!A:A,"&lt;="&amp; IF(I1707="",TODAY(),I1707 ))*D1707</f>
        <v>0</v>
      </c>
      <c r="T1707" s="30">
        <f t="shared" ca="1" si="54"/>
        <v>0</v>
      </c>
      <c r="U1707" s="31" t="str">
        <f ca="1">IFERROR(__xludf.DUMMYFUNCTION("IFERROR(IF(B1707=TODAY(),GOOGLEFINANCE(""INDEXBVMF:IFIX""),INDEX(GOOGLEFINANCE(""INDEXBVMF:IFIX"",""price"",$B1707),2,2)))"),"")</f>
        <v/>
      </c>
      <c r="V1707" s="31">
        <f ca="1">IFERROR(__xludf.DUMMYFUNCTION("IF(OR(ISBLANK($I1707),I1707=TODAY()), GOOGLEFINANCE(""INDEXBVMF:IFIX"") ,INDEX(GOOGLEFINANCE(""INDEXBVMF:IFIX"",""price"",$I1707),2,2))"),3416.25)</f>
        <v>3416.25</v>
      </c>
      <c r="W1707" s="32" t="e">
        <f t="shared" ca="1" si="55"/>
        <v>#VALUE!</v>
      </c>
      <c r="X1707" s="33" t="s">
        <v>66</v>
      </c>
      <c r="Y1707" s="34">
        <v>0</v>
      </c>
    </row>
    <row r="1708" spans="1:25" ht="15.75" customHeight="1" x14ac:dyDescent="0.2">
      <c r="A1708" s="48"/>
      <c r="B1708" s="45"/>
      <c r="C1708" s="46"/>
      <c r="D1708" s="48"/>
      <c r="E1708" s="135"/>
      <c r="F1708" s="49">
        <f t="shared" si="48"/>
        <v>0</v>
      </c>
      <c r="G1708" s="49">
        <f t="shared" si="49"/>
        <v>0</v>
      </c>
      <c r="H1708" s="34" t="s">
        <v>66</v>
      </c>
      <c r="I1708" s="45"/>
      <c r="J1708" s="46"/>
      <c r="K1708" s="25"/>
      <c r="L1708" s="22"/>
      <c r="M1708" s="47" t="str">
        <f t="shared" si="50"/>
        <v/>
      </c>
      <c r="N1708" s="27" t="str">
        <f t="shared" si="51"/>
        <v/>
      </c>
      <c r="O1708" s="27" t="str">
        <f t="shared" si="52"/>
        <v/>
      </c>
      <c r="P1708" s="27" t="str">
        <f t="shared" si="53"/>
        <v/>
      </c>
      <c r="Q1708" s="28" t="s">
        <v>66</v>
      </c>
      <c r="R1708" s="33" t="s">
        <v>66</v>
      </c>
      <c r="S1708" s="30">
        <f ca="1">SUMIFS(Dividendos!E:E,Dividendos!B:B,A1708,Dividendos!A:A,"&gt;="&amp;B1708,Dividendos!A:A,"&lt;="&amp; IF(I1708="",TODAY(),I1708 ))*D1708</f>
        <v>0</v>
      </c>
      <c r="T1708" s="30">
        <f t="shared" ca="1" si="54"/>
        <v>0</v>
      </c>
      <c r="U1708" s="31" t="str">
        <f ca="1">IFERROR(__xludf.DUMMYFUNCTION("IFERROR(IF(B1708=TODAY(),GOOGLEFINANCE(""INDEXBVMF:IFIX""),INDEX(GOOGLEFINANCE(""INDEXBVMF:IFIX"",""price"",$B1708),2,2)))"),"")</f>
        <v/>
      </c>
      <c r="V1708" s="31">
        <f ca="1">IFERROR(__xludf.DUMMYFUNCTION("IF(OR(ISBLANK($I1708),I1708=TODAY()), GOOGLEFINANCE(""INDEXBVMF:IFIX"") ,INDEX(GOOGLEFINANCE(""INDEXBVMF:IFIX"",""price"",$I1708),2,2))"),3416.25)</f>
        <v>3416.25</v>
      </c>
      <c r="W1708" s="32" t="e">
        <f t="shared" ca="1" si="55"/>
        <v>#VALUE!</v>
      </c>
      <c r="X1708" s="33" t="s">
        <v>66</v>
      </c>
      <c r="Y1708" s="34">
        <v>0</v>
      </c>
    </row>
    <row r="1709" spans="1:25" ht="15.75" customHeight="1" x14ac:dyDescent="0.2">
      <c r="A1709" s="48"/>
      <c r="B1709" s="45"/>
      <c r="C1709" s="46"/>
      <c r="D1709" s="48"/>
      <c r="E1709" s="135"/>
      <c r="F1709" s="49">
        <f t="shared" si="48"/>
        <v>0</v>
      </c>
      <c r="G1709" s="49">
        <f t="shared" si="49"/>
        <v>0</v>
      </c>
      <c r="H1709" s="34" t="s">
        <v>66</v>
      </c>
      <c r="I1709" s="45"/>
      <c r="J1709" s="46"/>
      <c r="K1709" s="25"/>
      <c r="L1709" s="22"/>
      <c r="M1709" s="47" t="str">
        <f t="shared" si="50"/>
        <v/>
      </c>
      <c r="N1709" s="27" t="str">
        <f t="shared" si="51"/>
        <v/>
      </c>
      <c r="O1709" s="27" t="str">
        <f t="shared" si="52"/>
        <v/>
      </c>
      <c r="P1709" s="27" t="str">
        <f t="shared" si="53"/>
        <v/>
      </c>
      <c r="Q1709" s="28" t="s">
        <v>66</v>
      </c>
      <c r="R1709" s="33" t="s">
        <v>66</v>
      </c>
      <c r="S1709" s="30">
        <f ca="1">SUMIFS(Dividendos!E:E,Dividendos!B:B,A1709,Dividendos!A:A,"&gt;="&amp;B1709,Dividendos!A:A,"&lt;="&amp; IF(I1709="",TODAY(),I1709 ))*D1709</f>
        <v>0</v>
      </c>
      <c r="T1709" s="30">
        <f t="shared" ca="1" si="54"/>
        <v>0</v>
      </c>
      <c r="U1709" s="31" t="str">
        <f ca="1">IFERROR(__xludf.DUMMYFUNCTION("IFERROR(IF(B1709=TODAY(),GOOGLEFINANCE(""INDEXBVMF:IFIX""),INDEX(GOOGLEFINANCE(""INDEXBVMF:IFIX"",""price"",$B1709),2,2)))"),"")</f>
        <v/>
      </c>
      <c r="V1709" s="31">
        <f ca="1">IFERROR(__xludf.DUMMYFUNCTION("IF(OR(ISBLANK($I1709),I1709=TODAY()), GOOGLEFINANCE(""INDEXBVMF:IFIX"") ,INDEX(GOOGLEFINANCE(""INDEXBVMF:IFIX"",""price"",$I1709),2,2))"),3416.25)</f>
        <v>3416.25</v>
      </c>
      <c r="W1709" s="32" t="e">
        <f t="shared" ca="1" si="55"/>
        <v>#VALUE!</v>
      </c>
      <c r="X1709" s="33" t="s">
        <v>66</v>
      </c>
      <c r="Y1709" s="34">
        <v>0</v>
      </c>
    </row>
    <row r="1710" spans="1:25" ht="15.75" customHeight="1" x14ac:dyDescent="0.2">
      <c r="A1710" s="48"/>
      <c r="B1710" s="45"/>
      <c r="C1710" s="46"/>
      <c r="D1710" s="48"/>
      <c r="E1710" s="135"/>
      <c r="F1710" s="49">
        <f t="shared" si="48"/>
        <v>0</v>
      </c>
      <c r="G1710" s="49">
        <f t="shared" si="49"/>
        <v>0</v>
      </c>
      <c r="H1710" s="34" t="s">
        <v>66</v>
      </c>
      <c r="I1710" s="45"/>
      <c r="J1710" s="46"/>
      <c r="K1710" s="25"/>
      <c r="L1710" s="22"/>
      <c r="M1710" s="47" t="str">
        <f t="shared" si="50"/>
        <v/>
      </c>
      <c r="N1710" s="27" t="str">
        <f t="shared" si="51"/>
        <v/>
      </c>
      <c r="O1710" s="27" t="str">
        <f t="shared" si="52"/>
        <v/>
      </c>
      <c r="P1710" s="27" t="str">
        <f t="shared" si="53"/>
        <v/>
      </c>
      <c r="Q1710" s="28" t="s">
        <v>66</v>
      </c>
      <c r="R1710" s="33" t="s">
        <v>66</v>
      </c>
      <c r="S1710" s="30">
        <f ca="1">SUMIFS(Dividendos!E:E,Dividendos!B:B,A1710,Dividendos!A:A,"&gt;="&amp;B1710,Dividendos!A:A,"&lt;="&amp; IF(I1710="",TODAY(),I1710 ))*D1710</f>
        <v>0</v>
      </c>
      <c r="T1710" s="30">
        <f t="shared" ca="1" si="54"/>
        <v>0</v>
      </c>
      <c r="U1710" s="31" t="str">
        <f ca="1">IFERROR(__xludf.DUMMYFUNCTION("IFERROR(IF(B1710=TODAY(),GOOGLEFINANCE(""INDEXBVMF:IFIX""),INDEX(GOOGLEFINANCE(""INDEXBVMF:IFIX"",""price"",$B1710),2,2)))"),"")</f>
        <v/>
      </c>
      <c r="V1710" s="31">
        <f ca="1">IFERROR(__xludf.DUMMYFUNCTION("IF(OR(ISBLANK($I1710),I1710=TODAY()), GOOGLEFINANCE(""INDEXBVMF:IFIX"") ,INDEX(GOOGLEFINANCE(""INDEXBVMF:IFIX"",""price"",$I1710),2,2))"),3416.25)</f>
        <v>3416.25</v>
      </c>
      <c r="W1710" s="32" t="e">
        <f t="shared" ca="1" si="55"/>
        <v>#VALUE!</v>
      </c>
      <c r="X1710" s="33" t="s">
        <v>66</v>
      </c>
      <c r="Y1710" s="34">
        <v>0</v>
      </c>
    </row>
    <row r="1711" spans="1:25" ht="15.75" customHeight="1" x14ac:dyDescent="0.2">
      <c r="A1711" s="48"/>
      <c r="B1711" s="45"/>
      <c r="C1711" s="46"/>
      <c r="D1711" s="48"/>
      <c r="E1711" s="135"/>
      <c r="F1711" s="49">
        <f t="shared" si="48"/>
        <v>0</v>
      </c>
      <c r="G1711" s="49">
        <f t="shared" si="49"/>
        <v>0</v>
      </c>
      <c r="H1711" s="34" t="s">
        <v>66</v>
      </c>
      <c r="I1711" s="45"/>
      <c r="J1711" s="46"/>
      <c r="K1711" s="25"/>
      <c r="L1711" s="22"/>
      <c r="M1711" s="47" t="str">
        <f t="shared" si="50"/>
        <v/>
      </c>
      <c r="N1711" s="27" t="str">
        <f t="shared" si="51"/>
        <v/>
      </c>
      <c r="O1711" s="27" t="str">
        <f t="shared" si="52"/>
        <v/>
      </c>
      <c r="P1711" s="27" t="str">
        <f t="shared" si="53"/>
        <v/>
      </c>
      <c r="Q1711" s="28" t="s">
        <v>66</v>
      </c>
      <c r="R1711" s="33" t="s">
        <v>66</v>
      </c>
      <c r="S1711" s="30">
        <f ca="1">SUMIFS(Dividendos!E:E,Dividendos!B:B,A1711,Dividendos!A:A,"&gt;="&amp;B1711,Dividendos!A:A,"&lt;="&amp; IF(I1711="",TODAY(),I1711 ))*D1711</f>
        <v>0</v>
      </c>
      <c r="T1711" s="30">
        <f t="shared" ca="1" si="54"/>
        <v>0</v>
      </c>
      <c r="U1711" s="31" t="str">
        <f ca="1">IFERROR(__xludf.DUMMYFUNCTION("IFERROR(IF(B1711=TODAY(),GOOGLEFINANCE(""INDEXBVMF:IFIX""),INDEX(GOOGLEFINANCE(""INDEXBVMF:IFIX"",""price"",$B1711),2,2)))"),"")</f>
        <v/>
      </c>
      <c r="V1711" s="31">
        <f ca="1">IFERROR(__xludf.DUMMYFUNCTION("IF(OR(ISBLANK($I1711),I1711=TODAY()), GOOGLEFINANCE(""INDEXBVMF:IFIX"") ,INDEX(GOOGLEFINANCE(""INDEXBVMF:IFIX"",""price"",$I1711),2,2))"),3416.25)</f>
        <v>3416.25</v>
      </c>
      <c r="W1711" s="32" t="e">
        <f t="shared" ca="1" si="55"/>
        <v>#VALUE!</v>
      </c>
      <c r="X1711" s="33" t="s">
        <v>66</v>
      </c>
      <c r="Y1711" s="34">
        <v>0</v>
      </c>
    </row>
    <row r="1712" spans="1:25" ht="15.75" customHeight="1" x14ac:dyDescent="0.2">
      <c r="A1712" s="48"/>
      <c r="B1712" s="45"/>
      <c r="C1712" s="46"/>
      <c r="D1712" s="48"/>
      <c r="E1712" s="135"/>
      <c r="F1712" s="49">
        <f t="shared" si="48"/>
        <v>0</v>
      </c>
      <c r="G1712" s="49">
        <f t="shared" si="49"/>
        <v>0</v>
      </c>
      <c r="H1712" s="34" t="s">
        <v>66</v>
      </c>
      <c r="I1712" s="45"/>
      <c r="J1712" s="46"/>
      <c r="K1712" s="25"/>
      <c r="L1712" s="22"/>
      <c r="M1712" s="47" t="str">
        <f t="shared" si="50"/>
        <v/>
      </c>
      <c r="N1712" s="27" t="str">
        <f t="shared" si="51"/>
        <v/>
      </c>
      <c r="O1712" s="27" t="str">
        <f t="shared" si="52"/>
        <v/>
      </c>
      <c r="P1712" s="27" t="str">
        <f t="shared" si="53"/>
        <v/>
      </c>
      <c r="Q1712" s="28" t="s">
        <v>66</v>
      </c>
      <c r="R1712" s="33" t="s">
        <v>66</v>
      </c>
      <c r="S1712" s="30">
        <f ca="1">SUMIFS(Dividendos!E:E,Dividendos!B:B,A1712,Dividendos!A:A,"&gt;="&amp;B1712,Dividendos!A:A,"&lt;="&amp; IF(I1712="",TODAY(),I1712 ))*D1712</f>
        <v>0</v>
      </c>
      <c r="T1712" s="30">
        <f t="shared" ca="1" si="54"/>
        <v>0</v>
      </c>
      <c r="U1712" s="31" t="str">
        <f ca="1">IFERROR(__xludf.DUMMYFUNCTION("IFERROR(IF(B1712=TODAY(),GOOGLEFINANCE(""INDEXBVMF:IFIX""),INDEX(GOOGLEFINANCE(""INDEXBVMF:IFIX"",""price"",$B1712),2,2)))"),"")</f>
        <v/>
      </c>
      <c r="V1712" s="31">
        <f ca="1">IFERROR(__xludf.DUMMYFUNCTION("IF(OR(ISBLANK($I1712),I1712=TODAY()), GOOGLEFINANCE(""INDEXBVMF:IFIX"") ,INDEX(GOOGLEFINANCE(""INDEXBVMF:IFIX"",""price"",$I1712),2,2))"),3416.25)</f>
        <v>3416.25</v>
      </c>
      <c r="W1712" s="32" t="e">
        <f t="shared" ca="1" si="55"/>
        <v>#VALUE!</v>
      </c>
      <c r="X1712" s="33" t="s">
        <v>66</v>
      </c>
      <c r="Y1712" s="34">
        <v>0</v>
      </c>
    </row>
    <row r="1713" spans="1:25" ht="15.75" customHeight="1" x14ac:dyDescent="0.2">
      <c r="A1713" s="48"/>
      <c r="B1713" s="45"/>
      <c r="C1713" s="46"/>
      <c r="D1713" s="48"/>
      <c r="E1713" s="135"/>
      <c r="F1713" s="49">
        <f t="shared" si="48"/>
        <v>0</v>
      </c>
      <c r="G1713" s="49">
        <f t="shared" si="49"/>
        <v>0</v>
      </c>
      <c r="H1713" s="34" t="s">
        <v>66</v>
      </c>
      <c r="I1713" s="45"/>
      <c r="J1713" s="46"/>
      <c r="K1713" s="25"/>
      <c r="L1713" s="22"/>
      <c r="M1713" s="47" t="str">
        <f t="shared" si="50"/>
        <v/>
      </c>
      <c r="N1713" s="27" t="str">
        <f t="shared" si="51"/>
        <v/>
      </c>
      <c r="O1713" s="27" t="str">
        <f t="shared" si="52"/>
        <v/>
      </c>
      <c r="P1713" s="27" t="str">
        <f t="shared" si="53"/>
        <v/>
      </c>
      <c r="Q1713" s="28" t="s">
        <v>66</v>
      </c>
      <c r="R1713" s="33" t="s">
        <v>66</v>
      </c>
      <c r="S1713" s="30">
        <f ca="1">SUMIFS(Dividendos!E:E,Dividendos!B:B,A1713,Dividendos!A:A,"&gt;="&amp;B1713,Dividendos!A:A,"&lt;="&amp; IF(I1713="",TODAY(),I1713 ))*D1713</f>
        <v>0</v>
      </c>
      <c r="T1713" s="30">
        <f t="shared" ca="1" si="54"/>
        <v>0</v>
      </c>
      <c r="U1713" s="31" t="str">
        <f ca="1">IFERROR(__xludf.DUMMYFUNCTION("IFERROR(IF(B1713=TODAY(),GOOGLEFINANCE(""INDEXBVMF:IFIX""),INDEX(GOOGLEFINANCE(""INDEXBVMF:IFIX"",""price"",$B1713),2,2)))"),"")</f>
        <v/>
      </c>
      <c r="V1713" s="31">
        <f ca="1">IFERROR(__xludf.DUMMYFUNCTION("IF(OR(ISBLANK($I1713),I1713=TODAY()), GOOGLEFINANCE(""INDEXBVMF:IFIX"") ,INDEX(GOOGLEFINANCE(""INDEXBVMF:IFIX"",""price"",$I1713),2,2))"),3416.25)</f>
        <v>3416.25</v>
      </c>
      <c r="W1713" s="32" t="e">
        <f t="shared" ca="1" si="55"/>
        <v>#VALUE!</v>
      </c>
      <c r="X1713" s="33" t="s">
        <v>66</v>
      </c>
      <c r="Y1713" s="34">
        <v>0</v>
      </c>
    </row>
    <row r="1714" spans="1:25" ht="15.75" customHeight="1" x14ac:dyDescent="0.2">
      <c r="A1714" s="48"/>
      <c r="B1714" s="45"/>
      <c r="C1714" s="46"/>
      <c r="D1714" s="48"/>
      <c r="E1714" s="135"/>
      <c r="F1714" s="49">
        <f t="shared" si="48"/>
        <v>0</v>
      </c>
      <c r="G1714" s="49">
        <f t="shared" si="49"/>
        <v>0</v>
      </c>
      <c r="H1714" s="34" t="s">
        <v>66</v>
      </c>
      <c r="I1714" s="45"/>
      <c r="J1714" s="46"/>
      <c r="K1714" s="25"/>
      <c r="L1714" s="22"/>
      <c r="M1714" s="47" t="str">
        <f t="shared" si="50"/>
        <v/>
      </c>
      <c r="N1714" s="27" t="str">
        <f t="shared" si="51"/>
        <v/>
      </c>
      <c r="O1714" s="27" t="str">
        <f t="shared" si="52"/>
        <v/>
      </c>
      <c r="P1714" s="27" t="str">
        <f t="shared" si="53"/>
        <v/>
      </c>
      <c r="Q1714" s="28" t="s">
        <v>66</v>
      </c>
      <c r="R1714" s="33" t="s">
        <v>66</v>
      </c>
      <c r="S1714" s="30">
        <f ca="1">SUMIFS(Dividendos!E:E,Dividendos!B:B,A1714,Dividendos!A:A,"&gt;="&amp;B1714,Dividendos!A:A,"&lt;="&amp; IF(I1714="",TODAY(),I1714 ))*D1714</f>
        <v>0</v>
      </c>
      <c r="T1714" s="30">
        <f t="shared" ca="1" si="54"/>
        <v>0</v>
      </c>
      <c r="U1714" s="31" t="str">
        <f ca="1">IFERROR(__xludf.DUMMYFUNCTION("IFERROR(IF(B1714=TODAY(),GOOGLEFINANCE(""INDEXBVMF:IFIX""),INDEX(GOOGLEFINANCE(""INDEXBVMF:IFIX"",""price"",$B1714),2,2)))"),"")</f>
        <v/>
      </c>
      <c r="V1714" s="31">
        <f ca="1">IFERROR(__xludf.DUMMYFUNCTION("IF(OR(ISBLANK($I1714),I1714=TODAY()), GOOGLEFINANCE(""INDEXBVMF:IFIX"") ,INDEX(GOOGLEFINANCE(""INDEXBVMF:IFIX"",""price"",$I1714),2,2))"),3416.25)</f>
        <v>3416.25</v>
      </c>
      <c r="W1714" s="32" t="e">
        <f t="shared" ca="1" si="55"/>
        <v>#VALUE!</v>
      </c>
      <c r="X1714" s="33" t="s">
        <v>66</v>
      </c>
      <c r="Y1714" s="34">
        <v>0</v>
      </c>
    </row>
    <row r="1715" spans="1:25" ht="15.75" customHeight="1" x14ac:dyDescent="0.2">
      <c r="A1715" s="48"/>
      <c r="B1715" s="45"/>
      <c r="C1715" s="46"/>
      <c r="D1715" s="48"/>
      <c r="E1715" s="135"/>
      <c r="F1715" s="49">
        <f t="shared" si="48"/>
        <v>0</v>
      </c>
      <c r="G1715" s="49">
        <f t="shared" si="49"/>
        <v>0</v>
      </c>
      <c r="H1715" s="34" t="s">
        <v>66</v>
      </c>
      <c r="I1715" s="45"/>
      <c r="J1715" s="46"/>
      <c r="K1715" s="25"/>
      <c r="L1715" s="22"/>
      <c r="M1715" s="47" t="str">
        <f t="shared" si="50"/>
        <v/>
      </c>
      <c r="N1715" s="27" t="str">
        <f t="shared" si="51"/>
        <v/>
      </c>
      <c r="O1715" s="27" t="str">
        <f t="shared" si="52"/>
        <v/>
      </c>
      <c r="P1715" s="27" t="str">
        <f t="shared" si="53"/>
        <v/>
      </c>
      <c r="Q1715" s="28" t="s">
        <v>66</v>
      </c>
      <c r="R1715" s="33" t="s">
        <v>66</v>
      </c>
      <c r="S1715" s="30">
        <f ca="1">SUMIFS(Dividendos!E:E,Dividendos!B:B,A1715,Dividendos!A:A,"&gt;="&amp;B1715,Dividendos!A:A,"&lt;="&amp; IF(I1715="",TODAY(),I1715 ))*D1715</f>
        <v>0</v>
      </c>
      <c r="T1715" s="30">
        <f t="shared" ca="1" si="54"/>
        <v>0</v>
      </c>
      <c r="U1715" s="31" t="str">
        <f ca="1">IFERROR(__xludf.DUMMYFUNCTION("IFERROR(IF(B1715=TODAY(),GOOGLEFINANCE(""INDEXBVMF:IFIX""),INDEX(GOOGLEFINANCE(""INDEXBVMF:IFIX"",""price"",$B1715),2,2)))"),"")</f>
        <v/>
      </c>
      <c r="V1715" s="31">
        <f ca="1">IFERROR(__xludf.DUMMYFUNCTION("IF(OR(ISBLANK($I1715),I1715=TODAY()), GOOGLEFINANCE(""INDEXBVMF:IFIX"") ,INDEX(GOOGLEFINANCE(""INDEXBVMF:IFIX"",""price"",$I1715),2,2))"),3416.25)</f>
        <v>3416.25</v>
      </c>
      <c r="W1715" s="32" t="e">
        <f t="shared" ca="1" si="55"/>
        <v>#VALUE!</v>
      </c>
      <c r="X1715" s="33" t="s">
        <v>66</v>
      </c>
      <c r="Y1715" s="34">
        <v>0</v>
      </c>
    </row>
    <row r="1716" spans="1:25" ht="15.75" customHeight="1" x14ac:dyDescent="0.2">
      <c r="A1716" s="48"/>
      <c r="B1716" s="45"/>
      <c r="C1716" s="46"/>
      <c r="D1716" s="48"/>
      <c r="E1716" s="135"/>
      <c r="F1716" s="49">
        <f t="shared" si="48"/>
        <v>0</v>
      </c>
      <c r="G1716" s="49">
        <f t="shared" si="49"/>
        <v>0</v>
      </c>
      <c r="H1716" s="34" t="s">
        <v>66</v>
      </c>
      <c r="I1716" s="45"/>
      <c r="J1716" s="46"/>
      <c r="K1716" s="25"/>
      <c r="L1716" s="22"/>
      <c r="M1716" s="47" t="str">
        <f t="shared" si="50"/>
        <v/>
      </c>
      <c r="N1716" s="27" t="str">
        <f t="shared" si="51"/>
        <v/>
      </c>
      <c r="O1716" s="27" t="str">
        <f t="shared" si="52"/>
        <v/>
      </c>
      <c r="P1716" s="27" t="str">
        <f t="shared" si="53"/>
        <v/>
      </c>
      <c r="Q1716" s="28" t="s">
        <v>66</v>
      </c>
      <c r="R1716" s="33" t="s">
        <v>66</v>
      </c>
      <c r="S1716" s="30">
        <f ca="1">SUMIFS(Dividendos!E:E,Dividendos!B:B,A1716,Dividendos!A:A,"&gt;="&amp;B1716,Dividendos!A:A,"&lt;="&amp; IF(I1716="",TODAY(),I1716 ))*D1716</f>
        <v>0</v>
      </c>
      <c r="T1716" s="30">
        <f t="shared" ca="1" si="54"/>
        <v>0</v>
      </c>
      <c r="U1716" s="31" t="str">
        <f ca="1">IFERROR(__xludf.DUMMYFUNCTION("IFERROR(IF(B1716=TODAY(),GOOGLEFINANCE(""INDEXBVMF:IFIX""),INDEX(GOOGLEFINANCE(""INDEXBVMF:IFIX"",""price"",$B1716),2,2)))"),"")</f>
        <v/>
      </c>
      <c r="V1716" s="31">
        <f ca="1">IFERROR(__xludf.DUMMYFUNCTION("IF(OR(ISBLANK($I1716),I1716=TODAY()), GOOGLEFINANCE(""INDEXBVMF:IFIX"") ,INDEX(GOOGLEFINANCE(""INDEXBVMF:IFIX"",""price"",$I1716),2,2))"),3416.25)</f>
        <v>3416.25</v>
      </c>
      <c r="W1716" s="32" t="e">
        <f t="shared" ca="1" si="55"/>
        <v>#VALUE!</v>
      </c>
      <c r="X1716" s="33" t="s">
        <v>66</v>
      </c>
      <c r="Y1716" s="34">
        <v>0</v>
      </c>
    </row>
    <row r="1717" spans="1:25" ht="15.75" customHeight="1" x14ac:dyDescent="0.2">
      <c r="A1717" s="48"/>
      <c r="B1717" s="45"/>
      <c r="C1717" s="46"/>
      <c r="D1717" s="48"/>
      <c r="E1717" s="135"/>
      <c r="F1717" s="49">
        <f t="shared" si="48"/>
        <v>0</v>
      </c>
      <c r="G1717" s="49">
        <f t="shared" si="49"/>
        <v>0</v>
      </c>
      <c r="H1717" s="34" t="s">
        <v>66</v>
      </c>
      <c r="I1717" s="45"/>
      <c r="J1717" s="46"/>
      <c r="K1717" s="25"/>
      <c r="L1717" s="22"/>
      <c r="M1717" s="47" t="str">
        <f t="shared" si="50"/>
        <v/>
      </c>
      <c r="N1717" s="27" t="str">
        <f t="shared" si="51"/>
        <v/>
      </c>
      <c r="O1717" s="27" t="str">
        <f t="shared" si="52"/>
        <v/>
      </c>
      <c r="P1717" s="27" t="str">
        <f t="shared" si="53"/>
        <v/>
      </c>
      <c r="Q1717" s="28" t="s">
        <v>66</v>
      </c>
      <c r="R1717" s="33" t="s">
        <v>66</v>
      </c>
      <c r="S1717" s="30">
        <f ca="1">SUMIFS(Dividendos!E:E,Dividendos!B:B,A1717,Dividendos!A:A,"&gt;="&amp;B1717,Dividendos!A:A,"&lt;="&amp; IF(I1717="",TODAY(),I1717 ))*D1717</f>
        <v>0</v>
      </c>
      <c r="T1717" s="30">
        <f t="shared" ca="1" si="54"/>
        <v>0</v>
      </c>
      <c r="U1717" s="31" t="str">
        <f ca="1">IFERROR(__xludf.DUMMYFUNCTION("IFERROR(IF(B1717=TODAY(),GOOGLEFINANCE(""INDEXBVMF:IFIX""),INDEX(GOOGLEFINANCE(""INDEXBVMF:IFIX"",""price"",$B1717),2,2)))"),"")</f>
        <v/>
      </c>
      <c r="V1717" s="31">
        <f ca="1">IFERROR(__xludf.DUMMYFUNCTION("IF(OR(ISBLANK($I1717),I1717=TODAY()), GOOGLEFINANCE(""INDEXBVMF:IFIX"") ,INDEX(GOOGLEFINANCE(""INDEXBVMF:IFIX"",""price"",$I1717),2,2))"),3416.25)</f>
        <v>3416.25</v>
      </c>
      <c r="W1717" s="32" t="e">
        <f t="shared" ca="1" si="55"/>
        <v>#VALUE!</v>
      </c>
      <c r="X1717" s="33" t="s">
        <v>66</v>
      </c>
      <c r="Y1717" s="34">
        <v>0</v>
      </c>
    </row>
    <row r="1718" spans="1:25" ht="15.75" customHeight="1" x14ac:dyDescent="0.2">
      <c r="A1718" s="48"/>
      <c r="B1718" s="45"/>
      <c r="C1718" s="46"/>
      <c r="D1718" s="48"/>
      <c r="E1718" s="135"/>
      <c r="F1718" s="49">
        <f t="shared" si="48"/>
        <v>0</v>
      </c>
      <c r="G1718" s="49">
        <f t="shared" si="49"/>
        <v>0</v>
      </c>
      <c r="H1718" s="34" t="s">
        <v>66</v>
      </c>
      <c r="I1718" s="45"/>
      <c r="J1718" s="46"/>
      <c r="K1718" s="25"/>
      <c r="L1718" s="22"/>
      <c r="M1718" s="47" t="str">
        <f t="shared" si="50"/>
        <v/>
      </c>
      <c r="N1718" s="27" t="str">
        <f t="shared" si="51"/>
        <v/>
      </c>
      <c r="O1718" s="27" t="str">
        <f t="shared" si="52"/>
        <v/>
      </c>
      <c r="P1718" s="27" t="str">
        <f t="shared" si="53"/>
        <v/>
      </c>
      <c r="Q1718" s="28" t="s">
        <v>66</v>
      </c>
      <c r="R1718" s="33" t="s">
        <v>66</v>
      </c>
      <c r="S1718" s="30">
        <f ca="1">SUMIFS(Dividendos!E:E,Dividendos!B:B,A1718,Dividendos!A:A,"&gt;="&amp;B1718,Dividendos!A:A,"&lt;="&amp; IF(I1718="",TODAY(),I1718 ))*D1718</f>
        <v>0</v>
      </c>
      <c r="T1718" s="30">
        <f t="shared" ca="1" si="54"/>
        <v>0</v>
      </c>
      <c r="U1718" s="31" t="str">
        <f ca="1">IFERROR(__xludf.DUMMYFUNCTION("IFERROR(IF(B1718=TODAY(),GOOGLEFINANCE(""INDEXBVMF:IFIX""),INDEX(GOOGLEFINANCE(""INDEXBVMF:IFIX"",""price"",$B1718),2,2)))"),"")</f>
        <v/>
      </c>
      <c r="V1718" s="31">
        <f ca="1">IFERROR(__xludf.DUMMYFUNCTION("IF(OR(ISBLANK($I1718),I1718=TODAY()), GOOGLEFINANCE(""INDEXBVMF:IFIX"") ,INDEX(GOOGLEFINANCE(""INDEXBVMF:IFIX"",""price"",$I1718),2,2))"),3416.25)</f>
        <v>3416.25</v>
      </c>
      <c r="W1718" s="32" t="e">
        <f t="shared" ca="1" si="55"/>
        <v>#VALUE!</v>
      </c>
      <c r="X1718" s="33" t="s">
        <v>66</v>
      </c>
      <c r="Y1718" s="34">
        <v>0</v>
      </c>
    </row>
    <row r="1719" spans="1:25" ht="15.75" customHeight="1" x14ac:dyDescent="0.2">
      <c r="A1719" s="48"/>
      <c r="B1719" s="45"/>
      <c r="C1719" s="46"/>
      <c r="D1719" s="48"/>
      <c r="E1719" s="135"/>
      <c r="F1719" s="49">
        <f t="shared" si="48"/>
        <v>0</v>
      </c>
      <c r="G1719" s="49">
        <f t="shared" si="49"/>
        <v>0</v>
      </c>
      <c r="H1719" s="34" t="s">
        <v>66</v>
      </c>
      <c r="I1719" s="45"/>
      <c r="J1719" s="46"/>
      <c r="K1719" s="25"/>
      <c r="L1719" s="22"/>
      <c r="M1719" s="47" t="str">
        <f t="shared" si="50"/>
        <v/>
      </c>
      <c r="N1719" s="27" t="str">
        <f t="shared" si="51"/>
        <v/>
      </c>
      <c r="O1719" s="27" t="str">
        <f t="shared" si="52"/>
        <v/>
      </c>
      <c r="P1719" s="27" t="str">
        <f t="shared" si="53"/>
        <v/>
      </c>
      <c r="Q1719" s="28" t="s">
        <v>66</v>
      </c>
      <c r="R1719" s="33" t="s">
        <v>66</v>
      </c>
      <c r="S1719" s="30">
        <f ca="1">SUMIFS(Dividendos!E:E,Dividendos!B:B,A1719,Dividendos!A:A,"&gt;="&amp;B1719,Dividendos!A:A,"&lt;="&amp; IF(I1719="",TODAY(),I1719 ))*D1719</f>
        <v>0</v>
      </c>
      <c r="T1719" s="30">
        <f t="shared" ca="1" si="54"/>
        <v>0</v>
      </c>
      <c r="U1719" s="31" t="str">
        <f ca="1">IFERROR(__xludf.DUMMYFUNCTION("IFERROR(IF(B1719=TODAY(),GOOGLEFINANCE(""INDEXBVMF:IFIX""),INDEX(GOOGLEFINANCE(""INDEXBVMF:IFIX"",""price"",$B1719),2,2)))"),"")</f>
        <v/>
      </c>
      <c r="V1719" s="31">
        <f ca="1">IFERROR(__xludf.DUMMYFUNCTION("IF(OR(ISBLANK($I1719),I1719=TODAY()), GOOGLEFINANCE(""INDEXBVMF:IFIX"") ,INDEX(GOOGLEFINANCE(""INDEXBVMF:IFIX"",""price"",$I1719),2,2))"),3416.25)</f>
        <v>3416.25</v>
      </c>
      <c r="W1719" s="32" t="e">
        <f t="shared" ca="1" si="55"/>
        <v>#VALUE!</v>
      </c>
      <c r="X1719" s="33" t="s">
        <v>66</v>
      </c>
      <c r="Y1719" s="34">
        <v>0</v>
      </c>
    </row>
    <row r="1720" spans="1:25" ht="15.75" customHeight="1" x14ac:dyDescent="0.2">
      <c r="A1720" s="48"/>
      <c r="B1720" s="45"/>
      <c r="C1720" s="46"/>
      <c r="D1720" s="48"/>
      <c r="E1720" s="135"/>
      <c r="F1720" s="49">
        <f t="shared" si="48"/>
        <v>0</v>
      </c>
      <c r="G1720" s="49">
        <f t="shared" si="49"/>
        <v>0</v>
      </c>
      <c r="H1720" s="34" t="s">
        <v>66</v>
      </c>
      <c r="I1720" s="45"/>
      <c r="J1720" s="46"/>
      <c r="K1720" s="25"/>
      <c r="L1720" s="22"/>
      <c r="M1720" s="47" t="str">
        <f t="shared" si="50"/>
        <v/>
      </c>
      <c r="N1720" s="27" t="str">
        <f t="shared" si="51"/>
        <v/>
      </c>
      <c r="O1720" s="27" t="str">
        <f t="shared" si="52"/>
        <v/>
      </c>
      <c r="P1720" s="27" t="str">
        <f t="shared" si="53"/>
        <v/>
      </c>
      <c r="Q1720" s="28" t="s">
        <v>66</v>
      </c>
      <c r="R1720" s="33" t="s">
        <v>66</v>
      </c>
      <c r="S1720" s="30">
        <f ca="1">SUMIFS(Dividendos!E:E,Dividendos!B:B,A1720,Dividendos!A:A,"&gt;="&amp;B1720,Dividendos!A:A,"&lt;="&amp; IF(I1720="",TODAY(),I1720 ))*D1720</f>
        <v>0</v>
      </c>
      <c r="T1720" s="30">
        <f t="shared" ca="1" si="54"/>
        <v>0</v>
      </c>
      <c r="U1720" s="31" t="str">
        <f ca="1">IFERROR(__xludf.DUMMYFUNCTION("IFERROR(IF(B1720=TODAY(),GOOGLEFINANCE(""INDEXBVMF:IFIX""),INDEX(GOOGLEFINANCE(""INDEXBVMF:IFIX"",""price"",$B1720),2,2)))"),"")</f>
        <v/>
      </c>
      <c r="V1720" s="31">
        <f ca="1">IFERROR(__xludf.DUMMYFUNCTION("IF(OR(ISBLANK($I1720),I1720=TODAY()), GOOGLEFINANCE(""INDEXBVMF:IFIX"") ,INDEX(GOOGLEFINANCE(""INDEXBVMF:IFIX"",""price"",$I1720),2,2))"),3416.25)</f>
        <v>3416.25</v>
      </c>
      <c r="W1720" s="32" t="e">
        <f t="shared" ca="1" si="55"/>
        <v>#VALUE!</v>
      </c>
      <c r="X1720" s="33" t="s">
        <v>66</v>
      </c>
      <c r="Y1720" s="34">
        <v>0</v>
      </c>
    </row>
    <row r="1721" spans="1:25" ht="15.75" customHeight="1" x14ac:dyDescent="0.2">
      <c r="A1721" s="48"/>
      <c r="B1721" s="45"/>
      <c r="C1721" s="46"/>
      <c r="D1721" s="48"/>
      <c r="E1721" s="135"/>
      <c r="F1721" s="49">
        <f t="shared" si="48"/>
        <v>0</v>
      </c>
      <c r="G1721" s="49">
        <f t="shared" si="49"/>
        <v>0</v>
      </c>
      <c r="H1721" s="34" t="s">
        <v>66</v>
      </c>
      <c r="I1721" s="45"/>
      <c r="J1721" s="46"/>
      <c r="K1721" s="25"/>
      <c r="L1721" s="22"/>
      <c r="M1721" s="47" t="str">
        <f t="shared" si="50"/>
        <v/>
      </c>
      <c r="N1721" s="27" t="str">
        <f t="shared" si="51"/>
        <v/>
      </c>
      <c r="O1721" s="27" t="str">
        <f t="shared" si="52"/>
        <v/>
      </c>
      <c r="P1721" s="27" t="str">
        <f t="shared" si="53"/>
        <v/>
      </c>
      <c r="Q1721" s="28" t="s">
        <v>66</v>
      </c>
      <c r="R1721" s="33" t="s">
        <v>66</v>
      </c>
      <c r="S1721" s="30">
        <f ca="1">SUMIFS(Dividendos!E:E,Dividendos!B:B,A1721,Dividendos!A:A,"&gt;="&amp;B1721,Dividendos!A:A,"&lt;="&amp; IF(I1721="",TODAY(),I1721 ))*D1721</f>
        <v>0</v>
      </c>
      <c r="T1721" s="30">
        <f t="shared" ca="1" si="54"/>
        <v>0</v>
      </c>
      <c r="U1721" s="31" t="str">
        <f ca="1">IFERROR(__xludf.DUMMYFUNCTION("IFERROR(IF(B1721=TODAY(),GOOGLEFINANCE(""INDEXBVMF:IFIX""),INDEX(GOOGLEFINANCE(""INDEXBVMF:IFIX"",""price"",$B1721),2,2)))"),"")</f>
        <v/>
      </c>
      <c r="V1721" s="31">
        <f ca="1">IFERROR(__xludf.DUMMYFUNCTION("IF(OR(ISBLANK($I1721),I1721=TODAY()), GOOGLEFINANCE(""INDEXBVMF:IFIX"") ,INDEX(GOOGLEFINANCE(""INDEXBVMF:IFIX"",""price"",$I1721),2,2))"),3416.25)</f>
        <v>3416.25</v>
      </c>
      <c r="W1721" s="32" t="e">
        <f t="shared" ca="1" si="55"/>
        <v>#VALUE!</v>
      </c>
      <c r="X1721" s="33" t="s">
        <v>66</v>
      </c>
      <c r="Y1721" s="34">
        <v>0</v>
      </c>
    </row>
    <row r="1722" spans="1:25" ht="15.75" customHeight="1" x14ac:dyDescent="0.2">
      <c r="A1722" s="48"/>
      <c r="B1722" s="45"/>
      <c r="C1722" s="46"/>
      <c r="D1722" s="48"/>
      <c r="E1722" s="135"/>
      <c r="F1722" s="49">
        <f t="shared" si="48"/>
        <v>0</v>
      </c>
      <c r="G1722" s="49">
        <f t="shared" si="49"/>
        <v>0</v>
      </c>
      <c r="H1722" s="34" t="s">
        <v>66</v>
      </c>
      <c r="I1722" s="45"/>
      <c r="J1722" s="46"/>
      <c r="K1722" s="25"/>
      <c r="L1722" s="22"/>
      <c r="M1722" s="47" t="str">
        <f t="shared" si="50"/>
        <v/>
      </c>
      <c r="N1722" s="27" t="str">
        <f t="shared" si="51"/>
        <v/>
      </c>
      <c r="O1722" s="27" t="str">
        <f t="shared" si="52"/>
        <v/>
      </c>
      <c r="P1722" s="27" t="str">
        <f t="shared" si="53"/>
        <v/>
      </c>
      <c r="Q1722" s="28" t="s">
        <v>66</v>
      </c>
      <c r="R1722" s="33" t="s">
        <v>66</v>
      </c>
      <c r="S1722" s="30">
        <f ca="1">SUMIFS(Dividendos!E:E,Dividendos!B:B,A1722,Dividendos!A:A,"&gt;="&amp;B1722,Dividendos!A:A,"&lt;="&amp; IF(I1722="",TODAY(),I1722 ))*D1722</f>
        <v>0</v>
      </c>
      <c r="T1722" s="30">
        <f t="shared" ca="1" si="54"/>
        <v>0</v>
      </c>
      <c r="U1722" s="31" t="str">
        <f ca="1">IFERROR(__xludf.DUMMYFUNCTION("IFERROR(IF(B1722=TODAY(),GOOGLEFINANCE(""INDEXBVMF:IFIX""),INDEX(GOOGLEFINANCE(""INDEXBVMF:IFIX"",""price"",$B1722),2,2)))"),"")</f>
        <v/>
      </c>
      <c r="V1722" s="31">
        <f ca="1">IFERROR(__xludf.DUMMYFUNCTION("IF(OR(ISBLANK($I1722),I1722=TODAY()), GOOGLEFINANCE(""INDEXBVMF:IFIX"") ,INDEX(GOOGLEFINANCE(""INDEXBVMF:IFIX"",""price"",$I1722),2,2))"),3416.25)</f>
        <v>3416.25</v>
      </c>
      <c r="W1722" s="32" t="e">
        <f t="shared" ca="1" si="55"/>
        <v>#VALUE!</v>
      </c>
      <c r="X1722" s="33" t="s">
        <v>66</v>
      </c>
      <c r="Y1722" s="34">
        <v>0</v>
      </c>
    </row>
    <row r="1723" spans="1:25" ht="15.75" customHeight="1" x14ac:dyDescent="0.2">
      <c r="A1723" s="48"/>
      <c r="B1723" s="45"/>
      <c r="C1723" s="46"/>
      <c r="D1723" s="48"/>
      <c r="E1723" s="135"/>
      <c r="F1723" s="49">
        <f t="shared" si="48"/>
        <v>0</v>
      </c>
      <c r="G1723" s="49">
        <f t="shared" si="49"/>
        <v>0</v>
      </c>
      <c r="H1723" s="34" t="s">
        <v>66</v>
      </c>
      <c r="I1723" s="45"/>
      <c r="J1723" s="46"/>
      <c r="K1723" s="25"/>
      <c r="L1723" s="22"/>
      <c r="M1723" s="47" t="str">
        <f t="shared" si="50"/>
        <v/>
      </c>
      <c r="N1723" s="27" t="str">
        <f t="shared" si="51"/>
        <v/>
      </c>
      <c r="O1723" s="27" t="str">
        <f t="shared" si="52"/>
        <v/>
      </c>
      <c r="P1723" s="27" t="str">
        <f t="shared" si="53"/>
        <v/>
      </c>
      <c r="Q1723" s="28" t="s">
        <v>66</v>
      </c>
      <c r="R1723" s="33" t="s">
        <v>66</v>
      </c>
      <c r="S1723" s="30">
        <f ca="1">SUMIFS(Dividendos!E:E,Dividendos!B:B,A1723,Dividendos!A:A,"&gt;="&amp;B1723,Dividendos!A:A,"&lt;="&amp; IF(I1723="",TODAY(),I1723 ))*D1723</f>
        <v>0</v>
      </c>
      <c r="T1723" s="30">
        <f t="shared" ca="1" si="54"/>
        <v>0</v>
      </c>
      <c r="U1723" s="31" t="str">
        <f ca="1">IFERROR(__xludf.DUMMYFUNCTION("IFERROR(IF(B1723=TODAY(),GOOGLEFINANCE(""INDEXBVMF:IFIX""),INDEX(GOOGLEFINANCE(""INDEXBVMF:IFIX"",""price"",$B1723),2,2)))"),"")</f>
        <v/>
      </c>
      <c r="V1723" s="31">
        <f ca="1">IFERROR(__xludf.DUMMYFUNCTION("IF(OR(ISBLANK($I1723),I1723=TODAY()), GOOGLEFINANCE(""INDEXBVMF:IFIX"") ,INDEX(GOOGLEFINANCE(""INDEXBVMF:IFIX"",""price"",$I1723),2,2))"),3416.25)</f>
        <v>3416.25</v>
      </c>
      <c r="W1723" s="32" t="e">
        <f t="shared" ca="1" si="55"/>
        <v>#VALUE!</v>
      </c>
      <c r="X1723" s="33" t="s">
        <v>66</v>
      </c>
      <c r="Y1723" s="34">
        <v>0</v>
      </c>
    </row>
    <row r="1724" spans="1:25" ht="15.75" customHeight="1" x14ac:dyDescent="0.2">
      <c r="A1724" s="48"/>
      <c r="B1724" s="45"/>
      <c r="C1724" s="46"/>
      <c r="D1724" s="48"/>
      <c r="E1724" s="135"/>
      <c r="F1724" s="49">
        <f t="shared" si="48"/>
        <v>0</v>
      </c>
      <c r="G1724" s="49">
        <f t="shared" si="49"/>
        <v>0</v>
      </c>
      <c r="H1724" s="34" t="s">
        <v>66</v>
      </c>
      <c r="I1724" s="45"/>
      <c r="J1724" s="46"/>
      <c r="K1724" s="25"/>
      <c r="L1724" s="22"/>
      <c r="M1724" s="47" t="str">
        <f t="shared" si="50"/>
        <v/>
      </c>
      <c r="N1724" s="27" t="str">
        <f t="shared" si="51"/>
        <v/>
      </c>
      <c r="O1724" s="27" t="str">
        <f t="shared" si="52"/>
        <v/>
      </c>
      <c r="P1724" s="27" t="str">
        <f t="shared" si="53"/>
        <v/>
      </c>
      <c r="Q1724" s="28" t="s">
        <v>66</v>
      </c>
      <c r="R1724" s="33" t="s">
        <v>66</v>
      </c>
      <c r="S1724" s="30">
        <f ca="1">SUMIFS(Dividendos!E:E,Dividendos!B:B,A1724,Dividendos!A:A,"&gt;="&amp;B1724,Dividendos!A:A,"&lt;="&amp; IF(I1724="",TODAY(),I1724 ))*D1724</f>
        <v>0</v>
      </c>
      <c r="T1724" s="30">
        <f t="shared" ca="1" si="54"/>
        <v>0</v>
      </c>
      <c r="U1724" s="31" t="str">
        <f ca="1">IFERROR(__xludf.DUMMYFUNCTION("IFERROR(IF(B1724=TODAY(),GOOGLEFINANCE(""INDEXBVMF:IFIX""),INDEX(GOOGLEFINANCE(""INDEXBVMF:IFIX"",""price"",$B1724),2,2)))"),"")</f>
        <v/>
      </c>
      <c r="V1724" s="31">
        <f ca="1">IFERROR(__xludf.DUMMYFUNCTION("IF(OR(ISBLANK($I1724),I1724=TODAY()), GOOGLEFINANCE(""INDEXBVMF:IFIX"") ,INDEX(GOOGLEFINANCE(""INDEXBVMF:IFIX"",""price"",$I1724),2,2))"),3416.25)</f>
        <v>3416.25</v>
      </c>
      <c r="W1724" s="32" t="e">
        <f t="shared" ca="1" si="55"/>
        <v>#VALUE!</v>
      </c>
      <c r="X1724" s="33" t="s">
        <v>66</v>
      </c>
      <c r="Y1724" s="34">
        <v>0</v>
      </c>
    </row>
    <row r="1725" spans="1:25" ht="15.75" customHeight="1" x14ac:dyDescent="0.2">
      <c r="A1725" s="48"/>
      <c r="B1725" s="45"/>
      <c r="C1725" s="46"/>
      <c r="D1725" s="48"/>
      <c r="E1725" s="135"/>
      <c r="F1725" s="49">
        <f t="shared" si="48"/>
        <v>0</v>
      </c>
      <c r="G1725" s="49">
        <f t="shared" si="49"/>
        <v>0</v>
      </c>
      <c r="H1725" s="34" t="s">
        <v>66</v>
      </c>
      <c r="I1725" s="45"/>
      <c r="J1725" s="46"/>
      <c r="K1725" s="25"/>
      <c r="L1725" s="22"/>
      <c r="M1725" s="47" t="str">
        <f t="shared" si="50"/>
        <v/>
      </c>
      <c r="N1725" s="27" t="str">
        <f t="shared" si="51"/>
        <v/>
      </c>
      <c r="O1725" s="27" t="str">
        <f t="shared" si="52"/>
        <v/>
      </c>
      <c r="P1725" s="27" t="str">
        <f t="shared" si="53"/>
        <v/>
      </c>
      <c r="Q1725" s="28" t="s">
        <v>66</v>
      </c>
      <c r="R1725" s="33" t="s">
        <v>66</v>
      </c>
      <c r="S1725" s="30">
        <f ca="1">SUMIFS(Dividendos!E:E,Dividendos!B:B,A1725,Dividendos!A:A,"&gt;="&amp;B1725,Dividendos!A:A,"&lt;="&amp; IF(I1725="",TODAY(),I1725 ))*D1725</f>
        <v>0</v>
      </c>
      <c r="T1725" s="30">
        <f t="shared" ca="1" si="54"/>
        <v>0</v>
      </c>
      <c r="U1725" s="31" t="str">
        <f ca="1">IFERROR(__xludf.DUMMYFUNCTION("IFERROR(IF(B1725=TODAY(),GOOGLEFINANCE(""INDEXBVMF:IFIX""),INDEX(GOOGLEFINANCE(""INDEXBVMF:IFIX"",""price"",$B1725),2,2)))"),"")</f>
        <v/>
      </c>
      <c r="V1725" s="31">
        <f ca="1">IFERROR(__xludf.DUMMYFUNCTION("IF(OR(ISBLANK($I1725),I1725=TODAY()), GOOGLEFINANCE(""INDEXBVMF:IFIX"") ,INDEX(GOOGLEFINANCE(""INDEXBVMF:IFIX"",""price"",$I1725),2,2))"),3416.25)</f>
        <v>3416.25</v>
      </c>
      <c r="W1725" s="32" t="e">
        <f t="shared" ca="1" si="55"/>
        <v>#VALUE!</v>
      </c>
      <c r="X1725" s="33" t="s">
        <v>66</v>
      </c>
      <c r="Y1725" s="34">
        <v>0</v>
      </c>
    </row>
    <row r="1726" spans="1:25" ht="15.75" customHeight="1" x14ac:dyDescent="0.2">
      <c r="A1726" s="48"/>
      <c r="B1726" s="45"/>
      <c r="C1726" s="46"/>
      <c r="D1726" s="48"/>
      <c r="E1726" s="135"/>
      <c r="F1726" s="49">
        <f t="shared" si="48"/>
        <v>0</v>
      </c>
      <c r="G1726" s="49">
        <f t="shared" si="49"/>
        <v>0</v>
      </c>
      <c r="H1726" s="34" t="s">
        <v>66</v>
      </c>
      <c r="I1726" s="45"/>
      <c r="J1726" s="46"/>
      <c r="K1726" s="25"/>
      <c r="L1726" s="22"/>
      <c r="M1726" s="47" t="str">
        <f t="shared" si="50"/>
        <v/>
      </c>
      <c r="N1726" s="27" t="str">
        <f t="shared" si="51"/>
        <v/>
      </c>
      <c r="O1726" s="27" t="str">
        <f t="shared" si="52"/>
        <v/>
      </c>
      <c r="P1726" s="27" t="str">
        <f t="shared" si="53"/>
        <v/>
      </c>
      <c r="Q1726" s="28" t="s">
        <v>66</v>
      </c>
      <c r="R1726" s="33" t="s">
        <v>66</v>
      </c>
      <c r="S1726" s="30">
        <f ca="1">SUMIFS(Dividendos!E:E,Dividendos!B:B,A1726,Dividendos!A:A,"&gt;="&amp;B1726,Dividendos!A:A,"&lt;="&amp; IF(I1726="",TODAY(),I1726 ))*D1726</f>
        <v>0</v>
      </c>
      <c r="T1726" s="30">
        <f t="shared" ca="1" si="54"/>
        <v>0</v>
      </c>
      <c r="U1726" s="31" t="str">
        <f ca="1">IFERROR(__xludf.DUMMYFUNCTION("IFERROR(IF(B1726=TODAY(),GOOGLEFINANCE(""INDEXBVMF:IFIX""),INDEX(GOOGLEFINANCE(""INDEXBVMF:IFIX"",""price"",$B1726),2,2)))"),"")</f>
        <v/>
      </c>
      <c r="V1726" s="31">
        <f ca="1">IFERROR(__xludf.DUMMYFUNCTION("IF(OR(ISBLANK($I1726),I1726=TODAY()), GOOGLEFINANCE(""INDEXBVMF:IFIX"") ,INDEX(GOOGLEFINANCE(""INDEXBVMF:IFIX"",""price"",$I1726),2,2))"),3416.25)</f>
        <v>3416.25</v>
      </c>
      <c r="W1726" s="32" t="e">
        <f t="shared" ca="1" si="55"/>
        <v>#VALUE!</v>
      </c>
      <c r="X1726" s="33" t="s">
        <v>66</v>
      </c>
      <c r="Y1726" s="34">
        <v>0</v>
      </c>
    </row>
    <row r="1727" spans="1:25" ht="15.75" customHeight="1" x14ac:dyDescent="0.2">
      <c r="A1727" s="48"/>
      <c r="B1727" s="45"/>
      <c r="C1727" s="46"/>
      <c r="D1727" s="48"/>
      <c r="E1727" s="135"/>
      <c r="F1727" s="49">
        <f t="shared" si="48"/>
        <v>0</v>
      </c>
      <c r="G1727" s="49">
        <f t="shared" si="49"/>
        <v>0</v>
      </c>
      <c r="H1727" s="34" t="s">
        <v>66</v>
      </c>
      <c r="I1727" s="45"/>
      <c r="J1727" s="46"/>
      <c r="K1727" s="25"/>
      <c r="L1727" s="22"/>
      <c r="M1727" s="47" t="str">
        <f t="shared" si="50"/>
        <v/>
      </c>
      <c r="N1727" s="27" t="str">
        <f t="shared" si="51"/>
        <v/>
      </c>
      <c r="O1727" s="27" t="str">
        <f t="shared" si="52"/>
        <v/>
      </c>
      <c r="P1727" s="27" t="str">
        <f t="shared" si="53"/>
        <v/>
      </c>
      <c r="Q1727" s="28" t="s">
        <v>66</v>
      </c>
      <c r="R1727" s="33" t="s">
        <v>66</v>
      </c>
      <c r="S1727" s="30">
        <f ca="1">SUMIFS(Dividendos!E:E,Dividendos!B:B,A1727,Dividendos!A:A,"&gt;="&amp;B1727,Dividendos!A:A,"&lt;="&amp; IF(I1727="",TODAY(),I1727 ))*D1727</f>
        <v>0</v>
      </c>
      <c r="T1727" s="30">
        <f t="shared" ca="1" si="54"/>
        <v>0</v>
      </c>
      <c r="U1727" s="31" t="str">
        <f ca="1">IFERROR(__xludf.DUMMYFUNCTION("IFERROR(IF(B1727=TODAY(),GOOGLEFINANCE(""INDEXBVMF:IFIX""),INDEX(GOOGLEFINANCE(""INDEXBVMF:IFIX"",""price"",$B1727),2,2)))"),"")</f>
        <v/>
      </c>
      <c r="V1727" s="31">
        <f ca="1">IFERROR(__xludf.DUMMYFUNCTION("IF(OR(ISBLANK($I1727),I1727=TODAY()), GOOGLEFINANCE(""INDEXBVMF:IFIX"") ,INDEX(GOOGLEFINANCE(""INDEXBVMF:IFIX"",""price"",$I1727),2,2))"),3416.25)</f>
        <v>3416.25</v>
      </c>
      <c r="W1727" s="32" t="e">
        <f t="shared" ca="1" si="55"/>
        <v>#VALUE!</v>
      </c>
      <c r="X1727" s="33" t="s">
        <v>66</v>
      </c>
      <c r="Y1727" s="34">
        <v>0</v>
      </c>
    </row>
    <row r="1728" spans="1:25" ht="15.75" customHeight="1" x14ac:dyDescent="0.2">
      <c r="A1728" s="48"/>
      <c r="B1728" s="45"/>
      <c r="C1728" s="46"/>
      <c r="D1728" s="48"/>
      <c r="E1728" s="135"/>
      <c r="F1728" s="49">
        <f t="shared" si="48"/>
        <v>0</v>
      </c>
      <c r="G1728" s="49">
        <f t="shared" si="49"/>
        <v>0</v>
      </c>
      <c r="H1728" s="34" t="s">
        <v>66</v>
      </c>
      <c r="I1728" s="45"/>
      <c r="J1728" s="46"/>
      <c r="K1728" s="25"/>
      <c r="L1728" s="22"/>
      <c r="M1728" s="47" t="str">
        <f t="shared" si="50"/>
        <v/>
      </c>
      <c r="N1728" s="27" t="str">
        <f t="shared" si="51"/>
        <v/>
      </c>
      <c r="O1728" s="27" t="str">
        <f t="shared" si="52"/>
        <v/>
      </c>
      <c r="P1728" s="27" t="str">
        <f t="shared" si="53"/>
        <v/>
      </c>
      <c r="Q1728" s="28" t="s">
        <v>66</v>
      </c>
      <c r="R1728" s="33" t="s">
        <v>66</v>
      </c>
      <c r="S1728" s="30">
        <f ca="1">SUMIFS(Dividendos!E:E,Dividendos!B:B,A1728,Dividendos!A:A,"&gt;="&amp;B1728,Dividendos!A:A,"&lt;="&amp; IF(I1728="",TODAY(),I1728 ))*D1728</f>
        <v>0</v>
      </c>
      <c r="T1728" s="30">
        <f t="shared" ca="1" si="54"/>
        <v>0</v>
      </c>
      <c r="U1728" s="31" t="str">
        <f ca="1">IFERROR(__xludf.DUMMYFUNCTION("IFERROR(IF(B1728=TODAY(),GOOGLEFINANCE(""INDEXBVMF:IFIX""),INDEX(GOOGLEFINANCE(""INDEXBVMF:IFIX"",""price"",$B1728),2,2)))"),"")</f>
        <v/>
      </c>
      <c r="V1728" s="31">
        <f ca="1">IFERROR(__xludf.DUMMYFUNCTION("IF(OR(ISBLANK($I1728),I1728=TODAY()), GOOGLEFINANCE(""INDEXBVMF:IFIX"") ,INDEX(GOOGLEFINANCE(""INDEXBVMF:IFIX"",""price"",$I1728),2,2))"),3416.25)</f>
        <v>3416.25</v>
      </c>
      <c r="W1728" s="32" t="e">
        <f t="shared" ca="1" si="55"/>
        <v>#VALUE!</v>
      </c>
      <c r="X1728" s="33" t="s">
        <v>66</v>
      </c>
      <c r="Y1728" s="34">
        <v>0</v>
      </c>
    </row>
    <row r="1729" spans="1:25" ht="15.75" customHeight="1" x14ac:dyDescent="0.2">
      <c r="A1729" s="48"/>
      <c r="B1729" s="45"/>
      <c r="C1729" s="46"/>
      <c r="D1729" s="48"/>
      <c r="E1729" s="135"/>
      <c r="F1729" s="49">
        <f t="shared" si="48"/>
        <v>0</v>
      </c>
      <c r="G1729" s="49">
        <f t="shared" si="49"/>
        <v>0</v>
      </c>
      <c r="H1729" s="34" t="s">
        <v>66</v>
      </c>
      <c r="I1729" s="45"/>
      <c r="J1729" s="46"/>
      <c r="K1729" s="25"/>
      <c r="L1729" s="22"/>
      <c r="M1729" s="47" t="str">
        <f t="shared" si="50"/>
        <v/>
      </c>
      <c r="N1729" s="27" t="str">
        <f t="shared" si="51"/>
        <v/>
      </c>
      <c r="O1729" s="27" t="str">
        <f t="shared" si="52"/>
        <v/>
      </c>
      <c r="P1729" s="27" t="str">
        <f t="shared" si="53"/>
        <v/>
      </c>
      <c r="Q1729" s="28" t="s">
        <v>66</v>
      </c>
      <c r="R1729" s="33" t="s">
        <v>66</v>
      </c>
      <c r="S1729" s="30">
        <f ca="1">SUMIFS(Dividendos!E:E,Dividendos!B:B,A1729,Dividendos!A:A,"&gt;="&amp;B1729,Dividendos!A:A,"&lt;="&amp; IF(I1729="",TODAY(),I1729 ))*D1729</f>
        <v>0</v>
      </c>
      <c r="T1729" s="30">
        <f t="shared" ca="1" si="54"/>
        <v>0</v>
      </c>
      <c r="U1729" s="31" t="str">
        <f ca="1">IFERROR(__xludf.DUMMYFUNCTION("IFERROR(IF(B1729=TODAY(),GOOGLEFINANCE(""INDEXBVMF:IFIX""),INDEX(GOOGLEFINANCE(""INDEXBVMF:IFIX"",""price"",$B1729),2,2)))"),"")</f>
        <v/>
      </c>
      <c r="V1729" s="31">
        <f ca="1">IFERROR(__xludf.DUMMYFUNCTION("IF(OR(ISBLANK($I1729),I1729=TODAY()), GOOGLEFINANCE(""INDEXBVMF:IFIX"") ,INDEX(GOOGLEFINANCE(""INDEXBVMF:IFIX"",""price"",$I1729),2,2))"),3416.25)</f>
        <v>3416.25</v>
      </c>
      <c r="W1729" s="32" t="e">
        <f t="shared" ca="1" si="55"/>
        <v>#VALUE!</v>
      </c>
      <c r="X1729" s="33" t="s">
        <v>66</v>
      </c>
      <c r="Y1729" s="34">
        <v>0</v>
      </c>
    </row>
    <row r="1730" spans="1:25" ht="15.75" customHeight="1" x14ac:dyDescent="0.2">
      <c r="A1730" s="48"/>
      <c r="B1730" s="45"/>
      <c r="C1730" s="46"/>
      <c r="D1730" s="48"/>
      <c r="E1730" s="135"/>
      <c r="F1730" s="49">
        <f t="shared" si="48"/>
        <v>0</v>
      </c>
      <c r="G1730" s="49">
        <f t="shared" si="49"/>
        <v>0</v>
      </c>
      <c r="H1730" s="34" t="s">
        <v>66</v>
      </c>
      <c r="I1730" s="45"/>
      <c r="J1730" s="46"/>
      <c r="K1730" s="25"/>
      <c r="L1730" s="22"/>
      <c r="M1730" s="47" t="str">
        <f t="shared" si="50"/>
        <v/>
      </c>
      <c r="N1730" s="27" t="str">
        <f t="shared" si="51"/>
        <v/>
      </c>
      <c r="O1730" s="27" t="str">
        <f t="shared" si="52"/>
        <v/>
      </c>
      <c r="P1730" s="27" t="str">
        <f t="shared" si="53"/>
        <v/>
      </c>
      <c r="Q1730" s="28" t="s">
        <v>66</v>
      </c>
      <c r="R1730" s="33" t="s">
        <v>66</v>
      </c>
      <c r="S1730" s="30">
        <f ca="1">SUMIFS(Dividendos!E:E,Dividendos!B:B,A1730,Dividendos!A:A,"&gt;="&amp;B1730,Dividendos!A:A,"&lt;="&amp; IF(I1730="",TODAY(),I1730 ))*D1730</f>
        <v>0</v>
      </c>
      <c r="T1730" s="30">
        <f t="shared" ca="1" si="54"/>
        <v>0</v>
      </c>
      <c r="U1730" s="31" t="str">
        <f ca="1">IFERROR(__xludf.DUMMYFUNCTION("IFERROR(IF(B1730=TODAY(),GOOGLEFINANCE(""INDEXBVMF:IFIX""),INDEX(GOOGLEFINANCE(""INDEXBVMF:IFIX"",""price"",$B1730),2,2)))"),"")</f>
        <v/>
      </c>
      <c r="V1730" s="31">
        <f ca="1">IFERROR(__xludf.DUMMYFUNCTION("IF(OR(ISBLANK($I1730),I1730=TODAY()), GOOGLEFINANCE(""INDEXBVMF:IFIX"") ,INDEX(GOOGLEFINANCE(""INDEXBVMF:IFIX"",""price"",$I1730),2,2))"),3416.25)</f>
        <v>3416.25</v>
      </c>
      <c r="W1730" s="32" t="e">
        <f t="shared" ca="1" si="55"/>
        <v>#VALUE!</v>
      </c>
      <c r="X1730" s="33" t="s">
        <v>66</v>
      </c>
      <c r="Y1730" s="34">
        <v>0</v>
      </c>
    </row>
    <row r="1731" spans="1:25" ht="15.75" customHeight="1" x14ac:dyDescent="0.2">
      <c r="A1731" s="48"/>
      <c r="B1731" s="45"/>
      <c r="C1731" s="46"/>
      <c r="D1731" s="48"/>
      <c r="E1731" s="135"/>
      <c r="F1731" s="49">
        <f t="shared" si="48"/>
        <v>0</v>
      </c>
      <c r="G1731" s="49">
        <f t="shared" si="49"/>
        <v>0</v>
      </c>
      <c r="H1731" s="34" t="s">
        <v>66</v>
      </c>
      <c r="I1731" s="45"/>
      <c r="J1731" s="46"/>
      <c r="K1731" s="25"/>
      <c r="L1731" s="22"/>
      <c r="M1731" s="47" t="str">
        <f t="shared" si="50"/>
        <v/>
      </c>
      <c r="N1731" s="27" t="str">
        <f t="shared" si="51"/>
        <v/>
      </c>
      <c r="O1731" s="27" t="str">
        <f t="shared" si="52"/>
        <v/>
      </c>
      <c r="P1731" s="27" t="str">
        <f t="shared" si="53"/>
        <v/>
      </c>
      <c r="Q1731" s="28" t="s">
        <v>66</v>
      </c>
      <c r="R1731" s="33" t="s">
        <v>66</v>
      </c>
      <c r="S1731" s="30">
        <f ca="1">SUMIFS(Dividendos!E:E,Dividendos!B:B,A1731,Dividendos!A:A,"&gt;="&amp;B1731,Dividendos!A:A,"&lt;="&amp; IF(I1731="",TODAY(),I1731 ))*D1731</f>
        <v>0</v>
      </c>
      <c r="T1731" s="30">
        <f t="shared" ca="1" si="54"/>
        <v>0</v>
      </c>
      <c r="U1731" s="31" t="str">
        <f ca="1">IFERROR(__xludf.DUMMYFUNCTION("IFERROR(IF(B1731=TODAY(),GOOGLEFINANCE(""INDEXBVMF:IFIX""),INDEX(GOOGLEFINANCE(""INDEXBVMF:IFIX"",""price"",$B1731),2,2)))"),"")</f>
        <v/>
      </c>
      <c r="V1731" s="31">
        <f ca="1">IFERROR(__xludf.DUMMYFUNCTION("IF(OR(ISBLANK($I1731),I1731=TODAY()), GOOGLEFINANCE(""INDEXBVMF:IFIX"") ,INDEX(GOOGLEFINANCE(""INDEXBVMF:IFIX"",""price"",$I1731),2,2))"),3416.25)</f>
        <v>3416.25</v>
      </c>
      <c r="W1731" s="32" t="e">
        <f t="shared" ca="1" si="55"/>
        <v>#VALUE!</v>
      </c>
      <c r="X1731" s="33" t="s">
        <v>66</v>
      </c>
      <c r="Y1731" s="34">
        <v>0</v>
      </c>
    </row>
    <row r="1732" spans="1:25" ht="15.75" customHeight="1" x14ac:dyDescent="0.2">
      <c r="A1732" s="48"/>
      <c r="B1732" s="45"/>
      <c r="C1732" s="46"/>
      <c r="D1732" s="48"/>
      <c r="E1732" s="135"/>
      <c r="F1732" s="49">
        <f t="shared" si="48"/>
        <v>0</v>
      </c>
      <c r="G1732" s="49">
        <f t="shared" si="49"/>
        <v>0</v>
      </c>
      <c r="H1732" s="34" t="s">
        <v>66</v>
      </c>
      <c r="I1732" s="45"/>
      <c r="J1732" s="46"/>
      <c r="K1732" s="25"/>
      <c r="L1732" s="22"/>
      <c r="M1732" s="47" t="str">
        <f t="shared" si="50"/>
        <v/>
      </c>
      <c r="N1732" s="27" t="str">
        <f t="shared" si="51"/>
        <v/>
      </c>
      <c r="O1732" s="27" t="str">
        <f t="shared" si="52"/>
        <v/>
      </c>
      <c r="P1732" s="27" t="str">
        <f t="shared" si="53"/>
        <v/>
      </c>
      <c r="Q1732" s="28" t="s">
        <v>66</v>
      </c>
      <c r="R1732" s="33" t="s">
        <v>66</v>
      </c>
      <c r="S1732" s="30">
        <f ca="1">SUMIFS(Dividendos!E:E,Dividendos!B:B,A1732,Dividendos!A:A,"&gt;="&amp;B1732,Dividendos!A:A,"&lt;="&amp; IF(I1732="",TODAY(),I1732 ))*D1732</f>
        <v>0</v>
      </c>
      <c r="T1732" s="30">
        <f t="shared" ca="1" si="54"/>
        <v>0</v>
      </c>
      <c r="U1732" s="31" t="str">
        <f ca="1">IFERROR(__xludf.DUMMYFUNCTION("IFERROR(IF(B1732=TODAY(),GOOGLEFINANCE(""INDEXBVMF:IFIX""),INDEX(GOOGLEFINANCE(""INDEXBVMF:IFIX"",""price"",$B1732),2,2)))"),"")</f>
        <v/>
      </c>
      <c r="V1732" s="31">
        <f ca="1">IFERROR(__xludf.DUMMYFUNCTION("IF(OR(ISBLANK($I1732),I1732=TODAY()), GOOGLEFINANCE(""INDEXBVMF:IFIX"") ,INDEX(GOOGLEFINANCE(""INDEXBVMF:IFIX"",""price"",$I1732),2,2))"),3416.25)</f>
        <v>3416.25</v>
      </c>
      <c r="W1732" s="32" t="e">
        <f t="shared" ca="1" si="55"/>
        <v>#VALUE!</v>
      </c>
      <c r="X1732" s="33" t="s">
        <v>66</v>
      </c>
      <c r="Y1732" s="34">
        <v>0</v>
      </c>
    </row>
    <row r="1733" spans="1:25" ht="15.75" customHeight="1" x14ac:dyDescent="0.2">
      <c r="A1733" s="48"/>
      <c r="B1733" s="45"/>
      <c r="C1733" s="46"/>
      <c r="D1733" s="48"/>
      <c r="E1733" s="135"/>
      <c r="F1733" s="49">
        <f t="shared" si="48"/>
        <v>0</v>
      </c>
      <c r="G1733" s="49">
        <f t="shared" si="49"/>
        <v>0</v>
      </c>
      <c r="H1733" s="34" t="s">
        <v>66</v>
      </c>
      <c r="I1733" s="45"/>
      <c r="J1733" s="46"/>
      <c r="K1733" s="25"/>
      <c r="L1733" s="22"/>
      <c r="M1733" s="47" t="str">
        <f t="shared" si="50"/>
        <v/>
      </c>
      <c r="N1733" s="27" t="str">
        <f t="shared" si="51"/>
        <v/>
      </c>
      <c r="O1733" s="27" t="str">
        <f t="shared" si="52"/>
        <v/>
      </c>
      <c r="P1733" s="27" t="str">
        <f t="shared" si="53"/>
        <v/>
      </c>
      <c r="Q1733" s="28" t="s">
        <v>66</v>
      </c>
      <c r="R1733" s="33" t="s">
        <v>66</v>
      </c>
      <c r="S1733" s="30">
        <f ca="1">SUMIFS(Dividendos!E:E,Dividendos!B:B,A1733,Dividendos!A:A,"&gt;="&amp;B1733,Dividendos!A:A,"&lt;="&amp; IF(I1733="",TODAY(),I1733 ))*D1733</f>
        <v>0</v>
      </c>
      <c r="T1733" s="30">
        <f t="shared" ca="1" si="54"/>
        <v>0</v>
      </c>
      <c r="U1733" s="31" t="str">
        <f ca="1">IFERROR(__xludf.DUMMYFUNCTION("IFERROR(IF(B1733=TODAY(),GOOGLEFINANCE(""INDEXBVMF:IFIX""),INDEX(GOOGLEFINANCE(""INDEXBVMF:IFIX"",""price"",$B1733),2,2)))"),"")</f>
        <v/>
      </c>
      <c r="V1733" s="31">
        <f ca="1">IFERROR(__xludf.DUMMYFUNCTION("IF(OR(ISBLANK($I1733),I1733=TODAY()), GOOGLEFINANCE(""INDEXBVMF:IFIX"") ,INDEX(GOOGLEFINANCE(""INDEXBVMF:IFIX"",""price"",$I1733),2,2))"),3416.25)</f>
        <v>3416.25</v>
      </c>
      <c r="W1733" s="32" t="e">
        <f t="shared" ca="1" si="55"/>
        <v>#VALUE!</v>
      </c>
      <c r="X1733" s="33" t="s">
        <v>66</v>
      </c>
      <c r="Y1733" s="34">
        <v>0</v>
      </c>
    </row>
    <row r="1734" spans="1:25" ht="15.75" customHeight="1" x14ac:dyDescent="0.2">
      <c r="A1734" s="48"/>
      <c r="B1734" s="45"/>
      <c r="C1734" s="46"/>
      <c r="D1734" s="48"/>
      <c r="E1734" s="135"/>
      <c r="F1734" s="49">
        <f t="shared" si="48"/>
        <v>0</v>
      </c>
      <c r="G1734" s="49">
        <f t="shared" si="49"/>
        <v>0</v>
      </c>
      <c r="H1734" s="34" t="s">
        <v>66</v>
      </c>
      <c r="I1734" s="45"/>
      <c r="J1734" s="46"/>
      <c r="K1734" s="25"/>
      <c r="L1734" s="22"/>
      <c r="M1734" s="47" t="str">
        <f t="shared" si="50"/>
        <v/>
      </c>
      <c r="N1734" s="27" t="str">
        <f t="shared" si="51"/>
        <v/>
      </c>
      <c r="O1734" s="27" t="str">
        <f t="shared" si="52"/>
        <v/>
      </c>
      <c r="P1734" s="27" t="str">
        <f t="shared" si="53"/>
        <v/>
      </c>
      <c r="Q1734" s="28" t="s">
        <v>66</v>
      </c>
      <c r="R1734" s="33" t="s">
        <v>66</v>
      </c>
      <c r="S1734" s="30">
        <f ca="1">SUMIFS(Dividendos!E:E,Dividendos!B:B,A1734,Dividendos!A:A,"&gt;="&amp;B1734,Dividendos!A:A,"&lt;="&amp; IF(I1734="",TODAY(),I1734 ))*D1734</f>
        <v>0</v>
      </c>
      <c r="T1734" s="30">
        <f t="shared" ca="1" si="54"/>
        <v>0</v>
      </c>
      <c r="U1734" s="31" t="str">
        <f ca="1">IFERROR(__xludf.DUMMYFUNCTION("IFERROR(IF(B1734=TODAY(),GOOGLEFINANCE(""INDEXBVMF:IFIX""),INDEX(GOOGLEFINANCE(""INDEXBVMF:IFIX"",""price"",$B1734),2,2)))"),"")</f>
        <v/>
      </c>
      <c r="V1734" s="31">
        <f ca="1">IFERROR(__xludf.DUMMYFUNCTION("IF(OR(ISBLANK($I1734),I1734=TODAY()), GOOGLEFINANCE(""INDEXBVMF:IFIX"") ,INDEX(GOOGLEFINANCE(""INDEXBVMF:IFIX"",""price"",$I1734),2,2))"),3416.25)</f>
        <v>3416.25</v>
      </c>
      <c r="W1734" s="32" t="e">
        <f t="shared" ca="1" si="55"/>
        <v>#VALUE!</v>
      </c>
      <c r="X1734" s="33" t="s">
        <v>66</v>
      </c>
      <c r="Y1734" s="34">
        <v>0</v>
      </c>
    </row>
    <row r="1735" spans="1:25" ht="15.75" customHeight="1" x14ac:dyDescent="0.2">
      <c r="A1735" s="48"/>
      <c r="B1735" s="45"/>
      <c r="C1735" s="46"/>
      <c r="D1735" s="48"/>
      <c r="E1735" s="135"/>
      <c r="F1735" s="49">
        <f t="shared" si="48"/>
        <v>0</v>
      </c>
      <c r="G1735" s="49">
        <f t="shared" si="49"/>
        <v>0</v>
      </c>
      <c r="H1735" s="34" t="s">
        <v>66</v>
      </c>
      <c r="I1735" s="45"/>
      <c r="J1735" s="46"/>
      <c r="K1735" s="25"/>
      <c r="L1735" s="22"/>
      <c r="M1735" s="47" t="str">
        <f t="shared" si="50"/>
        <v/>
      </c>
      <c r="N1735" s="27" t="str">
        <f t="shared" si="51"/>
        <v/>
      </c>
      <c r="O1735" s="27" t="str">
        <f t="shared" si="52"/>
        <v/>
      </c>
      <c r="P1735" s="27" t="str">
        <f t="shared" si="53"/>
        <v/>
      </c>
      <c r="Q1735" s="28" t="s">
        <v>66</v>
      </c>
      <c r="R1735" s="33" t="s">
        <v>66</v>
      </c>
      <c r="S1735" s="30">
        <f ca="1">SUMIFS(Dividendos!E:E,Dividendos!B:B,A1735,Dividendos!A:A,"&gt;="&amp;B1735,Dividendos!A:A,"&lt;="&amp; IF(I1735="",TODAY(),I1735 ))*D1735</f>
        <v>0</v>
      </c>
      <c r="T1735" s="30">
        <f t="shared" ca="1" si="54"/>
        <v>0</v>
      </c>
      <c r="U1735" s="31" t="str">
        <f ca="1">IFERROR(__xludf.DUMMYFUNCTION("IFERROR(IF(B1735=TODAY(),GOOGLEFINANCE(""INDEXBVMF:IFIX""),INDEX(GOOGLEFINANCE(""INDEXBVMF:IFIX"",""price"",$B1735),2,2)))"),"")</f>
        <v/>
      </c>
      <c r="V1735" s="31">
        <f ca="1">IFERROR(__xludf.DUMMYFUNCTION("IF(OR(ISBLANK($I1735),I1735=TODAY()), GOOGLEFINANCE(""INDEXBVMF:IFIX"") ,INDEX(GOOGLEFINANCE(""INDEXBVMF:IFIX"",""price"",$I1735),2,2))"),3416.25)</f>
        <v>3416.25</v>
      </c>
      <c r="W1735" s="32" t="e">
        <f t="shared" ca="1" si="55"/>
        <v>#VALUE!</v>
      </c>
      <c r="X1735" s="33" t="s">
        <v>66</v>
      </c>
      <c r="Y1735" s="34">
        <v>0</v>
      </c>
    </row>
    <row r="1736" spans="1:25" ht="15.75" customHeight="1" x14ac:dyDescent="0.2">
      <c r="A1736" s="48"/>
      <c r="B1736" s="45"/>
      <c r="C1736" s="46"/>
      <c r="D1736" s="48"/>
      <c r="E1736" s="135"/>
      <c r="F1736" s="49">
        <f t="shared" si="48"/>
        <v>0</v>
      </c>
      <c r="G1736" s="49">
        <f t="shared" si="49"/>
        <v>0</v>
      </c>
      <c r="H1736" s="34" t="s">
        <v>66</v>
      </c>
      <c r="I1736" s="45"/>
      <c r="J1736" s="46"/>
      <c r="K1736" s="25"/>
      <c r="L1736" s="22"/>
      <c r="M1736" s="47" t="str">
        <f t="shared" si="50"/>
        <v/>
      </c>
      <c r="N1736" s="27" t="str">
        <f t="shared" si="51"/>
        <v/>
      </c>
      <c r="O1736" s="27" t="str">
        <f t="shared" si="52"/>
        <v/>
      </c>
      <c r="P1736" s="27" t="str">
        <f t="shared" si="53"/>
        <v/>
      </c>
      <c r="Q1736" s="28" t="s">
        <v>66</v>
      </c>
      <c r="R1736" s="33" t="s">
        <v>66</v>
      </c>
      <c r="S1736" s="30">
        <f ca="1">SUMIFS(Dividendos!E:E,Dividendos!B:B,A1736,Dividendos!A:A,"&gt;="&amp;B1736,Dividendos!A:A,"&lt;="&amp; IF(I1736="",TODAY(),I1736 ))*D1736</f>
        <v>0</v>
      </c>
      <c r="T1736" s="30">
        <f t="shared" ca="1" si="54"/>
        <v>0</v>
      </c>
      <c r="U1736" s="31" t="str">
        <f ca="1">IFERROR(__xludf.DUMMYFUNCTION("IFERROR(IF(B1736=TODAY(),GOOGLEFINANCE(""INDEXBVMF:IFIX""),INDEX(GOOGLEFINANCE(""INDEXBVMF:IFIX"",""price"",$B1736),2,2)))"),"")</f>
        <v/>
      </c>
      <c r="V1736" s="31">
        <f ca="1">IFERROR(__xludf.DUMMYFUNCTION("IF(OR(ISBLANK($I1736),I1736=TODAY()), GOOGLEFINANCE(""INDEXBVMF:IFIX"") ,INDEX(GOOGLEFINANCE(""INDEXBVMF:IFIX"",""price"",$I1736),2,2))"),3416.25)</f>
        <v>3416.25</v>
      </c>
      <c r="W1736" s="32" t="e">
        <f t="shared" ca="1" si="55"/>
        <v>#VALUE!</v>
      </c>
      <c r="X1736" s="33" t="s">
        <v>66</v>
      </c>
      <c r="Y1736" s="34">
        <v>0</v>
      </c>
    </row>
    <row r="1737" spans="1:25" ht="15.75" customHeight="1" x14ac:dyDescent="0.2">
      <c r="A1737" s="48"/>
      <c r="B1737" s="45"/>
      <c r="C1737" s="46"/>
      <c r="D1737" s="48"/>
      <c r="E1737" s="135"/>
      <c r="F1737" s="49">
        <f t="shared" si="48"/>
        <v>0</v>
      </c>
      <c r="G1737" s="49">
        <f t="shared" si="49"/>
        <v>0</v>
      </c>
      <c r="H1737" s="34" t="s">
        <v>66</v>
      </c>
      <c r="I1737" s="45"/>
      <c r="J1737" s="46"/>
      <c r="K1737" s="25"/>
      <c r="L1737" s="22"/>
      <c r="M1737" s="47" t="str">
        <f t="shared" si="50"/>
        <v/>
      </c>
      <c r="N1737" s="27" t="str">
        <f t="shared" si="51"/>
        <v/>
      </c>
      <c r="O1737" s="27" t="str">
        <f t="shared" si="52"/>
        <v/>
      </c>
      <c r="P1737" s="27" t="str">
        <f t="shared" si="53"/>
        <v/>
      </c>
      <c r="Q1737" s="28" t="s">
        <v>66</v>
      </c>
      <c r="R1737" s="33" t="s">
        <v>66</v>
      </c>
      <c r="S1737" s="30">
        <f ca="1">SUMIFS(Dividendos!E:E,Dividendos!B:B,A1737,Dividendos!A:A,"&gt;="&amp;B1737,Dividendos!A:A,"&lt;="&amp; IF(I1737="",TODAY(),I1737 ))*D1737</f>
        <v>0</v>
      </c>
      <c r="T1737" s="30">
        <f t="shared" ca="1" si="54"/>
        <v>0</v>
      </c>
      <c r="U1737" s="31" t="str">
        <f ca="1">IFERROR(__xludf.DUMMYFUNCTION("IFERROR(IF(B1737=TODAY(),GOOGLEFINANCE(""INDEXBVMF:IFIX""),INDEX(GOOGLEFINANCE(""INDEXBVMF:IFIX"",""price"",$B1737),2,2)))"),"")</f>
        <v/>
      </c>
      <c r="V1737" s="31">
        <f ca="1">IFERROR(__xludf.DUMMYFUNCTION("IF(OR(ISBLANK($I1737),I1737=TODAY()), GOOGLEFINANCE(""INDEXBVMF:IFIX"") ,INDEX(GOOGLEFINANCE(""INDEXBVMF:IFIX"",""price"",$I1737),2,2))"),3416.25)</f>
        <v>3416.25</v>
      </c>
      <c r="W1737" s="32" t="e">
        <f t="shared" ca="1" si="55"/>
        <v>#VALUE!</v>
      </c>
      <c r="X1737" s="33" t="s">
        <v>66</v>
      </c>
      <c r="Y1737" s="34">
        <v>0</v>
      </c>
    </row>
    <row r="1738" spans="1:25" ht="15.75" customHeight="1" x14ac:dyDescent="0.2">
      <c r="A1738" s="48"/>
      <c r="B1738" s="45"/>
      <c r="C1738" s="46"/>
      <c r="D1738" s="48"/>
      <c r="E1738" s="135"/>
      <c r="F1738" s="49">
        <f t="shared" si="48"/>
        <v>0</v>
      </c>
      <c r="G1738" s="49">
        <f t="shared" si="49"/>
        <v>0</v>
      </c>
      <c r="H1738" s="34" t="s">
        <v>66</v>
      </c>
      <c r="I1738" s="45"/>
      <c r="J1738" s="46"/>
      <c r="K1738" s="25"/>
      <c r="L1738" s="22"/>
      <c r="M1738" s="47" t="str">
        <f t="shared" si="50"/>
        <v/>
      </c>
      <c r="N1738" s="27" t="str">
        <f t="shared" si="51"/>
        <v/>
      </c>
      <c r="O1738" s="27" t="str">
        <f t="shared" si="52"/>
        <v/>
      </c>
      <c r="P1738" s="27" t="str">
        <f t="shared" si="53"/>
        <v/>
      </c>
      <c r="Q1738" s="28" t="s">
        <v>66</v>
      </c>
      <c r="R1738" s="33" t="s">
        <v>66</v>
      </c>
      <c r="S1738" s="30">
        <f ca="1">SUMIFS(Dividendos!E:E,Dividendos!B:B,A1738,Dividendos!A:A,"&gt;="&amp;B1738,Dividendos!A:A,"&lt;="&amp; IF(I1738="",TODAY(),I1738 ))*D1738</f>
        <v>0</v>
      </c>
      <c r="T1738" s="30">
        <f t="shared" ca="1" si="54"/>
        <v>0</v>
      </c>
      <c r="U1738" s="31" t="str">
        <f ca="1">IFERROR(__xludf.DUMMYFUNCTION("IFERROR(IF(B1738=TODAY(),GOOGLEFINANCE(""INDEXBVMF:IFIX""),INDEX(GOOGLEFINANCE(""INDEXBVMF:IFIX"",""price"",$B1738),2,2)))"),"")</f>
        <v/>
      </c>
      <c r="V1738" s="31">
        <f ca="1">IFERROR(__xludf.DUMMYFUNCTION("IF(OR(ISBLANK($I1738),I1738=TODAY()), GOOGLEFINANCE(""INDEXBVMF:IFIX"") ,INDEX(GOOGLEFINANCE(""INDEXBVMF:IFIX"",""price"",$I1738),2,2))"),3416.25)</f>
        <v>3416.25</v>
      </c>
      <c r="W1738" s="32" t="e">
        <f t="shared" ca="1" si="55"/>
        <v>#VALUE!</v>
      </c>
      <c r="X1738" s="33" t="s">
        <v>66</v>
      </c>
      <c r="Y1738" s="34">
        <v>0</v>
      </c>
    </row>
    <row r="1739" spans="1:25" ht="15.75" customHeight="1" x14ac:dyDescent="0.2">
      <c r="A1739" s="48"/>
      <c r="B1739" s="45"/>
      <c r="C1739" s="46"/>
      <c r="D1739" s="48"/>
      <c r="E1739" s="135"/>
      <c r="F1739" s="49">
        <f t="shared" si="48"/>
        <v>0</v>
      </c>
      <c r="G1739" s="49">
        <f t="shared" si="49"/>
        <v>0</v>
      </c>
      <c r="H1739" s="34" t="s">
        <v>66</v>
      </c>
      <c r="I1739" s="45"/>
      <c r="J1739" s="46"/>
      <c r="K1739" s="25"/>
      <c r="L1739" s="22"/>
      <c r="M1739" s="47" t="str">
        <f t="shared" si="50"/>
        <v/>
      </c>
      <c r="N1739" s="27" t="str">
        <f t="shared" si="51"/>
        <v/>
      </c>
      <c r="O1739" s="27" t="str">
        <f t="shared" si="52"/>
        <v/>
      </c>
      <c r="P1739" s="27" t="str">
        <f t="shared" si="53"/>
        <v/>
      </c>
      <c r="Q1739" s="28" t="s">
        <v>66</v>
      </c>
      <c r="R1739" s="33" t="s">
        <v>66</v>
      </c>
      <c r="S1739" s="30">
        <f ca="1">SUMIFS(Dividendos!E:E,Dividendos!B:B,A1739,Dividendos!A:A,"&gt;="&amp;B1739,Dividendos!A:A,"&lt;="&amp; IF(I1739="",TODAY(),I1739 ))*D1739</f>
        <v>0</v>
      </c>
      <c r="T1739" s="30">
        <f t="shared" ca="1" si="54"/>
        <v>0</v>
      </c>
      <c r="U1739" s="31" t="str">
        <f ca="1">IFERROR(__xludf.DUMMYFUNCTION("IFERROR(IF(B1739=TODAY(),GOOGLEFINANCE(""INDEXBVMF:IFIX""),INDEX(GOOGLEFINANCE(""INDEXBVMF:IFIX"",""price"",$B1739),2,2)))"),"")</f>
        <v/>
      </c>
      <c r="V1739" s="31">
        <f ca="1">IFERROR(__xludf.DUMMYFUNCTION("IF(OR(ISBLANK($I1739),I1739=TODAY()), GOOGLEFINANCE(""INDEXBVMF:IFIX"") ,INDEX(GOOGLEFINANCE(""INDEXBVMF:IFIX"",""price"",$I1739),2,2))"),3416.25)</f>
        <v>3416.25</v>
      </c>
      <c r="W1739" s="32" t="e">
        <f t="shared" ca="1" si="55"/>
        <v>#VALUE!</v>
      </c>
      <c r="X1739" s="33" t="s">
        <v>66</v>
      </c>
      <c r="Y1739" s="34">
        <v>0</v>
      </c>
    </row>
    <row r="1740" spans="1:25" ht="15.75" customHeight="1" x14ac:dyDescent="0.2">
      <c r="A1740" s="48"/>
      <c r="B1740" s="45"/>
      <c r="C1740" s="46"/>
      <c r="D1740" s="48"/>
      <c r="E1740" s="135"/>
      <c r="F1740" s="49">
        <f t="shared" si="48"/>
        <v>0</v>
      </c>
      <c r="G1740" s="49">
        <f t="shared" si="49"/>
        <v>0</v>
      </c>
      <c r="H1740" s="34" t="s">
        <v>66</v>
      </c>
      <c r="I1740" s="45"/>
      <c r="J1740" s="46"/>
      <c r="K1740" s="25"/>
      <c r="L1740" s="22"/>
      <c r="M1740" s="47" t="str">
        <f t="shared" si="50"/>
        <v/>
      </c>
      <c r="N1740" s="27" t="str">
        <f t="shared" si="51"/>
        <v/>
      </c>
      <c r="O1740" s="27" t="str">
        <f t="shared" si="52"/>
        <v/>
      </c>
      <c r="P1740" s="27" t="str">
        <f t="shared" si="53"/>
        <v/>
      </c>
      <c r="Q1740" s="28" t="s">
        <v>66</v>
      </c>
      <c r="R1740" s="33" t="s">
        <v>66</v>
      </c>
      <c r="S1740" s="30">
        <f ca="1">SUMIFS(Dividendos!E:E,Dividendos!B:B,A1740,Dividendos!A:A,"&gt;="&amp;B1740,Dividendos!A:A,"&lt;="&amp; IF(I1740="",TODAY(),I1740 ))*D1740</f>
        <v>0</v>
      </c>
      <c r="T1740" s="30">
        <f t="shared" ca="1" si="54"/>
        <v>0</v>
      </c>
      <c r="U1740" s="31" t="str">
        <f ca="1">IFERROR(__xludf.DUMMYFUNCTION("IFERROR(IF(B1740=TODAY(),GOOGLEFINANCE(""INDEXBVMF:IFIX""),INDEX(GOOGLEFINANCE(""INDEXBVMF:IFIX"",""price"",$B1740),2,2)))"),"")</f>
        <v/>
      </c>
      <c r="V1740" s="31">
        <f ca="1">IFERROR(__xludf.DUMMYFUNCTION("IF(OR(ISBLANK($I1740),I1740=TODAY()), GOOGLEFINANCE(""INDEXBVMF:IFIX"") ,INDEX(GOOGLEFINANCE(""INDEXBVMF:IFIX"",""price"",$I1740),2,2))"),3416.25)</f>
        <v>3416.25</v>
      </c>
      <c r="W1740" s="32" t="e">
        <f t="shared" ca="1" si="55"/>
        <v>#VALUE!</v>
      </c>
      <c r="X1740" s="33" t="s">
        <v>66</v>
      </c>
      <c r="Y1740" s="34">
        <v>0</v>
      </c>
    </row>
    <row r="1741" spans="1:25" ht="15.75" customHeight="1" x14ac:dyDescent="0.2">
      <c r="A1741" s="48"/>
      <c r="B1741" s="45"/>
      <c r="C1741" s="46"/>
      <c r="D1741" s="48"/>
      <c r="E1741" s="135"/>
      <c r="F1741" s="49">
        <f t="shared" si="48"/>
        <v>0</v>
      </c>
      <c r="G1741" s="49">
        <f t="shared" si="49"/>
        <v>0</v>
      </c>
      <c r="H1741" s="34" t="s">
        <v>66</v>
      </c>
      <c r="I1741" s="45"/>
      <c r="J1741" s="46"/>
      <c r="K1741" s="25"/>
      <c r="L1741" s="22"/>
      <c r="M1741" s="47" t="str">
        <f t="shared" si="50"/>
        <v/>
      </c>
      <c r="N1741" s="27" t="str">
        <f t="shared" si="51"/>
        <v/>
      </c>
      <c r="O1741" s="27" t="str">
        <f t="shared" si="52"/>
        <v/>
      </c>
      <c r="P1741" s="27" t="str">
        <f t="shared" si="53"/>
        <v/>
      </c>
      <c r="Q1741" s="28" t="s">
        <v>66</v>
      </c>
      <c r="R1741" s="33" t="s">
        <v>66</v>
      </c>
      <c r="S1741" s="30">
        <f ca="1">SUMIFS(Dividendos!E:E,Dividendos!B:B,A1741,Dividendos!A:A,"&gt;="&amp;B1741,Dividendos!A:A,"&lt;="&amp; IF(I1741="",TODAY(),I1741 ))*D1741</f>
        <v>0</v>
      </c>
      <c r="T1741" s="30">
        <f t="shared" ca="1" si="54"/>
        <v>0</v>
      </c>
      <c r="U1741" s="31" t="str">
        <f ca="1">IFERROR(__xludf.DUMMYFUNCTION("IFERROR(IF(B1741=TODAY(),GOOGLEFINANCE(""INDEXBVMF:IFIX""),INDEX(GOOGLEFINANCE(""INDEXBVMF:IFIX"",""price"",$B1741),2,2)))"),"")</f>
        <v/>
      </c>
      <c r="V1741" s="31">
        <f ca="1">IFERROR(__xludf.DUMMYFUNCTION("IF(OR(ISBLANK($I1741),I1741=TODAY()), GOOGLEFINANCE(""INDEXBVMF:IFIX"") ,INDEX(GOOGLEFINANCE(""INDEXBVMF:IFIX"",""price"",$I1741),2,2))"),3416.25)</f>
        <v>3416.25</v>
      </c>
      <c r="W1741" s="32" t="e">
        <f t="shared" ca="1" si="55"/>
        <v>#VALUE!</v>
      </c>
      <c r="X1741" s="33" t="s">
        <v>66</v>
      </c>
      <c r="Y1741" s="34">
        <v>0</v>
      </c>
    </row>
    <row r="1742" spans="1:25" ht="15.75" customHeight="1" x14ac:dyDescent="0.2">
      <c r="A1742" s="48"/>
      <c r="B1742" s="45"/>
      <c r="C1742" s="46"/>
      <c r="D1742" s="48"/>
      <c r="E1742" s="135"/>
      <c r="F1742" s="49">
        <f t="shared" si="48"/>
        <v>0</v>
      </c>
      <c r="G1742" s="49">
        <f t="shared" si="49"/>
        <v>0</v>
      </c>
      <c r="H1742" s="34" t="s">
        <v>66</v>
      </c>
      <c r="I1742" s="45"/>
      <c r="J1742" s="46"/>
      <c r="K1742" s="25"/>
      <c r="L1742" s="22"/>
      <c r="M1742" s="47" t="str">
        <f t="shared" si="50"/>
        <v/>
      </c>
      <c r="N1742" s="27" t="str">
        <f t="shared" si="51"/>
        <v/>
      </c>
      <c r="O1742" s="27" t="str">
        <f t="shared" si="52"/>
        <v/>
      </c>
      <c r="P1742" s="27" t="str">
        <f t="shared" si="53"/>
        <v/>
      </c>
      <c r="Q1742" s="28" t="s">
        <v>66</v>
      </c>
      <c r="R1742" s="33" t="s">
        <v>66</v>
      </c>
      <c r="S1742" s="30">
        <f ca="1">SUMIFS(Dividendos!E:E,Dividendos!B:B,A1742,Dividendos!A:A,"&gt;="&amp;B1742,Dividendos!A:A,"&lt;="&amp; IF(I1742="",TODAY(),I1742 ))*D1742</f>
        <v>0</v>
      </c>
      <c r="T1742" s="30">
        <f t="shared" ca="1" si="54"/>
        <v>0</v>
      </c>
      <c r="U1742" s="31" t="str">
        <f ca="1">IFERROR(__xludf.DUMMYFUNCTION("IFERROR(IF(B1742=TODAY(),GOOGLEFINANCE(""INDEXBVMF:IFIX""),INDEX(GOOGLEFINANCE(""INDEXBVMF:IFIX"",""price"",$B1742),2,2)))"),"")</f>
        <v/>
      </c>
      <c r="V1742" s="31">
        <f ca="1">IFERROR(__xludf.DUMMYFUNCTION("IF(OR(ISBLANK($I1742),I1742=TODAY()), GOOGLEFINANCE(""INDEXBVMF:IFIX"") ,INDEX(GOOGLEFINANCE(""INDEXBVMF:IFIX"",""price"",$I1742),2,2))"),3416.25)</f>
        <v>3416.25</v>
      </c>
      <c r="W1742" s="32" t="e">
        <f t="shared" ca="1" si="55"/>
        <v>#VALUE!</v>
      </c>
      <c r="X1742" s="33" t="s">
        <v>66</v>
      </c>
      <c r="Y1742" s="34">
        <v>0</v>
      </c>
    </row>
    <row r="1743" spans="1:25" ht="15.75" customHeight="1" x14ac:dyDescent="0.2">
      <c r="A1743" s="48"/>
      <c r="B1743" s="45"/>
      <c r="C1743" s="46"/>
      <c r="D1743" s="48"/>
      <c r="E1743" s="135"/>
      <c r="F1743" s="49">
        <f t="shared" si="48"/>
        <v>0</v>
      </c>
      <c r="G1743" s="49">
        <f t="shared" si="49"/>
        <v>0</v>
      </c>
      <c r="H1743" s="34" t="s">
        <v>66</v>
      </c>
      <c r="I1743" s="45"/>
      <c r="J1743" s="46"/>
      <c r="K1743" s="25"/>
      <c r="L1743" s="22"/>
      <c r="M1743" s="47" t="str">
        <f t="shared" si="50"/>
        <v/>
      </c>
      <c r="N1743" s="27" t="str">
        <f t="shared" si="51"/>
        <v/>
      </c>
      <c r="O1743" s="27" t="str">
        <f t="shared" si="52"/>
        <v/>
      </c>
      <c r="P1743" s="27" t="str">
        <f t="shared" si="53"/>
        <v/>
      </c>
      <c r="Q1743" s="28" t="s">
        <v>66</v>
      </c>
      <c r="R1743" s="33" t="s">
        <v>66</v>
      </c>
      <c r="S1743" s="30">
        <f ca="1">SUMIFS(Dividendos!E:E,Dividendos!B:B,A1743,Dividendos!A:A,"&gt;="&amp;B1743,Dividendos!A:A,"&lt;="&amp; IF(I1743="",TODAY(),I1743 ))*D1743</f>
        <v>0</v>
      </c>
      <c r="T1743" s="30">
        <f t="shared" ca="1" si="54"/>
        <v>0</v>
      </c>
      <c r="U1743" s="31" t="str">
        <f ca="1">IFERROR(__xludf.DUMMYFUNCTION("IFERROR(IF(B1743=TODAY(),GOOGLEFINANCE(""INDEXBVMF:IFIX""),INDEX(GOOGLEFINANCE(""INDEXBVMF:IFIX"",""price"",$B1743),2,2)))"),"")</f>
        <v/>
      </c>
      <c r="V1743" s="31">
        <f ca="1">IFERROR(__xludf.DUMMYFUNCTION("IF(OR(ISBLANK($I1743),I1743=TODAY()), GOOGLEFINANCE(""INDEXBVMF:IFIX"") ,INDEX(GOOGLEFINANCE(""INDEXBVMF:IFIX"",""price"",$I1743),2,2))"),3416.25)</f>
        <v>3416.25</v>
      </c>
      <c r="W1743" s="32" t="e">
        <f t="shared" ca="1" si="55"/>
        <v>#VALUE!</v>
      </c>
      <c r="X1743" s="33" t="s">
        <v>66</v>
      </c>
      <c r="Y1743" s="34">
        <v>0</v>
      </c>
    </row>
    <row r="1744" spans="1:25" ht="15.75" customHeight="1" x14ac:dyDescent="0.2">
      <c r="A1744" s="48"/>
      <c r="B1744" s="45"/>
      <c r="C1744" s="46"/>
      <c r="D1744" s="48"/>
      <c r="E1744" s="135"/>
      <c r="F1744" s="49">
        <f t="shared" si="48"/>
        <v>0</v>
      </c>
      <c r="G1744" s="49">
        <f t="shared" si="49"/>
        <v>0</v>
      </c>
      <c r="H1744" s="34" t="s">
        <v>66</v>
      </c>
      <c r="I1744" s="45"/>
      <c r="J1744" s="46"/>
      <c r="K1744" s="25"/>
      <c r="L1744" s="22"/>
      <c r="M1744" s="47" t="str">
        <f t="shared" si="50"/>
        <v/>
      </c>
      <c r="N1744" s="27" t="str">
        <f t="shared" si="51"/>
        <v/>
      </c>
      <c r="O1744" s="27" t="str">
        <f t="shared" si="52"/>
        <v/>
      </c>
      <c r="P1744" s="27" t="str">
        <f t="shared" si="53"/>
        <v/>
      </c>
      <c r="Q1744" s="28" t="s">
        <v>66</v>
      </c>
      <c r="R1744" s="33" t="s">
        <v>66</v>
      </c>
      <c r="S1744" s="30">
        <f ca="1">SUMIFS(Dividendos!E:E,Dividendos!B:B,A1744,Dividendos!A:A,"&gt;="&amp;B1744,Dividendos!A:A,"&lt;="&amp; IF(I1744="",TODAY(),I1744 ))*D1744</f>
        <v>0</v>
      </c>
      <c r="T1744" s="30">
        <f t="shared" ca="1" si="54"/>
        <v>0</v>
      </c>
      <c r="U1744" s="31" t="str">
        <f ca="1">IFERROR(__xludf.DUMMYFUNCTION("IFERROR(IF(B1744=TODAY(),GOOGLEFINANCE(""INDEXBVMF:IFIX""),INDEX(GOOGLEFINANCE(""INDEXBVMF:IFIX"",""price"",$B1744),2,2)))"),"")</f>
        <v/>
      </c>
      <c r="V1744" s="31">
        <f ca="1">IFERROR(__xludf.DUMMYFUNCTION("IF(OR(ISBLANK($I1744),I1744=TODAY()), GOOGLEFINANCE(""INDEXBVMF:IFIX"") ,INDEX(GOOGLEFINANCE(""INDEXBVMF:IFIX"",""price"",$I1744),2,2))"),3416.25)</f>
        <v>3416.25</v>
      </c>
      <c r="W1744" s="32" t="e">
        <f t="shared" ca="1" si="55"/>
        <v>#VALUE!</v>
      </c>
      <c r="X1744" s="33" t="s">
        <v>66</v>
      </c>
      <c r="Y1744" s="34">
        <v>0</v>
      </c>
    </row>
    <row r="1745" spans="1:25" ht="15.75" customHeight="1" x14ac:dyDescent="0.2">
      <c r="A1745" s="48"/>
      <c r="B1745" s="45"/>
      <c r="C1745" s="46"/>
      <c r="D1745" s="48"/>
      <c r="E1745" s="135"/>
      <c r="F1745" s="49">
        <f t="shared" si="48"/>
        <v>0</v>
      </c>
      <c r="G1745" s="49">
        <f t="shared" si="49"/>
        <v>0</v>
      </c>
      <c r="H1745" s="34" t="s">
        <v>66</v>
      </c>
      <c r="I1745" s="45"/>
      <c r="J1745" s="46"/>
      <c r="K1745" s="25"/>
      <c r="L1745" s="22"/>
      <c r="M1745" s="47" t="str">
        <f t="shared" si="50"/>
        <v/>
      </c>
      <c r="N1745" s="27" t="str">
        <f t="shared" si="51"/>
        <v/>
      </c>
      <c r="O1745" s="27" t="str">
        <f t="shared" si="52"/>
        <v/>
      </c>
      <c r="P1745" s="27" t="str">
        <f t="shared" si="53"/>
        <v/>
      </c>
      <c r="Q1745" s="28" t="s">
        <v>66</v>
      </c>
      <c r="R1745" s="33" t="s">
        <v>66</v>
      </c>
      <c r="S1745" s="30">
        <f ca="1">SUMIFS(Dividendos!E:E,Dividendos!B:B,A1745,Dividendos!A:A,"&gt;="&amp;B1745,Dividendos!A:A,"&lt;="&amp; IF(I1745="",TODAY(),I1745 ))*D1745</f>
        <v>0</v>
      </c>
      <c r="T1745" s="30">
        <f t="shared" ca="1" si="54"/>
        <v>0</v>
      </c>
      <c r="U1745" s="31" t="str">
        <f ca="1">IFERROR(__xludf.DUMMYFUNCTION("IFERROR(IF(B1745=TODAY(),GOOGLEFINANCE(""INDEXBVMF:IFIX""),INDEX(GOOGLEFINANCE(""INDEXBVMF:IFIX"",""price"",$B1745),2,2)))"),"")</f>
        <v/>
      </c>
      <c r="V1745" s="31">
        <f ca="1">IFERROR(__xludf.DUMMYFUNCTION("IF(OR(ISBLANK($I1745),I1745=TODAY()), GOOGLEFINANCE(""INDEXBVMF:IFIX"") ,INDEX(GOOGLEFINANCE(""INDEXBVMF:IFIX"",""price"",$I1745),2,2))"),3416.25)</f>
        <v>3416.25</v>
      </c>
      <c r="W1745" s="32" t="e">
        <f t="shared" ca="1" si="55"/>
        <v>#VALUE!</v>
      </c>
      <c r="X1745" s="33" t="s">
        <v>66</v>
      </c>
      <c r="Y1745" s="34">
        <v>0</v>
      </c>
    </row>
    <row r="1746" spans="1:25" ht="15.75" customHeight="1" x14ac:dyDescent="0.2">
      <c r="A1746" s="48"/>
      <c r="B1746" s="45"/>
      <c r="C1746" s="46"/>
      <c r="D1746" s="48"/>
      <c r="E1746" s="135"/>
      <c r="F1746" s="49">
        <f t="shared" si="48"/>
        <v>0</v>
      </c>
      <c r="G1746" s="49">
        <f t="shared" si="49"/>
        <v>0</v>
      </c>
      <c r="H1746" s="34" t="s">
        <v>66</v>
      </c>
      <c r="I1746" s="45"/>
      <c r="J1746" s="46"/>
      <c r="K1746" s="25"/>
      <c r="L1746" s="22"/>
      <c r="M1746" s="47" t="str">
        <f t="shared" si="50"/>
        <v/>
      </c>
      <c r="N1746" s="27" t="str">
        <f t="shared" si="51"/>
        <v/>
      </c>
      <c r="O1746" s="27" t="str">
        <f t="shared" si="52"/>
        <v/>
      </c>
      <c r="P1746" s="27" t="str">
        <f t="shared" si="53"/>
        <v/>
      </c>
      <c r="Q1746" s="28" t="s">
        <v>66</v>
      </c>
      <c r="R1746" s="33" t="s">
        <v>66</v>
      </c>
      <c r="S1746" s="30">
        <f ca="1">SUMIFS(Dividendos!E:E,Dividendos!B:B,A1746,Dividendos!A:A,"&gt;="&amp;B1746,Dividendos!A:A,"&lt;="&amp; IF(I1746="",TODAY(),I1746 ))*D1746</f>
        <v>0</v>
      </c>
      <c r="T1746" s="30">
        <f t="shared" ca="1" si="54"/>
        <v>0</v>
      </c>
      <c r="U1746" s="31" t="str">
        <f ca="1">IFERROR(__xludf.DUMMYFUNCTION("IFERROR(IF(B1746=TODAY(),GOOGLEFINANCE(""INDEXBVMF:IFIX""),INDEX(GOOGLEFINANCE(""INDEXBVMF:IFIX"",""price"",$B1746),2,2)))"),"")</f>
        <v/>
      </c>
      <c r="V1746" s="31">
        <f ca="1">IFERROR(__xludf.DUMMYFUNCTION("IF(OR(ISBLANK($I1746),I1746=TODAY()), GOOGLEFINANCE(""INDEXBVMF:IFIX"") ,INDEX(GOOGLEFINANCE(""INDEXBVMF:IFIX"",""price"",$I1746),2,2))"),3416.25)</f>
        <v>3416.25</v>
      </c>
      <c r="W1746" s="32" t="e">
        <f t="shared" ca="1" si="55"/>
        <v>#VALUE!</v>
      </c>
      <c r="X1746" s="33" t="s">
        <v>66</v>
      </c>
      <c r="Y1746" s="34">
        <v>0</v>
      </c>
    </row>
    <row r="1747" spans="1:25" ht="15.75" customHeight="1" x14ac:dyDescent="0.2">
      <c r="A1747" s="48"/>
      <c r="B1747" s="45"/>
      <c r="C1747" s="46"/>
      <c r="D1747" s="48"/>
      <c r="E1747" s="135"/>
      <c r="F1747" s="49">
        <f t="shared" si="48"/>
        <v>0</v>
      </c>
      <c r="G1747" s="49">
        <f t="shared" si="49"/>
        <v>0</v>
      </c>
      <c r="H1747" s="34" t="s">
        <v>66</v>
      </c>
      <c r="I1747" s="45"/>
      <c r="J1747" s="46"/>
      <c r="K1747" s="25"/>
      <c r="L1747" s="22"/>
      <c r="M1747" s="47" t="str">
        <f t="shared" si="50"/>
        <v/>
      </c>
      <c r="N1747" s="27" t="str">
        <f t="shared" si="51"/>
        <v/>
      </c>
      <c r="O1747" s="27" t="str">
        <f t="shared" si="52"/>
        <v/>
      </c>
      <c r="P1747" s="27" t="str">
        <f t="shared" si="53"/>
        <v/>
      </c>
      <c r="Q1747" s="28" t="s">
        <v>66</v>
      </c>
      <c r="R1747" s="33" t="s">
        <v>66</v>
      </c>
      <c r="S1747" s="30">
        <f ca="1">SUMIFS(Dividendos!E:E,Dividendos!B:B,A1747,Dividendos!A:A,"&gt;="&amp;B1747,Dividendos!A:A,"&lt;="&amp; IF(I1747="",TODAY(),I1747 ))*D1747</f>
        <v>0</v>
      </c>
      <c r="T1747" s="30">
        <f t="shared" ca="1" si="54"/>
        <v>0</v>
      </c>
      <c r="U1747" s="31" t="str">
        <f ca="1">IFERROR(__xludf.DUMMYFUNCTION("IFERROR(IF(B1747=TODAY(),GOOGLEFINANCE(""INDEXBVMF:IFIX""),INDEX(GOOGLEFINANCE(""INDEXBVMF:IFIX"",""price"",$B1747),2,2)))"),"")</f>
        <v/>
      </c>
      <c r="V1747" s="31">
        <f ca="1">IFERROR(__xludf.DUMMYFUNCTION("IF(OR(ISBLANK($I1747),I1747=TODAY()), GOOGLEFINANCE(""INDEXBVMF:IFIX"") ,INDEX(GOOGLEFINANCE(""INDEXBVMF:IFIX"",""price"",$I1747),2,2))"),3416.25)</f>
        <v>3416.25</v>
      </c>
      <c r="W1747" s="32" t="e">
        <f t="shared" ca="1" si="55"/>
        <v>#VALUE!</v>
      </c>
      <c r="X1747" s="33" t="s">
        <v>66</v>
      </c>
      <c r="Y1747" s="34">
        <v>0</v>
      </c>
    </row>
    <row r="1748" spans="1:25" ht="15.75" customHeight="1" x14ac:dyDescent="0.2">
      <c r="A1748" s="48"/>
      <c r="B1748" s="45"/>
      <c r="C1748" s="46"/>
      <c r="D1748" s="48"/>
      <c r="E1748" s="135"/>
      <c r="F1748" s="49">
        <f t="shared" si="48"/>
        <v>0</v>
      </c>
      <c r="G1748" s="49">
        <f t="shared" si="49"/>
        <v>0</v>
      </c>
      <c r="H1748" s="34" t="s">
        <v>66</v>
      </c>
      <c r="I1748" s="45"/>
      <c r="J1748" s="46"/>
      <c r="K1748" s="25"/>
      <c r="L1748" s="22"/>
      <c r="M1748" s="47" t="str">
        <f t="shared" si="50"/>
        <v/>
      </c>
      <c r="N1748" s="27" t="str">
        <f t="shared" si="51"/>
        <v/>
      </c>
      <c r="O1748" s="27" t="str">
        <f t="shared" si="52"/>
        <v/>
      </c>
      <c r="P1748" s="27" t="str">
        <f t="shared" si="53"/>
        <v/>
      </c>
      <c r="Q1748" s="28" t="s">
        <v>66</v>
      </c>
      <c r="R1748" s="33" t="s">
        <v>66</v>
      </c>
      <c r="S1748" s="30">
        <f ca="1">SUMIFS(Dividendos!E:E,Dividendos!B:B,A1748,Dividendos!A:A,"&gt;="&amp;B1748,Dividendos!A:A,"&lt;="&amp; IF(I1748="",TODAY(),I1748 ))*D1748</f>
        <v>0</v>
      </c>
      <c r="T1748" s="30">
        <f t="shared" ca="1" si="54"/>
        <v>0</v>
      </c>
      <c r="U1748" s="31" t="str">
        <f ca="1">IFERROR(__xludf.DUMMYFUNCTION("IFERROR(IF(B1748=TODAY(),GOOGLEFINANCE(""INDEXBVMF:IFIX""),INDEX(GOOGLEFINANCE(""INDEXBVMF:IFIX"",""price"",$B1748),2,2)))"),"")</f>
        <v/>
      </c>
      <c r="V1748" s="31">
        <f ca="1">IFERROR(__xludf.DUMMYFUNCTION("IF(OR(ISBLANK($I1748),I1748=TODAY()), GOOGLEFINANCE(""INDEXBVMF:IFIX"") ,INDEX(GOOGLEFINANCE(""INDEXBVMF:IFIX"",""price"",$I1748),2,2))"),3416.25)</f>
        <v>3416.25</v>
      </c>
      <c r="W1748" s="32" t="e">
        <f t="shared" ca="1" si="55"/>
        <v>#VALUE!</v>
      </c>
      <c r="X1748" s="33" t="s">
        <v>66</v>
      </c>
      <c r="Y1748" s="34">
        <v>0</v>
      </c>
    </row>
    <row r="1749" spans="1:25" ht="15.75" customHeight="1" x14ac:dyDescent="0.2">
      <c r="A1749" s="48"/>
      <c r="B1749" s="45"/>
      <c r="C1749" s="46"/>
      <c r="D1749" s="48"/>
      <c r="E1749" s="135"/>
      <c r="F1749" s="49">
        <f t="shared" si="48"/>
        <v>0</v>
      </c>
      <c r="G1749" s="49">
        <f t="shared" si="49"/>
        <v>0</v>
      </c>
      <c r="H1749" s="34" t="s">
        <v>66</v>
      </c>
      <c r="I1749" s="45"/>
      <c r="J1749" s="46"/>
      <c r="K1749" s="25"/>
      <c r="L1749" s="22"/>
      <c r="M1749" s="47" t="str">
        <f t="shared" si="50"/>
        <v/>
      </c>
      <c r="N1749" s="27" t="str">
        <f t="shared" si="51"/>
        <v/>
      </c>
      <c r="O1749" s="27" t="str">
        <f t="shared" si="52"/>
        <v/>
      </c>
      <c r="P1749" s="27" t="str">
        <f t="shared" si="53"/>
        <v/>
      </c>
      <c r="Q1749" s="28" t="s">
        <v>66</v>
      </c>
      <c r="R1749" s="33" t="s">
        <v>66</v>
      </c>
      <c r="S1749" s="30">
        <f ca="1">SUMIFS(Dividendos!E:E,Dividendos!B:B,A1749,Dividendos!A:A,"&gt;="&amp;B1749,Dividendos!A:A,"&lt;="&amp; IF(I1749="",TODAY(),I1749 ))*D1749</f>
        <v>0</v>
      </c>
      <c r="T1749" s="30">
        <f t="shared" ca="1" si="54"/>
        <v>0</v>
      </c>
      <c r="U1749" s="31" t="str">
        <f ca="1">IFERROR(__xludf.DUMMYFUNCTION("IFERROR(IF(B1749=TODAY(),GOOGLEFINANCE(""INDEXBVMF:IFIX""),INDEX(GOOGLEFINANCE(""INDEXBVMF:IFIX"",""price"",$B1749),2,2)))"),"")</f>
        <v/>
      </c>
      <c r="V1749" s="31">
        <f ca="1">IFERROR(__xludf.DUMMYFUNCTION("IF(OR(ISBLANK($I1749),I1749=TODAY()), GOOGLEFINANCE(""INDEXBVMF:IFIX"") ,INDEX(GOOGLEFINANCE(""INDEXBVMF:IFIX"",""price"",$I1749),2,2))"),3416.25)</f>
        <v>3416.25</v>
      </c>
      <c r="W1749" s="32" t="e">
        <f t="shared" ca="1" si="55"/>
        <v>#VALUE!</v>
      </c>
      <c r="X1749" s="33" t="s">
        <v>66</v>
      </c>
      <c r="Y1749" s="34">
        <v>0</v>
      </c>
    </row>
    <row r="1750" spans="1:25" ht="15.75" customHeight="1" x14ac:dyDescent="0.2">
      <c r="A1750" s="48"/>
      <c r="B1750" s="45"/>
      <c r="C1750" s="46"/>
      <c r="D1750" s="48"/>
      <c r="E1750" s="135"/>
      <c r="F1750" s="49">
        <f t="shared" si="48"/>
        <v>0</v>
      </c>
      <c r="G1750" s="49">
        <f t="shared" si="49"/>
        <v>0</v>
      </c>
      <c r="H1750" s="34" t="s">
        <v>66</v>
      </c>
      <c r="I1750" s="45"/>
      <c r="J1750" s="46"/>
      <c r="K1750" s="25"/>
      <c r="L1750" s="22"/>
      <c r="M1750" s="47" t="str">
        <f t="shared" si="50"/>
        <v/>
      </c>
      <c r="N1750" s="27" t="str">
        <f t="shared" si="51"/>
        <v/>
      </c>
      <c r="O1750" s="27" t="str">
        <f t="shared" si="52"/>
        <v/>
      </c>
      <c r="P1750" s="27" t="str">
        <f t="shared" si="53"/>
        <v/>
      </c>
      <c r="Q1750" s="28" t="s">
        <v>66</v>
      </c>
      <c r="R1750" s="33" t="s">
        <v>66</v>
      </c>
      <c r="S1750" s="30">
        <f ca="1">SUMIFS(Dividendos!E:E,Dividendos!B:B,A1750,Dividendos!A:A,"&gt;="&amp;B1750,Dividendos!A:A,"&lt;="&amp; IF(I1750="",TODAY(),I1750 ))*D1750</f>
        <v>0</v>
      </c>
      <c r="T1750" s="30">
        <f t="shared" ca="1" si="54"/>
        <v>0</v>
      </c>
      <c r="U1750" s="31" t="str">
        <f ca="1">IFERROR(__xludf.DUMMYFUNCTION("IFERROR(IF(B1750=TODAY(),GOOGLEFINANCE(""INDEXBVMF:IFIX""),INDEX(GOOGLEFINANCE(""INDEXBVMF:IFIX"",""price"",$B1750),2,2)))"),"")</f>
        <v/>
      </c>
      <c r="V1750" s="31">
        <f ca="1">IFERROR(__xludf.DUMMYFUNCTION("IF(OR(ISBLANK($I1750),I1750=TODAY()), GOOGLEFINANCE(""INDEXBVMF:IFIX"") ,INDEX(GOOGLEFINANCE(""INDEXBVMF:IFIX"",""price"",$I1750),2,2))"),3416.25)</f>
        <v>3416.25</v>
      </c>
      <c r="W1750" s="32" t="e">
        <f t="shared" ca="1" si="55"/>
        <v>#VALUE!</v>
      </c>
      <c r="X1750" s="33" t="s">
        <v>66</v>
      </c>
      <c r="Y1750" s="34">
        <v>0</v>
      </c>
    </row>
    <row r="1751" spans="1:25" ht="15.75" customHeight="1" x14ac:dyDescent="0.2">
      <c r="A1751" s="48"/>
      <c r="B1751" s="45"/>
      <c r="C1751" s="46"/>
      <c r="D1751" s="48"/>
      <c r="E1751" s="135"/>
      <c r="F1751" s="49">
        <f t="shared" si="48"/>
        <v>0</v>
      </c>
      <c r="G1751" s="49">
        <f t="shared" si="49"/>
        <v>0</v>
      </c>
      <c r="H1751" s="34" t="s">
        <v>66</v>
      </c>
      <c r="I1751" s="45"/>
      <c r="J1751" s="46"/>
      <c r="K1751" s="25"/>
      <c r="L1751" s="22"/>
      <c r="M1751" s="47" t="str">
        <f t="shared" si="50"/>
        <v/>
      </c>
      <c r="N1751" s="27" t="str">
        <f t="shared" si="51"/>
        <v/>
      </c>
      <c r="O1751" s="27" t="str">
        <f t="shared" si="52"/>
        <v/>
      </c>
      <c r="P1751" s="27" t="str">
        <f t="shared" si="53"/>
        <v/>
      </c>
      <c r="Q1751" s="28" t="s">
        <v>66</v>
      </c>
      <c r="R1751" s="33" t="s">
        <v>66</v>
      </c>
      <c r="S1751" s="30">
        <f ca="1">SUMIFS(Dividendos!E:E,Dividendos!B:B,A1751,Dividendos!A:A,"&gt;="&amp;B1751,Dividendos!A:A,"&lt;="&amp; IF(I1751="",TODAY(),I1751 ))*D1751</f>
        <v>0</v>
      </c>
      <c r="T1751" s="30">
        <f t="shared" ca="1" si="54"/>
        <v>0</v>
      </c>
      <c r="U1751" s="31" t="str">
        <f ca="1">IFERROR(__xludf.DUMMYFUNCTION("IFERROR(IF(B1751=TODAY(),GOOGLEFINANCE(""INDEXBVMF:IFIX""),INDEX(GOOGLEFINANCE(""INDEXBVMF:IFIX"",""price"",$B1751),2,2)))"),"")</f>
        <v/>
      </c>
      <c r="V1751" s="31">
        <f ca="1">IFERROR(__xludf.DUMMYFUNCTION("IF(OR(ISBLANK($I1751),I1751=TODAY()), GOOGLEFINANCE(""INDEXBVMF:IFIX"") ,INDEX(GOOGLEFINANCE(""INDEXBVMF:IFIX"",""price"",$I1751),2,2))"),3416.25)</f>
        <v>3416.25</v>
      </c>
      <c r="W1751" s="32" t="e">
        <f t="shared" ca="1" si="55"/>
        <v>#VALUE!</v>
      </c>
      <c r="X1751" s="33" t="s">
        <v>66</v>
      </c>
      <c r="Y1751" s="34">
        <v>0</v>
      </c>
    </row>
    <row r="1752" spans="1:25" ht="15.75" customHeight="1" x14ac:dyDescent="0.2">
      <c r="A1752" s="48"/>
      <c r="B1752" s="45"/>
      <c r="C1752" s="46"/>
      <c r="D1752" s="48"/>
      <c r="E1752" s="135"/>
      <c r="F1752" s="49">
        <f t="shared" si="48"/>
        <v>0</v>
      </c>
      <c r="G1752" s="49">
        <f t="shared" si="49"/>
        <v>0</v>
      </c>
      <c r="H1752" s="34" t="s">
        <v>66</v>
      </c>
      <c r="I1752" s="45"/>
      <c r="J1752" s="46"/>
      <c r="K1752" s="25"/>
      <c r="L1752" s="22"/>
      <c r="M1752" s="47" t="str">
        <f t="shared" si="50"/>
        <v/>
      </c>
      <c r="N1752" s="27" t="str">
        <f t="shared" si="51"/>
        <v/>
      </c>
      <c r="O1752" s="27" t="str">
        <f t="shared" si="52"/>
        <v/>
      </c>
      <c r="P1752" s="27" t="str">
        <f t="shared" si="53"/>
        <v/>
      </c>
      <c r="Q1752" s="28" t="s">
        <v>66</v>
      </c>
      <c r="R1752" s="33" t="s">
        <v>66</v>
      </c>
      <c r="S1752" s="30">
        <f ca="1">SUMIFS(Dividendos!E:E,Dividendos!B:B,A1752,Dividendos!A:A,"&gt;="&amp;B1752,Dividendos!A:A,"&lt;="&amp; IF(I1752="",TODAY(),I1752 ))*D1752</f>
        <v>0</v>
      </c>
      <c r="T1752" s="30">
        <f t="shared" ca="1" si="54"/>
        <v>0</v>
      </c>
      <c r="U1752" s="31" t="str">
        <f ca="1">IFERROR(__xludf.DUMMYFUNCTION("IFERROR(IF(B1752=TODAY(),GOOGLEFINANCE(""INDEXBVMF:IFIX""),INDEX(GOOGLEFINANCE(""INDEXBVMF:IFIX"",""price"",$B1752),2,2)))"),"")</f>
        <v/>
      </c>
      <c r="V1752" s="31">
        <f ca="1">IFERROR(__xludf.DUMMYFUNCTION("IF(OR(ISBLANK($I1752),I1752=TODAY()), GOOGLEFINANCE(""INDEXBVMF:IFIX"") ,INDEX(GOOGLEFINANCE(""INDEXBVMF:IFIX"",""price"",$I1752),2,2))"),3416.25)</f>
        <v>3416.25</v>
      </c>
      <c r="W1752" s="32" t="e">
        <f t="shared" ca="1" si="55"/>
        <v>#VALUE!</v>
      </c>
      <c r="X1752" s="33" t="s">
        <v>66</v>
      </c>
      <c r="Y1752" s="34">
        <v>0</v>
      </c>
    </row>
    <row r="1753" spans="1:25" ht="15.75" customHeight="1" x14ac:dyDescent="0.2">
      <c r="A1753" s="48"/>
      <c r="B1753" s="45"/>
      <c r="C1753" s="46"/>
      <c r="D1753" s="48"/>
      <c r="E1753" s="135"/>
      <c r="F1753" s="49">
        <f t="shared" si="48"/>
        <v>0</v>
      </c>
      <c r="G1753" s="49">
        <f t="shared" si="49"/>
        <v>0</v>
      </c>
      <c r="H1753" s="34" t="s">
        <v>66</v>
      </c>
      <c r="I1753" s="45"/>
      <c r="J1753" s="46"/>
      <c r="K1753" s="25"/>
      <c r="L1753" s="22"/>
      <c r="M1753" s="47" t="str">
        <f t="shared" si="50"/>
        <v/>
      </c>
      <c r="N1753" s="27" t="str">
        <f t="shared" si="51"/>
        <v/>
      </c>
      <c r="O1753" s="27" t="str">
        <f t="shared" si="52"/>
        <v/>
      </c>
      <c r="P1753" s="27" t="str">
        <f t="shared" si="53"/>
        <v/>
      </c>
      <c r="Q1753" s="28" t="s">
        <v>66</v>
      </c>
      <c r="R1753" s="33" t="s">
        <v>66</v>
      </c>
      <c r="S1753" s="30">
        <f ca="1">SUMIFS(Dividendos!E:E,Dividendos!B:B,A1753,Dividendos!A:A,"&gt;="&amp;B1753,Dividendos!A:A,"&lt;="&amp; IF(I1753="",TODAY(),I1753 ))*D1753</f>
        <v>0</v>
      </c>
      <c r="T1753" s="30">
        <f t="shared" ca="1" si="54"/>
        <v>0</v>
      </c>
      <c r="U1753" s="31" t="str">
        <f ca="1">IFERROR(__xludf.DUMMYFUNCTION("IFERROR(IF(B1753=TODAY(),GOOGLEFINANCE(""INDEXBVMF:IFIX""),INDEX(GOOGLEFINANCE(""INDEXBVMF:IFIX"",""price"",$B1753),2,2)))"),"")</f>
        <v/>
      </c>
      <c r="V1753" s="31">
        <f ca="1">IFERROR(__xludf.DUMMYFUNCTION("IF(OR(ISBLANK($I1753),I1753=TODAY()), GOOGLEFINANCE(""INDEXBVMF:IFIX"") ,INDEX(GOOGLEFINANCE(""INDEXBVMF:IFIX"",""price"",$I1753),2,2))"),3416.25)</f>
        <v>3416.25</v>
      </c>
      <c r="W1753" s="32" t="e">
        <f t="shared" ca="1" si="55"/>
        <v>#VALUE!</v>
      </c>
      <c r="X1753" s="33" t="s">
        <v>66</v>
      </c>
      <c r="Y1753" s="34">
        <v>0</v>
      </c>
    </row>
    <row r="1754" spans="1:25" ht="15.75" customHeight="1" x14ac:dyDescent="0.2">
      <c r="A1754" s="48"/>
      <c r="B1754" s="45"/>
      <c r="C1754" s="46"/>
      <c r="D1754" s="48"/>
      <c r="E1754" s="135"/>
      <c r="F1754" s="49">
        <f t="shared" si="48"/>
        <v>0</v>
      </c>
      <c r="G1754" s="49">
        <f t="shared" si="49"/>
        <v>0</v>
      </c>
      <c r="H1754" s="34" t="s">
        <v>66</v>
      </c>
      <c r="I1754" s="45"/>
      <c r="J1754" s="46"/>
      <c r="K1754" s="25"/>
      <c r="L1754" s="22"/>
      <c r="M1754" s="47" t="str">
        <f t="shared" si="50"/>
        <v/>
      </c>
      <c r="N1754" s="27" t="str">
        <f t="shared" si="51"/>
        <v/>
      </c>
      <c r="O1754" s="27" t="str">
        <f t="shared" si="52"/>
        <v/>
      </c>
      <c r="P1754" s="27" t="str">
        <f t="shared" si="53"/>
        <v/>
      </c>
      <c r="Q1754" s="28" t="s">
        <v>66</v>
      </c>
      <c r="R1754" s="33" t="s">
        <v>66</v>
      </c>
      <c r="S1754" s="30">
        <f ca="1">SUMIFS(Dividendos!E:E,Dividendos!B:B,A1754,Dividendos!A:A,"&gt;="&amp;B1754,Dividendos!A:A,"&lt;="&amp; IF(I1754="",TODAY(),I1754 ))*D1754</f>
        <v>0</v>
      </c>
      <c r="T1754" s="30">
        <f t="shared" ca="1" si="54"/>
        <v>0</v>
      </c>
      <c r="U1754" s="31" t="str">
        <f ca="1">IFERROR(__xludf.DUMMYFUNCTION("IFERROR(IF(B1754=TODAY(),GOOGLEFINANCE(""INDEXBVMF:IFIX""),INDEX(GOOGLEFINANCE(""INDEXBVMF:IFIX"",""price"",$B1754),2,2)))"),"")</f>
        <v/>
      </c>
      <c r="V1754" s="31">
        <f ca="1">IFERROR(__xludf.DUMMYFUNCTION("IF(OR(ISBLANK($I1754),I1754=TODAY()), GOOGLEFINANCE(""INDEXBVMF:IFIX"") ,INDEX(GOOGLEFINANCE(""INDEXBVMF:IFIX"",""price"",$I1754),2,2))"),3416.25)</f>
        <v>3416.25</v>
      </c>
      <c r="W1754" s="32" t="e">
        <f t="shared" ca="1" si="55"/>
        <v>#VALUE!</v>
      </c>
      <c r="X1754" s="33" t="s">
        <v>66</v>
      </c>
      <c r="Y1754" s="34">
        <v>0</v>
      </c>
    </row>
    <row r="1755" spans="1:25" ht="15.75" customHeight="1" x14ac:dyDescent="0.2">
      <c r="A1755" s="48"/>
      <c r="B1755" s="45"/>
      <c r="C1755" s="46"/>
      <c r="D1755" s="48"/>
      <c r="E1755" s="135"/>
      <c r="F1755" s="49">
        <f t="shared" si="48"/>
        <v>0</v>
      </c>
      <c r="G1755" s="49">
        <f t="shared" si="49"/>
        <v>0</v>
      </c>
      <c r="H1755" s="34" t="s">
        <v>66</v>
      </c>
      <c r="I1755" s="45"/>
      <c r="J1755" s="46"/>
      <c r="K1755" s="25"/>
      <c r="L1755" s="22"/>
      <c r="M1755" s="47" t="str">
        <f t="shared" si="50"/>
        <v/>
      </c>
      <c r="N1755" s="27" t="str">
        <f t="shared" si="51"/>
        <v/>
      </c>
      <c r="O1755" s="27" t="str">
        <f t="shared" si="52"/>
        <v/>
      </c>
      <c r="P1755" s="27" t="str">
        <f t="shared" si="53"/>
        <v/>
      </c>
      <c r="Q1755" s="28" t="s">
        <v>66</v>
      </c>
      <c r="R1755" s="33" t="s">
        <v>66</v>
      </c>
      <c r="S1755" s="30">
        <f ca="1">SUMIFS(Dividendos!E:E,Dividendos!B:B,A1755,Dividendos!A:A,"&gt;="&amp;B1755,Dividendos!A:A,"&lt;="&amp; IF(I1755="",TODAY(),I1755 ))*D1755</f>
        <v>0</v>
      </c>
      <c r="T1755" s="30">
        <f t="shared" ca="1" si="54"/>
        <v>0</v>
      </c>
      <c r="U1755" s="31" t="str">
        <f ca="1">IFERROR(__xludf.DUMMYFUNCTION("IFERROR(IF(B1755=TODAY(),GOOGLEFINANCE(""INDEXBVMF:IFIX""),INDEX(GOOGLEFINANCE(""INDEXBVMF:IFIX"",""price"",$B1755),2,2)))"),"")</f>
        <v/>
      </c>
      <c r="V1755" s="31">
        <f ca="1">IFERROR(__xludf.DUMMYFUNCTION("IF(OR(ISBLANK($I1755),I1755=TODAY()), GOOGLEFINANCE(""INDEXBVMF:IFIX"") ,INDEX(GOOGLEFINANCE(""INDEXBVMF:IFIX"",""price"",$I1755),2,2))"),3416.25)</f>
        <v>3416.25</v>
      </c>
      <c r="W1755" s="32" t="e">
        <f t="shared" ca="1" si="55"/>
        <v>#VALUE!</v>
      </c>
      <c r="X1755" s="33" t="s">
        <v>66</v>
      </c>
      <c r="Y1755" s="34">
        <v>0</v>
      </c>
    </row>
    <row r="1756" spans="1:25" ht="15.75" customHeight="1" x14ac:dyDescent="0.2">
      <c r="A1756" s="48"/>
      <c r="B1756" s="45"/>
      <c r="C1756" s="46"/>
      <c r="D1756" s="48"/>
      <c r="E1756" s="135"/>
      <c r="F1756" s="49">
        <f t="shared" si="48"/>
        <v>0</v>
      </c>
      <c r="G1756" s="49">
        <f t="shared" si="49"/>
        <v>0</v>
      </c>
      <c r="H1756" s="34" t="s">
        <v>66</v>
      </c>
      <c r="I1756" s="45"/>
      <c r="J1756" s="46"/>
      <c r="K1756" s="25"/>
      <c r="L1756" s="22"/>
      <c r="M1756" s="47" t="str">
        <f t="shared" si="50"/>
        <v/>
      </c>
      <c r="N1756" s="27" t="str">
        <f t="shared" si="51"/>
        <v/>
      </c>
      <c r="O1756" s="27" t="str">
        <f t="shared" si="52"/>
        <v/>
      </c>
      <c r="P1756" s="27" t="str">
        <f t="shared" si="53"/>
        <v/>
      </c>
      <c r="Q1756" s="28" t="s">
        <v>66</v>
      </c>
      <c r="R1756" s="33" t="s">
        <v>66</v>
      </c>
      <c r="S1756" s="30">
        <f ca="1">SUMIFS(Dividendos!E:E,Dividendos!B:B,A1756,Dividendos!A:A,"&gt;="&amp;B1756,Dividendos!A:A,"&lt;="&amp; IF(I1756="",TODAY(),I1756 ))*D1756</f>
        <v>0</v>
      </c>
      <c r="T1756" s="30">
        <f t="shared" ca="1" si="54"/>
        <v>0</v>
      </c>
      <c r="U1756" s="31" t="str">
        <f ca="1">IFERROR(__xludf.DUMMYFUNCTION("IFERROR(IF(B1756=TODAY(),GOOGLEFINANCE(""INDEXBVMF:IFIX""),INDEX(GOOGLEFINANCE(""INDEXBVMF:IFIX"",""price"",$B1756),2,2)))"),"")</f>
        <v/>
      </c>
      <c r="V1756" s="31">
        <f ca="1">IFERROR(__xludf.DUMMYFUNCTION("IF(OR(ISBLANK($I1756),I1756=TODAY()), GOOGLEFINANCE(""INDEXBVMF:IFIX"") ,INDEX(GOOGLEFINANCE(""INDEXBVMF:IFIX"",""price"",$I1756),2,2))"),3416.25)</f>
        <v>3416.25</v>
      </c>
      <c r="W1756" s="32" t="e">
        <f t="shared" ca="1" si="55"/>
        <v>#VALUE!</v>
      </c>
      <c r="X1756" s="33" t="s">
        <v>66</v>
      </c>
      <c r="Y1756" s="34">
        <v>0</v>
      </c>
    </row>
    <row r="1757" spans="1:25" ht="15.75" customHeight="1" x14ac:dyDescent="0.2">
      <c r="A1757" s="48"/>
      <c r="B1757" s="45"/>
      <c r="C1757" s="46"/>
      <c r="D1757" s="48"/>
      <c r="E1757" s="135"/>
      <c r="F1757" s="49">
        <f t="shared" si="48"/>
        <v>0</v>
      </c>
      <c r="G1757" s="49">
        <f t="shared" si="49"/>
        <v>0</v>
      </c>
      <c r="H1757" s="34" t="s">
        <v>66</v>
      </c>
      <c r="I1757" s="45"/>
      <c r="J1757" s="46"/>
      <c r="K1757" s="25"/>
      <c r="L1757" s="22"/>
      <c r="M1757" s="47" t="str">
        <f t="shared" si="50"/>
        <v/>
      </c>
      <c r="N1757" s="27" t="str">
        <f t="shared" si="51"/>
        <v/>
      </c>
      <c r="O1757" s="27" t="str">
        <f t="shared" si="52"/>
        <v/>
      </c>
      <c r="P1757" s="27" t="str">
        <f t="shared" si="53"/>
        <v/>
      </c>
      <c r="Q1757" s="28" t="s">
        <v>66</v>
      </c>
      <c r="R1757" s="33" t="s">
        <v>66</v>
      </c>
      <c r="S1757" s="30">
        <f ca="1">SUMIFS(Dividendos!E:E,Dividendos!B:B,A1757,Dividendos!A:A,"&gt;="&amp;B1757,Dividendos!A:A,"&lt;="&amp; IF(I1757="",TODAY(),I1757 ))*D1757</f>
        <v>0</v>
      </c>
      <c r="T1757" s="30">
        <f t="shared" ca="1" si="54"/>
        <v>0</v>
      </c>
      <c r="U1757" s="31" t="str">
        <f ca="1">IFERROR(__xludf.DUMMYFUNCTION("IFERROR(IF(B1757=TODAY(),GOOGLEFINANCE(""INDEXBVMF:IFIX""),INDEX(GOOGLEFINANCE(""INDEXBVMF:IFIX"",""price"",$B1757),2,2)))"),"")</f>
        <v/>
      </c>
      <c r="V1757" s="31">
        <f ca="1">IFERROR(__xludf.DUMMYFUNCTION("IF(OR(ISBLANK($I1757),I1757=TODAY()), GOOGLEFINANCE(""INDEXBVMF:IFIX"") ,INDEX(GOOGLEFINANCE(""INDEXBVMF:IFIX"",""price"",$I1757),2,2))"),3416.25)</f>
        <v>3416.25</v>
      </c>
      <c r="W1757" s="32" t="e">
        <f t="shared" ca="1" si="55"/>
        <v>#VALUE!</v>
      </c>
      <c r="X1757" s="33" t="s">
        <v>66</v>
      </c>
      <c r="Y1757" s="34">
        <v>0</v>
      </c>
    </row>
    <row r="1758" spans="1:25" ht="15.75" customHeight="1" x14ac:dyDescent="0.2">
      <c r="A1758" s="48"/>
      <c r="B1758" s="45"/>
      <c r="C1758" s="46"/>
      <c r="D1758" s="48"/>
      <c r="E1758" s="135"/>
      <c r="F1758" s="49">
        <f t="shared" si="48"/>
        <v>0</v>
      </c>
      <c r="G1758" s="49">
        <f t="shared" si="49"/>
        <v>0</v>
      </c>
      <c r="H1758" s="34" t="s">
        <v>66</v>
      </c>
      <c r="I1758" s="45"/>
      <c r="J1758" s="46"/>
      <c r="K1758" s="25"/>
      <c r="L1758" s="22"/>
      <c r="M1758" s="47" t="str">
        <f t="shared" si="50"/>
        <v/>
      </c>
      <c r="N1758" s="27" t="str">
        <f t="shared" si="51"/>
        <v/>
      </c>
      <c r="O1758" s="27" t="str">
        <f t="shared" si="52"/>
        <v/>
      </c>
      <c r="P1758" s="27" t="str">
        <f t="shared" si="53"/>
        <v/>
      </c>
      <c r="Q1758" s="28" t="s">
        <v>66</v>
      </c>
      <c r="R1758" s="33" t="s">
        <v>66</v>
      </c>
      <c r="S1758" s="30">
        <f ca="1">SUMIFS(Dividendos!E:E,Dividendos!B:B,A1758,Dividendos!A:A,"&gt;="&amp;B1758,Dividendos!A:A,"&lt;="&amp; IF(I1758="",TODAY(),I1758 ))*D1758</f>
        <v>0</v>
      </c>
      <c r="T1758" s="30">
        <f t="shared" ca="1" si="54"/>
        <v>0</v>
      </c>
      <c r="U1758" s="31" t="str">
        <f ca="1">IFERROR(__xludf.DUMMYFUNCTION("IFERROR(IF(B1758=TODAY(),GOOGLEFINANCE(""INDEXBVMF:IFIX""),INDEX(GOOGLEFINANCE(""INDEXBVMF:IFIX"",""price"",$B1758),2,2)))"),"")</f>
        <v/>
      </c>
      <c r="V1758" s="31">
        <f ca="1">IFERROR(__xludf.DUMMYFUNCTION("IF(OR(ISBLANK($I1758),I1758=TODAY()), GOOGLEFINANCE(""INDEXBVMF:IFIX"") ,INDEX(GOOGLEFINANCE(""INDEXBVMF:IFIX"",""price"",$I1758),2,2))"),3416.25)</f>
        <v>3416.25</v>
      </c>
      <c r="W1758" s="32" t="e">
        <f t="shared" ca="1" si="55"/>
        <v>#VALUE!</v>
      </c>
      <c r="X1758" s="33" t="s">
        <v>66</v>
      </c>
      <c r="Y1758" s="34">
        <v>0</v>
      </c>
    </row>
    <row r="1759" spans="1:25" ht="15.75" customHeight="1" x14ac:dyDescent="0.2">
      <c r="A1759" s="48"/>
      <c r="B1759" s="45"/>
      <c r="C1759" s="46"/>
      <c r="D1759" s="48"/>
      <c r="E1759" s="135"/>
      <c r="F1759" s="49">
        <f t="shared" si="48"/>
        <v>0</v>
      </c>
      <c r="G1759" s="49">
        <f t="shared" si="49"/>
        <v>0</v>
      </c>
      <c r="H1759" s="34" t="s">
        <v>66</v>
      </c>
      <c r="I1759" s="45"/>
      <c r="J1759" s="46"/>
      <c r="K1759" s="25"/>
      <c r="L1759" s="22"/>
      <c r="M1759" s="47" t="str">
        <f t="shared" si="50"/>
        <v/>
      </c>
      <c r="N1759" s="27" t="str">
        <f t="shared" si="51"/>
        <v/>
      </c>
      <c r="O1759" s="27" t="str">
        <f t="shared" si="52"/>
        <v/>
      </c>
      <c r="P1759" s="27" t="str">
        <f t="shared" si="53"/>
        <v/>
      </c>
      <c r="Q1759" s="28" t="s">
        <v>66</v>
      </c>
      <c r="R1759" s="33" t="s">
        <v>66</v>
      </c>
      <c r="S1759" s="30">
        <f ca="1">SUMIFS(Dividendos!E:E,Dividendos!B:B,A1759,Dividendos!A:A,"&gt;="&amp;B1759,Dividendos!A:A,"&lt;="&amp; IF(I1759="",TODAY(),I1759 ))*D1759</f>
        <v>0</v>
      </c>
      <c r="T1759" s="30">
        <f t="shared" ca="1" si="54"/>
        <v>0</v>
      </c>
      <c r="U1759" s="31" t="str">
        <f ca="1">IFERROR(__xludf.DUMMYFUNCTION("IFERROR(IF(B1759=TODAY(),GOOGLEFINANCE(""INDEXBVMF:IFIX""),INDEX(GOOGLEFINANCE(""INDEXBVMF:IFIX"",""price"",$B1759),2,2)))"),"")</f>
        <v/>
      </c>
      <c r="V1759" s="31">
        <f ca="1">IFERROR(__xludf.DUMMYFUNCTION("IF(OR(ISBLANK($I1759),I1759=TODAY()), GOOGLEFINANCE(""INDEXBVMF:IFIX"") ,INDEX(GOOGLEFINANCE(""INDEXBVMF:IFIX"",""price"",$I1759),2,2))"),3416.25)</f>
        <v>3416.25</v>
      </c>
      <c r="W1759" s="32" t="e">
        <f t="shared" ca="1" si="55"/>
        <v>#VALUE!</v>
      </c>
      <c r="X1759" s="33" t="s">
        <v>66</v>
      </c>
      <c r="Y1759" s="34">
        <v>0</v>
      </c>
    </row>
    <row r="1760" spans="1:25" ht="15.75" customHeight="1" x14ac:dyDescent="0.2">
      <c r="A1760" s="48"/>
      <c r="B1760" s="45"/>
      <c r="C1760" s="46"/>
      <c r="D1760" s="48"/>
      <c r="E1760" s="135"/>
      <c r="F1760" s="49">
        <f t="shared" si="48"/>
        <v>0</v>
      </c>
      <c r="G1760" s="49">
        <f t="shared" si="49"/>
        <v>0</v>
      </c>
      <c r="H1760" s="34" t="s">
        <v>66</v>
      </c>
      <c r="I1760" s="45"/>
      <c r="J1760" s="46"/>
      <c r="K1760" s="25"/>
      <c r="L1760" s="22"/>
      <c r="M1760" s="47" t="str">
        <f t="shared" si="50"/>
        <v/>
      </c>
      <c r="N1760" s="27" t="str">
        <f t="shared" si="51"/>
        <v/>
      </c>
      <c r="O1760" s="27" t="str">
        <f t="shared" si="52"/>
        <v/>
      </c>
      <c r="P1760" s="27" t="str">
        <f t="shared" si="53"/>
        <v/>
      </c>
      <c r="Q1760" s="28" t="s">
        <v>66</v>
      </c>
      <c r="R1760" s="33" t="s">
        <v>66</v>
      </c>
      <c r="S1760" s="30">
        <f ca="1">SUMIFS(Dividendos!E:E,Dividendos!B:B,A1760,Dividendos!A:A,"&gt;="&amp;B1760,Dividendos!A:A,"&lt;="&amp; IF(I1760="",TODAY(),I1760 ))*D1760</f>
        <v>0</v>
      </c>
      <c r="T1760" s="30">
        <f t="shared" ca="1" si="54"/>
        <v>0</v>
      </c>
      <c r="U1760" s="31" t="str">
        <f ca="1">IFERROR(__xludf.DUMMYFUNCTION("IFERROR(IF(B1760=TODAY(),GOOGLEFINANCE(""INDEXBVMF:IFIX""),INDEX(GOOGLEFINANCE(""INDEXBVMF:IFIX"",""price"",$B1760),2,2)))"),"")</f>
        <v/>
      </c>
      <c r="V1760" s="31">
        <f ca="1">IFERROR(__xludf.DUMMYFUNCTION("IF(OR(ISBLANK($I1760),I1760=TODAY()), GOOGLEFINANCE(""INDEXBVMF:IFIX"") ,INDEX(GOOGLEFINANCE(""INDEXBVMF:IFIX"",""price"",$I1760),2,2))"),3416.25)</f>
        <v>3416.25</v>
      </c>
      <c r="W1760" s="32" t="e">
        <f t="shared" ca="1" si="55"/>
        <v>#VALUE!</v>
      </c>
      <c r="X1760" s="33" t="s">
        <v>66</v>
      </c>
      <c r="Y1760" s="34">
        <v>0</v>
      </c>
    </row>
    <row r="1761" spans="1:25" ht="15.75" customHeight="1" x14ac:dyDescent="0.2">
      <c r="A1761" s="48"/>
      <c r="B1761" s="45"/>
      <c r="C1761" s="46"/>
      <c r="D1761" s="48"/>
      <c r="E1761" s="135"/>
      <c r="F1761" s="49">
        <f t="shared" si="48"/>
        <v>0</v>
      </c>
      <c r="G1761" s="49">
        <f t="shared" si="49"/>
        <v>0</v>
      </c>
      <c r="H1761" s="34" t="s">
        <v>66</v>
      </c>
      <c r="I1761" s="45"/>
      <c r="J1761" s="46"/>
      <c r="K1761" s="25"/>
      <c r="L1761" s="22"/>
      <c r="M1761" s="47" t="str">
        <f t="shared" si="50"/>
        <v/>
      </c>
      <c r="N1761" s="27" t="str">
        <f t="shared" si="51"/>
        <v/>
      </c>
      <c r="O1761" s="27" t="str">
        <f t="shared" si="52"/>
        <v/>
      </c>
      <c r="P1761" s="27" t="str">
        <f t="shared" si="53"/>
        <v/>
      </c>
      <c r="Q1761" s="28" t="s">
        <v>66</v>
      </c>
      <c r="R1761" s="33" t="s">
        <v>66</v>
      </c>
      <c r="S1761" s="30">
        <f ca="1">SUMIFS(Dividendos!E:E,Dividendos!B:B,A1761,Dividendos!A:A,"&gt;="&amp;B1761,Dividendos!A:A,"&lt;="&amp; IF(I1761="",TODAY(),I1761 ))*D1761</f>
        <v>0</v>
      </c>
      <c r="T1761" s="30">
        <f t="shared" ca="1" si="54"/>
        <v>0</v>
      </c>
      <c r="U1761" s="31" t="str">
        <f ca="1">IFERROR(__xludf.DUMMYFUNCTION("IFERROR(IF(B1761=TODAY(),GOOGLEFINANCE(""INDEXBVMF:IFIX""),INDEX(GOOGLEFINANCE(""INDEXBVMF:IFIX"",""price"",$B1761),2,2)))"),"")</f>
        <v/>
      </c>
      <c r="V1761" s="31">
        <f ca="1">IFERROR(__xludf.DUMMYFUNCTION("IF(OR(ISBLANK($I1761),I1761=TODAY()), GOOGLEFINANCE(""INDEXBVMF:IFIX"") ,INDEX(GOOGLEFINANCE(""INDEXBVMF:IFIX"",""price"",$I1761),2,2))"),3416.25)</f>
        <v>3416.25</v>
      </c>
      <c r="W1761" s="32" t="e">
        <f t="shared" ca="1" si="55"/>
        <v>#VALUE!</v>
      </c>
      <c r="X1761" s="33" t="s">
        <v>66</v>
      </c>
      <c r="Y1761" s="34">
        <v>0</v>
      </c>
    </row>
    <row r="1762" spans="1:25" ht="15.75" customHeight="1" x14ac:dyDescent="0.2">
      <c r="A1762" s="48"/>
      <c r="B1762" s="45"/>
      <c r="C1762" s="46"/>
      <c r="D1762" s="48"/>
      <c r="E1762" s="135"/>
      <c r="F1762" s="49">
        <f t="shared" si="48"/>
        <v>0</v>
      </c>
      <c r="G1762" s="49">
        <f t="shared" si="49"/>
        <v>0</v>
      </c>
      <c r="H1762" s="34" t="s">
        <v>66</v>
      </c>
      <c r="I1762" s="45"/>
      <c r="J1762" s="46"/>
      <c r="K1762" s="25"/>
      <c r="L1762" s="22"/>
      <c r="M1762" s="47" t="str">
        <f t="shared" si="50"/>
        <v/>
      </c>
      <c r="N1762" s="27" t="str">
        <f t="shared" si="51"/>
        <v/>
      </c>
      <c r="O1762" s="27" t="str">
        <f t="shared" si="52"/>
        <v/>
      </c>
      <c r="P1762" s="27" t="str">
        <f t="shared" si="53"/>
        <v/>
      </c>
      <c r="Q1762" s="28" t="s">
        <v>66</v>
      </c>
      <c r="R1762" s="33" t="s">
        <v>66</v>
      </c>
      <c r="S1762" s="30">
        <f ca="1">SUMIFS(Dividendos!E:E,Dividendos!B:B,A1762,Dividendos!A:A,"&gt;="&amp;B1762,Dividendos!A:A,"&lt;="&amp; IF(I1762="",TODAY(),I1762 ))*D1762</f>
        <v>0</v>
      </c>
      <c r="T1762" s="30">
        <f t="shared" ca="1" si="54"/>
        <v>0</v>
      </c>
      <c r="U1762" s="31" t="str">
        <f ca="1">IFERROR(__xludf.DUMMYFUNCTION("IFERROR(IF(B1762=TODAY(),GOOGLEFINANCE(""INDEXBVMF:IFIX""),INDEX(GOOGLEFINANCE(""INDEXBVMF:IFIX"",""price"",$B1762),2,2)))"),"")</f>
        <v/>
      </c>
      <c r="V1762" s="31">
        <f ca="1">IFERROR(__xludf.DUMMYFUNCTION("IF(OR(ISBLANK($I1762),I1762=TODAY()), GOOGLEFINANCE(""INDEXBVMF:IFIX"") ,INDEX(GOOGLEFINANCE(""INDEXBVMF:IFIX"",""price"",$I1762),2,2))"),3416.25)</f>
        <v>3416.25</v>
      </c>
      <c r="W1762" s="32" t="e">
        <f t="shared" ca="1" si="55"/>
        <v>#VALUE!</v>
      </c>
      <c r="X1762" s="33" t="s">
        <v>66</v>
      </c>
      <c r="Y1762" s="34">
        <v>0</v>
      </c>
    </row>
    <row r="1763" spans="1:25" ht="15.75" customHeight="1" x14ac:dyDescent="0.2">
      <c r="A1763" s="48"/>
      <c r="B1763" s="45"/>
      <c r="C1763" s="46"/>
      <c r="D1763" s="48"/>
      <c r="E1763" s="135"/>
      <c r="F1763" s="49">
        <f t="shared" si="48"/>
        <v>0</v>
      </c>
      <c r="G1763" s="49">
        <f t="shared" si="49"/>
        <v>0</v>
      </c>
      <c r="H1763" s="34" t="s">
        <v>66</v>
      </c>
      <c r="I1763" s="45"/>
      <c r="J1763" s="46"/>
      <c r="K1763" s="25"/>
      <c r="L1763" s="22"/>
      <c r="M1763" s="47" t="str">
        <f t="shared" si="50"/>
        <v/>
      </c>
      <c r="N1763" s="27" t="str">
        <f t="shared" si="51"/>
        <v/>
      </c>
      <c r="O1763" s="27" t="str">
        <f t="shared" si="52"/>
        <v/>
      </c>
      <c r="P1763" s="27" t="str">
        <f t="shared" si="53"/>
        <v/>
      </c>
      <c r="Q1763" s="28" t="s">
        <v>66</v>
      </c>
      <c r="R1763" s="33" t="s">
        <v>66</v>
      </c>
      <c r="S1763" s="30">
        <f ca="1">SUMIFS(Dividendos!E:E,Dividendos!B:B,A1763,Dividendos!A:A,"&gt;="&amp;B1763,Dividendos!A:A,"&lt;="&amp; IF(I1763="",TODAY(),I1763 ))*D1763</f>
        <v>0</v>
      </c>
      <c r="T1763" s="30">
        <f t="shared" ca="1" si="54"/>
        <v>0</v>
      </c>
      <c r="U1763" s="31" t="str">
        <f ca="1">IFERROR(__xludf.DUMMYFUNCTION("IFERROR(IF(B1763=TODAY(),GOOGLEFINANCE(""INDEXBVMF:IFIX""),INDEX(GOOGLEFINANCE(""INDEXBVMF:IFIX"",""price"",$B1763),2,2)))"),"")</f>
        <v/>
      </c>
      <c r="V1763" s="31">
        <f ca="1">IFERROR(__xludf.DUMMYFUNCTION("IF(OR(ISBLANK($I1763),I1763=TODAY()), GOOGLEFINANCE(""INDEXBVMF:IFIX"") ,INDEX(GOOGLEFINANCE(""INDEXBVMF:IFIX"",""price"",$I1763),2,2))"),3416.25)</f>
        <v>3416.25</v>
      </c>
      <c r="W1763" s="32" t="e">
        <f t="shared" ca="1" si="55"/>
        <v>#VALUE!</v>
      </c>
      <c r="X1763" s="33" t="s">
        <v>66</v>
      </c>
      <c r="Y1763" s="34">
        <v>0</v>
      </c>
    </row>
    <row r="1764" spans="1:25" ht="15.75" customHeight="1" x14ac:dyDescent="0.2">
      <c r="A1764" s="48"/>
      <c r="B1764" s="45"/>
      <c r="C1764" s="46"/>
      <c r="D1764" s="48"/>
      <c r="E1764" s="135"/>
      <c r="F1764" s="49">
        <f t="shared" si="48"/>
        <v>0</v>
      </c>
      <c r="G1764" s="49">
        <f t="shared" si="49"/>
        <v>0</v>
      </c>
      <c r="H1764" s="34" t="s">
        <v>66</v>
      </c>
      <c r="I1764" s="45"/>
      <c r="J1764" s="46"/>
      <c r="K1764" s="25"/>
      <c r="L1764" s="22"/>
      <c r="M1764" s="47" t="str">
        <f t="shared" si="50"/>
        <v/>
      </c>
      <c r="N1764" s="27" t="str">
        <f t="shared" si="51"/>
        <v/>
      </c>
      <c r="O1764" s="27" t="str">
        <f t="shared" si="52"/>
        <v/>
      </c>
      <c r="P1764" s="27" t="str">
        <f t="shared" si="53"/>
        <v/>
      </c>
      <c r="Q1764" s="28" t="s">
        <v>66</v>
      </c>
      <c r="R1764" s="33" t="s">
        <v>66</v>
      </c>
      <c r="S1764" s="30">
        <f ca="1">SUMIFS(Dividendos!E:E,Dividendos!B:B,A1764,Dividendos!A:A,"&gt;="&amp;B1764,Dividendos!A:A,"&lt;="&amp; IF(I1764="",TODAY(),I1764 ))*D1764</f>
        <v>0</v>
      </c>
      <c r="T1764" s="30">
        <f t="shared" ca="1" si="54"/>
        <v>0</v>
      </c>
      <c r="U1764" s="31" t="str">
        <f ca="1">IFERROR(__xludf.DUMMYFUNCTION("IFERROR(IF(B1764=TODAY(),GOOGLEFINANCE(""INDEXBVMF:IFIX""),INDEX(GOOGLEFINANCE(""INDEXBVMF:IFIX"",""price"",$B1764),2,2)))"),"")</f>
        <v/>
      </c>
      <c r="V1764" s="31">
        <f ca="1">IFERROR(__xludf.DUMMYFUNCTION("IF(OR(ISBLANK($I1764),I1764=TODAY()), GOOGLEFINANCE(""INDEXBVMF:IFIX"") ,INDEX(GOOGLEFINANCE(""INDEXBVMF:IFIX"",""price"",$I1764),2,2))"),3416.25)</f>
        <v>3416.25</v>
      </c>
      <c r="W1764" s="32" t="e">
        <f t="shared" ca="1" si="55"/>
        <v>#VALUE!</v>
      </c>
      <c r="X1764" s="33" t="s">
        <v>66</v>
      </c>
      <c r="Y1764" s="34">
        <v>0</v>
      </c>
    </row>
    <row r="1765" spans="1:25" ht="15.75" customHeight="1" x14ac:dyDescent="0.2">
      <c r="A1765" s="48"/>
      <c r="B1765" s="45"/>
      <c r="C1765" s="46"/>
      <c r="D1765" s="48"/>
      <c r="E1765" s="135"/>
      <c r="F1765" s="49">
        <f t="shared" si="48"/>
        <v>0</v>
      </c>
      <c r="G1765" s="49">
        <f t="shared" si="49"/>
        <v>0</v>
      </c>
      <c r="H1765" s="34" t="s">
        <v>66</v>
      </c>
      <c r="I1765" s="45"/>
      <c r="J1765" s="46"/>
      <c r="K1765" s="25"/>
      <c r="L1765" s="22"/>
      <c r="M1765" s="47" t="str">
        <f t="shared" si="50"/>
        <v/>
      </c>
      <c r="N1765" s="27" t="str">
        <f t="shared" si="51"/>
        <v/>
      </c>
      <c r="O1765" s="27" t="str">
        <f t="shared" si="52"/>
        <v/>
      </c>
      <c r="P1765" s="27" t="str">
        <f t="shared" si="53"/>
        <v/>
      </c>
      <c r="Q1765" s="28" t="s">
        <v>66</v>
      </c>
      <c r="R1765" s="33" t="s">
        <v>66</v>
      </c>
      <c r="S1765" s="30">
        <f ca="1">SUMIFS(Dividendos!E:E,Dividendos!B:B,A1765,Dividendos!A:A,"&gt;="&amp;B1765,Dividendos!A:A,"&lt;="&amp; IF(I1765="",TODAY(),I1765 ))*D1765</f>
        <v>0</v>
      </c>
      <c r="T1765" s="30">
        <f t="shared" ca="1" si="54"/>
        <v>0</v>
      </c>
      <c r="U1765" s="31" t="str">
        <f ca="1">IFERROR(__xludf.DUMMYFUNCTION("IFERROR(IF(B1765=TODAY(),GOOGLEFINANCE(""INDEXBVMF:IFIX""),INDEX(GOOGLEFINANCE(""INDEXBVMF:IFIX"",""price"",$B1765),2,2)))"),"")</f>
        <v/>
      </c>
      <c r="V1765" s="31">
        <f ca="1">IFERROR(__xludf.DUMMYFUNCTION("IF(OR(ISBLANK($I1765),I1765=TODAY()), GOOGLEFINANCE(""INDEXBVMF:IFIX"") ,INDEX(GOOGLEFINANCE(""INDEXBVMF:IFIX"",""price"",$I1765),2,2))"),3416.25)</f>
        <v>3416.25</v>
      </c>
      <c r="W1765" s="32" t="e">
        <f t="shared" ca="1" si="55"/>
        <v>#VALUE!</v>
      </c>
      <c r="X1765" s="33" t="s">
        <v>66</v>
      </c>
      <c r="Y1765" s="34">
        <v>0</v>
      </c>
    </row>
    <row r="1766" spans="1:25" ht="15.75" customHeight="1" x14ac:dyDescent="0.2">
      <c r="A1766" s="48"/>
      <c r="B1766" s="45"/>
      <c r="C1766" s="46"/>
      <c r="D1766" s="48"/>
      <c r="E1766" s="135"/>
      <c r="F1766" s="49">
        <f t="shared" si="48"/>
        <v>0</v>
      </c>
      <c r="G1766" s="49">
        <f t="shared" si="49"/>
        <v>0</v>
      </c>
      <c r="H1766" s="34" t="s">
        <v>66</v>
      </c>
      <c r="I1766" s="45"/>
      <c r="J1766" s="46"/>
      <c r="K1766" s="25"/>
      <c r="L1766" s="22"/>
      <c r="M1766" s="47" t="str">
        <f t="shared" si="50"/>
        <v/>
      </c>
      <c r="N1766" s="27" t="str">
        <f t="shared" si="51"/>
        <v/>
      </c>
      <c r="O1766" s="27" t="str">
        <f t="shared" si="52"/>
        <v/>
      </c>
      <c r="P1766" s="27" t="str">
        <f t="shared" si="53"/>
        <v/>
      </c>
      <c r="Q1766" s="28" t="s">
        <v>66</v>
      </c>
      <c r="R1766" s="33" t="s">
        <v>66</v>
      </c>
      <c r="S1766" s="30">
        <f ca="1">SUMIFS(Dividendos!E:E,Dividendos!B:B,A1766,Dividendos!A:A,"&gt;="&amp;B1766,Dividendos!A:A,"&lt;="&amp; IF(I1766="",TODAY(),I1766 ))*D1766</f>
        <v>0</v>
      </c>
      <c r="T1766" s="30">
        <f t="shared" ca="1" si="54"/>
        <v>0</v>
      </c>
      <c r="U1766" s="31" t="str">
        <f ca="1">IFERROR(__xludf.DUMMYFUNCTION("IFERROR(IF(B1766=TODAY(),GOOGLEFINANCE(""INDEXBVMF:IFIX""),INDEX(GOOGLEFINANCE(""INDEXBVMF:IFIX"",""price"",$B1766),2,2)))"),"")</f>
        <v/>
      </c>
      <c r="V1766" s="31">
        <f ca="1">IFERROR(__xludf.DUMMYFUNCTION("IF(OR(ISBLANK($I1766),I1766=TODAY()), GOOGLEFINANCE(""INDEXBVMF:IFIX"") ,INDEX(GOOGLEFINANCE(""INDEXBVMF:IFIX"",""price"",$I1766),2,2))"),3416.25)</f>
        <v>3416.25</v>
      </c>
      <c r="W1766" s="32" t="e">
        <f t="shared" ca="1" si="55"/>
        <v>#VALUE!</v>
      </c>
      <c r="X1766" s="33" t="s">
        <v>66</v>
      </c>
      <c r="Y1766" s="34">
        <v>0</v>
      </c>
    </row>
    <row r="1767" spans="1:25" ht="15.75" customHeight="1" x14ac:dyDescent="0.2">
      <c r="A1767" s="48"/>
      <c r="B1767" s="45"/>
      <c r="C1767" s="46"/>
      <c r="D1767" s="48"/>
      <c r="E1767" s="135"/>
      <c r="F1767" s="49">
        <f t="shared" si="48"/>
        <v>0</v>
      </c>
      <c r="G1767" s="49">
        <f t="shared" si="49"/>
        <v>0</v>
      </c>
      <c r="H1767" s="34" t="s">
        <v>66</v>
      </c>
      <c r="I1767" s="45"/>
      <c r="J1767" s="46"/>
      <c r="K1767" s="25"/>
      <c r="L1767" s="22"/>
      <c r="M1767" s="47" t="str">
        <f t="shared" si="50"/>
        <v/>
      </c>
      <c r="N1767" s="27" t="str">
        <f t="shared" si="51"/>
        <v/>
      </c>
      <c r="O1767" s="27" t="str">
        <f t="shared" si="52"/>
        <v/>
      </c>
      <c r="P1767" s="27" t="str">
        <f t="shared" si="53"/>
        <v/>
      </c>
      <c r="Q1767" s="28" t="s">
        <v>66</v>
      </c>
      <c r="R1767" s="33" t="s">
        <v>66</v>
      </c>
      <c r="S1767" s="30">
        <f ca="1">SUMIFS(Dividendos!E:E,Dividendos!B:B,A1767,Dividendos!A:A,"&gt;="&amp;B1767,Dividendos!A:A,"&lt;="&amp; IF(I1767="",TODAY(),I1767 ))*D1767</f>
        <v>0</v>
      </c>
      <c r="T1767" s="30">
        <f t="shared" ca="1" si="54"/>
        <v>0</v>
      </c>
      <c r="U1767" s="31" t="str">
        <f ca="1">IFERROR(__xludf.DUMMYFUNCTION("IFERROR(IF(B1767=TODAY(),GOOGLEFINANCE(""INDEXBVMF:IFIX""),INDEX(GOOGLEFINANCE(""INDEXBVMF:IFIX"",""price"",$B1767),2,2)))"),"")</f>
        <v/>
      </c>
      <c r="V1767" s="31">
        <f ca="1">IFERROR(__xludf.DUMMYFUNCTION("IF(OR(ISBLANK($I1767),I1767=TODAY()), GOOGLEFINANCE(""INDEXBVMF:IFIX"") ,INDEX(GOOGLEFINANCE(""INDEXBVMF:IFIX"",""price"",$I1767),2,2))"),3416.25)</f>
        <v>3416.25</v>
      </c>
      <c r="W1767" s="32" t="e">
        <f t="shared" ca="1" si="55"/>
        <v>#VALUE!</v>
      </c>
      <c r="X1767" s="33" t="s">
        <v>66</v>
      </c>
      <c r="Y1767" s="34">
        <v>0</v>
      </c>
    </row>
    <row r="1768" spans="1:25" ht="15.75" customHeight="1" x14ac:dyDescent="0.2">
      <c r="A1768" s="48"/>
      <c r="B1768" s="45"/>
      <c r="C1768" s="46"/>
      <c r="D1768" s="48"/>
      <c r="E1768" s="135"/>
      <c r="F1768" s="49">
        <f t="shared" si="48"/>
        <v>0</v>
      </c>
      <c r="G1768" s="49">
        <f t="shared" si="49"/>
        <v>0</v>
      </c>
      <c r="H1768" s="34" t="s">
        <v>66</v>
      </c>
      <c r="I1768" s="45"/>
      <c r="J1768" s="46"/>
      <c r="K1768" s="25"/>
      <c r="L1768" s="22"/>
      <c r="M1768" s="47" t="str">
        <f t="shared" si="50"/>
        <v/>
      </c>
      <c r="N1768" s="27" t="str">
        <f t="shared" si="51"/>
        <v/>
      </c>
      <c r="O1768" s="27" t="str">
        <f t="shared" si="52"/>
        <v/>
      </c>
      <c r="P1768" s="27" t="str">
        <f t="shared" si="53"/>
        <v/>
      </c>
      <c r="Q1768" s="28" t="s">
        <v>66</v>
      </c>
      <c r="R1768" s="33" t="s">
        <v>66</v>
      </c>
      <c r="S1768" s="30">
        <f ca="1">SUMIFS(Dividendos!E:E,Dividendos!B:B,A1768,Dividendos!A:A,"&gt;="&amp;B1768,Dividendos!A:A,"&lt;="&amp; IF(I1768="",TODAY(),I1768 ))*D1768</f>
        <v>0</v>
      </c>
      <c r="T1768" s="30">
        <f t="shared" ca="1" si="54"/>
        <v>0</v>
      </c>
      <c r="U1768" s="31" t="str">
        <f ca="1">IFERROR(__xludf.DUMMYFUNCTION("IFERROR(IF(B1768=TODAY(),GOOGLEFINANCE(""INDEXBVMF:IFIX""),INDEX(GOOGLEFINANCE(""INDEXBVMF:IFIX"",""price"",$B1768),2,2)))"),"")</f>
        <v/>
      </c>
      <c r="V1768" s="31">
        <f ca="1">IFERROR(__xludf.DUMMYFUNCTION("IF(OR(ISBLANK($I1768),I1768=TODAY()), GOOGLEFINANCE(""INDEXBVMF:IFIX"") ,INDEX(GOOGLEFINANCE(""INDEXBVMF:IFIX"",""price"",$I1768),2,2))"),3416.25)</f>
        <v>3416.25</v>
      </c>
      <c r="W1768" s="32" t="e">
        <f t="shared" ca="1" si="55"/>
        <v>#VALUE!</v>
      </c>
      <c r="X1768" s="33" t="s">
        <v>66</v>
      </c>
      <c r="Y1768" s="34">
        <v>0</v>
      </c>
    </row>
    <row r="1769" spans="1:25" ht="15.75" customHeight="1" x14ac:dyDescent="0.2">
      <c r="A1769" s="48"/>
      <c r="B1769" s="45"/>
      <c r="C1769" s="46"/>
      <c r="D1769" s="48"/>
      <c r="E1769" s="135"/>
      <c r="F1769" s="49">
        <f t="shared" si="48"/>
        <v>0</v>
      </c>
      <c r="G1769" s="49">
        <f t="shared" si="49"/>
        <v>0</v>
      </c>
      <c r="H1769" s="34" t="s">
        <v>66</v>
      </c>
      <c r="I1769" s="45"/>
      <c r="J1769" s="46"/>
      <c r="K1769" s="25"/>
      <c r="L1769" s="22"/>
      <c r="M1769" s="47" t="str">
        <f t="shared" si="50"/>
        <v/>
      </c>
      <c r="N1769" s="27" t="str">
        <f t="shared" si="51"/>
        <v/>
      </c>
      <c r="O1769" s="27" t="str">
        <f t="shared" si="52"/>
        <v/>
      </c>
      <c r="P1769" s="27" t="str">
        <f t="shared" si="53"/>
        <v/>
      </c>
      <c r="Q1769" s="28" t="s">
        <v>66</v>
      </c>
      <c r="R1769" s="33" t="s">
        <v>66</v>
      </c>
      <c r="S1769" s="30">
        <f ca="1">SUMIFS(Dividendos!E:E,Dividendos!B:B,A1769,Dividendos!A:A,"&gt;="&amp;B1769,Dividendos!A:A,"&lt;="&amp; IF(I1769="",TODAY(),I1769 ))*D1769</f>
        <v>0</v>
      </c>
      <c r="T1769" s="30">
        <f t="shared" ca="1" si="54"/>
        <v>0</v>
      </c>
      <c r="U1769" s="31" t="str">
        <f ca="1">IFERROR(__xludf.DUMMYFUNCTION("IFERROR(IF(B1769=TODAY(),GOOGLEFINANCE(""INDEXBVMF:IFIX""),INDEX(GOOGLEFINANCE(""INDEXBVMF:IFIX"",""price"",$B1769),2,2)))"),"")</f>
        <v/>
      </c>
      <c r="V1769" s="31">
        <f ca="1">IFERROR(__xludf.DUMMYFUNCTION("IF(OR(ISBLANK($I1769),I1769=TODAY()), GOOGLEFINANCE(""INDEXBVMF:IFIX"") ,INDEX(GOOGLEFINANCE(""INDEXBVMF:IFIX"",""price"",$I1769),2,2))"),3416.25)</f>
        <v>3416.25</v>
      </c>
      <c r="W1769" s="32" t="e">
        <f t="shared" ca="1" si="55"/>
        <v>#VALUE!</v>
      </c>
      <c r="X1769" s="33" t="s">
        <v>66</v>
      </c>
      <c r="Y1769" s="34">
        <v>0</v>
      </c>
    </row>
    <row r="1770" spans="1:25" ht="15.75" customHeight="1" x14ac:dyDescent="0.2">
      <c r="A1770" s="48"/>
      <c r="B1770" s="45"/>
      <c r="C1770" s="46"/>
      <c r="D1770" s="48"/>
      <c r="E1770" s="135"/>
      <c r="F1770" s="49">
        <f t="shared" si="48"/>
        <v>0</v>
      </c>
      <c r="G1770" s="49">
        <f t="shared" si="49"/>
        <v>0</v>
      </c>
      <c r="H1770" s="34" t="s">
        <v>66</v>
      </c>
      <c r="I1770" s="45"/>
      <c r="J1770" s="46"/>
      <c r="K1770" s="25"/>
      <c r="L1770" s="22"/>
      <c r="M1770" s="47" t="str">
        <f t="shared" si="50"/>
        <v/>
      </c>
      <c r="N1770" s="27" t="str">
        <f t="shared" si="51"/>
        <v/>
      </c>
      <c r="O1770" s="27" t="str">
        <f t="shared" si="52"/>
        <v/>
      </c>
      <c r="P1770" s="27" t="str">
        <f t="shared" si="53"/>
        <v/>
      </c>
      <c r="Q1770" s="28" t="s">
        <v>66</v>
      </c>
      <c r="R1770" s="33" t="s">
        <v>66</v>
      </c>
      <c r="S1770" s="30">
        <f ca="1">SUMIFS(Dividendos!E:E,Dividendos!B:B,A1770,Dividendos!A:A,"&gt;="&amp;B1770,Dividendos!A:A,"&lt;="&amp; IF(I1770="",TODAY(),I1770 ))*D1770</f>
        <v>0</v>
      </c>
      <c r="T1770" s="30">
        <f t="shared" ca="1" si="54"/>
        <v>0</v>
      </c>
      <c r="U1770" s="31" t="str">
        <f ca="1">IFERROR(__xludf.DUMMYFUNCTION("IFERROR(IF(B1770=TODAY(),GOOGLEFINANCE(""INDEXBVMF:IFIX""),INDEX(GOOGLEFINANCE(""INDEXBVMF:IFIX"",""price"",$B1770),2,2)))"),"")</f>
        <v/>
      </c>
      <c r="V1770" s="31">
        <f ca="1">IFERROR(__xludf.DUMMYFUNCTION("IF(OR(ISBLANK($I1770),I1770=TODAY()), GOOGLEFINANCE(""INDEXBVMF:IFIX"") ,INDEX(GOOGLEFINANCE(""INDEXBVMF:IFIX"",""price"",$I1770),2,2))"),3416.25)</f>
        <v>3416.25</v>
      </c>
      <c r="W1770" s="32" t="e">
        <f t="shared" ca="1" si="55"/>
        <v>#VALUE!</v>
      </c>
      <c r="X1770" s="33" t="s">
        <v>66</v>
      </c>
      <c r="Y1770" s="34">
        <v>0</v>
      </c>
    </row>
    <row r="1771" spans="1:25" ht="15.75" customHeight="1" x14ac:dyDescent="0.2">
      <c r="A1771" s="48"/>
      <c r="B1771" s="45"/>
      <c r="C1771" s="46"/>
      <c r="D1771" s="48"/>
      <c r="E1771" s="135"/>
      <c r="F1771" s="49">
        <f t="shared" si="48"/>
        <v>0</v>
      </c>
      <c r="G1771" s="49">
        <f t="shared" si="49"/>
        <v>0</v>
      </c>
      <c r="H1771" s="34" t="s">
        <v>66</v>
      </c>
      <c r="I1771" s="45"/>
      <c r="J1771" s="46"/>
      <c r="K1771" s="25"/>
      <c r="L1771" s="22"/>
      <c r="M1771" s="47" t="str">
        <f t="shared" si="50"/>
        <v/>
      </c>
      <c r="N1771" s="27" t="str">
        <f t="shared" si="51"/>
        <v/>
      </c>
      <c r="O1771" s="27" t="str">
        <f t="shared" si="52"/>
        <v/>
      </c>
      <c r="P1771" s="27" t="str">
        <f t="shared" si="53"/>
        <v/>
      </c>
      <c r="Q1771" s="28" t="s">
        <v>66</v>
      </c>
      <c r="R1771" s="33" t="s">
        <v>66</v>
      </c>
      <c r="S1771" s="30">
        <f ca="1">SUMIFS(Dividendos!E:E,Dividendos!B:B,A1771,Dividendos!A:A,"&gt;="&amp;B1771,Dividendos!A:A,"&lt;="&amp; IF(I1771="",TODAY(),I1771 ))*D1771</f>
        <v>0</v>
      </c>
      <c r="T1771" s="30">
        <f t="shared" ca="1" si="54"/>
        <v>0</v>
      </c>
      <c r="U1771" s="31" t="str">
        <f ca="1">IFERROR(__xludf.DUMMYFUNCTION("IFERROR(IF(B1771=TODAY(),GOOGLEFINANCE(""INDEXBVMF:IFIX""),INDEX(GOOGLEFINANCE(""INDEXBVMF:IFIX"",""price"",$B1771),2,2)))"),"")</f>
        <v/>
      </c>
      <c r="V1771" s="31">
        <f ca="1">IFERROR(__xludf.DUMMYFUNCTION("IF(OR(ISBLANK($I1771),I1771=TODAY()), GOOGLEFINANCE(""INDEXBVMF:IFIX"") ,INDEX(GOOGLEFINANCE(""INDEXBVMF:IFIX"",""price"",$I1771),2,2))"),3416.25)</f>
        <v>3416.25</v>
      </c>
      <c r="W1771" s="32" t="e">
        <f t="shared" ca="1" si="55"/>
        <v>#VALUE!</v>
      </c>
      <c r="X1771" s="33" t="s">
        <v>66</v>
      </c>
      <c r="Y1771" s="34">
        <v>0</v>
      </c>
    </row>
    <row r="1772" spans="1:25" ht="15.75" customHeight="1" x14ac:dyDescent="0.2">
      <c r="A1772" s="48"/>
      <c r="B1772" s="45"/>
      <c r="C1772" s="46"/>
      <c r="D1772" s="48"/>
      <c r="E1772" s="135"/>
      <c r="F1772" s="49">
        <f t="shared" si="48"/>
        <v>0</v>
      </c>
      <c r="G1772" s="49">
        <f t="shared" si="49"/>
        <v>0</v>
      </c>
      <c r="H1772" s="34" t="s">
        <v>66</v>
      </c>
      <c r="I1772" s="45"/>
      <c r="J1772" s="46"/>
      <c r="K1772" s="25"/>
      <c r="L1772" s="22"/>
      <c r="M1772" s="47" t="str">
        <f t="shared" si="50"/>
        <v/>
      </c>
      <c r="N1772" s="27" t="str">
        <f t="shared" si="51"/>
        <v/>
      </c>
      <c r="O1772" s="27" t="str">
        <f t="shared" si="52"/>
        <v/>
      </c>
      <c r="P1772" s="27" t="str">
        <f t="shared" si="53"/>
        <v/>
      </c>
      <c r="Q1772" s="28" t="s">
        <v>66</v>
      </c>
      <c r="R1772" s="33" t="s">
        <v>66</v>
      </c>
      <c r="S1772" s="30">
        <f ca="1">SUMIFS(Dividendos!E:E,Dividendos!B:B,A1772,Dividendos!A:A,"&gt;="&amp;B1772,Dividendos!A:A,"&lt;="&amp; IF(I1772="",TODAY(),I1772 ))*D1772</f>
        <v>0</v>
      </c>
      <c r="T1772" s="30">
        <f t="shared" ca="1" si="54"/>
        <v>0</v>
      </c>
      <c r="U1772" s="31" t="str">
        <f ca="1">IFERROR(__xludf.DUMMYFUNCTION("IFERROR(IF(B1772=TODAY(),GOOGLEFINANCE(""INDEXBVMF:IFIX""),INDEX(GOOGLEFINANCE(""INDEXBVMF:IFIX"",""price"",$B1772),2,2)))"),"")</f>
        <v/>
      </c>
      <c r="V1772" s="31">
        <f ca="1">IFERROR(__xludf.DUMMYFUNCTION("IF(OR(ISBLANK($I1772),I1772=TODAY()), GOOGLEFINANCE(""INDEXBVMF:IFIX"") ,INDEX(GOOGLEFINANCE(""INDEXBVMF:IFIX"",""price"",$I1772),2,2))"),3416.25)</f>
        <v>3416.25</v>
      </c>
      <c r="W1772" s="32" t="e">
        <f t="shared" ca="1" si="55"/>
        <v>#VALUE!</v>
      </c>
      <c r="X1772" s="33" t="s">
        <v>66</v>
      </c>
      <c r="Y1772" s="34">
        <v>0</v>
      </c>
    </row>
    <row r="1773" spans="1:25" ht="15.75" customHeight="1" x14ac:dyDescent="0.2">
      <c r="A1773" s="48"/>
      <c r="B1773" s="45"/>
      <c r="C1773" s="46"/>
      <c r="D1773" s="48"/>
      <c r="E1773" s="135"/>
      <c r="F1773" s="49">
        <f t="shared" si="48"/>
        <v>0</v>
      </c>
      <c r="G1773" s="49">
        <f t="shared" si="49"/>
        <v>0</v>
      </c>
      <c r="H1773" s="34" t="s">
        <v>66</v>
      </c>
      <c r="I1773" s="45"/>
      <c r="J1773" s="46"/>
      <c r="K1773" s="25"/>
      <c r="L1773" s="22"/>
      <c r="M1773" s="47" t="str">
        <f t="shared" si="50"/>
        <v/>
      </c>
      <c r="N1773" s="27" t="str">
        <f t="shared" si="51"/>
        <v/>
      </c>
      <c r="O1773" s="27" t="str">
        <f t="shared" si="52"/>
        <v/>
      </c>
      <c r="P1773" s="27" t="str">
        <f t="shared" si="53"/>
        <v/>
      </c>
      <c r="Q1773" s="28" t="s">
        <v>66</v>
      </c>
      <c r="R1773" s="33" t="s">
        <v>66</v>
      </c>
      <c r="S1773" s="30">
        <f ca="1">SUMIFS(Dividendos!E:E,Dividendos!B:B,A1773,Dividendos!A:A,"&gt;="&amp;B1773,Dividendos!A:A,"&lt;="&amp; IF(I1773="",TODAY(),I1773 ))*D1773</f>
        <v>0</v>
      </c>
      <c r="T1773" s="30">
        <f t="shared" ca="1" si="54"/>
        <v>0</v>
      </c>
      <c r="U1773" s="31" t="str">
        <f ca="1">IFERROR(__xludf.DUMMYFUNCTION("IFERROR(IF(B1773=TODAY(),GOOGLEFINANCE(""INDEXBVMF:IFIX""),INDEX(GOOGLEFINANCE(""INDEXBVMF:IFIX"",""price"",$B1773),2,2)))"),"")</f>
        <v/>
      </c>
      <c r="V1773" s="31">
        <f ca="1">IFERROR(__xludf.DUMMYFUNCTION("IF(OR(ISBLANK($I1773),I1773=TODAY()), GOOGLEFINANCE(""INDEXBVMF:IFIX"") ,INDEX(GOOGLEFINANCE(""INDEXBVMF:IFIX"",""price"",$I1773),2,2))"),3416.25)</f>
        <v>3416.25</v>
      </c>
      <c r="W1773" s="32" t="e">
        <f t="shared" ca="1" si="55"/>
        <v>#VALUE!</v>
      </c>
      <c r="X1773" s="33" t="s">
        <v>66</v>
      </c>
      <c r="Y1773" s="34">
        <v>0</v>
      </c>
    </row>
    <row r="1774" spans="1:25" ht="15.75" customHeight="1" x14ac:dyDescent="0.2">
      <c r="A1774" s="48"/>
      <c r="B1774" s="45"/>
      <c r="C1774" s="46"/>
      <c r="D1774" s="48"/>
      <c r="E1774" s="135"/>
      <c r="F1774" s="49">
        <f t="shared" si="48"/>
        <v>0</v>
      </c>
      <c r="G1774" s="49">
        <f t="shared" si="49"/>
        <v>0</v>
      </c>
      <c r="H1774" s="34" t="s">
        <v>66</v>
      </c>
      <c r="I1774" s="45"/>
      <c r="J1774" s="46"/>
      <c r="K1774" s="25"/>
      <c r="L1774" s="22"/>
      <c r="M1774" s="47" t="str">
        <f t="shared" si="50"/>
        <v/>
      </c>
      <c r="N1774" s="27" t="str">
        <f t="shared" si="51"/>
        <v/>
      </c>
      <c r="O1774" s="27" t="str">
        <f t="shared" si="52"/>
        <v/>
      </c>
      <c r="P1774" s="27" t="str">
        <f t="shared" si="53"/>
        <v/>
      </c>
      <c r="Q1774" s="28" t="s">
        <v>66</v>
      </c>
      <c r="R1774" s="33" t="s">
        <v>66</v>
      </c>
      <c r="S1774" s="30">
        <f ca="1">SUMIFS(Dividendos!E:E,Dividendos!B:B,A1774,Dividendos!A:A,"&gt;="&amp;B1774,Dividendos!A:A,"&lt;="&amp; IF(I1774="",TODAY(),I1774 ))*D1774</f>
        <v>0</v>
      </c>
      <c r="T1774" s="30">
        <f t="shared" ca="1" si="54"/>
        <v>0</v>
      </c>
      <c r="U1774" s="31" t="str">
        <f ca="1">IFERROR(__xludf.DUMMYFUNCTION("IFERROR(IF(B1774=TODAY(),GOOGLEFINANCE(""INDEXBVMF:IFIX""),INDEX(GOOGLEFINANCE(""INDEXBVMF:IFIX"",""price"",$B1774),2,2)))"),"")</f>
        <v/>
      </c>
      <c r="V1774" s="31">
        <f ca="1">IFERROR(__xludf.DUMMYFUNCTION("IF(OR(ISBLANK($I1774),I1774=TODAY()), GOOGLEFINANCE(""INDEXBVMF:IFIX"") ,INDEX(GOOGLEFINANCE(""INDEXBVMF:IFIX"",""price"",$I1774),2,2))"),3416.25)</f>
        <v>3416.25</v>
      </c>
      <c r="W1774" s="32" t="e">
        <f t="shared" ca="1" si="55"/>
        <v>#VALUE!</v>
      </c>
      <c r="X1774" s="33" t="s">
        <v>66</v>
      </c>
      <c r="Y1774" s="34">
        <v>0</v>
      </c>
    </row>
    <row r="1775" spans="1:25" ht="15.75" customHeight="1" x14ac:dyDescent="0.2">
      <c r="A1775" s="48"/>
      <c r="B1775" s="45"/>
      <c r="C1775" s="46"/>
      <c r="D1775" s="48"/>
      <c r="E1775" s="135"/>
      <c r="F1775" s="49">
        <f t="shared" si="48"/>
        <v>0</v>
      </c>
      <c r="G1775" s="49">
        <f t="shared" si="49"/>
        <v>0</v>
      </c>
      <c r="H1775" s="34" t="s">
        <v>66</v>
      </c>
      <c r="I1775" s="45"/>
      <c r="J1775" s="46"/>
      <c r="K1775" s="25"/>
      <c r="L1775" s="22"/>
      <c r="M1775" s="47" t="str">
        <f t="shared" si="50"/>
        <v/>
      </c>
      <c r="N1775" s="27" t="str">
        <f t="shared" si="51"/>
        <v/>
      </c>
      <c r="O1775" s="27" t="str">
        <f t="shared" si="52"/>
        <v/>
      </c>
      <c r="P1775" s="27" t="str">
        <f t="shared" si="53"/>
        <v/>
      </c>
      <c r="Q1775" s="28" t="s">
        <v>66</v>
      </c>
      <c r="R1775" s="33" t="s">
        <v>66</v>
      </c>
      <c r="S1775" s="30">
        <f ca="1">SUMIFS(Dividendos!E:E,Dividendos!B:B,A1775,Dividendos!A:A,"&gt;="&amp;B1775,Dividendos!A:A,"&lt;="&amp; IF(I1775="",TODAY(),I1775 ))*D1775</f>
        <v>0</v>
      </c>
      <c r="T1775" s="30">
        <f t="shared" ca="1" si="54"/>
        <v>0</v>
      </c>
      <c r="U1775" s="31" t="str">
        <f ca="1">IFERROR(__xludf.DUMMYFUNCTION("IFERROR(IF(B1775=TODAY(),GOOGLEFINANCE(""INDEXBVMF:IFIX""),INDEX(GOOGLEFINANCE(""INDEXBVMF:IFIX"",""price"",$B1775),2,2)))"),"")</f>
        <v/>
      </c>
      <c r="V1775" s="31">
        <f ca="1">IFERROR(__xludf.DUMMYFUNCTION("IF(OR(ISBLANK($I1775),I1775=TODAY()), GOOGLEFINANCE(""INDEXBVMF:IFIX"") ,INDEX(GOOGLEFINANCE(""INDEXBVMF:IFIX"",""price"",$I1775),2,2))"),3416.25)</f>
        <v>3416.25</v>
      </c>
      <c r="W1775" s="32" t="e">
        <f t="shared" ca="1" si="55"/>
        <v>#VALUE!</v>
      </c>
      <c r="X1775" s="33" t="s">
        <v>66</v>
      </c>
      <c r="Y1775" s="34">
        <v>0</v>
      </c>
    </row>
    <row r="1776" spans="1:25" ht="15.75" customHeight="1" x14ac:dyDescent="0.2">
      <c r="A1776" s="48"/>
      <c r="B1776" s="45"/>
      <c r="C1776" s="46"/>
      <c r="D1776" s="48"/>
      <c r="E1776" s="135"/>
      <c r="F1776" s="49">
        <f t="shared" si="48"/>
        <v>0</v>
      </c>
      <c r="G1776" s="49">
        <f t="shared" si="49"/>
        <v>0</v>
      </c>
      <c r="H1776" s="34" t="s">
        <v>66</v>
      </c>
      <c r="I1776" s="45"/>
      <c r="J1776" s="46"/>
      <c r="K1776" s="25"/>
      <c r="L1776" s="22"/>
      <c r="M1776" s="47" t="str">
        <f t="shared" si="50"/>
        <v/>
      </c>
      <c r="N1776" s="27" t="str">
        <f t="shared" si="51"/>
        <v/>
      </c>
      <c r="O1776" s="27" t="str">
        <f t="shared" si="52"/>
        <v/>
      </c>
      <c r="P1776" s="27" t="str">
        <f t="shared" si="53"/>
        <v/>
      </c>
      <c r="Q1776" s="28" t="s">
        <v>66</v>
      </c>
      <c r="R1776" s="33" t="s">
        <v>66</v>
      </c>
      <c r="S1776" s="30">
        <f ca="1">SUMIFS(Dividendos!E:E,Dividendos!B:B,A1776,Dividendos!A:A,"&gt;="&amp;B1776,Dividendos!A:A,"&lt;="&amp; IF(I1776="",TODAY(),I1776 ))*D1776</f>
        <v>0</v>
      </c>
      <c r="T1776" s="30">
        <f t="shared" ca="1" si="54"/>
        <v>0</v>
      </c>
      <c r="U1776" s="31" t="str">
        <f ca="1">IFERROR(__xludf.DUMMYFUNCTION("IFERROR(IF(B1776=TODAY(),GOOGLEFINANCE(""INDEXBVMF:IFIX""),INDEX(GOOGLEFINANCE(""INDEXBVMF:IFIX"",""price"",$B1776),2,2)))"),"")</f>
        <v/>
      </c>
      <c r="V1776" s="31">
        <f ca="1">IFERROR(__xludf.DUMMYFUNCTION("IF(OR(ISBLANK($I1776),I1776=TODAY()), GOOGLEFINANCE(""INDEXBVMF:IFIX"") ,INDEX(GOOGLEFINANCE(""INDEXBVMF:IFIX"",""price"",$I1776),2,2))"),3416.25)</f>
        <v>3416.25</v>
      </c>
      <c r="W1776" s="32" t="e">
        <f t="shared" ca="1" si="55"/>
        <v>#VALUE!</v>
      </c>
      <c r="X1776" s="33" t="s">
        <v>66</v>
      </c>
      <c r="Y1776" s="34">
        <v>0</v>
      </c>
    </row>
    <row r="1777" spans="1:25" ht="15.75" customHeight="1" x14ac:dyDescent="0.2">
      <c r="A1777" s="48"/>
      <c r="B1777" s="45"/>
      <c r="C1777" s="46"/>
      <c r="D1777" s="48"/>
      <c r="E1777" s="135"/>
      <c r="F1777" s="49">
        <f t="shared" si="48"/>
        <v>0</v>
      </c>
      <c r="G1777" s="49">
        <f t="shared" si="49"/>
        <v>0</v>
      </c>
      <c r="H1777" s="34" t="s">
        <v>66</v>
      </c>
      <c r="I1777" s="45"/>
      <c r="J1777" s="46"/>
      <c r="K1777" s="25"/>
      <c r="L1777" s="22"/>
      <c r="M1777" s="47" t="str">
        <f t="shared" si="50"/>
        <v/>
      </c>
      <c r="N1777" s="27" t="str">
        <f t="shared" si="51"/>
        <v/>
      </c>
      <c r="O1777" s="27" t="str">
        <f t="shared" si="52"/>
        <v/>
      </c>
      <c r="P1777" s="27" t="str">
        <f t="shared" si="53"/>
        <v/>
      </c>
      <c r="Q1777" s="28" t="s">
        <v>66</v>
      </c>
      <c r="R1777" s="33" t="s">
        <v>66</v>
      </c>
      <c r="S1777" s="30">
        <f ca="1">SUMIFS(Dividendos!E:E,Dividendos!B:B,A1777,Dividendos!A:A,"&gt;="&amp;B1777,Dividendos!A:A,"&lt;="&amp; IF(I1777="",TODAY(),I1777 ))*D1777</f>
        <v>0</v>
      </c>
      <c r="T1777" s="30">
        <f t="shared" ca="1" si="54"/>
        <v>0</v>
      </c>
      <c r="U1777" s="31" t="str">
        <f ca="1">IFERROR(__xludf.DUMMYFUNCTION("IFERROR(IF(B1777=TODAY(),GOOGLEFINANCE(""INDEXBVMF:IFIX""),INDEX(GOOGLEFINANCE(""INDEXBVMF:IFIX"",""price"",$B1777),2,2)))"),"")</f>
        <v/>
      </c>
      <c r="V1777" s="31">
        <f ca="1">IFERROR(__xludf.DUMMYFUNCTION("IF(OR(ISBLANK($I1777),I1777=TODAY()), GOOGLEFINANCE(""INDEXBVMF:IFIX"") ,INDEX(GOOGLEFINANCE(""INDEXBVMF:IFIX"",""price"",$I1777),2,2))"),3416.25)</f>
        <v>3416.25</v>
      </c>
      <c r="W1777" s="32" t="e">
        <f t="shared" ca="1" si="55"/>
        <v>#VALUE!</v>
      </c>
      <c r="X1777" s="33" t="s">
        <v>66</v>
      </c>
      <c r="Y1777" s="34">
        <v>0</v>
      </c>
    </row>
    <row r="1778" spans="1:25" ht="15.75" customHeight="1" x14ac:dyDescent="0.2">
      <c r="A1778" s="48"/>
      <c r="B1778" s="45"/>
      <c r="C1778" s="46"/>
      <c r="D1778" s="48"/>
      <c r="E1778" s="135"/>
      <c r="F1778" s="49">
        <f t="shared" si="48"/>
        <v>0</v>
      </c>
      <c r="G1778" s="49">
        <f t="shared" si="49"/>
        <v>0</v>
      </c>
      <c r="H1778" s="34" t="s">
        <v>66</v>
      </c>
      <c r="I1778" s="45"/>
      <c r="J1778" s="46"/>
      <c r="K1778" s="25"/>
      <c r="L1778" s="22"/>
      <c r="M1778" s="47" t="str">
        <f t="shared" si="50"/>
        <v/>
      </c>
      <c r="N1778" s="27" t="str">
        <f t="shared" si="51"/>
        <v/>
      </c>
      <c r="O1778" s="27" t="str">
        <f t="shared" si="52"/>
        <v/>
      </c>
      <c r="P1778" s="27" t="str">
        <f t="shared" si="53"/>
        <v/>
      </c>
      <c r="Q1778" s="28" t="s">
        <v>66</v>
      </c>
      <c r="R1778" s="33" t="s">
        <v>66</v>
      </c>
      <c r="S1778" s="30">
        <f ca="1">SUMIFS(Dividendos!E:E,Dividendos!B:B,A1778,Dividendos!A:A,"&gt;="&amp;B1778,Dividendos!A:A,"&lt;="&amp; IF(I1778="",TODAY(),I1778 ))*D1778</f>
        <v>0</v>
      </c>
      <c r="T1778" s="30">
        <f t="shared" ca="1" si="54"/>
        <v>0</v>
      </c>
      <c r="U1778" s="31" t="str">
        <f ca="1">IFERROR(__xludf.DUMMYFUNCTION("IFERROR(IF(B1778=TODAY(),GOOGLEFINANCE(""INDEXBVMF:IFIX""),INDEX(GOOGLEFINANCE(""INDEXBVMF:IFIX"",""price"",$B1778),2,2)))"),"")</f>
        <v/>
      </c>
      <c r="V1778" s="31">
        <f ca="1">IFERROR(__xludf.DUMMYFUNCTION("IF(OR(ISBLANK($I1778),I1778=TODAY()), GOOGLEFINANCE(""INDEXBVMF:IFIX"") ,INDEX(GOOGLEFINANCE(""INDEXBVMF:IFIX"",""price"",$I1778),2,2))"),3416.25)</f>
        <v>3416.25</v>
      </c>
      <c r="W1778" s="32" t="e">
        <f t="shared" ca="1" si="55"/>
        <v>#VALUE!</v>
      </c>
      <c r="X1778" s="33" t="s">
        <v>66</v>
      </c>
      <c r="Y1778" s="34">
        <v>0</v>
      </c>
    </row>
    <row r="1779" spans="1:25" ht="15.75" customHeight="1" x14ac:dyDescent="0.2">
      <c r="A1779" s="48"/>
      <c r="B1779" s="45"/>
      <c r="C1779" s="46"/>
      <c r="D1779" s="48"/>
      <c r="E1779" s="135"/>
      <c r="F1779" s="49">
        <f t="shared" si="48"/>
        <v>0</v>
      </c>
      <c r="G1779" s="49">
        <f t="shared" si="49"/>
        <v>0</v>
      </c>
      <c r="H1779" s="34" t="s">
        <v>66</v>
      </c>
      <c r="I1779" s="45"/>
      <c r="J1779" s="46"/>
      <c r="K1779" s="25"/>
      <c r="L1779" s="22"/>
      <c r="M1779" s="47" t="str">
        <f t="shared" si="50"/>
        <v/>
      </c>
      <c r="N1779" s="27" t="str">
        <f t="shared" si="51"/>
        <v/>
      </c>
      <c r="O1779" s="27" t="str">
        <f t="shared" si="52"/>
        <v/>
      </c>
      <c r="P1779" s="27" t="str">
        <f t="shared" si="53"/>
        <v/>
      </c>
      <c r="Q1779" s="28" t="s">
        <v>66</v>
      </c>
      <c r="R1779" s="33" t="s">
        <v>66</v>
      </c>
      <c r="S1779" s="30">
        <f ca="1">SUMIFS(Dividendos!E:E,Dividendos!B:B,A1779,Dividendos!A:A,"&gt;="&amp;B1779,Dividendos!A:A,"&lt;="&amp; IF(I1779="",TODAY(),I1779 ))*D1779</f>
        <v>0</v>
      </c>
      <c r="T1779" s="30">
        <f t="shared" ca="1" si="54"/>
        <v>0</v>
      </c>
      <c r="U1779" s="31" t="str">
        <f ca="1">IFERROR(__xludf.DUMMYFUNCTION("IFERROR(IF(B1779=TODAY(),GOOGLEFINANCE(""INDEXBVMF:IFIX""),INDEX(GOOGLEFINANCE(""INDEXBVMF:IFIX"",""price"",$B1779),2,2)))"),"")</f>
        <v/>
      </c>
      <c r="V1779" s="31">
        <f ca="1">IFERROR(__xludf.DUMMYFUNCTION("IF(OR(ISBLANK($I1779),I1779=TODAY()), GOOGLEFINANCE(""INDEXBVMF:IFIX"") ,INDEX(GOOGLEFINANCE(""INDEXBVMF:IFIX"",""price"",$I1779),2,2))"),3416.25)</f>
        <v>3416.25</v>
      </c>
      <c r="W1779" s="32" t="e">
        <f t="shared" ca="1" si="55"/>
        <v>#VALUE!</v>
      </c>
      <c r="X1779" s="33" t="s">
        <v>66</v>
      </c>
      <c r="Y1779" s="34">
        <v>0</v>
      </c>
    </row>
    <row r="1780" spans="1:25" ht="15.75" customHeight="1" x14ac:dyDescent="0.2">
      <c r="A1780" s="48"/>
      <c r="B1780" s="45"/>
      <c r="C1780" s="46"/>
      <c r="D1780" s="48"/>
      <c r="E1780" s="135"/>
      <c r="F1780" s="49">
        <f t="shared" si="48"/>
        <v>0</v>
      </c>
      <c r="G1780" s="49">
        <f t="shared" si="49"/>
        <v>0</v>
      </c>
      <c r="H1780" s="34" t="s">
        <v>66</v>
      </c>
      <c r="I1780" s="45"/>
      <c r="J1780" s="46"/>
      <c r="K1780" s="25"/>
      <c r="L1780" s="22"/>
      <c r="M1780" s="47" t="str">
        <f t="shared" si="50"/>
        <v/>
      </c>
      <c r="N1780" s="27" t="str">
        <f t="shared" si="51"/>
        <v/>
      </c>
      <c r="O1780" s="27" t="str">
        <f t="shared" si="52"/>
        <v/>
      </c>
      <c r="P1780" s="27" t="str">
        <f t="shared" si="53"/>
        <v/>
      </c>
      <c r="Q1780" s="28" t="s">
        <v>66</v>
      </c>
      <c r="R1780" s="33" t="s">
        <v>66</v>
      </c>
      <c r="S1780" s="30">
        <f ca="1">SUMIFS(Dividendos!E:E,Dividendos!B:B,A1780,Dividendos!A:A,"&gt;="&amp;B1780,Dividendos!A:A,"&lt;="&amp; IF(I1780="",TODAY(),I1780 ))*D1780</f>
        <v>0</v>
      </c>
      <c r="T1780" s="30">
        <f t="shared" ca="1" si="54"/>
        <v>0</v>
      </c>
      <c r="U1780" s="31" t="str">
        <f ca="1">IFERROR(__xludf.DUMMYFUNCTION("IFERROR(IF(B1780=TODAY(),GOOGLEFINANCE(""INDEXBVMF:IFIX""),INDEX(GOOGLEFINANCE(""INDEXBVMF:IFIX"",""price"",$B1780),2,2)))"),"")</f>
        <v/>
      </c>
      <c r="V1780" s="31">
        <f ca="1">IFERROR(__xludf.DUMMYFUNCTION("IF(OR(ISBLANK($I1780),I1780=TODAY()), GOOGLEFINANCE(""INDEXBVMF:IFIX"") ,INDEX(GOOGLEFINANCE(""INDEXBVMF:IFIX"",""price"",$I1780),2,2))"),3416.25)</f>
        <v>3416.25</v>
      </c>
      <c r="W1780" s="32" t="e">
        <f t="shared" ca="1" si="55"/>
        <v>#VALUE!</v>
      </c>
      <c r="X1780" s="33" t="s">
        <v>66</v>
      </c>
      <c r="Y1780" s="34">
        <v>0</v>
      </c>
    </row>
    <row r="1781" spans="1:25" ht="15.75" customHeight="1" x14ac:dyDescent="0.2">
      <c r="A1781" s="48"/>
      <c r="B1781" s="45"/>
      <c r="C1781" s="46"/>
      <c r="D1781" s="48"/>
      <c r="E1781" s="135"/>
      <c r="F1781" s="49">
        <f t="shared" si="48"/>
        <v>0</v>
      </c>
      <c r="G1781" s="49">
        <f t="shared" si="49"/>
        <v>0</v>
      </c>
      <c r="H1781" s="34" t="s">
        <v>66</v>
      </c>
      <c r="I1781" s="45"/>
      <c r="J1781" s="46"/>
      <c r="K1781" s="25"/>
      <c r="L1781" s="22"/>
      <c r="M1781" s="47" t="str">
        <f t="shared" si="50"/>
        <v/>
      </c>
      <c r="N1781" s="27" t="str">
        <f t="shared" si="51"/>
        <v/>
      </c>
      <c r="O1781" s="27" t="str">
        <f t="shared" si="52"/>
        <v/>
      </c>
      <c r="P1781" s="27" t="str">
        <f t="shared" si="53"/>
        <v/>
      </c>
      <c r="Q1781" s="28" t="s">
        <v>66</v>
      </c>
      <c r="R1781" s="33" t="s">
        <v>66</v>
      </c>
      <c r="S1781" s="30">
        <f ca="1">SUMIFS(Dividendos!E:E,Dividendos!B:B,A1781,Dividendos!A:A,"&gt;="&amp;B1781,Dividendos!A:A,"&lt;="&amp; IF(I1781="",TODAY(),I1781 ))*D1781</f>
        <v>0</v>
      </c>
      <c r="T1781" s="30">
        <f t="shared" ca="1" si="54"/>
        <v>0</v>
      </c>
      <c r="U1781" s="31" t="str">
        <f ca="1">IFERROR(__xludf.DUMMYFUNCTION("IFERROR(IF(B1781=TODAY(),GOOGLEFINANCE(""INDEXBVMF:IFIX""),INDEX(GOOGLEFINANCE(""INDEXBVMF:IFIX"",""price"",$B1781),2,2)))"),"")</f>
        <v/>
      </c>
      <c r="V1781" s="31">
        <f ca="1">IFERROR(__xludf.DUMMYFUNCTION("IF(OR(ISBLANK($I1781),I1781=TODAY()), GOOGLEFINANCE(""INDEXBVMF:IFIX"") ,INDEX(GOOGLEFINANCE(""INDEXBVMF:IFIX"",""price"",$I1781),2,2))"),3416.25)</f>
        <v>3416.25</v>
      </c>
      <c r="W1781" s="32" t="e">
        <f t="shared" ca="1" si="55"/>
        <v>#VALUE!</v>
      </c>
      <c r="X1781" s="33" t="s">
        <v>66</v>
      </c>
      <c r="Y1781" s="34">
        <v>0</v>
      </c>
    </row>
    <row r="1782" spans="1:25" ht="15.75" customHeight="1" x14ac:dyDescent="0.2">
      <c r="A1782" s="48"/>
      <c r="B1782" s="45"/>
      <c r="C1782" s="46"/>
      <c r="D1782" s="48"/>
      <c r="E1782" s="135"/>
      <c r="F1782" s="49">
        <f t="shared" si="48"/>
        <v>0</v>
      </c>
      <c r="G1782" s="49">
        <f t="shared" si="49"/>
        <v>0</v>
      </c>
      <c r="H1782" s="34" t="s">
        <v>66</v>
      </c>
      <c r="I1782" s="45"/>
      <c r="J1782" s="46"/>
      <c r="K1782" s="25"/>
      <c r="L1782" s="22"/>
      <c r="M1782" s="47" t="str">
        <f t="shared" si="50"/>
        <v/>
      </c>
      <c r="N1782" s="27" t="str">
        <f t="shared" si="51"/>
        <v/>
      </c>
      <c r="O1782" s="27" t="str">
        <f t="shared" si="52"/>
        <v/>
      </c>
      <c r="P1782" s="27" t="str">
        <f t="shared" si="53"/>
        <v/>
      </c>
      <c r="Q1782" s="28" t="s">
        <v>66</v>
      </c>
      <c r="R1782" s="33" t="s">
        <v>66</v>
      </c>
      <c r="S1782" s="30">
        <f ca="1">SUMIFS(Dividendos!E:E,Dividendos!B:B,A1782,Dividendos!A:A,"&gt;="&amp;B1782,Dividendos!A:A,"&lt;="&amp; IF(I1782="",TODAY(),I1782 ))*D1782</f>
        <v>0</v>
      </c>
      <c r="T1782" s="30">
        <f t="shared" ca="1" si="54"/>
        <v>0</v>
      </c>
      <c r="U1782" s="31" t="str">
        <f ca="1">IFERROR(__xludf.DUMMYFUNCTION("IFERROR(IF(B1782=TODAY(),GOOGLEFINANCE(""INDEXBVMF:IFIX""),INDEX(GOOGLEFINANCE(""INDEXBVMF:IFIX"",""price"",$B1782),2,2)))"),"")</f>
        <v/>
      </c>
      <c r="V1782" s="31">
        <f ca="1">IFERROR(__xludf.DUMMYFUNCTION("IF(OR(ISBLANK($I1782),I1782=TODAY()), GOOGLEFINANCE(""INDEXBVMF:IFIX"") ,INDEX(GOOGLEFINANCE(""INDEXBVMF:IFIX"",""price"",$I1782),2,2))"),3416.25)</f>
        <v>3416.25</v>
      </c>
      <c r="W1782" s="32" t="e">
        <f t="shared" ca="1" si="55"/>
        <v>#VALUE!</v>
      </c>
      <c r="X1782" s="33" t="s">
        <v>66</v>
      </c>
      <c r="Y1782" s="34">
        <v>0</v>
      </c>
    </row>
    <row r="1783" spans="1:25" ht="15.75" customHeight="1" x14ac:dyDescent="0.2">
      <c r="A1783" s="48"/>
      <c r="B1783" s="45"/>
      <c r="C1783" s="46"/>
      <c r="D1783" s="48"/>
      <c r="E1783" s="135"/>
      <c r="F1783" s="49">
        <f t="shared" si="48"/>
        <v>0</v>
      </c>
      <c r="G1783" s="49">
        <f t="shared" si="49"/>
        <v>0</v>
      </c>
      <c r="H1783" s="34" t="s">
        <v>66</v>
      </c>
      <c r="I1783" s="45"/>
      <c r="J1783" s="46"/>
      <c r="K1783" s="25"/>
      <c r="L1783" s="22"/>
      <c r="M1783" s="47" t="str">
        <f t="shared" si="50"/>
        <v/>
      </c>
      <c r="N1783" s="27" t="str">
        <f t="shared" si="51"/>
        <v/>
      </c>
      <c r="O1783" s="27" t="str">
        <f t="shared" si="52"/>
        <v/>
      </c>
      <c r="P1783" s="27" t="str">
        <f t="shared" si="53"/>
        <v/>
      </c>
      <c r="Q1783" s="28" t="s">
        <v>66</v>
      </c>
      <c r="R1783" s="33" t="s">
        <v>66</v>
      </c>
      <c r="S1783" s="30">
        <f ca="1">SUMIFS(Dividendos!E:E,Dividendos!B:B,A1783,Dividendos!A:A,"&gt;="&amp;B1783,Dividendos!A:A,"&lt;="&amp; IF(I1783="",TODAY(),I1783 ))*D1783</f>
        <v>0</v>
      </c>
      <c r="T1783" s="30">
        <f t="shared" ca="1" si="54"/>
        <v>0</v>
      </c>
      <c r="U1783" s="31" t="str">
        <f ca="1">IFERROR(__xludf.DUMMYFUNCTION("IFERROR(IF(B1783=TODAY(),GOOGLEFINANCE(""INDEXBVMF:IFIX""),INDEX(GOOGLEFINANCE(""INDEXBVMF:IFIX"",""price"",$B1783),2,2)))"),"")</f>
        <v/>
      </c>
      <c r="V1783" s="31">
        <f ca="1">IFERROR(__xludf.DUMMYFUNCTION("IF(OR(ISBLANK($I1783),I1783=TODAY()), GOOGLEFINANCE(""INDEXBVMF:IFIX"") ,INDEX(GOOGLEFINANCE(""INDEXBVMF:IFIX"",""price"",$I1783),2,2))"),3416.25)</f>
        <v>3416.25</v>
      </c>
      <c r="W1783" s="32" t="e">
        <f t="shared" ca="1" si="55"/>
        <v>#VALUE!</v>
      </c>
      <c r="X1783" s="33" t="s">
        <v>66</v>
      </c>
      <c r="Y1783" s="34">
        <v>0</v>
      </c>
    </row>
    <row r="1784" spans="1:25" ht="15.75" customHeight="1" x14ac:dyDescent="0.2">
      <c r="A1784" s="48"/>
      <c r="B1784" s="45"/>
      <c r="C1784" s="46"/>
      <c r="D1784" s="48"/>
      <c r="E1784" s="135"/>
      <c r="F1784" s="49">
        <f t="shared" si="48"/>
        <v>0</v>
      </c>
      <c r="G1784" s="49">
        <f t="shared" si="49"/>
        <v>0</v>
      </c>
      <c r="H1784" s="34" t="s">
        <v>66</v>
      </c>
      <c r="I1784" s="45"/>
      <c r="J1784" s="46"/>
      <c r="K1784" s="25"/>
      <c r="L1784" s="22"/>
      <c r="M1784" s="47" t="str">
        <f t="shared" si="50"/>
        <v/>
      </c>
      <c r="N1784" s="27" t="str">
        <f t="shared" si="51"/>
        <v/>
      </c>
      <c r="O1784" s="27" t="str">
        <f t="shared" si="52"/>
        <v/>
      </c>
      <c r="P1784" s="27" t="str">
        <f t="shared" si="53"/>
        <v/>
      </c>
      <c r="Q1784" s="28" t="s">
        <v>66</v>
      </c>
      <c r="R1784" s="33" t="s">
        <v>66</v>
      </c>
      <c r="S1784" s="30">
        <f ca="1">SUMIFS(Dividendos!E:E,Dividendos!B:B,A1784,Dividendos!A:A,"&gt;="&amp;B1784,Dividendos!A:A,"&lt;="&amp; IF(I1784="",TODAY(),I1784 ))*D1784</f>
        <v>0</v>
      </c>
      <c r="T1784" s="30">
        <f t="shared" ca="1" si="54"/>
        <v>0</v>
      </c>
      <c r="U1784" s="31" t="str">
        <f ca="1">IFERROR(__xludf.DUMMYFUNCTION("IFERROR(IF(B1784=TODAY(),GOOGLEFINANCE(""INDEXBVMF:IFIX""),INDEX(GOOGLEFINANCE(""INDEXBVMF:IFIX"",""price"",$B1784),2,2)))"),"")</f>
        <v/>
      </c>
      <c r="V1784" s="31">
        <f ca="1">IFERROR(__xludf.DUMMYFUNCTION("IF(OR(ISBLANK($I1784),I1784=TODAY()), GOOGLEFINANCE(""INDEXBVMF:IFIX"") ,INDEX(GOOGLEFINANCE(""INDEXBVMF:IFIX"",""price"",$I1784),2,2))"),3416.25)</f>
        <v>3416.25</v>
      </c>
      <c r="W1784" s="32" t="e">
        <f t="shared" ca="1" si="55"/>
        <v>#VALUE!</v>
      </c>
      <c r="X1784" s="33" t="s">
        <v>66</v>
      </c>
      <c r="Y1784" s="34">
        <v>0</v>
      </c>
    </row>
    <row r="1785" spans="1:25" ht="15.75" customHeight="1" x14ac:dyDescent="0.2">
      <c r="A1785" s="48"/>
      <c r="B1785" s="45"/>
      <c r="C1785" s="46"/>
      <c r="D1785" s="48"/>
      <c r="E1785" s="135"/>
      <c r="F1785" s="49">
        <f t="shared" si="48"/>
        <v>0</v>
      </c>
      <c r="G1785" s="49">
        <f t="shared" si="49"/>
        <v>0</v>
      </c>
      <c r="H1785" s="34" t="s">
        <v>66</v>
      </c>
      <c r="I1785" s="45"/>
      <c r="J1785" s="46"/>
      <c r="K1785" s="25"/>
      <c r="L1785" s="22"/>
      <c r="M1785" s="47" t="str">
        <f t="shared" si="50"/>
        <v/>
      </c>
      <c r="N1785" s="27" t="str">
        <f t="shared" si="51"/>
        <v/>
      </c>
      <c r="O1785" s="27" t="str">
        <f t="shared" si="52"/>
        <v/>
      </c>
      <c r="P1785" s="27" t="str">
        <f t="shared" si="53"/>
        <v/>
      </c>
      <c r="Q1785" s="28" t="s">
        <v>66</v>
      </c>
      <c r="R1785" s="33" t="s">
        <v>66</v>
      </c>
      <c r="S1785" s="30">
        <f ca="1">SUMIFS(Dividendos!E:E,Dividendos!B:B,A1785,Dividendos!A:A,"&gt;="&amp;B1785,Dividendos!A:A,"&lt;="&amp; IF(I1785="",TODAY(),I1785 ))*D1785</f>
        <v>0</v>
      </c>
      <c r="T1785" s="30">
        <f t="shared" ca="1" si="54"/>
        <v>0</v>
      </c>
      <c r="U1785" s="31" t="str">
        <f ca="1">IFERROR(__xludf.DUMMYFUNCTION("IFERROR(IF(B1785=TODAY(),GOOGLEFINANCE(""INDEXBVMF:IFIX""),INDEX(GOOGLEFINANCE(""INDEXBVMF:IFIX"",""price"",$B1785),2,2)))"),"")</f>
        <v/>
      </c>
      <c r="V1785" s="31">
        <f ca="1">IFERROR(__xludf.DUMMYFUNCTION("IF(OR(ISBLANK($I1785),I1785=TODAY()), GOOGLEFINANCE(""INDEXBVMF:IFIX"") ,INDEX(GOOGLEFINANCE(""INDEXBVMF:IFIX"",""price"",$I1785),2,2))"),3416.25)</f>
        <v>3416.25</v>
      </c>
      <c r="W1785" s="32" t="e">
        <f t="shared" ca="1" si="55"/>
        <v>#VALUE!</v>
      </c>
      <c r="X1785" s="33" t="s">
        <v>66</v>
      </c>
      <c r="Y1785" s="34">
        <v>0</v>
      </c>
    </row>
    <row r="1786" spans="1:25" ht="15.75" customHeight="1" x14ac:dyDescent="0.2">
      <c r="A1786" s="48"/>
      <c r="B1786" s="45"/>
      <c r="C1786" s="46"/>
      <c r="D1786" s="48"/>
      <c r="E1786" s="135"/>
      <c r="F1786" s="49">
        <f t="shared" si="48"/>
        <v>0</v>
      </c>
      <c r="G1786" s="49">
        <f t="shared" si="49"/>
        <v>0</v>
      </c>
      <c r="H1786" s="34" t="s">
        <v>66</v>
      </c>
      <c r="I1786" s="45"/>
      <c r="J1786" s="46"/>
      <c r="K1786" s="25"/>
      <c r="L1786" s="22"/>
      <c r="M1786" s="47" t="str">
        <f t="shared" si="50"/>
        <v/>
      </c>
      <c r="N1786" s="27" t="str">
        <f t="shared" si="51"/>
        <v/>
      </c>
      <c r="O1786" s="27" t="str">
        <f t="shared" si="52"/>
        <v/>
      </c>
      <c r="P1786" s="27" t="str">
        <f t="shared" si="53"/>
        <v/>
      </c>
      <c r="Q1786" s="28" t="s">
        <v>66</v>
      </c>
      <c r="R1786" s="33" t="s">
        <v>66</v>
      </c>
      <c r="S1786" s="30">
        <f ca="1">SUMIFS(Dividendos!E:E,Dividendos!B:B,A1786,Dividendos!A:A,"&gt;="&amp;B1786,Dividendos!A:A,"&lt;="&amp; IF(I1786="",TODAY(),I1786 ))*D1786</f>
        <v>0</v>
      </c>
      <c r="T1786" s="30">
        <f t="shared" ca="1" si="54"/>
        <v>0</v>
      </c>
      <c r="U1786" s="31" t="str">
        <f ca="1">IFERROR(__xludf.DUMMYFUNCTION("IFERROR(IF(B1786=TODAY(),GOOGLEFINANCE(""INDEXBVMF:IFIX""),INDEX(GOOGLEFINANCE(""INDEXBVMF:IFIX"",""price"",$B1786),2,2)))"),"")</f>
        <v/>
      </c>
      <c r="V1786" s="31">
        <f ca="1">IFERROR(__xludf.DUMMYFUNCTION("IF(OR(ISBLANK($I1786),I1786=TODAY()), GOOGLEFINANCE(""INDEXBVMF:IFIX"") ,INDEX(GOOGLEFINANCE(""INDEXBVMF:IFIX"",""price"",$I1786),2,2))"),3416.25)</f>
        <v>3416.25</v>
      </c>
      <c r="W1786" s="32" t="e">
        <f t="shared" ca="1" si="55"/>
        <v>#VALUE!</v>
      </c>
      <c r="X1786" s="33" t="s">
        <v>66</v>
      </c>
      <c r="Y1786" s="34">
        <v>0</v>
      </c>
    </row>
    <row r="1787" spans="1:25" ht="15.75" customHeight="1" x14ac:dyDescent="0.2">
      <c r="A1787" s="48"/>
      <c r="B1787" s="45"/>
      <c r="C1787" s="46"/>
      <c r="D1787" s="48"/>
      <c r="E1787" s="135"/>
      <c r="F1787" s="49">
        <f t="shared" ref="F1787:F2000" si="56">C1787*D1787</f>
        <v>0</v>
      </c>
      <c r="G1787" s="49">
        <f t="shared" ref="G1787:G2000" si="57">F1787+E1787</f>
        <v>0</v>
      </c>
      <c r="H1787" s="34" t="s">
        <v>66</v>
      </c>
      <c r="I1787" s="45"/>
      <c r="J1787" s="46"/>
      <c r="K1787" s="25"/>
      <c r="L1787" s="22"/>
      <c r="M1787" s="47" t="str">
        <f t="shared" ref="M1787:M2000" si="58">IF(ISBLANK(I1787),"",(I1787-B1787)/30)</f>
        <v/>
      </c>
      <c r="N1787" s="27" t="str">
        <f t="shared" ref="N1787:N2000" si="59">IF(NOT(ISBLANK(I1787)),(J1787*K1787)-L1787,"")</f>
        <v/>
      </c>
      <c r="O1787" s="27" t="str">
        <f t="shared" ref="O1787:O2000" si="60">IF(NOT(ISBLANK(I1787)),N1787/K1787,"")</f>
        <v/>
      </c>
      <c r="P1787" s="27" t="str">
        <f t="shared" ref="P1787:P2000" si="61">IF(NOT(ISBLANK(I1787)),(J1787*K1787)-L1787-(C1787*K1787)-E1787,"")</f>
        <v/>
      </c>
      <c r="Q1787" s="28" t="s">
        <v>66</v>
      </c>
      <c r="R1787" s="33" t="s">
        <v>66</v>
      </c>
      <c r="S1787" s="30">
        <f ca="1">SUMIFS(Dividendos!E:E,Dividendos!B:B,A1787,Dividendos!A:A,"&gt;="&amp;B1787,Dividendos!A:A,"&lt;="&amp; IF(I1787="",TODAY(),I1787 ))*D1787</f>
        <v>0</v>
      </c>
      <c r="T1787" s="30">
        <f t="shared" ref="T1787:T2000" ca="1" si="62">S1787/(IF(I1787="",TODAY()-B1787,I1787-B1787 )/30)</f>
        <v>0</v>
      </c>
      <c r="U1787" s="31" t="str">
        <f ca="1">IFERROR(__xludf.DUMMYFUNCTION("IFERROR(IF(B1787=TODAY(),GOOGLEFINANCE(""INDEXBVMF:IFIX""),INDEX(GOOGLEFINANCE(""INDEXBVMF:IFIX"",""price"",$B1787),2,2)))"),"")</f>
        <v/>
      </c>
      <c r="V1787" s="31">
        <f ca="1">IFERROR(__xludf.DUMMYFUNCTION("IF(OR(ISBLANK($I1787),I1787=TODAY()), GOOGLEFINANCE(""INDEXBVMF:IFIX"") ,INDEX(GOOGLEFINANCE(""INDEXBVMF:IFIX"",""price"",$I1787),2,2))"),3416.25)</f>
        <v>3416.25</v>
      </c>
      <c r="W1787" s="32" t="e">
        <f t="shared" ref="W1787:W2000" ca="1" si="63">V1787-U1787</f>
        <v>#VALUE!</v>
      </c>
      <c r="X1787" s="33" t="s">
        <v>66</v>
      </c>
      <c r="Y1787" s="34">
        <v>0</v>
      </c>
    </row>
    <row r="1788" spans="1:25" ht="15.75" customHeight="1" x14ac:dyDescent="0.2">
      <c r="A1788" s="48"/>
      <c r="B1788" s="45"/>
      <c r="C1788" s="46"/>
      <c r="D1788" s="48"/>
      <c r="E1788" s="135"/>
      <c r="F1788" s="49">
        <f t="shared" si="56"/>
        <v>0</v>
      </c>
      <c r="G1788" s="49">
        <f t="shared" si="57"/>
        <v>0</v>
      </c>
      <c r="H1788" s="34" t="s">
        <v>66</v>
      </c>
      <c r="I1788" s="45"/>
      <c r="J1788" s="46"/>
      <c r="K1788" s="25"/>
      <c r="L1788" s="22"/>
      <c r="M1788" s="47" t="str">
        <f t="shared" si="58"/>
        <v/>
      </c>
      <c r="N1788" s="27" t="str">
        <f t="shared" si="59"/>
        <v/>
      </c>
      <c r="O1788" s="27" t="str">
        <f t="shared" si="60"/>
        <v/>
      </c>
      <c r="P1788" s="27" t="str">
        <f t="shared" si="61"/>
        <v/>
      </c>
      <c r="Q1788" s="28" t="s">
        <v>66</v>
      </c>
      <c r="R1788" s="33" t="s">
        <v>66</v>
      </c>
      <c r="S1788" s="30">
        <f ca="1">SUMIFS(Dividendos!E:E,Dividendos!B:B,A1788,Dividendos!A:A,"&gt;="&amp;B1788,Dividendos!A:A,"&lt;="&amp; IF(I1788="",TODAY(),I1788 ))*D1788</f>
        <v>0</v>
      </c>
      <c r="T1788" s="30">
        <f t="shared" ca="1" si="62"/>
        <v>0</v>
      </c>
      <c r="U1788" s="31" t="str">
        <f ca="1">IFERROR(__xludf.DUMMYFUNCTION("IFERROR(IF(B1788=TODAY(),GOOGLEFINANCE(""INDEXBVMF:IFIX""),INDEX(GOOGLEFINANCE(""INDEXBVMF:IFIX"",""price"",$B1788),2,2)))"),"")</f>
        <v/>
      </c>
      <c r="V1788" s="31">
        <f ca="1">IFERROR(__xludf.DUMMYFUNCTION("IF(OR(ISBLANK($I1788),I1788=TODAY()), GOOGLEFINANCE(""INDEXBVMF:IFIX"") ,INDEX(GOOGLEFINANCE(""INDEXBVMF:IFIX"",""price"",$I1788),2,2))"),3416.25)</f>
        <v>3416.25</v>
      </c>
      <c r="W1788" s="32" t="e">
        <f t="shared" ca="1" si="63"/>
        <v>#VALUE!</v>
      </c>
      <c r="X1788" s="33" t="s">
        <v>66</v>
      </c>
      <c r="Y1788" s="34">
        <v>0</v>
      </c>
    </row>
    <row r="1789" spans="1:25" ht="15.75" customHeight="1" x14ac:dyDescent="0.2">
      <c r="A1789" s="48"/>
      <c r="B1789" s="45"/>
      <c r="C1789" s="46"/>
      <c r="D1789" s="48"/>
      <c r="E1789" s="135"/>
      <c r="F1789" s="49">
        <f t="shared" si="56"/>
        <v>0</v>
      </c>
      <c r="G1789" s="49">
        <f t="shared" si="57"/>
        <v>0</v>
      </c>
      <c r="H1789" s="34" t="s">
        <v>66</v>
      </c>
      <c r="I1789" s="45"/>
      <c r="J1789" s="46"/>
      <c r="K1789" s="25"/>
      <c r="L1789" s="22"/>
      <c r="M1789" s="47" t="str">
        <f t="shared" si="58"/>
        <v/>
      </c>
      <c r="N1789" s="27" t="str">
        <f t="shared" si="59"/>
        <v/>
      </c>
      <c r="O1789" s="27" t="str">
        <f t="shared" si="60"/>
        <v/>
      </c>
      <c r="P1789" s="27" t="str">
        <f t="shared" si="61"/>
        <v/>
      </c>
      <c r="Q1789" s="28" t="s">
        <v>66</v>
      </c>
      <c r="R1789" s="33" t="s">
        <v>66</v>
      </c>
      <c r="S1789" s="30">
        <f ca="1">SUMIFS(Dividendos!E:E,Dividendos!B:B,A1789,Dividendos!A:A,"&gt;="&amp;B1789,Dividendos!A:A,"&lt;="&amp; IF(I1789="",TODAY(),I1789 ))*D1789</f>
        <v>0</v>
      </c>
      <c r="T1789" s="30">
        <f t="shared" ca="1" si="62"/>
        <v>0</v>
      </c>
      <c r="U1789" s="31" t="str">
        <f ca="1">IFERROR(__xludf.DUMMYFUNCTION("IFERROR(IF(B1789=TODAY(),GOOGLEFINANCE(""INDEXBVMF:IFIX""),INDEX(GOOGLEFINANCE(""INDEXBVMF:IFIX"",""price"",$B1789),2,2)))"),"")</f>
        <v/>
      </c>
      <c r="V1789" s="31">
        <f ca="1">IFERROR(__xludf.DUMMYFUNCTION("IF(OR(ISBLANK($I1789),I1789=TODAY()), GOOGLEFINANCE(""INDEXBVMF:IFIX"") ,INDEX(GOOGLEFINANCE(""INDEXBVMF:IFIX"",""price"",$I1789),2,2))"),3416.25)</f>
        <v>3416.25</v>
      </c>
      <c r="W1789" s="32" t="e">
        <f t="shared" ca="1" si="63"/>
        <v>#VALUE!</v>
      </c>
      <c r="X1789" s="33" t="s">
        <v>66</v>
      </c>
      <c r="Y1789" s="34">
        <v>0</v>
      </c>
    </row>
    <row r="1790" spans="1:25" ht="15.75" customHeight="1" x14ac:dyDescent="0.2">
      <c r="A1790" s="48"/>
      <c r="B1790" s="45"/>
      <c r="C1790" s="46"/>
      <c r="D1790" s="48"/>
      <c r="E1790" s="135"/>
      <c r="F1790" s="49">
        <f t="shared" si="56"/>
        <v>0</v>
      </c>
      <c r="G1790" s="49">
        <f t="shared" si="57"/>
        <v>0</v>
      </c>
      <c r="H1790" s="34" t="s">
        <v>66</v>
      </c>
      <c r="I1790" s="45"/>
      <c r="J1790" s="46"/>
      <c r="K1790" s="25"/>
      <c r="L1790" s="22"/>
      <c r="M1790" s="47" t="str">
        <f t="shared" si="58"/>
        <v/>
      </c>
      <c r="N1790" s="27" t="str">
        <f t="shared" si="59"/>
        <v/>
      </c>
      <c r="O1790" s="27" t="str">
        <f t="shared" si="60"/>
        <v/>
      </c>
      <c r="P1790" s="27" t="str">
        <f t="shared" si="61"/>
        <v/>
      </c>
      <c r="Q1790" s="28" t="s">
        <v>66</v>
      </c>
      <c r="R1790" s="33" t="s">
        <v>66</v>
      </c>
      <c r="S1790" s="30">
        <f ca="1">SUMIFS(Dividendos!E:E,Dividendos!B:B,A1790,Dividendos!A:A,"&gt;="&amp;B1790,Dividendos!A:A,"&lt;="&amp; IF(I1790="",TODAY(),I1790 ))*D1790</f>
        <v>0</v>
      </c>
      <c r="T1790" s="30">
        <f t="shared" ca="1" si="62"/>
        <v>0</v>
      </c>
      <c r="U1790" s="31" t="str">
        <f ca="1">IFERROR(__xludf.DUMMYFUNCTION("IFERROR(IF(B1790=TODAY(),GOOGLEFINANCE(""INDEXBVMF:IFIX""),INDEX(GOOGLEFINANCE(""INDEXBVMF:IFIX"",""price"",$B1790),2,2)))"),"")</f>
        <v/>
      </c>
      <c r="V1790" s="31">
        <f ca="1">IFERROR(__xludf.DUMMYFUNCTION("IF(OR(ISBLANK($I1790),I1790=TODAY()), GOOGLEFINANCE(""INDEXBVMF:IFIX"") ,INDEX(GOOGLEFINANCE(""INDEXBVMF:IFIX"",""price"",$I1790),2,2))"),3416.25)</f>
        <v>3416.25</v>
      </c>
      <c r="W1790" s="32" t="e">
        <f t="shared" ca="1" si="63"/>
        <v>#VALUE!</v>
      </c>
      <c r="X1790" s="33" t="s">
        <v>66</v>
      </c>
      <c r="Y1790" s="34">
        <v>0</v>
      </c>
    </row>
    <row r="1791" spans="1:25" ht="15.75" customHeight="1" x14ac:dyDescent="0.2">
      <c r="A1791" s="48"/>
      <c r="B1791" s="45"/>
      <c r="C1791" s="46"/>
      <c r="D1791" s="48"/>
      <c r="E1791" s="135"/>
      <c r="F1791" s="49">
        <f t="shared" si="56"/>
        <v>0</v>
      </c>
      <c r="G1791" s="49">
        <f t="shared" si="57"/>
        <v>0</v>
      </c>
      <c r="H1791" s="34" t="s">
        <v>66</v>
      </c>
      <c r="I1791" s="45"/>
      <c r="J1791" s="46"/>
      <c r="K1791" s="25"/>
      <c r="L1791" s="22"/>
      <c r="M1791" s="47" t="str">
        <f t="shared" si="58"/>
        <v/>
      </c>
      <c r="N1791" s="27" t="str">
        <f t="shared" si="59"/>
        <v/>
      </c>
      <c r="O1791" s="27" t="str">
        <f t="shared" si="60"/>
        <v/>
      </c>
      <c r="P1791" s="27" t="str">
        <f t="shared" si="61"/>
        <v/>
      </c>
      <c r="Q1791" s="28" t="s">
        <v>66</v>
      </c>
      <c r="R1791" s="33" t="s">
        <v>66</v>
      </c>
      <c r="S1791" s="30">
        <f ca="1">SUMIFS(Dividendos!E:E,Dividendos!B:B,A1791,Dividendos!A:A,"&gt;="&amp;B1791,Dividendos!A:A,"&lt;="&amp; IF(I1791="",TODAY(),I1791 ))*D1791</f>
        <v>0</v>
      </c>
      <c r="T1791" s="30">
        <f t="shared" ca="1" si="62"/>
        <v>0</v>
      </c>
      <c r="U1791" s="31" t="str">
        <f ca="1">IFERROR(__xludf.DUMMYFUNCTION("IFERROR(IF(B1791=TODAY(),GOOGLEFINANCE(""INDEXBVMF:IFIX""),INDEX(GOOGLEFINANCE(""INDEXBVMF:IFIX"",""price"",$B1791),2,2)))"),"")</f>
        <v/>
      </c>
      <c r="V1791" s="31">
        <f ca="1">IFERROR(__xludf.DUMMYFUNCTION("IF(OR(ISBLANK($I1791),I1791=TODAY()), GOOGLEFINANCE(""INDEXBVMF:IFIX"") ,INDEX(GOOGLEFINANCE(""INDEXBVMF:IFIX"",""price"",$I1791),2,2))"),3416.25)</f>
        <v>3416.25</v>
      </c>
      <c r="W1791" s="32" t="e">
        <f t="shared" ca="1" si="63"/>
        <v>#VALUE!</v>
      </c>
      <c r="X1791" s="33" t="s">
        <v>66</v>
      </c>
      <c r="Y1791" s="34">
        <v>0</v>
      </c>
    </row>
    <row r="1792" spans="1:25" ht="15.75" customHeight="1" x14ac:dyDescent="0.2">
      <c r="A1792" s="48"/>
      <c r="B1792" s="45"/>
      <c r="C1792" s="46"/>
      <c r="D1792" s="48"/>
      <c r="E1792" s="135"/>
      <c r="F1792" s="49">
        <f t="shared" si="56"/>
        <v>0</v>
      </c>
      <c r="G1792" s="49">
        <f t="shared" si="57"/>
        <v>0</v>
      </c>
      <c r="H1792" s="34" t="s">
        <v>66</v>
      </c>
      <c r="I1792" s="45"/>
      <c r="J1792" s="46"/>
      <c r="K1792" s="25"/>
      <c r="L1792" s="22"/>
      <c r="M1792" s="47" t="str">
        <f t="shared" si="58"/>
        <v/>
      </c>
      <c r="N1792" s="27" t="str">
        <f t="shared" si="59"/>
        <v/>
      </c>
      <c r="O1792" s="27" t="str">
        <f t="shared" si="60"/>
        <v/>
      </c>
      <c r="P1792" s="27" t="str">
        <f t="shared" si="61"/>
        <v/>
      </c>
      <c r="Q1792" s="28" t="s">
        <v>66</v>
      </c>
      <c r="R1792" s="33" t="s">
        <v>66</v>
      </c>
      <c r="S1792" s="30">
        <f ca="1">SUMIFS(Dividendos!E:E,Dividendos!B:B,A1792,Dividendos!A:A,"&gt;="&amp;B1792,Dividendos!A:A,"&lt;="&amp; IF(I1792="",TODAY(),I1792 ))*D1792</f>
        <v>0</v>
      </c>
      <c r="T1792" s="30">
        <f t="shared" ca="1" si="62"/>
        <v>0</v>
      </c>
      <c r="U1792" s="31" t="str">
        <f ca="1">IFERROR(__xludf.DUMMYFUNCTION("IFERROR(IF(B1792=TODAY(),GOOGLEFINANCE(""INDEXBVMF:IFIX""),INDEX(GOOGLEFINANCE(""INDEXBVMF:IFIX"",""price"",$B1792),2,2)))"),"")</f>
        <v/>
      </c>
      <c r="V1792" s="31">
        <f ca="1">IFERROR(__xludf.DUMMYFUNCTION("IF(OR(ISBLANK($I1792),I1792=TODAY()), GOOGLEFINANCE(""INDEXBVMF:IFIX"") ,INDEX(GOOGLEFINANCE(""INDEXBVMF:IFIX"",""price"",$I1792),2,2))"),3416.25)</f>
        <v>3416.25</v>
      </c>
      <c r="W1792" s="32" t="e">
        <f t="shared" ca="1" si="63"/>
        <v>#VALUE!</v>
      </c>
      <c r="X1792" s="33" t="s">
        <v>66</v>
      </c>
      <c r="Y1792" s="34">
        <v>0</v>
      </c>
    </row>
    <row r="1793" spans="1:25" ht="15.75" customHeight="1" x14ac:dyDescent="0.2">
      <c r="A1793" s="48"/>
      <c r="B1793" s="45"/>
      <c r="C1793" s="46"/>
      <c r="D1793" s="48"/>
      <c r="E1793" s="135"/>
      <c r="F1793" s="49">
        <f t="shared" si="56"/>
        <v>0</v>
      </c>
      <c r="G1793" s="49">
        <f t="shared" si="57"/>
        <v>0</v>
      </c>
      <c r="H1793" s="34" t="s">
        <v>66</v>
      </c>
      <c r="I1793" s="45"/>
      <c r="J1793" s="46"/>
      <c r="K1793" s="25"/>
      <c r="L1793" s="22"/>
      <c r="M1793" s="47" t="str">
        <f t="shared" si="58"/>
        <v/>
      </c>
      <c r="N1793" s="27" t="str">
        <f t="shared" si="59"/>
        <v/>
      </c>
      <c r="O1793" s="27" t="str">
        <f t="shared" si="60"/>
        <v/>
      </c>
      <c r="P1793" s="27" t="str">
        <f t="shared" si="61"/>
        <v/>
      </c>
      <c r="Q1793" s="28" t="s">
        <v>66</v>
      </c>
      <c r="R1793" s="33" t="s">
        <v>66</v>
      </c>
      <c r="S1793" s="30">
        <f ca="1">SUMIFS(Dividendos!E:E,Dividendos!B:B,A1793,Dividendos!A:A,"&gt;="&amp;B1793,Dividendos!A:A,"&lt;="&amp; IF(I1793="",TODAY(),I1793 ))*D1793</f>
        <v>0</v>
      </c>
      <c r="T1793" s="30">
        <f t="shared" ca="1" si="62"/>
        <v>0</v>
      </c>
      <c r="U1793" s="31" t="str">
        <f ca="1">IFERROR(__xludf.DUMMYFUNCTION("IFERROR(IF(B1793=TODAY(),GOOGLEFINANCE(""INDEXBVMF:IFIX""),INDEX(GOOGLEFINANCE(""INDEXBVMF:IFIX"",""price"",$B1793),2,2)))"),"")</f>
        <v/>
      </c>
      <c r="V1793" s="31">
        <f ca="1">IFERROR(__xludf.DUMMYFUNCTION("IF(OR(ISBLANK($I1793),I1793=TODAY()), GOOGLEFINANCE(""INDEXBVMF:IFIX"") ,INDEX(GOOGLEFINANCE(""INDEXBVMF:IFIX"",""price"",$I1793),2,2))"),3416.25)</f>
        <v>3416.25</v>
      </c>
      <c r="W1793" s="32" t="e">
        <f t="shared" ca="1" si="63"/>
        <v>#VALUE!</v>
      </c>
      <c r="X1793" s="33" t="s">
        <v>66</v>
      </c>
      <c r="Y1793" s="34">
        <v>0</v>
      </c>
    </row>
    <row r="1794" spans="1:25" ht="15.75" customHeight="1" x14ac:dyDescent="0.2">
      <c r="A1794" s="48"/>
      <c r="B1794" s="45"/>
      <c r="C1794" s="46"/>
      <c r="D1794" s="48"/>
      <c r="E1794" s="135"/>
      <c r="F1794" s="49">
        <f t="shared" si="56"/>
        <v>0</v>
      </c>
      <c r="G1794" s="49">
        <f t="shared" si="57"/>
        <v>0</v>
      </c>
      <c r="H1794" s="34" t="s">
        <v>66</v>
      </c>
      <c r="I1794" s="45"/>
      <c r="J1794" s="46"/>
      <c r="K1794" s="25"/>
      <c r="L1794" s="22"/>
      <c r="M1794" s="47" t="str">
        <f t="shared" si="58"/>
        <v/>
      </c>
      <c r="N1794" s="27" t="str">
        <f t="shared" si="59"/>
        <v/>
      </c>
      <c r="O1794" s="27" t="str">
        <f t="shared" si="60"/>
        <v/>
      </c>
      <c r="P1794" s="27" t="str">
        <f t="shared" si="61"/>
        <v/>
      </c>
      <c r="Q1794" s="28" t="s">
        <v>66</v>
      </c>
      <c r="R1794" s="33" t="s">
        <v>66</v>
      </c>
      <c r="S1794" s="30">
        <f ca="1">SUMIFS(Dividendos!E:E,Dividendos!B:B,A1794,Dividendos!A:A,"&gt;="&amp;B1794,Dividendos!A:A,"&lt;="&amp; IF(I1794="",TODAY(),I1794 ))*D1794</f>
        <v>0</v>
      </c>
      <c r="T1794" s="30">
        <f t="shared" ca="1" si="62"/>
        <v>0</v>
      </c>
      <c r="U1794" s="31" t="str">
        <f ca="1">IFERROR(__xludf.DUMMYFUNCTION("IFERROR(IF(B1794=TODAY(),GOOGLEFINANCE(""INDEXBVMF:IFIX""),INDEX(GOOGLEFINANCE(""INDEXBVMF:IFIX"",""price"",$B1794),2,2)))"),"")</f>
        <v/>
      </c>
      <c r="V1794" s="31">
        <f ca="1">IFERROR(__xludf.DUMMYFUNCTION("IF(OR(ISBLANK($I1794),I1794=TODAY()), GOOGLEFINANCE(""INDEXBVMF:IFIX"") ,INDEX(GOOGLEFINANCE(""INDEXBVMF:IFIX"",""price"",$I1794),2,2))"),3416.25)</f>
        <v>3416.25</v>
      </c>
      <c r="W1794" s="32" t="e">
        <f t="shared" ca="1" si="63"/>
        <v>#VALUE!</v>
      </c>
      <c r="X1794" s="33" t="s">
        <v>66</v>
      </c>
      <c r="Y1794" s="34">
        <v>0</v>
      </c>
    </row>
    <row r="1795" spans="1:25" ht="15.75" customHeight="1" x14ac:dyDescent="0.2">
      <c r="A1795" s="48"/>
      <c r="B1795" s="45"/>
      <c r="C1795" s="46"/>
      <c r="D1795" s="48"/>
      <c r="E1795" s="135"/>
      <c r="F1795" s="49">
        <f t="shared" si="56"/>
        <v>0</v>
      </c>
      <c r="G1795" s="49">
        <f t="shared" si="57"/>
        <v>0</v>
      </c>
      <c r="H1795" s="34" t="s">
        <v>66</v>
      </c>
      <c r="I1795" s="45"/>
      <c r="J1795" s="46"/>
      <c r="K1795" s="25"/>
      <c r="L1795" s="22"/>
      <c r="M1795" s="47" t="str">
        <f t="shared" si="58"/>
        <v/>
      </c>
      <c r="N1795" s="27" t="str">
        <f t="shared" si="59"/>
        <v/>
      </c>
      <c r="O1795" s="27" t="str">
        <f t="shared" si="60"/>
        <v/>
      </c>
      <c r="P1795" s="27" t="str">
        <f t="shared" si="61"/>
        <v/>
      </c>
      <c r="Q1795" s="28" t="s">
        <v>66</v>
      </c>
      <c r="R1795" s="33" t="s">
        <v>66</v>
      </c>
      <c r="S1795" s="30">
        <f ca="1">SUMIFS(Dividendos!E:E,Dividendos!B:B,A1795,Dividendos!A:A,"&gt;="&amp;B1795,Dividendos!A:A,"&lt;="&amp; IF(I1795="",TODAY(),I1795 ))*D1795</f>
        <v>0</v>
      </c>
      <c r="T1795" s="30">
        <f t="shared" ca="1" si="62"/>
        <v>0</v>
      </c>
      <c r="U1795" s="31" t="str">
        <f ca="1">IFERROR(__xludf.DUMMYFUNCTION("IFERROR(IF(B1795=TODAY(),GOOGLEFINANCE(""INDEXBVMF:IFIX""),INDEX(GOOGLEFINANCE(""INDEXBVMF:IFIX"",""price"",$B1795),2,2)))"),"")</f>
        <v/>
      </c>
      <c r="V1795" s="31">
        <f ca="1">IFERROR(__xludf.DUMMYFUNCTION("IF(OR(ISBLANK($I1795),I1795=TODAY()), GOOGLEFINANCE(""INDEXBVMF:IFIX"") ,INDEX(GOOGLEFINANCE(""INDEXBVMF:IFIX"",""price"",$I1795),2,2))"),3416.25)</f>
        <v>3416.25</v>
      </c>
      <c r="W1795" s="32" t="e">
        <f t="shared" ca="1" si="63"/>
        <v>#VALUE!</v>
      </c>
      <c r="X1795" s="33" t="s">
        <v>66</v>
      </c>
      <c r="Y1795" s="34">
        <v>0</v>
      </c>
    </row>
    <row r="1796" spans="1:25" ht="15.75" customHeight="1" x14ac:dyDescent="0.2">
      <c r="A1796" s="48"/>
      <c r="B1796" s="45"/>
      <c r="C1796" s="46"/>
      <c r="D1796" s="48"/>
      <c r="E1796" s="135"/>
      <c r="F1796" s="49">
        <f t="shared" si="56"/>
        <v>0</v>
      </c>
      <c r="G1796" s="49">
        <f t="shared" si="57"/>
        <v>0</v>
      </c>
      <c r="H1796" s="34" t="s">
        <v>66</v>
      </c>
      <c r="I1796" s="45"/>
      <c r="J1796" s="46"/>
      <c r="K1796" s="25"/>
      <c r="L1796" s="22"/>
      <c r="M1796" s="47" t="str">
        <f t="shared" si="58"/>
        <v/>
      </c>
      <c r="N1796" s="27" t="str">
        <f t="shared" si="59"/>
        <v/>
      </c>
      <c r="O1796" s="27" t="str">
        <f t="shared" si="60"/>
        <v/>
      </c>
      <c r="P1796" s="27" t="str">
        <f t="shared" si="61"/>
        <v/>
      </c>
      <c r="Q1796" s="28" t="s">
        <v>66</v>
      </c>
      <c r="R1796" s="33" t="s">
        <v>66</v>
      </c>
      <c r="S1796" s="30">
        <f ca="1">SUMIFS(Dividendos!E:E,Dividendos!B:B,A1796,Dividendos!A:A,"&gt;="&amp;B1796,Dividendos!A:A,"&lt;="&amp; IF(I1796="",TODAY(),I1796 ))*D1796</f>
        <v>0</v>
      </c>
      <c r="T1796" s="30">
        <f t="shared" ca="1" si="62"/>
        <v>0</v>
      </c>
      <c r="U1796" s="31" t="str">
        <f ca="1">IFERROR(__xludf.DUMMYFUNCTION("IFERROR(IF(B1796=TODAY(),GOOGLEFINANCE(""INDEXBVMF:IFIX""),INDEX(GOOGLEFINANCE(""INDEXBVMF:IFIX"",""price"",$B1796),2,2)))"),"")</f>
        <v/>
      </c>
      <c r="V1796" s="31">
        <f ca="1">IFERROR(__xludf.DUMMYFUNCTION("IF(OR(ISBLANK($I1796),I1796=TODAY()), GOOGLEFINANCE(""INDEXBVMF:IFIX"") ,INDEX(GOOGLEFINANCE(""INDEXBVMF:IFIX"",""price"",$I1796),2,2))"),3416.25)</f>
        <v>3416.25</v>
      </c>
      <c r="W1796" s="32" t="e">
        <f t="shared" ca="1" si="63"/>
        <v>#VALUE!</v>
      </c>
      <c r="X1796" s="33" t="s">
        <v>66</v>
      </c>
      <c r="Y1796" s="34">
        <v>0</v>
      </c>
    </row>
    <row r="1797" spans="1:25" ht="15.75" customHeight="1" x14ac:dyDescent="0.2">
      <c r="A1797" s="48"/>
      <c r="B1797" s="45"/>
      <c r="C1797" s="46"/>
      <c r="D1797" s="48"/>
      <c r="E1797" s="135"/>
      <c r="F1797" s="49">
        <f t="shared" si="56"/>
        <v>0</v>
      </c>
      <c r="G1797" s="49">
        <f t="shared" si="57"/>
        <v>0</v>
      </c>
      <c r="H1797" s="34" t="s">
        <v>66</v>
      </c>
      <c r="I1797" s="45"/>
      <c r="J1797" s="46"/>
      <c r="K1797" s="25"/>
      <c r="L1797" s="22"/>
      <c r="M1797" s="47" t="str">
        <f t="shared" si="58"/>
        <v/>
      </c>
      <c r="N1797" s="27" t="str">
        <f t="shared" si="59"/>
        <v/>
      </c>
      <c r="O1797" s="27" t="str">
        <f t="shared" si="60"/>
        <v/>
      </c>
      <c r="P1797" s="27" t="str">
        <f t="shared" si="61"/>
        <v/>
      </c>
      <c r="Q1797" s="28" t="s">
        <v>66</v>
      </c>
      <c r="R1797" s="33" t="s">
        <v>66</v>
      </c>
      <c r="S1797" s="30">
        <f ca="1">SUMIFS(Dividendos!E:E,Dividendos!B:B,A1797,Dividendos!A:A,"&gt;="&amp;B1797,Dividendos!A:A,"&lt;="&amp; IF(I1797="",TODAY(),I1797 ))*D1797</f>
        <v>0</v>
      </c>
      <c r="T1797" s="30">
        <f t="shared" ca="1" si="62"/>
        <v>0</v>
      </c>
      <c r="U1797" s="31" t="str">
        <f ca="1">IFERROR(__xludf.DUMMYFUNCTION("IFERROR(IF(B1797=TODAY(),GOOGLEFINANCE(""INDEXBVMF:IFIX""),INDEX(GOOGLEFINANCE(""INDEXBVMF:IFIX"",""price"",$B1797),2,2)))"),"")</f>
        <v/>
      </c>
      <c r="V1797" s="31">
        <f ca="1">IFERROR(__xludf.DUMMYFUNCTION("IF(OR(ISBLANK($I1797),I1797=TODAY()), GOOGLEFINANCE(""INDEXBVMF:IFIX"") ,INDEX(GOOGLEFINANCE(""INDEXBVMF:IFIX"",""price"",$I1797),2,2))"),3416.25)</f>
        <v>3416.25</v>
      </c>
      <c r="W1797" s="32" t="e">
        <f t="shared" ca="1" si="63"/>
        <v>#VALUE!</v>
      </c>
      <c r="X1797" s="33" t="s">
        <v>66</v>
      </c>
      <c r="Y1797" s="34">
        <v>0</v>
      </c>
    </row>
    <row r="1798" spans="1:25" ht="15.75" customHeight="1" x14ac:dyDescent="0.2">
      <c r="A1798" s="48"/>
      <c r="B1798" s="45"/>
      <c r="C1798" s="46"/>
      <c r="D1798" s="48"/>
      <c r="E1798" s="135"/>
      <c r="F1798" s="49">
        <f t="shared" si="56"/>
        <v>0</v>
      </c>
      <c r="G1798" s="49">
        <f t="shared" si="57"/>
        <v>0</v>
      </c>
      <c r="H1798" s="34" t="s">
        <v>66</v>
      </c>
      <c r="I1798" s="45"/>
      <c r="J1798" s="46"/>
      <c r="K1798" s="25"/>
      <c r="L1798" s="22"/>
      <c r="M1798" s="47" t="str">
        <f t="shared" si="58"/>
        <v/>
      </c>
      <c r="N1798" s="27" t="str">
        <f t="shared" si="59"/>
        <v/>
      </c>
      <c r="O1798" s="27" t="str">
        <f t="shared" si="60"/>
        <v/>
      </c>
      <c r="P1798" s="27" t="str">
        <f t="shared" si="61"/>
        <v/>
      </c>
      <c r="Q1798" s="28" t="s">
        <v>66</v>
      </c>
      <c r="R1798" s="33" t="s">
        <v>66</v>
      </c>
      <c r="S1798" s="30">
        <f ca="1">SUMIFS(Dividendos!E:E,Dividendos!B:B,A1798,Dividendos!A:A,"&gt;="&amp;B1798,Dividendos!A:A,"&lt;="&amp; IF(I1798="",TODAY(),I1798 ))*D1798</f>
        <v>0</v>
      </c>
      <c r="T1798" s="30">
        <f t="shared" ca="1" si="62"/>
        <v>0</v>
      </c>
      <c r="U1798" s="31" t="str">
        <f ca="1">IFERROR(__xludf.DUMMYFUNCTION("IFERROR(IF(B1798=TODAY(),GOOGLEFINANCE(""INDEXBVMF:IFIX""),INDEX(GOOGLEFINANCE(""INDEXBVMF:IFIX"",""price"",$B1798),2,2)))"),"")</f>
        <v/>
      </c>
      <c r="V1798" s="31">
        <f ca="1">IFERROR(__xludf.DUMMYFUNCTION("IF(OR(ISBLANK($I1798),I1798=TODAY()), GOOGLEFINANCE(""INDEXBVMF:IFIX"") ,INDEX(GOOGLEFINANCE(""INDEXBVMF:IFIX"",""price"",$I1798),2,2))"),3416.25)</f>
        <v>3416.25</v>
      </c>
      <c r="W1798" s="32" t="e">
        <f t="shared" ca="1" si="63"/>
        <v>#VALUE!</v>
      </c>
      <c r="X1798" s="33" t="s">
        <v>66</v>
      </c>
      <c r="Y1798" s="34">
        <v>0</v>
      </c>
    </row>
    <row r="1799" spans="1:25" ht="15.75" customHeight="1" x14ac:dyDescent="0.2">
      <c r="A1799" s="48"/>
      <c r="B1799" s="45"/>
      <c r="C1799" s="46"/>
      <c r="D1799" s="48"/>
      <c r="E1799" s="135"/>
      <c r="F1799" s="49">
        <f t="shared" si="56"/>
        <v>0</v>
      </c>
      <c r="G1799" s="49">
        <f t="shared" si="57"/>
        <v>0</v>
      </c>
      <c r="H1799" s="34" t="s">
        <v>66</v>
      </c>
      <c r="I1799" s="45"/>
      <c r="J1799" s="46"/>
      <c r="K1799" s="25"/>
      <c r="L1799" s="22"/>
      <c r="M1799" s="47" t="str">
        <f t="shared" si="58"/>
        <v/>
      </c>
      <c r="N1799" s="27" t="str">
        <f t="shared" si="59"/>
        <v/>
      </c>
      <c r="O1799" s="27" t="str">
        <f t="shared" si="60"/>
        <v/>
      </c>
      <c r="P1799" s="27" t="str">
        <f t="shared" si="61"/>
        <v/>
      </c>
      <c r="Q1799" s="28" t="s">
        <v>66</v>
      </c>
      <c r="R1799" s="33" t="s">
        <v>66</v>
      </c>
      <c r="S1799" s="30">
        <f ca="1">SUMIFS(Dividendos!E:E,Dividendos!B:B,A1799,Dividendos!A:A,"&gt;="&amp;B1799,Dividendos!A:A,"&lt;="&amp; IF(I1799="",TODAY(),I1799 ))*D1799</f>
        <v>0</v>
      </c>
      <c r="T1799" s="30">
        <f t="shared" ca="1" si="62"/>
        <v>0</v>
      </c>
      <c r="U1799" s="31" t="str">
        <f ca="1">IFERROR(__xludf.DUMMYFUNCTION("IFERROR(IF(B1799=TODAY(),GOOGLEFINANCE(""INDEXBVMF:IFIX""),INDEX(GOOGLEFINANCE(""INDEXBVMF:IFIX"",""price"",$B1799),2,2)))"),"")</f>
        <v/>
      </c>
      <c r="V1799" s="31">
        <f ca="1">IFERROR(__xludf.DUMMYFUNCTION("IF(OR(ISBLANK($I1799),I1799=TODAY()), GOOGLEFINANCE(""INDEXBVMF:IFIX"") ,INDEX(GOOGLEFINANCE(""INDEXBVMF:IFIX"",""price"",$I1799),2,2))"),3416.25)</f>
        <v>3416.25</v>
      </c>
      <c r="W1799" s="32" t="e">
        <f t="shared" ca="1" si="63"/>
        <v>#VALUE!</v>
      </c>
      <c r="X1799" s="33" t="s">
        <v>66</v>
      </c>
      <c r="Y1799" s="34">
        <v>0</v>
      </c>
    </row>
    <row r="1800" spans="1:25" ht="15.75" customHeight="1" x14ac:dyDescent="0.2">
      <c r="A1800" s="48"/>
      <c r="B1800" s="45"/>
      <c r="C1800" s="46"/>
      <c r="D1800" s="48"/>
      <c r="E1800" s="135"/>
      <c r="F1800" s="49">
        <f t="shared" si="56"/>
        <v>0</v>
      </c>
      <c r="G1800" s="49">
        <f t="shared" si="57"/>
        <v>0</v>
      </c>
      <c r="H1800" s="34" t="s">
        <v>66</v>
      </c>
      <c r="I1800" s="45"/>
      <c r="J1800" s="46"/>
      <c r="K1800" s="25"/>
      <c r="L1800" s="22"/>
      <c r="M1800" s="47" t="str">
        <f t="shared" si="58"/>
        <v/>
      </c>
      <c r="N1800" s="27" t="str">
        <f t="shared" si="59"/>
        <v/>
      </c>
      <c r="O1800" s="27" t="str">
        <f t="shared" si="60"/>
        <v/>
      </c>
      <c r="P1800" s="27" t="str">
        <f t="shared" si="61"/>
        <v/>
      </c>
      <c r="Q1800" s="28" t="s">
        <v>66</v>
      </c>
      <c r="R1800" s="33" t="s">
        <v>66</v>
      </c>
      <c r="S1800" s="30">
        <f ca="1">SUMIFS(Dividendos!E:E,Dividendos!B:B,A1800,Dividendos!A:A,"&gt;="&amp;B1800,Dividendos!A:A,"&lt;="&amp; IF(I1800="",TODAY(),I1800 ))*D1800</f>
        <v>0</v>
      </c>
      <c r="T1800" s="30">
        <f t="shared" ca="1" si="62"/>
        <v>0</v>
      </c>
      <c r="U1800" s="31" t="str">
        <f ca="1">IFERROR(__xludf.DUMMYFUNCTION("IFERROR(IF(B1800=TODAY(),GOOGLEFINANCE(""INDEXBVMF:IFIX""),INDEX(GOOGLEFINANCE(""INDEXBVMF:IFIX"",""price"",$B1800),2,2)))"),"")</f>
        <v/>
      </c>
      <c r="V1800" s="31">
        <f ca="1">IFERROR(__xludf.DUMMYFUNCTION("IF(OR(ISBLANK($I1800),I1800=TODAY()), GOOGLEFINANCE(""INDEXBVMF:IFIX"") ,INDEX(GOOGLEFINANCE(""INDEXBVMF:IFIX"",""price"",$I1800),2,2))"),3416.25)</f>
        <v>3416.25</v>
      </c>
      <c r="W1800" s="32" t="e">
        <f t="shared" ca="1" si="63"/>
        <v>#VALUE!</v>
      </c>
      <c r="X1800" s="33" t="s">
        <v>66</v>
      </c>
      <c r="Y1800" s="34">
        <v>0</v>
      </c>
    </row>
    <row r="1801" spans="1:25" ht="15.75" customHeight="1" x14ac:dyDescent="0.2">
      <c r="A1801" s="48"/>
      <c r="B1801" s="45"/>
      <c r="C1801" s="46"/>
      <c r="D1801" s="48"/>
      <c r="E1801" s="135"/>
      <c r="F1801" s="49">
        <f t="shared" si="56"/>
        <v>0</v>
      </c>
      <c r="G1801" s="49">
        <f t="shared" si="57"/>
        <v>0</v>
      </c>
      <c r="H1801" s="34" t="s">
        <v>66</v>
      </c>
      <c r="I1801" s="45"/>
      <c r="J1801" s="46"/>
      <c r="K1801" s="25"/>
      <c r="L1801" s="22"/>
      <c r="M1801" s="47" t="str">
        <f t="shared" si="58"/>
        <v/>
      </c>
      <c r="N1801" s="27" t="str">
        <f t="shared" si="59"/>
        <v/>
      </c>
      <c r="O1801" s="27" t="str">
        <f t="shared" si="60"/>
        <v/>
      </c>
      <c r="P1801" s="27" t="str">
        <f t="shared" si="61"/>
        <v/>
      </c>
      <c r="Q1801" s="28" t="s">
        <v>66</v>
      </c>
      <c r="R1801" s="33" t="s">
        <v>66</v>
      </c>
      <c r="S1801" s="30">
        <f ca="1">SUMIFS(Dividendos!E:E,Dividendos!B:B,A1801,Dividendos!A:A,"&gt;="&amp;B1801,Dividendos!A:A,"&lt;="&amp; IF(I1801="",TODAY(),I1801 ))*D1801</f>
        <v>0</v>
      </c>
      <c r="T1801" s="30">
        <f t="shared" ca="1" si="62"/>
        <v>0</v>
      </c>
      <c r="U1801" s="31" t="str">
        <f ca="1">IFERROR(__xludf.DUMMYFUNCTION("IFERROR(IF(B1801=TODAY(),GOOGLEFINANCE(""INDEXBVMF:IFIX""),INDEX(GOOGLEFINANCE(""INDEXBVMF:IFIX"",""price"",$B1801),2,2)))"),"")</f>
        <v/>
      </c>
      <c r="V1801" s="31">
        <f ca="1">IFERROR(__xludf.DUMMYFUNCTION("IF(OR(ISBLANK($I1801),I1801=TODAY()), GOOGLEFINANCE(""INDEXBVMF:IFIX"") ,INDEX(GOOGLEFINANCE(""INDEXBVMF:IFIX"",""price"",$I1801),2,2))"),3416.25)</f>
        <v>3416.25</v>
      </c>
      <c r="W1801" s="32" t="e">
        <f t="shared" ca="1" si="63"/>
        <v>#VALUE!</v>
      </c>
      <c r="X1801" s="33" t="s">
        <v>66</v>
      </c>
      <c r="Y1801" s="34">
        <v>0</v>
      </c>
    </row>
    <row r="1802" spans="1:25" ht="15.75" customHeight="1" x14ac:dyDescent="0.2">
      <c r="A1802" s="48"/>
      <c r="B1802" s="45"/>
      <c r="C1802" s="46"/>
      <c r="D1802" s="48"/>
      <c r="E1802" s="135"/>
      <c r="F1802" s="49">
        <f t="shared" si="56"/>
        <v>0</v>
      </c>
      <c r="G1802" s="49">
        <f t="shared" si="57"/>
        <v>0</v>
      </c>
      <c r="H1802" s="34" t="s">
        <v>66</v>
      </c>
      <c r="I1802" s="45"/>
      <c r="J1802" s="46"/>
      <c r="K1802" s="25"/>
      <c r="L1802" s="22"/>
      <c r="M1802" s="47" t="str">
        <f t="shared" si="58"/>
        <v/>
      </c>
      <c r="N1802" s="27" t="str">
        <f t="shared" si="59"/>
        <v/>
      </c>
      <c r="O1802" s="27" t="str">
        <f t="shared" si="60"/>
        <v/>
      </c>
      <c r="P1802" s="27" t="str">
        <f t="shared" si="61"/>
        <v/>
      </c>
      <c r="Q1802" s="28" t="s">
        <v>66</v>
      </c>
      <c r="R1802" s="33" t="s">
        <v>66</v>
      </c>
      <c r="S1802" s="30">
        <f ca="1">SUMIFS(Dividendos!E:E,Dividendos!B:B,A1802,Dividendos!A:A,"&gt;="&amp;B1802,Dividendos!A:A,"&lt;="&amp; IF(I1802="",TODAY(),I1802 ))*D1802</f>
        <v>0</v>
      </c>
      <c r="T1802" s="30">
        <f t="shared" ca="1" si="62"/>
        <v>0</v>
      </c>
      <c r="U1802" s="31" t="str">
        <f ca="1">IFERROR(__xludf.DUMMYFUNCTION("IFERROR(IF(B1802=TODAY(),GOOGLEFINANCE(""INDEXBVMF:IFIX""),INDEX(GOOGLEFINANCE(""INDEXBVMF:IFIX"",""price"",$B1802),2,2)))"),"")</f>
        <v/>
      </c>
      <c r="V1802" s="31">
        <f ca="1">IFERROR(__xludf.DUMMYFUNCTION("IF(OR(ISBLANK($I1802),I1802=TODAY()), GOOGLEFINANCE(""INDEXBVMF:IFIX"") ,INDEX(GOOGLEFINANCE(""INDEXBVMF:IFIX"",""price"",$I1802),2,2))"),3416.25)</f>
        <v>3416.25</v>
      </c>
      <c r="W1802" s="32" t="e">
        <f t="shared" ca="1" si="63"/>
        <v>#VALUE!</v>
      </c>
      <c r="X1802" s="33" t="s">
        <v>66</v>
      </c>
      <c r="Y1802" s="34">
        <v>0</v>
      </c>
    </row>
    <row r="1803" spans="1:25" ht="15.75" customHeight="1" x14ac:dyDescent="0.2">
      <c r="A1803" s="48"/>
      <c r="B1803" s="45"/>
      <c r="C1803" s="46"/>
      <c r="D1803" s="48"/>
      <c r="E1803" s="135"/>
      <c r="F1803" s="49">
        <f t="shared" si="56"/>
        <v>0</v>
      </c>
      <c r="G1803" s="49">
        <f t="shared" si="57"/>
        <v>0</v>
      </c>
      <c r="H1803" s="34" t="s">
        <v>66</v>
      </c>
      <c r="I1803" s="45"/>
      <c r="J1803" s="46"/>
      <c r="K1803" s="25"/>
      <c r="L1803" s="22"/>
      <c r="M1803" s="47" t="str">
        <f t="shared" si="58"/>
        <v/>
      </c>
      <c r="N1803" s="27" t="str">
        <f t="shared" si="59"/>
        <v/>
      </c>
      <c r="O1803" s="27" t="str">
        <f t="shared" si="60"/>
        <v/>
      </c>
      <c r="P1803" s="27" t="str">
        <f t="shared" si="61"/>
        <v/>
      </c>
      <c r="Q1803" s="28" t="s">
        <v>66</v>
      </c>
      <c r="R1803" s="33" t="s">
        <v>66</v>
      </c>
      <c r="S1803" s="30">
        <f ca="1">SUMIFS(Dividendos!E:E,Dividendos!B:B,A1803,Dividendos!A:A,"&gt;="&amp;B1803,Dividendos!A:A,"&lt;="&amp; IF(I1803="",TODAY(),I1803 ))*D1803</f>
        <v>0</v>
      </c>
      <c r="T1803" s="30">
        <f t="shared" ca="1" si="62"/>
        <v>0</v>
      </c>
      <c r="U1803" s="31" t="str">
        <f ca="1">IFERROR(__xludf.DUMMYFUNCTION("IFERROR(IF(B1803=TODAY(),GOOGLEFINANCE(""INDEXBVMF:IFIX""),INDEX(GOOGLEFINANCE(""INDEXBVMF:IFIX"",""price"",$B1803),2,2)))"),"")</f>
        <v/>
      </c>
      <c r="V1803" s="31">
        <f ca="1">IFERROR(__xludf.DUMMYFUNCTION("IF(OR(ISBLANK($I1803),I1803=TODAY()), GOOGLEFINANCE(""INDEXBVMF:IFIX"") ,INDEX(GOOGLEFINANCE(""INDEXBVMF:IFIX"",""price"",$I1803),2,2))"),3416.25)</f>
        <v>3416.25</v>
      </c>
      <c r="W1803" s="32" t="e">
        <f t="shared" ca="1" si="63"/>
        <v>#VALUE!</v>
      </c>
      <c r="X1803" s="33" t="s">
        <v>66</v>
      </c>
      <c r="Y1803" s="34">
        <v>0</v>
      </c>
    </row>
    <row r="1804" spans="1:25" ht="15.75" customHeight="1" x14ac:dyDescent="0.2">
      <c r="A1804" s="48"/>
      <c r="B1804" s="45"/>
      <c r="C1804" s="46"/>
      <c r="D1804" s="48"/>
      <c r="E1804" s="135"/>
      <c r="F1804" s="49">
        <f t="shared" si="56"/>
        <v>0</v>
      </c>
      <c r="G1804" s="49">
        <f t="shared" si="57"/>
        <v>0</v>
      </c>
      <c r="H1804" s="34" t="s">
        <v>66</v>
      </c>
      <c r="I1804" s="45"/>
      <c r="J1804" s="46"/>
      <c r="K1804" s="25"/>
      <c r="L1804" s="22"/>
      <c r="M1804" s="47" t="str">
        <f t="shared" si="58"/>
        <v/>
      </c>
      <c r="N1804" s="27" t="str">
        <f t="shared" si="59"/>
        <v/>
      </c>
      <c r="O1804" s="27" t="str">
        <f t="shared" si="60"/>
        <v/>
      </c>
      <c r="P1804" s="27" t="str">
        <f t="shared" si="61"/>
        <v/>
      </c>
      <c r="Q1804" s="28" t="s">
        <v>66</v>
      </c>
      <c r="R1804" s="33" t="s">
        <v>66</v>
      </c>
      <c r="S1804" s="30">
        <f ca="1">SUMIFS(Dividendos!E:E,Dividendos!B:B,A1804,Dividendos!A:A,"&gt;="&amp;B1804,Dividendos!A:A,"&lt;="&amp; IF(I1804="",TODAY(),I1804 ))*D1804</f>
        <v>0</v>
      </c>
      <c r="T1804" s="30">
        <f t="shared" ca="1" si="62"/>
        <v>0</v>
      </c>
      <c r="U1804" s="31" t="str">
        <f ca="1">IFERROR(__xludf.DUMMYFUNCTION("IFERROR(IF(B1804=TODAY(),GOOGLEFINANCE(""INDEXBVMF:IFIX""),INDEX(GOOGLEFINANCE(""INDEXBVMF:IFIX"",""price"",$B1804),2,2)))"),"")</f>
        <v/>
      </c>
      <c r="V1804" s="31">
        <f ca="1">IFERROR(__xludf.DUMMYFUNCTION("IF(OR(ISBLANK($I1804),I1804=TODAY()), GOOGLEFINANCE(""INDEXBVMF:IFIX"") ,INDEX(GOOGLEFINANCE(""INDEXBVMF:IFIX"",""price"",$I1804),2,2))"),3416.25)</f>
        <v>3416.25</v>
      </c>
      <c r="W1804" s="32" t="e">
        <f t="shared" ca="1" si="63"/>
        <v>#VALUE!</v>
      </c>
      <c r="X1804" s="33" t="s">
        <v>66</v>
      </c>
      <c r="Y1804" s="34">
        <v>0</v>
      </c>
    </row>
    <row r="1805" spans="1:25" ht="15.75" customHeight="1" x14ac:dyDescent="0.2">
      <c r="A1805" s="48"/>
      <c r="B1805" s="45"/>
      <c r="C1805" s="46"/>
      <c r="D1805" s="48"/>
      <c r="E1805" s="135"/>
      <c r="F1805" s="49">
        <f t="shared" si="56"/>
        <v>0</v>
      </c>
      <c r="G1805" s="49">
        <f t="shared" si="57"/>
        <v>0</v>
      </c>
      <c r="H1805" s="34" t="s">
        <v>66</v>
      </c>
      <c r="I1805" s="45"/>
      <c r="J1805" s="46"/>
      <c r="K1805" s="25"/>
      <c r="L1805" s="22"/>
      <c r="M1805" s="47" t="str">
        <f t="shared" si="58"/>
        <v/>
      </c>
      <c r="N1805" s="27" t="str">
        <f t="shared" si="59"/>
        <v/>
      </c>
      <c r="O1805" s="27" t="str">
        <f t="shared" si="60"/>
        <v/>
      </c>
      <c r="P1805" s="27" t="str">
        <f t="shared" si="61"/>
        <v/>
      </c>
      <c r="Q1805" s="28" t="s">
        <v>66</v>
      </c>
      <c r="R1805" s="33" t="s">
        <v>66</v>
      </c>
      <c r="S1805" s="30">
        <f ca="1">SUMIFS(Dividendos!E:E,Dividendos!B:B,A1805,Dividendos!A:A,"&gt;="&amp;B1805,Dividendos!A:A,"&lt;="&amp; IF(I1805="",TODAY(),I1805 ))*D1805</f>
        <v>0</v>
      </c>
      <c r="T1805" s="30">
        <f t="shared" ca="1" si="62"/>
        <v>0</v>
      </c>
      <c r="U1805" s="31" t="str">
        <f ca="1">IFERROR(__xludf.DUMMYFUNCTION("IFERROR(IF(B1805=TODAY(),GOOGLEFINANCE(""INDEXBVMF:IFIX""),INDEX(GOOGLEFINANCE(""INDEXBVMF:IFIX"",""price"",$B1805),2,2)))"),"")</f>
        <v/>
      </c>
      <c r="V1805" s="31">
        <f ca="1">IFERROR(__xludf.DUMMYFUNCTION("IF(OR(ISBLANK($I1805),I1805=TODAY()), GOOGLEFINANCE(""INDEXBVMF:IFIX"") ,INDEX(GOOGLEFINANCE(""INDEXBVMF:IFIX"",""price"",$I1805),2,2))"),3416.25)</f>
        <v>3416.25</v>
      </c>
      <c r="W1805" s="32" t="e">
        <f t="shared" ca="1" si="63"/>
        <v>#VALUE!</v>
      </c>
      <c r="X1805" s="33" t="s">
        <v>66</v>
      </c>
      <c r="Y1805" s="34">
        <v>0</v>
      </c>
    </row>
    <row r="1806" spans="1:25" ht="15.75" customHeight="1" x14ac:dyDescent="0.2">
      <c r="A1806" s="48"/>
      <c r="B1806" s="45"/>
      <c r="C1806" s="46"/>
      <c r="D1806" s="48"/>
      <c r="E1806" s="135"/>
      <c r="F1806" s="49">
        <f t="shared" si="56"/>
        <v>0</v>
      </c>
      <c r="G1806" s="49">
        <f t="shared" si="57"/>
        <v>0</v>
      </c>
      <c r="H1806" s="34" t="s">
        <v>66</v>
      </c>
      <c r="I1806" s="45"/>
      <c r="J1806" s="46"/>
      <c r="K1806" s="25"/>
      <c r="L1806" s="22"/>
      <c r="M1806" s="47" t="str">
        <f t="shared" si="58"/>
        <v/>
      </c>
      <c r="N1806" s="27" t="str">
        <f t="shared" si="59"/>
        <v/>
      </c>
      <c r="O1806" s="27" t="str">
        <f t="shared" si="60"/>
        <v/>
      </c>
      <c r="P1806" s="27" t="str">
        <f t="shared" si="61"/>
        <v/>
      </c>
      <c r="Q1806" s="28" t="s">
        <v>66</v>
      </c>
      <c r="R1806" s="33" t="s">
        <v>66</v>
      </c>
      <c r="S1806" s="30">
        <f ca="1">SUMIFS(Dividendos!E:E,Dividendos!B:B,A1806,Dividendos!A:A,"&gt;="&amp;B1806,Dividendos!A:A,"&lt;="&amp; IF(I1806="",TODAY(),I1806 ))*D1806</f>
        <v>0</v>
      </c>
      <c r="T1806" s="30">
        <f t="shared" ca="1" si="62"/>
        <v>0</v>
      </c>
      <c r="U1806" s="31" t="str">
        <f ca="1">IFERROR(__xludf.DUMMYFUNCTION("IFERROR(IF(B1806=TODAY(),GOOGLEFINANCE(""INDEXBVMF:IFIX""),INDEX(GOOGLEFINANCE(""INDEXBVMF:IFIX"",""price"",$B1806),2,2)))"),"")</f>
        <v/>
      </c>
      <c r="V1806" s="31">
        <f ca="1">IFERROR(__xludf.DUMMYFUNCTION("IF(OR(ISBLANK($I1806),I1806=TODAY()), GOOGLEFINANCE(""INDEXBVMF:IFIX"") ,INDEX(GOOGLEFINANCE(""INDEXBVMF:IFIX"",""price"",$I1806),2,2))"),3416.25)</f>
        <v>3416.25</v>
      </c>
      <c r="W1806" s="32" t="e">
        <f t="shared" ca="1" si="63"/>
        <v>#VALUE!</v>
      </c>
      <c r="X1806" s="33" t="s">
        <v>66</v>
      </c>
      <c r="Y1806" s="34">
        <v>0</v>
      </c>
    </row>
    <row r="1807" spans="1:25" ht="15.75" customHeight="1" x14ac:dyDescent="0.2">
      <c r="A1807" s="48"/>
      <c r="B1807" s="45"/>
      <c r="C1807" s="46"/>
      <c r="D1807" s="48"/>
      <c r="E1807" s="135"/>
      <c r="F1807" s="49">
        <f t="shared" si="56"/>
        <v>0</v>
      </c>
      <c r="G1807" s="49">
        <f t="shared" si="57"/>
        <v>0</v>
      </c>
      <c r="H1807" s="34" t="s">
        <v>66</v>
      </c>
      <c r="I1807" s="45"/>
      <c r="J1807" s="46"/>
      <c r="K1807" s="25"/>
      <c r="L1807" s="22"/>
      <c r="M1807" s="47" t="str">
        <f t="shared" si="58"/>
        <v/>
      </c>
      <c r="N1807" s="27" t="str">
        <f t="shared" si="59"/>
        <v/>
      </c>
      <c r="O1807" s="27" t="str">
        <f t="shared" si="60"/>
        <v/>
      </c>
      <c r="P1807" s="27" t="str">
        <f t="shared" si="61"/>
        <v/>
      </c>
      <c r="Q1807" s="28" t="s">
        <v>66</v>
      </c>
      <c r="R1807" s="33" t="s">
        <v>66</v>
      </c>
      <c r="S1807" s="30">
        <f ca="1">SUMIFS(Dividendos!E:E,Dividendos!B:B,A1807,Dividendos!A:A,"&gt;="&amp;B1807,Dividendos!A:A,"&lt;="&amp; IF(I1807="",TODAY(),I1807 ))*D1807</f>
        <v>0</v>
      </c>
      <c r="T1807" s="30">
        <f t="shared" ca="1" si="62"/>
        <v>0</v>
      </c>
      <c r="U1807" s="31" t="str">
        <f ca="1">IFERROR(__xludf.DUMMYFUNCTION("IFERROR(IF(B1807=TODAY(),GOOGLEFINANCE(""INDEXBVMF:IFIX""),INDEX(GOOGLEFINANCE(""INDEXBVMF:IFIX"",""price"",$B1807),2,2)))"),"")</f>
        <v/>
      </c>
      <c r="V1807" s="31">
        <f ca="1">IFERROR(__xludf.DUMMYFUNCTION("IF(OR(ISBLANK($I1807),I1807=TODAY()), GOOGLEFINANCE(""INDEXBVMF:IFIX"") ,INDEX(GOOGLEFINANCE(""INDEXBVMF:IFIX"",""price"",$I1807),2,2))"),3416.25)</f>
        <v>3416.25</v>
      </c>
      <c r="W1807" s="32" t="e">
        <f t="shared" ca="1" si="63"/>
        <v>#VALUE!</v>
      </c>
      <c r="X1807" s="33" t="s">
        <v>66</v>
      </c>
      <c r="Y1807" s="34">
        <v>0</v>
      </c>
    </row>
    <row r="1808" spans="1:25" ht="15.75" customHeight="1" x14ac:dyDescent="0.2">
      <c r="A1808" s="48"/>
      <c r="B1808" s="45"/>
      <c r="C1808" s="46"/>
      <c r="D1808" s="48"/>
      <c r="E1808" s="135"/>
      <c r="F1808" s="49">
        <f t="shared" si="56"/>
        <v>0</v>
      </c>
      <c r="G1808" s="49">
        <f t="shared" si="57"/>
        <v>0</v>
      </c>
      <c r="H1808" s="34" t="s">
        <v>66</v>
      </c>
      <c r="I1808" s="45"/>
      <c r="J1808" s="46"/>
      <c r="K1808" s="25"/>
      <c r="L1808" s="22"/>
      <c r="M1808" s="47" t="str">
        <f t="shared" si="58"/>
        <v/>
      </c>
      <c r="N1808" s="27" t="str">
        <f t="shared" si="59"/>
        <v/>
      </c>
      <c r="O1808" s="27" t="str">
        <f t="shared" si="60"/>
        <v/>
      </c>
      <c r="P1808" s="27" t="str">
        <f t="shared" si="61"/>
        <v/>
      </c>
      <c r="Q1808" s="28" t="s">
        <v>66</v>
      </c>
      <c r="R1808" s="33" t="s">
        <v>66</v>
      </c>
      <c r="S1808" s="30">
        <f ca="1">SUMIFS(Dividendos!E:E,Dividendos!B:B,A1808,Dividendos!A:A,"&gt;="&amp;B1808,Dividendos!A:A,"&lt;="&amp; IF(I1808="",TODAY(),I1808 ))*D1808</f>
        <v>0</v>
      </c>
      <c r="T1808" s="30">
        <f t="shared" ca="1" si="62"/>
        <v>0</v>
      </c>
      <c r="U1808" s="31" t="str">
        <f ca="1">IFERROR(__xludf.DUMMYFUNCTION("IFERROR(IF(B1808=TODAY(),GOOGLEFINANCE(""INDEXBVMF:IFIX""),INDEX(GOOGLEFINANCE(""INDEXBVMF:IFIX"",""price"",$B1808),2,2)))"),"")</f>
        <v/>
      </c>
      <c r="V1808" s="31">
        <f ca="1">IFERROR(__xludf.DUMMYFUNCTION("IF(OR(ISBLANK($I1808),I1808=TODAY()), GOOGLEFINANCE(""INDEXBVMF:IFIX"") ,INDEX(GOOGLEFINANCE(""INDEXBVMF:IFIX"",""price"",$I1808),2,2))"),3416.25)</f>
        <v>3416.25</v>
      </c>
      <c r="W1808" s="32" t="e">
        <f t="shared" ca="1" si="63"/>
        <v>#VALUE!</v>
      </c>
      <c r="X1808" s="33" t="s">
        <v>66</v>
      </c>
      <c r="Y1808" s="34">
        <v>0</v>
      </c>
    </row>
    <row r="1809" spans="1:25" ht="15.75" customHeight="1" x14ac:dyDescent="0.2">
      <c r="A1809" s="48"/>
      <c r="B1809" s="45"/>
      <c r="C1809" s="46"/>
      <c r="D1809" s="48"/>
      <c r="E1809" s="135"/>
      <c r="F1809" s="49">
        <f t="shared" si="56"/>
        <v>0</v>
      </c>
      <c r="G1809" s="49">
        <f t="shared" si="57"/>
        <v>0</v>
      </c>
      <c r="H1809" s="34" t="s">
        <v>66</v>
      </c>
      <c r="I1809" s="45"/>
      <c r="J1809" s="46"/>
      <c r="K1809" s="25"/>
      <c r="L1809" s="22"/>
      <c r="M1809" s="47" t="str">
        <f t="shared" si="58"/>
        <v/>
      </c>
      <c r="N1809" s="27" t="str">
        <f t="shared" si="59"/>
        <v/>
      </c>
      <c r="O1809" s="27" t="str">
        <f t="shared" si="60"/>
        <v/>
      </c>
      <c r="P1809" s="27" t="str">
        <f t="shared" si="61"/>
        <v/>
      </c>
      <c r="Q1809" s="28" t="s">
        <v>66</v>
      </c>
      <c r="R1809" s="33" t="s">
        <v>66</v>
      </c>
      <c r="S1809" s="30">
        <f ca="1">SUMIFS(Dividendos!E:E,Dividendos!B:B,A1809,Dividendos!A:A,"&gt;="&amp;B1809,Dividendos!A:A,"&lt;="&amp; IF(I1809="",TODAY(),I1809 ))*D1809</f>
        <v>0</v>
      </c>
      <c r="T1809" s="30">
        <f t="shared" ca="1" si="62"/>
        <v>0</v>
      </c>
      <c r="U1809" s="31" t="str">
        <f ca="1">IFERROR(__xludf.DUMMYFUNCTION("IFERROR(IF(B1809=TODAY(),GOOGLEFINANCE(""INDEXBVMF:IFIX""),INDEX(GOOGLEFINANCE(""INDEXBVMF:IFIX"",""price"",$B1809),2,2)))"),"")</f>
        <v/>
      </c>
      <c r="V1809" s="31">
        <f ca="1">IFERROR(__xludf.DUMMYFUNCTION("IF(OR(ISBLANK($I1809),I1809=TODAY()), GOOGLEFINANCE(""INDEXBVMF:IFIX"") ,INDEX(GOOGLEFINANCE(""INDEXBVMF:IFIX"",""price"",$I1809),2,2))"),3416.25)</f>
        <v>3416.25</v>
      </c>
      <c r="W1809" s="32" t="e">
        <f t="shared" ca="1" si="63"/>
        <v>#VALUE!</v>
      </c>
      <c r="X1809" s="33" t="s">
        <v>66</v>
      </c>
      <c r="Y1809" s="34">
        <v>0</v>
      </c>
    </row>
    <row r="1810" spans="1:25" ht="15.75" customHeight="1" x14ac:dyDescent="0.2">
      <c r="A1810" s="48"/>
      <c r="B1810" s="45"/>
      <c r="C1810" s="46"/>
      <c r="D1810" s="48"/>
      <c r="E1810" s="135"/>
      <c r="F1810" s="49">
        <f t="shared" si="56"/>
        <v>0</v>
      </c>
      <c r="G1810" s="49">
        <f t="shared" si="57"/>
        <v>0</v>
      </c>
      <c r="H1810" s="34" t="s">
        <v>66</v>
      </c>
      <c r="I1810" s="45"/>
      <c r="J1810" s="46"/>
      <c r="K1810" s="25"/>
      <c r="L1810" s="22"/>
      <c r="M1810" s="47" t="str">
        <f t="shared" si="58"/>
        <v/>
      </c>
      <c r="N1810" s="27" t="str">
        <f t="shared" si="59"/>
        <v/>
      </c>
      <c r="O1810" s="27" t="str">
        <f t="shared" si="60"/>
        <v/>
      </c>
      <c r="P1810" s="27" t="str">
        <f t="shared" si="61"/>
        <v/>
      </c>
      <c r="Q1810" s="28" t="s">
        <v>66</v>
      </c>
      <c r="R1810" s="33" t="s">
        <v>66</v>
      </c>
      <c r="S1810" s="30">
        <f ca="1">SUMIFS(Dividendos!E:E,Dividendos!B:B,A1810,Dividendos!A:A,"&gt;="&amp;B1810,Dividendos!A:A,"&lt;="&amp; IF(I1810="",TODAY(),I1810 ))*D1810</f>
        <v>0</v>
      </c>
      <c r="T1810" s="30">
        <f t="shared" ca="1" si="62"/>
        <v>0</v>
      </c>
      <c r="U1810" s="31" t="str">
        <f ca="1">IFERROR(__xludf.DUMMYFUNCTION("IFERROR(IF(B1810=TODAY(),GOOGLEFINANCE(""INDEXBVMF:IFIX""),INDEX(GOOGLEFINANCE(""INDEXBVMF:IFIX"",""price"",$B1810),2,2)))"),"")</f>
        <v/>
      </c>
      <c r="V1810" s="31">
        <f ca="1">IFERROR(__xludf.DUMMYFUNCTION("IF(OR(ISBLANK($I1810),I1810=TODAY()), GOOGLEFINANCE(""INDEXBVMF:IFIX"") ,INDEX(GOOGLEFINANCE(""INDEXBVMF:IFIX"",""price"",$I1810),2,2))"),3416.25)</f>
        <v>3416.25</v>
      </c>
      <c r="W1810" s="32" t="e">
        <f t="shared" ca="1" si="63"/>
        <v>#VALUE!</v>
      </c>
      <c r="X1810" s="33" t="s">
        <v>66</v>
      </c>
      <c r="Y1810" s="34">
        <v>0</v>
      </c>
    </row>
    <row r="1811" spans="1:25" ht="15.75" customHeight="1" x14ac:dyDescent="0.2">
      <c r="A1811" s="48"/>
      <c r="B1811" s="45"/>
      <c r="C1811" s="46"/>
      <c r="D1811" s="48"/>
      <c r="E1811" s="135"/>
      <c r="F1811" s="49">
        <f t="shared" si="56"/>
        <v>0</v>
      </c>
      <c r="G1811" s="49">
        <f t="shared" si="57"/>
        <v>0</v>
      </c>
      <c r="H1811" s="34" t="s">
        <v>66</v>
      </c>
      <c r="I1811" s="45"/>
      <c r="J1811" s="46"/>
      <c r="K1811" s="25"/>
      <c r="L1811" s="22"/>
      <c r="M1811" s="47" t="str">
        <f t="shared" si="58"/>
        <v/>
      </c>
      <c r="N1811" s="27" t="str">
        <f t="shared" si="59"/>
        <v/>
      </c>
      <c r="O1811" s="27" t="str">
        <f t="shared" si="60"/>
        <v/>
      </c>
      <c r="P1811" s="27" t="str">
        <f t="shared" si="61"/>
        <v/>
      </c>
      <c r="Q1811" s="28" t="s">
        <v>66</v>
      </c>
      <c r="R1811" s="33" t="s">
        <v>66</v>
      </c>
      <c r="S1811" s="30">
        <f ca="1">SUMIFS(Dividendos!E:E,Dividendos!B:B,A1811,Dividendos!A:A,"&gt;="&amp;B1811,Dividendos!A:A,"&lt;="&amp; IF(I1811="",TODAY(),I1811 ))*D1811</f>
        <v>0</v>
      </c>
      <c r="T1811" s="30">
        <f t="shared" ca="1" si="62"/>
        <v>0</v>
      </c>
      <c r="U1811" s="31" t="str">
        <f ca="1">IFERROR(__xludf.DUMMYFUNCTION("IFERROR(IF(B1811=TODAY(),GOOGLEFINANCE(""INDEXBVMF:IFIX""),INDEX(GOOGLEFINANCE(""INDEXBVMF:IFIX"",""price"",$B1811),2,2)))"),"")</f>
        <v/>
      </c>
      <c r="V1811" s="31">
        <f ca="1">IFERROR(__xludf.DUMMYFUNCTION("IF(OR(ISBLANK($I1811),I1811=TODAY()), GOOGLEFINANCE(""INDEXBVMF:IFIX"") ,INDEX(GOOGLEFINANCE(""INDEXBVMF:IFIX"",""price"",$I1811),2,2))"),3416.25)</f>
        <v>3416.25</v>
      </c>
      <c r="W1811" s="32" t="e">
        <f t="shared" ca="1" si="63"/>
        <v>#VALUE!</v>
      </c>
      <c r="X1811" s="33" t="s">
        <v>66</v>
      </c>
      <c r="Y1811" s="34">
        <v>0</v>
      </c>
    </row>
    <row r="1812" spans="1:25" ht="15.75" customHeight="1" x14ac:dyDescent="0.2">
      <c r="A1812" s="48"/>
      <c r="B1812" s="45"/>
      <c r="C1812" s="46"/>
      <c r="D1812" s="48"/>
      <c r="E1812" s="135"/>
      <c r="F1812" s="49">
        <f t="shared" si="56"/>
        <v>0</v>
      </c>
      <c r="G1812" s="49">
        <f t="shared" si="57"/>
        <v>0</v>
      </c>
      <c r="H1812" s="34" t="s">
        <v>66</v>
      </c>
      <c r="I1812" s="45"/>
      <c r="J1812" s="46"/>
      <c r="K1812" s="25"/>
      <c r="L1812" s="22"/>
      <c r="M1812" s="47" t="str">
        <f t="shared" si="58"/>
        <v/>
      </c>
      <c r="N1812" s="27" t="str">
        <f t="shared" si="59"/>
        <v/>
      </c>
      <c r="O1812" s="27" t="str">
        <f t="shared" si="60"/>
        <v/>
      </c>
      <c r="P1812" s="27" t="str">
        <f t="shared" si="61"/>
        <v/>
      </c>
      <c r="Q1812" s="28" t="s">
        <v>66</v>
      </c>
      <c r="R1812" s="33" t="s">
        <v>66</v>
      </c>
      <c r="S1812" s="30">
        <f ca="1">SUMIFS(Dividendos!E:E,Dividendos!B:B,A1812,Dividendos!A:A,"&gt;="&amp;B1812,Dividendos!A:A,"&lt;="&amp; IF(I1812="",TODAY(),I1812 ))*D1812</f>
        <v>0</v>
      </c>
      <c r="T1812" s="30">
        <f t="shared" ca="1" si="62"/>
        <v>0</v>
      </c>
      <c r="U1812" s="31" t="str">
        <f ca="1">IFERROR(__xludf.DUMMYFUNCTION("IFERROR(IF(B1812=TODAY(),GOOGLEFINANCE(""INDEXBVMF:IFIX""),INDEX(GOOGLEFINANCE(""INDEXBVMF:IFIX"",""price"",$B1812),2,2)))"),"")</f>
        <v/>
      </c>
      <c r="V1812" s="31">
        <f ca="1">IFERROR(__xludf.DUMMYFUNCTION("IF(OR(ISBLANK($I1812),I1812=TODAY()), GOOGLEFINANCE(""INDEXBVMF:IFIX"") ,INDEX(GOOGLEFINANCE(""INDEXBVMF:IFIX"",""price"",$I1812),2,2))"),3416.25)</f>
        <v>3416.25</v>
      </c>
      <c r="W1812" s="32" t="e">
        <f t="shared" ca="1" si="63"/>
        <v>#VALUE!</v>
      </c>
      <c r="X1812" s="33" t="s">
        <v>66</v>
      </c>
      <c r="Y1812" s="34">
        <v>0</v>
      </c>
    </row>
    <row r="1813" spans="1:25" ht="15.75" customHeight="1" x14ac:dyDescent="0.2">
      <c r="A1813" s="48"/>
      <c r="B1813" s="45"/>
      <c r="C1813" s="46"/>
      <c r="D1813" s="48"/>
      <c r="E1813" s="135"/>
      <c r="F1813" s="49">
        <f t="shared" si="56"/>
        <v>0</v>
      </c>
      <c r="G1813" s="49">
        <f t="shared" si="57"/>
        <v>0</v>
      </c>
      <c r="H1813" s="34" t="s">
        <v>66</v>
      </c>
      <c r="I1813" s="45"/>
      <c r="J1813" s="46"/>
      <c r="K1813" s="25"/>
      <c r="L1813" s="22"/>
      <c r="M1813" s="47" t="str">
        <f t="shared" si="58"/>
        <v/>
      </c>
      <c r="N1813" s="27" t="str">
        <f t="shared" si="59"/>
        <v/>
      </c>
      <c r="O1813" s="27" t="str">
        <f t="shared" si="60"/>
        <v/>
      </c>
      <c r="P1813" s="27" t="str">
        <f t="shared" si="61"/>
        <v/>
      </c>
      <c r="Q1813" s="28" t="s">
        <v>66</v>
      </c>
      <c r="R1813" s="33" t="s">
        <v>66</v>
      </c>
      <c r="S1813" s="30">
        <f ca="1">SUMIFS(Dividendos!E:E,Dividendos!B:B,A1813,Dividendos!A:A,"&gt;="&amp;B1813,Dividendos!A:A,"&lt;="&amp; IF(I1813="",TODAY(),I1813 ))*D1813</f>
        <v>0</v>
      </c>
      <c r="T1813" s="30">
        <f t="shared" ca="1" si="62"/>
        <v>0</v>
      </c>
      <c r="U1813" s="31" t="str">
        <f ca="1">IFERROR(__xludf.DUMMYFUNCTION("IFERROR(IF(B1813=TODAY(),GOOGLEFINANCE(""INDEXBVMF:IFIX""),INDEX(GOOGLEFINANCE(""INDEXBVMF:IFIX"",""price"",$B1813),2,2)))"),"")</f>
        <v/>
      </c>
      <c r="V1813" s="31">
        <f ca="1">IFERROR(__xludf.DUMMYFUNCTION("IF(OR(ISBLANK($I1813),I1813=TODAY()), GOOGLEFINANCE(""INDEXBVMF:IFIX"") ,INDEX(GOOGLEFINANCE(""INDEXBVMF:IFIX"",""price"",$I1813),2,2))"),3416.25)</f>
        <v>3416.25</v>
      </c>
      <c r="W1813" s="32" t="e">
        <f t="shared" ca="1" si="63"/>
        <v>#VALUE!</v>
      </c>
      <c r="X1813" s="33" t="s">
        <v>66</v>
      </c>
      <c r="Y1813" s="34">
        <v>0</v>
      </c>
    </row>
    <row r="1814" spans="1:25" ht="15.75" customHeight="1" x14ac:dyDescent="0.2">
      <c r="A1814" s="48"/>
      <c r="B1814" s="45"/>
      <c r="C1814" s="46"/>
      <c r="D1814" s="48"/>
      <c r="E1814" s="135"/>
      <c r="F1814" s="49">
        <f t="shared" si="56"/>
        <v>0</v>
      </c>
      <c r="G1814" s="49">
        <f t="shared" si="57"/>
        <v>0</v>
      </c>
      <c r="H1814" s="34" t="s">
        <v>66</v>
      </c>
      <c r="I1814" s="45"/>
      <c r="J1814" s="46"/>
      <c r="K1814" s="25"/>
      <c r="L1814" s="22"/>
      <c r="M1814" s="47" t="str">
        <f t="shared" si="58"/>
        <v/>
      </c>
      <c r="N1814" s="27" t="str">
        <f t="shared" si="59"/>
        <v/>
      </c>
      <c r="O1814" s="27" t="str">
        <f t="shared" si="60"/>
        <v/>
      </c>
      <c r="P1814" s="27" t="str">
        <f t="shared" si="61"/>
        <v/>
      </c>
      <c r="Q1814" s="28" t="s">
        <v>66</v>
      </c>
      <c r="R1814" s="33" t="s">
        <v>66</v>
      </c>
      <c r="S1814" s="30">
        <f ca="1">SUMIFS(Dividendos!E:E,Dividendos!B:B,A1814,Dividendos!A:A,"&gt;="&amp;B1814,Dividendos!A:A,"&lt;="&amp; IF(I1814="",TODAY(),I1814 ))*D1814</f>
        <v>0</v>
      </c>
      <c r="T1814" s="30">
        <f t="shared" ca="1" si="62"/>
        <v>0</v>
      </c>
      <c r="U1814" s="31" t="str">
        <f ca="1">IFERROR(__xludf.DUMMYFUNCTION("IFERROR(IF(B1814=TODAY(),GOOGLEFINANCE(""INDEXBVMF:IFIX""),INDEX(GOOGLEFINANCE(""INDEXBVMF:IFIX"",""price"",$B1814),2,2)))"),"")</f>
        <v/>
      </c>
      <c r="V1814" s="31">
        <f ca="1">IFERROR(__xludf.DUMMYFUNCTION("IF(OR(ISBLANK($I1814),I1814=TODAY()), GOOGLEFINANCE(""INDEXBVMF:IFIX"") ,INDEX(GOOGLEFINANCE(""INDEXBVMF:IFIX"",""price"",$I1814),2,2))"),3416.25)</f>
        <v>3416.25</v>
      </c>
      <c r="W1814" s="32" t="e">
        <f t="shared" ca="1" si="63"/>
        <v>#VALUE!</v>
      </c>
      <c r="X1814" s="33" t="s">
        <v>66</v>
      </c>
      <c r="Y1814" s="34">
        <v>0</v>
      </c>
    </row>
    <row r="1815" spans="1:25" ht="15.75" customHeight="1" x14ac:dyDescent="0.2">
      <c r="A1815" s="48"/>
      <c r="B1815" s="45"/>
      <c r="C1815" s="46"/>
      <c r="D1815" s="48"/>
      <c r="E1815" s="135"/>
      <c r="F1815" s="49">
        <f t="shared" si="56"/>
        <v>0</v>
      </c>
      <c r="G1815" s="49">
        <f t="shared" si="57"/>
        <v>0</v>
      </c>
      <c r="H1815" s="34" t="s">
        <v>66</v>
      </c>
      <c r="I1815" s="45"/>
      <c r="J1815" s="46"/>
      <c r="K1815" s="25"/>
      <c r="L1815" s="22"/>
      <c r="M1815" s="47" t="str">
        <f t="shared" si="58"/>
        <v/>
      </c>
      <c r="N1815" s="27" t="str">
        <f t="shared" si="59"/>
        <v/>
      </c>
      <c r="O1815" s="27" t="str">
        <f t="shared" si="60"/>
        <v/>
      </c>
      <c r="P1815" s="27" t="str">
        <f t="shared" si="61"/>
        <v/>
      </c>
      <c r="Q1815" s="28" t="s">
        <v>66</v>
      </c>
      <c r="R1815" s="33" t="s">
        <v>66</v>
      </c>
      <c r="S1815" s="30">
        <f ca="1">SUMIFS(Dividendos!E:E,Dividendos!B:B,A1815,Dividendos!A:A,"&gt;="&amp;B1815,Dividendos!A:A,"&lt;="&amp; IF(I1815="",TODAY(),I1815 ))*D1815</f>
        <v>0</v>
      </c>
      <c r="T1815" s="30">
        <f t="shared" ca="1" si="62"/>
        <v>0</v>
      </c>
      <c r="U1815" s="31" t="str">
        <f ca="1">IFERROR(__xludf.DUMMYFUNCTION("IFERROR(IF(B1815=TODAY(),GOOGLEFINANCE(""INDEXBVMF:IFIX""),INDEX(GOOGLEFINANCE(""INDEXBVMF:IFIX"",""price"",$B1815),2,2)))"),"")</f>
        <v/>
      </c>
      <c r="V1815" s="31">
        <f ca="1">IFERROR(__xludf.DUMMYFUNCTION("IF(OR(ISBLANK($I1815),I1815=TODAY()), GOOGLEFINANCE(""INDEXBVMF:IFIX"") ,INDEX(GOOGLEFINANCE(""INDEXBVMF:IFIX"",""price"",$I1815),2,2))"),3416.25)</f>
        <v>3416.25</v>
      </c>
      <c r="W1815" s="32" t="e">
        <f t="shared" ca="1" si="63"/>
        <v>#VALUE!</v>
      </c>
      <c r="X1815" s="33" t="s">
        <v>66</v>
      </c>
      <c r="Y1815" s="34">
        <v>0</v>
      </c>
    </row>
    <row r="1816" spans="1:25" ht="15.75" customHeight="1" x14ac:dyDescent="0.2">
      <c r="A1816" s="48"/>
      <c r="B1816" s="45"/>
      <c r="C1816" s="46"/>
      <c r="D1816" s="48"/>
      <c r="E1816" s="135"/>
      <c r="F1816" s="49">
        <f t="shared" si="56"/>
        <v>0</v>
      </c>
      <c r="G1816" s="49">
        <f t="shared" si="57"/>
        <v>0</v>
      </c>
      <c r="H1816" s="34" t="s">
        <v>66</v>
      </c>
      <c r="I1816" s="45"/>
      <c r="J1816" s="46"/>
      <c r="K1816" s="25"/>
      <c r="L1816" s="22"/>
      <c r="M1816" s="47" t="str">
        <f t="shared" si="58"/>
        <v/>
      </c>
      <c r="N1816" s="27" t="str">
        <f t="shared" si="59"/>
        <v/>
      </c>
      <c r="O1816" s="27" t="str">
        <f t="shared" si="60"/>
        <v/>
      </c>
      <c r="P1816" s="27" t="str">
        <f t="shared" si="61"/>
        <v/>
      </c>
      <c r="Q1816" s="28" t="s">
        <v>66</v>
      </c>
      <c r="R1816" s="33" t="s">
        <v>66</v>
      </c>
      <c r="S1816" s="30">
        <f ca="1">SUMIFS(Dividendos!E:E,Dividendos!B:B,A1816,Dividendos!A:A,"&gt;="&amp;B1816,Dividendos!A:A,"&lt;="&amp; IF(I1816="",TODAY(),I1816 ))*D1816</f>
        <v>0</v>
      </c>
      <c r="T1816" s="30">
        <f t="shared" ca="1" si="62"/>
        <v>0</v>
      </c>
      <c r="U1816" s="31" t="str">
        <f ca="1">IFERROR(__xludf.DUMMYFUNCTION("IFERROR(IF(B1816=TODAY(),GOOGLEFINANCE(""INDEXBVMF:IFIX""),INDEX(GOOGLEFINANCE(""INDEXBVMF:IFIX"",""price"",$B1816),2,2)))"),"")</f>
        <v/>
      </c>
      <c r="V1816" s="31">
        <f ca="1">IFERROR(__xludf.DUMMYFUNCTION("IF(OR(ISBLANK($I1816),I1816=TODAY()), GOOGLEFINANCE(""INDEXBVMF:IFIX"") ,INDEX(GOOGLEFINANCE(""INDEXBVMF:IFIX"",""price"",$I1816),2,2))"),3416.25)</f>
        <v>3416.25</v>
      </c>
      <c r="W1816" s="32" t="e">
        <f t="shared" ca="1" si="63"/>
        <v>#VALUE!</v>
      </c>
      <c r="X1816" s="33" t="s">
        <v>66</v>
      </c>
      <c r="Y1816" s="34">
        <v>0</v>
      </c>
    </row>
    <row r="1817" spans="1:25" ht="15.75" customHeight="1" x14ac:dyDescent="0.2">
      <c r="A1817" s="48"/>
      <c r="B1817" s="45"/>
      <c r="C1817" s="46"/>
      <c r="D1817" s="48"/>
      <c r="E1817" s="135"/>
      <c r="F1817" s="49">
        <f t="shared" si="56"/>
        <v>0</v>
      </c>
      <c r="G1817" s="49">
        <f t="shared" si="57"/>
        <v>0</v>
      </c>
      <c r="H1817" s="34" t="s">
        <v>66</v>
      </c>
      <c r="I1817" s="45"/>
      <c r="J1817" s="46"/>
      <c r="K1817" s="25"/>
      <c r="L1817" s="22"/>
      <c r="M1817" s="47" t="str">
        <f t="shared" si="58"/>
        <v/>
      </c>
      <c r="N1817" s="27" t="str">
        <f t="shared" si="59"/>
        <v/>
      </c>
      <c r="O1817" s="27" t="str">
        <f t="shared" si="60"/>
        <v/>
      </c>
      <c r="P1817" s="27" t="str">
        <f t="shared" si="61"/>
        <v/>
      </c>
      <c r="Q1817" s="28" t="s">
        <v>66</v>
      </c>
      <c r="R1817" s="33" t="s">
        <v>66</v>
      </c>
      <c r="S1817" s="30">
        <f ca="1">SUMIFS(Dividendos!E:E,Dividendos!B:B,A1817,Dividendos!A:A,"&gt;="&amp;B1817,Dividendos!A:A,"&lt;="&amp; IF(I1817="",TODAY(),I1817 ))*D1817</f>
        <v>0</v>
      </c>
      <c r="T1817" s="30">
        <f t="shared" ca="1" si="62"/>
        <v>0</v>
      </c>
      <c r="U1817" s="31" t="str">
        <f ca="1">IFERROR(__xludf.DUMMYFUNCTION("IFERROR(IF(B1817=TODAY(),GOOGLEFINANCE(""INDEXBVMF:IFIX""),INDEX(GOOGLEFINANCE(""INDEXBVMF:IFIX"",""price"",$B1817),2,2)))"),"")</f>
        <v/>
      </c>
      <c r="V1817" s="31">
        <f ca="1">IFERROR(__xludf.DUMMYFUNCTION("IF(OR(ISBLANK($I1817),I1817=TODAY()), GOOGLEFINANCE(""INDEXBVMF:IFIX"") ,INDEX(GOOGLEFINANCE(""INDEXBVMF:IFIX"",""price"",$I1817),2,2))"),3416.25)</f>
        <v>3416.25</v>
      </c>
      <c r="W1817" s="32" t="e">
        <f t="shared" ca="1" si="63"/>
        <v>#VALUE!</v>
      </c>
      <c r="X1817" s="33" t="s">
        <v>66</v>
      </c>
      <c r="Y1817" s="34">
        <v>0</v>
      </c>
    </row>
    <row r="1818" spans="1:25" ht="15.75" customHeight="1" x14ac:dyDescent="0.2">
      <c r="A1818" s="48"/>
      <c r="B1818" s="45"/>
      <c r="C1818" s="46"/>
      <c r="D1818" s="48"/>
      <c r="E1818" s="135"/>
      <c r="F1818" s="49">
        <f t="shared" si="56"/>
        <v>0</v>
      </c>
      <c r="G1818" s="49">
        <f t="shared" si="57"/>
        <v>0</v>
      </c>
      <c r="H1818" s="34" t="s">
        <v>66</v>
      </c>
      <c r="I1818" s="45"/>
      <c r="J1818" s="46"/>
      <c r="K1818" s="25"/>
      <c r="L1818" s="22"/>
      <c r="M1818" s="47" t="str">
        <f t="shared" si="58"/>
        <v/>
      </c>
      <c r="N1818" s="27" t="str">
        <f t="shared" si="59"/>
        <v/>
      </c>
      <c r="O1818" s="27" t="str">
        <f t="shared" si="60"/>
        <v/>
      </c>
      <c r="P1818" s="27" t="str">
        <f t="shared" si="61"/>
        <v/>
      </c>
      <c r="Q1818" s="28" t="s">
        <v>66</v>
      </c>
      <c r="R1818" s="33" t="s">
        <v>66</v>
      </c>
      <c r="S1818" s="30">
        <f ca="1">SUMIFS(Dividendos!E:E,Dividendos!B:B,A1818,Dividendos!A:A,"&gt;="&amp;B1818,Dividendos!A:A,"&lt;="&amp; IF(I1818="",TODAY(),I1818 ))*D1818</f>
        <v>0</v>
      </c>
      <c r="T1818" s="30">
        <f t="shared" ca="1" si="62"/>
        <v>0</v>
      </c>
      <c r="U1818" s="31" t="str">
        <f ca="1">IFERROR(__xludf.DUMMYFUNCTION("IFERROR(IF(B1818=TODAY(),GOOGLEFINANCE(""INDEXBVMF:IFIX""),INDEX(GOOGLEFINANCE(""INDEXBVMF:IFIX"",""price"",$B1818),2,2)))"),"")</f>
        <v/>
      </c>
      <c r="V1818" s="31">
        <f ca="1">IFERROR(__xludf.DUMMYFUNCTION("IF(OR(ISBLANK($I1818),I1818=TODAY()), GOOGLEFINANCE(""INDEXBVMF:IFIX"") ,INDEX(GOOGLEFINANCE(""INDEXBVMF:IFIX"",""price"",$I1818),2,2))"),3416.25)</f>
        <v>3416.25</v>
      </c>
      <c r="W1818" s="32" t="e">
        <f t="shared" ca="1" si="63"/>
        <v>#VALUE!</v>
      </c>
      <c r="X1818" s="33" t="s">
        <v>66</v>
      </c>
      <c r="Y1818" s="34">
        <v>0</v>
      </c>
    </row>
    <row r="1819" spans="1:25" ht="15.75" customHeight="1" x14ac:dyDescent="0.2">
      <c r="A1819" s="48"/>
      <c r="B1819" s="45"/>
      <c r="C1819" s="46"/>
      <c r="D1819" s="48"/>
      <c r="E1819" s="135"/>
      <c r="F1819" s="49">
        <f t="shared" si="56"/>
        <v>0</v>
      </c>
      <c r="G1819" s="49">
        <f t="shared" si="57"/>
        <v>0</v>
      </c>
      <c r="H1819" s="34" t="s">
        <v>66</v>
      </c>
      <c r="I1819" s="45"/>
      <c r="J1819" s="46"/>
      <c r="K1819" s="25"/>
      <c r="L1819" s="22"/>
      <c r="M1819" s="47" t="str">
        <f t="shared" si="58"/>
        <v/>
      </c>
      <c r="N1819" s="27" t="str">
        <f t="shared" si="59"/>
        <v/>
      </c>
      <c r="O1819" s="27" t="str">
        <f t="shared" si="60"/>
        <v/>
      </c>
      <c r="P1819" s="27" t="str">
        <f t="shared" si="61"/>
        <v/>
      </c>
      <c r="Q1819" s="28" t="s">
        <v>66</v>
      </c>
      <c r="R1819" s="33" t="s">
        <v>66</v>
      </c>
      <c r="S1819" s="30">
        <f ca="1">SUMIFS(Dividendos!E:E,Dividendos!B:B,A1819,Dividendos!A:A,"&gt;="&amp;B1819,Dividendos!A:A,"&lt;="&amp; IF(I1819="",TODAY(),I1819 ))*D1819</f>
        <v>0</v>
      </c>
      <c r="T1819" s="30">
        <f t="shared" ca="1" si="62"/>
        <v>0</v>
      </c>
      <c r="U1819" s="31" t="str">
        <f ca="1">IFERROR(__xludf.DUMMYFUNCTION("IFERROR(IF(B1819=TODAY(),GOOGLEFINANCE(""INDEXBVMF:IFIX""),INDEX(GOOGLEFINANCE(""INDEXBVMF:IFIX"",""price"",$B1819),2,2)))"),"")</f>
        <v/>
      </c>
      <c r="V1819" s="31">
        <f ca="1">IFERROR(__xludf.DUMMYFUNCTION("IF(OR(ISBLANK($I1819),I1819=TODAY()), GOOGLEFINANCE(""INDEXBVMF:IFIX"") ,INDEX(GOOGLEFINANCE(""INDEXBVMF:IFIX"",""price"",$I1819),2,2))"),3416.25)</f>
        <v>3416.25</v>
      </c>
      <c r="W1819" s="32" t="e">
        <f t="shared" ca="1" si="63"/>
        <v>#VALUE!</v>
      </c>
      <c r="X1819" s="33" t="s">
        <v>66</v>
      </c>
      <c r="Y1819" s="34">
        <v>0</v>
      </c>
    </row>
    <row r="1820" spans="1:25" ht="15.75" customHeight="1" x14ac:dyDescent="0.2">
      <c r="A1820" s="48"/>
      <c r="B1820" s="45"/>
      <c r="C1820" s="46"/>
      <c r="D1820" s="48"/>
      <c r="E1820" s="135"/>
      <c r="F1820" s="49">
        <f t="shared" si="56"/>
        <v>0</v>
      </c>
      <c r="G1820" s="49">
        <f t="shared" si="57"/>
        <v>0</v>
      </c>
      <c r="H1820" s="34" t="s">
        <v>66</v>
      </c>
      <c r="I1820" s="45"/>
      <c r="J1820" s="46"/>
      <c r="K1820" s="25"/>
      <c r="L1820" s="22"/>
      <c r="M1820" s="47" t="str">
        <f t="shared" si="58"/>
        <v/>
      </c>
      <c r="N1820" s="27" t="str">
        <f t="shared" si="59"/>
        <v/>
      </c>
      <c r="O1820" s="27" t="str">
        <f t="shared" si="60"/>
        <v/>
      </c>
      <c r="P1820" s="27" t="str">
        <f t="shared" si="61"/>
        <v/>
      </c>
      <c r="Q1820" s="28" t="s">
        <v>66</v>
      </c>
      <c r="R1820" s="33" t="s">
        <v>66</v>
      </c>
      <c r="S1820" s="30">
        <f ca="1">SUMIFS(Dividendos!E:E,Dividendos!B:B,A1820,Dividendos!A:A,"&gt;="&amp;B1820,Dividendos!A:A,"&lt;="&amp; IF(I1820="",TODAY(),I1820 ))*D1820</f>
        <v>0</v>
      </c>
      <c r="T1820" s="30">
        <f t="shared" ca="1" si="62"/>
        <v>0</v>
      </c>
      <c r="U1820" s="31" t="str">
        <f ca="1">IFERROR(__xludf.DUMMYFUNCTION("IFERROR(IF(B1820=TODAY(),GOOGLEFINANCE(""INDEXBVMF:IFIX""),INDEX(GOOGLEFINANCE(""INDEXBVMF:IFIX"",""price"",$B1820),2,2)))"),"")</f>
        <v/>
      </c>
      <c r="V1820" s="31">
        <f ca="1">IFERROR(__xludf.DUMMYFUNCTION("IF(OR(ISBLANK($I1820),I1820=TODAY()), GOOGLEFINANCE(""INDEXBVMF:IFIX"") ,INDEX(GOOGLEFINANCE(""INDEXBVMF:IFIX"",""price"",$I1820),2,2))"),3416.25)</f>
        <v>3416.25</v>
      </c>
      <c r="W1820" s="32" t="e">
        <f t="shared" ca="1" si="63"/>
        <v>#VALUE!</v>
      </c>
      <c r="X1820" s="33" t="s">
        <v>66</v>
      </c>
      <c r="Y1820" s="34">
        <v>0</v>
      </c>
    </row>
    <row r="1821" spans="1:25" ht="15.75" customHeight="1" x14ac:dyDescent="0.2">
      <c r="A1821" s="48"/>
      <c r="B1821" s="45"/>
      <c r="C1821" s="46"/>
      <c r="D1821" s="48"/>
      <c r="E1821" s="135"/>
      <c r="F1821" s="49">
        <f t="shared" si="56"/>
        <v>0</v>
      </c>
      <c r="G1821" s="49">
        <f t="shared" si="57"/>
        <v>0</v>
      </c>
      <c r="H1821" s="34" t="s">
        <v>66</v>
      </c>
      <c r="I1821" s="45"/>
      <c r="J1821" s="46"/>
      <c r="K1821" s="25"/>
      <c r="L1821" s="22"/>
      <c r="M1821" s="47" t="str">
        <f t="shared" si="58"/>
        <v/>
      </c>
      <c r="N1821" s="27" t="str">
        <f t="shared" si="59"/>
        <v/>
      </c>
      <c r="O1821" s="27" t="str">
        <f t="shared" si="60"/>
        <v/>
      </c>
      <c r="P1821" s="27" t="str">
        <f t="shared" si="61"/>
        <v/>
      </c>
      <c r="Q1821" s="28" t="s">
        <v>66</v>
      </c>
      <c r="R1821" s="33" t="s">
        <v>66</v>
      </c>
      <c r="S1821" s="30">
        <f ca="1">SUMIFS(Dividendos!E:E,Dividendos!B:B,A1821,Dividendos!A:A,"&gt;="&amp;B1821,Dividendos!A:A,"&lt;="&amp; IF(I1821="",TODAY(),I1821 ))*D1821</f>
        <v>0</v>
      </c>
      <c r="T1821" s="30">
        <f t="shared" ca="1" si="62"/>
        <v>0</v>
      </c>
      <c r="U1821" s="31" t="str">
        <f ca="1">IFERROR(__xludf.DUMMYFUNCTION("IFERROR(IF(B1821=TODAY(),GOOGLEFINANCE(""INDEXBVMF:IFIX""),INDEX(GOOGLEFINANCE(""INDEXBVMF:IFIX"",""price"",$B1821),2,2)))"),"")</f>
        <v/>
      </c>
      <c r="V1821" s="31">
        <f ca="1">IFERROR(__xludf.DUMMYFUNCTION("IF(OR(ISBLANK($I1821),I1821=TODAY()), GOOGLEFINANCE(""INDEXBVMF:IFIX"") ,INDEX(GOOGLEFINANCE(""INDEXBVMF:IFIX"",""price"",$I1821),2,2))"),3416.25)</f>
        <v>3416.25</v>
      </c>
      <c r="W1821" s="32" t="e">
        <f t="shared" ca="1" si="63"/>
        <v>#VALUE!</v>
      </c>
      <c r="X1821" s="33" t="s">
        <v>66</v>
      </c>
      <c r="Y1821" s="34">
        <v>0</v>
      </c>
    </row>
    <row r="1822" spans="1:25" ht="15.75" customHeight="1" x14ac:dyDescent="0.2">
      <c r="A1822" s="48"/>
      <c r="B1822" s="45"/>
      <c r="C1822" s="46"/>
      <c r="D1822" s="48"/>
      <c r="E1822" s="135"/>
      <c r="F1822" s="49">
        <f t="shared" si="56"/>
        <v>0</v>
      </c>
      <c r="G1822" s="49">
        <f t="shared" si="57"/>
        <v>0</v>
      </c>
      <c r="H1822" s="34" t="s">
        <v>66</v>
      </c>
      <c r="I1822" s="45"/>
      <c r="J1822" s="46"/>
      <c r="K1822" s="25"/>
      <c r="L1822" s="22"/>
      <c r="M1822" s="47" t="str">
        <f t="shared" si="58"/>
        <v/>
      </c>
      <c r="N1822" s="27" t="str">
        <f t="shared" si="59"/>
        <v/>
      </c>
      <c r="O1822" s="27" t="str">
        <f t="shared" si="60"/>
        <v/>
      </c>
      <c r="P1822" s="27" t="str">
        <f t="shared" si="61"/>
        <v/>
      </c>
      <c r="Q1822" s="28" t="s">
        <v>66</v>
      </c>
      <c r="R1822" s="33" t="s">
        <v>66</v>
      </c>
      <c r="S1822" s="30">
        <f ca="1">SUMIFS(Dividendos!E:E,Dividendos!B:B,A1822,Dividendos!A:A,"&gt;="&amp;B1822,Dividendos!A:A,"&lt;="&amp; IF(I1822="",TODAY(),I1822 ))*D1822</f>
        <v>0</v>
      </c>
      <c r="T1822" s="30">
        <f t="shared" ca="1" si="62"/>
        <v>0</v>
      </c>
      <c r="U1822" s="31" t="str">
        <f ca="1">IFERROR(__xludf.DUMMYFUNCTION("IFERROR(IF(B1822=TODAY(),GOOGLEFINANCE(""INDEXBVMF:IFIX""),INDEX(GOOGLEFINANCE(""INDEXBVMF:IFIX"",""price"",$B1822),2,2)))"),"")</f>
        <v/>
      </c>
      <c r="V1822" s="31">
        <f ca="1">IFERROR(__xludf.DUMMYFUNCTION("IF(OR(ISBLANK($I1822),I1822=TODAY()), GOOGLEFINANCE(""INDEXBVMF:IFIX"") ,INDEX(GOOGLEFINANCE(""INDEXBVMF:IFIX"",""price"",$I1822),2,2))"),3416.25)</f>
        <v>3416.25</v>
      </c>
      <c r="W1822" s="32" t="e">
        <f t="shared" ca="1" si="63"/>
        <v>#VALUE!</v>
      </c>
      <c r="X1822" s="33" t="s">
        <v>66</v>
      </c>
      <c r="Y1822" s="34">
        <v>0</v>
      </c>
    </row>
    <row r="1823" spans="1:25" ht="15.75" customHeight="1" x14ac:dyDescent="0.2">
      <c r="A1823" s="48"/>
      <c r="B1823" s="45"/>
      <c r="C1823" s="46"/>
      <c r="D1823" s="48"/>
      <c r="E1823" s="135"/>
      <c r="F1823" s="49">
        <f t="shared" si="56"/>
        <v>0</v>
      </c>
      <c r="G1823" s="49">
        <f t="shared" si="57"/>
        <v>0</v>
      </c>
      <c r="H1823" s="34" t="s">
        <v>66</v>
      </c>
      <c r="I1823" s="45"/>
      <c r="J1823" s="46"/>
      <c r="K1823" s="25"/>
      <c r="L1823" s="22"/>
      <c r="M1823" s="47" t="str">
        <f t="shared" si="58"/>
        <v/>
      </c>
      <c r="N1823" s="27" t="str">
        <f t="shared" si="59"/>
        <v/>
      </c>
      <c r="O1823" s="27" t="str">
        <f t="shared" si="60"/>
        <v/>
      </c>
      <c r="P1823" s="27" t="str">
        <f t="shared" si="61"/>
        <v/>
      </c>
      <c r="Q1823" s="28" t="s">
        <v>66</v>
      </c>
      <c r="R1823" s="33" t="s">
        <v>66</v>
      </c>
      <c r="S1823" s="30">
        <f ca="1">SUMIFS(Dividendos!E:E,Dividendos!B:B,A1823,Dividendos!A:A,"&gt;="&amp;B1823,Dividendos!A:A,"&lt;="&amp; IF(I1823="",TODAY(),I1823 ))*D1823</f>
        <v>0</v>
      </c>
      <c r="T1823" s="30">
        <f t="shared" ca="1" si="62"/>
        <v>0</v>
      </c>
      <c r="U1823" s="31" t="str">
        <f ca="1">IFERROR(__xludf.DUMMYFUNCTION("IFERROR(IF(B1823=TODAY(),GOOGLEFINANCE(""INDEXBVMF:IFIX""),INDEX(GOOGLEFINANCE(""INDEXBVMF:IFIX"",""price"",$B1823),2,2)))"),"")</f>
        <v/>
      </c>
      <c r="V1823" s="31">
        <f ca="1">IFERROR(__xludf.DUMMYFUNCTION("IF(OR(ISBLANK($I1823),I1823=TODAY()), GOOGLEFINANCE(""INDEXBVMF:IFIX"") ,INDEX(GOOGLEFINANCE(""INDEXBVMF:IFIX"",""price"",$I1823),2,2))"),3416.25)</f>
        <v>3416.25</v>
      </c>
      <c r="W1823" s="32" t="e">
        <f t="shared" ca="1" si="63"/>
        <v>#VALUE!</v>
      </c>
      <c r="X1823" s="33" t="s">
        <v>66</v>
      </c>
      <c r="Y1823" s="34">
        <v>0</v>
      </c>
    </row>
    <row r="1824" spans="1:25" ht="15.75" customHeight="1" x14ac:dyDescent="0.2">
      <c r="A1824" s="48"/>
      <c r="B1824" s="45"/>
      <c r="C1824" s="46"/>
      <c r="D1824" s="48"/>
      <c r="E1824" s="135"/>
      <c r="F1824" s="49">
        <f t="shared" si="56"/>
        <v>0</v>
      </c>
      <c r="G1824" s="49">
        <f t="shared" si="57"/>
        <v>0</v>
      </c>
      <c r="H1824" s="34" t="s">
        <v>66</v>
      </c>
      <c r="I1824" s="45"/>
      <c r="J1824" s="46"/>
      <c r="K1824" s="25"/>
      <c r="L1824" s="22"/>
      <c r="M1824" s="47" t="str">
        <f t="shared" si="58"/>
        <v/>
      </c>
      <c r="N1824" s="27" t="str">
        <f t="shared" si="59"/>
        <v/>
      </c>
      <c r="O1824" s="27" t="str">
        <f t="shared" si="60"/>
        <v/>
      </c>
      <c r="P1824" s="27" t="str">
        <f t="shared" si="61"/>
        <v/>
      </c>
      <c r="Q1824" s="28" t="s">
        <v>66</v>
      </c>
      <c r="R1824" s="33" t="s">
        <v>66</v>
      </c>
      <c r="S1824" s="30">
        <f ca="1">SUMIFS(Dividendos!E:E,Dividendos!B:B,A1824,Dividendos!A:A,"&gt;="&amp;B1824,Dividendos!A:A,"&lt;="&amp; IF(I1824="",TODAY(),I1824 ))*D1824</f>
        <v>0</v>
      </c>
      <c r="T1824" s="30">
        <f t="shared" ca="1" si="62"/>
        <v>0</v>
      </c>
      <c r="U1824" s="31" t="str">
        <f ca="1">IFERROR(__xludf.DUMMYFUNCTION("IFERROR(IF(B1824=TODAY(),GOOGLEFINANCE(""INDEXBVMF:IFIX""),INDEX(GOOGLEFINANCE(""INDEXBVMF:IFIX"",""price"",$B1824),2,2)))"),"")</f>
        <v/>
      </c>
      <c r="V1824" s="31">
        <f ca="1">IFERROR(__xludf.DUMMYFUNCTION("IF(OR(ISBLANK($I1824),I1824=TODAY()), GOOGLEFINANCE(""INDEXBVMF:IFIX"") ,INDEX(GOOGLEFINANCE(""INDEXBVMF:IFIX"",""price"",$I1824),2,2))"),3416.25)</f>
        <v>3416.25</v>
      </c>
      <c r="W1824" s="32" t="e">
        <f t="shared" ca="1" si="63"/>
        <v>#VALUE!</v>
      </c>
      <c r="X1824" s="33" t="s">
        <v>66</v>
      </c>
      <c r="Y1824" s="34">
        <v>0</v>
      </c>
    </row>
    <row r="1825" spans="1:25" ht="15.75" customHeight="1" x14ac:dyDescent="0.2">
      <c r="A1825" s="48"/>
      <c r="B1825" s="45"/>
      <c r="C1825" s="46"/>
      <c r="D1825" s="48"/>
      <c r="E1825" s="135"/>
      <c r="F1825" s="49">
        <f t="shared" si="56"/>
        <v>0</v>
      </c>
      <c r="G1825" s="49">
        <f t="shared" si="57"/>
        <v>0</v>
      </c>
      <c r="H1825" s="34" t="s">
        <v>66</v>
      </c>
      <c r="I1825" s="45"/>
      <c r="J1825" s="46"/>
      <c r="K1825" s="25"/>
      <c r="L1825" s="22"/>
      <c r="M1825" s="47" t="str">
        <f t="shared" si="58"/>
        <v/>
      </c>
      <c r="N1825" s="27" t="str">
        <f t="shared" si="59"/>
        <v/>
      </c>
      <c r="O1825" s="27" t="str">
        <f t="shared" si="60"/>
        <v/>
      </c>
      <c r="P1825" s="27" t="str">
        <f t="shared" si="61"/>
        <v/>
      </c>
      <c r="Q1825" s="28" t="s">
        <v>66</v>
      </c>
      <c r="R1825" s="33" t="s">
        <v>66</v>
      </c>
      <c r="S1825" s="30">
        <f ca="1">SUMIFS(Dividendos!E:E,Dividendos!B:B,A1825,Dividendos!A:A,"&gt;="&amp;B1825,Dividendos!A:A,"&lt;="&amp; IF(I1825="",TODAY(),I1825 ))*D1825</f>
        <v>0</v>
      </c>
      <c r="T1825" s="30">
        <f t="shared" ca="1" si="62"/>
        <v>0</v>
      </c>
      <c r="U1825" s="31" t="str">
        <f ca="1">IFERROR(__xludf.DUMMYFUNCTION("IFERROR(IF(B1825=TODAY(),GOOGLEFINANCE(""INDEXBVMF:IFIX""),INDEX(GOOGLEFINANCE(""INDEXBVMF:IFIX"",""price"",$B1825),2,2)))"),"")</f>
        <v/>
      </c>
      <c r="V1825" s="31">
        <f ca="1">IFERROR(__xludf.DUMMYFUNCTION("IF(OR(ISBLANK($I1825),I1825=TODAY()), GOOGLEFINANCE(""INDEXBVMF:IFIX"") ,INDEX(GOOGLEFINANCE(""INDEXBVMF:IFIX"",""price"",$I1825),2,2))"),3416.25)</f>
        <v>3416.25</v>
      </c>
      <c r="W1825" s="32" t="e">
        <f t="shared" ca="1" si="63"/>
        <v>#VALUE!</v>
      </c>
      <c r="X1825" s="33" t="s">
        <v>66</v>
      </c>
      <c r="Y1825" s="34">
        <v>0</v>
      </c>
    </row>
    <row r="1826" spans="1:25" ht="15.75" customHeight="1" x14ac:dyDescent="0.2">
      <c r="A1826" s="48"/>
      <c r="B1826" s="45"/>
      <c r="C1826" s="46"/>
      <c r="D1826" s="48"/>
      <c r="E1826" s="135"/>
      <c r="F1826" s="49">
        <f t="shared" si="56"/>
        <v>0</v>
      </c>
      <c r="G1826" s="49">
        <f t="shared" si="57"/>
        <v>0</v>
      </c>
      <c r="H1826" s="34" t="s">
        <v>66</v>
      </c>
      <c r="I1826" s="45"/>
      <c r="J1826" s="46"/>
      <c r="K1826" s="25"/>
      <c r="L1826" s="22"/>
      <c r="M1826" s="47" t="str">
        <f t="shared" si="58"/>
        <v/>
      </c>
      <c r="N1826" s="27" t="str">
        <f t="shared" si="59"/>
        <v/>
      </c>
      <c r="O1826" s="27" t="str">
        <f t="shared" si="60"/>
        <v/>
      </c>
      <c r="P1826" s="27" t="str">
        <f t="shared" si="61"/>
        <v/>
      </c>
      <c r="Q1826" s="28" t="s">
        <v>66</v>
      </c>
      <c r="R1826" s="33" t="s">
        <v>66</v>
      </c>
      <c r="S1826" s="30">
        <f ca="1">SUMIFS(Dividendos!E:E,Dividendos!B:B,A1826,Dividendos!A:A,"&gt;="&amp;B1826,Dividendos!A:A,"&lt;="&amp; IF(I1826="",TODAY(),I1826 ))*D1826</f>
        <v>0</v>
      </c>
      <c r="T1826" s="30">
        <f t="shared" ca="1" si="62"/>
        <v>0</v>
      </c>
      <c r="U1826" s="31" t="str">
        <f ca="1">IFERROR(__xludf.DUMMYFUNCTION("IFERROR(IF(B1826=TODAY(),GOOGLEFINANCE(""INDEXBVMF:IFIX""),INDEX(GOOGLEFINANCE(""INDEXBVMF:IFIX"",""price"",$B1826),2,2)))"),"")</f>
        <v/>
      </c>
      <c r="V1826" s="31">
        <f ca="1">IFERROR(__xludf.DUMMYFUNCTION("IF(OR(ISBLANK($I1826),I1826=TODAY()), GOOGLEFINANCE(""INDEXBVMF:IFIX"") ,INDEX(GOOGLEFINANCE(""INDEXBVMF:IFIX"",""price"",$I1826),2,2))"),3416.25)</f>
        <v>3416.25</v>
      </c>
      <c r="W1826" s="32" t="e">
        <f t="shared" ca="1" si="63"/>
        <v>#VALUE!</v>
      </c>
      <c r="X1826" s="33" t="s">
        <v>66</v>
      </c>
      <c r="Y1826" s="34">
        <v>0</v>
      </c>
    </row>
    <row r="1827" spans="1:25" ht="15.75" customHeight="1" x14ac:dyDescent="0.2">
      <c r="A1827" s="48"/>
      <c r="B1827" s="45"/>
      <c r="C1827" s="46"/>
      <c r="D1827" s="48"/>
      <c r="E1827" s="135"/>
      <c r="F1827" s="49">
        <f t="shared" si="56"/>
        <v>0</v>
      </c>
      <c r="G1827" s="49">
        <f t="shared" si="57"/>
        <v>0</v>
      </c>
      <c r="H1827" s="34" t="s">
        <v>66</v>
      </c>
      <c r="I1827" s="45"/>
      <c r="J1827" s="46"/>
      <c r="K1827" s="25"/>
      <c r="L1827" s="22"/>
      <c r="M1827" s="47" t="str">
        <f t="shared" si="58"/>
        <v/>
      </c>
      <c r="N1827" s="27" t="str">
        <f t="shared" si="59"/>
        <v/>
      </c>
      <c r="O1827" s="27" t="str">
        <f t="shared" si="60"/>
        <v/>
      </c>
      <c r="P1827" s="27" t="str">
        <f t="shared" si="61"/>
        <v/>
      </c>
      <c r="Q1827" s="28" t="s">
        <v>66</v>
      </c>
      <c r="R1827" s="33" t="s">
        <v>66</v>
      </c>
      <c r="S1827" s="30">
        <f ca="1">SUMIFS(Dividendos!E:E,Dividendos!B:B,A1827,Dividendos!A:A,"&gt;="&amp;B1827,Dividendos!A:A,"&lt;="&amp; IF(I1827="",TODAY(),I1827 ))*D1827</f>
        <v>0</v>
      </c>
      <c r="T1827" s="30">
        <f t="shared" ca="1" si="62"/>
        <v>0</v>
      </c>
      <c r="U1827" s="31" t="str">
        <f ca="1">IFERROR(__xludf.DUMMYFUNCTION("IFERROR(IF(B1827=TODAY(),GOOGLEFINANCE(""INDEXBVMF:IFIX""),INDEX(GOOGLEFINANCE(""INDEXBVMF:IFIX"",""price"",$B1827),2,2)))"),"")</f>
        <v/>
      </c>
      <c r="V1827" s="31">
        <f ca="1">IFERROR(__xludf.DUMMYFUNCTION("IF(OR(ISBLANK($I1827),I1827=TODAY()), GOOGLEFINANCE(""INDEXBVMF:IFIX"") ,INDEX(GOOGLEFINANCE(""INDEXBVMF:IFIX"",""price"",$I1827),2,2))"),3416.25)</f>
        <v>3416.25</v>
      </c>
      <c r="W1827" s="32" t="e">
        <f t="shared" ca="1" si="63"/>
        <v>#VALUE!</v>
      </c>
      <c r="X1827" s="33" t="s">
        <v>66</v>
      </c>
      <c r="Y1827" s="34">
        <v>0</v>
      </c>
    </row>
    <row r="1828" spans="1:25" ht="15.75" customHeight="1" x14ac:dyDescent="0.2">
      <c r="A1828" s="48"/>
      <c r="B1828" s="45"/>
      <c r="C1828" s="46"/>
      <c r="D1828" s="48"/>
      <c r="E1828" s="135"/>
      <c r="F1828" s="49">
        <f t="shared" si="56"/>
        <v>0</v>
      </c>
      <c r="G1828" s="49">
        <f t="shared" si="57"/>
        <v>0</v>
      </c>
      <c r="H1828" s="34" t="s">
        <v>66</v>
      </c>
      <c r="I1828" s="45"/>
      <c r="J1828" s="46"/>
      <c r="K1828" s="25"/>
      <c r="L1828" s="22"/>
      <c r="M1828" s="47" t="str">
        <f t="shared" si="58"/>
        <v/>
      </c>
      <c r="N1828" s="27" t="str">
        <f t="shared" si="59"/>
        <v/>
      </c>
      <c r="O1828" s="27" t="str">
        <f t="shared" si="60"/>
        <v/>
      </c>
      <c r="P1828" s="27" t="str">
        <f t="shared" si="61"/>
        <v/>
      </c>
      <c r="Q1828" s="28" t="s">
        <v>66</v>
      </c>
      <c r="R1828" s="33" t="s">
        <v>66</v>
      </c>
      <c r="S1828" s="30">
        <f ca="1">SUMIFS(Dividendos!E:E,Dividendos!B:B,A1828,Dividendos!A:A,"&gt;="&amp;B1828,Dividendos!A:A,"&lt;="&amp; IF(I1828="",TODAY(),I1828 ))*D1828</f>
        <v>0</v>
      </c>
      <c r="T1828" s="30">
        <f t="shared" ca="1" si="62"/>
        <v>0</v>
      </c>
      <c r="U1828" s="31" t="str">
        <f ca="1">IFERROR(__xludf.DUMMYFUNCTION("IFERROR(IF(B1828=TODAY(),GOOGLEFINANCE(""INDEXBVMF:IFIX""),INDEX(GOOGLEFINANCE(""INDEXBVMF:IFIX"",""price"",$B1828),2,2)))"),"")</f>
        <v/>
      </c>
      <c r="V1828" s="31">
        <f ca="1">IFERROR(__xludf.DUMMYFUNCTION("IF(OR(ISBLANK($I1828),I1828=TODAY()), GOOGLEFINANCE(""INDEXBVMF:IFIX"") ,INDEX(GOOGLEFINANCE(""INDEXBVMF:IFIX"",""price"",$I1828),2,2))"),3416.25)</f>
        <v>3416.25</v>
      </c>
      <c r="W1828" s="32" t="e">
        <f t="shared" ca="1" si="63"/>
        <v>#VALUE!</v>
      </c>
      <c r="X1828" s="33" t="s">
        <v>66</v>
      </c>
      <c r="Y1828" s="34">
        <v>0</v>
      </c>
    </row>
    <row r="1829" spans="1:25" ht="15.75" customHeight="1" x14ac:dyDescent="0.2">
      <c r="A1829" s="48"/>
      <c r="B1829" s="45"/>
      <c r="C1829" s="46"/>
      <c r="D1829" s="48"/>
      <c r="E1829" s="135"/>
      <c r="F1829" s="49">
        <f t="shared" si="56"/>
        <v>0</v>
      </c>
      <c r="G1829" s="49">
        <f t="shared" si="57"/>
        <v>0</v>
      </c>
      <c r="H1829" s="34" t="s">
        <v>66</v>
      </c>
      <c r="I1829" s="45"/>
      <c r="J1829" s="46"/>
      <c r="K1829" s="25"/>
      <c r="L1829" s="22"/>
      <c r="M1829" s="47" t="str">
        <f t="shared" si="58"/>
        <v/>
      </c>
      <c r="N1829" s="27" t="str">
        <f t="shared" si="59"/>
        <v/>
      </c>
      <c r="O1829" s="27" t="str">
        <f t="shared" si="60"/>
        <v/>
      </c>
      <c r="P1829" s="27" t="str">
        <f t="shared" si="61"/>
        <v/>
      </c>
      <c r="Q1829" s="28" t="s">
        <v>66</v>
      </c>
      <c r="R1829" s="33" t="s">
        <v>66</v>
      </c>
      <c r="S1829" s="30">
        <f ca="1">SUMIFS(Dividendos!E:E,Dividendos!B:B,A1829,Dividendos!A:A,"&gt;="&amp;B1829,Dividendos!A:A,"&lt;="&amp; IF(I1829="",TODAY(),I1829 ))*D1829</f>
        <v>0</v>
      </c>
      <c r="T1829" s="30">
        <f t="shared" ca="1" si="62"/>
        <v>0</v>
      </c>
      <c r="U1829" s="31" t="str">
        <f ca="1">IFERROR(__xludf.DUMMYFUNCTION("IFERROR(IF(B1829=TODAY(),GOOGLEFINANCE(""INDEXBVMF:IFIX""),INDEX(GOOGLEFINANCE(""INDEXBVMF:IFIX"",""price"",$B1829),2,2)))"),"")</f>
        <v/>
      </c>
      <c r="V1829" s="31">
        <f ca="1">IFERROR(__xludf.DUMMYFUNCTION("IF(OR(ISBLANK($I1829),I1829=TODAY()), GOOGLEFINANCE(""INDEXBVMF:IFIX"") ,INDEX(GOOGLEFINANCE(""INDEXBVMF:IFIX"",""price"",$I1829),2,2))"),3416.25)</f>
        <v>3416.25</v>
      </c>
      <c r="W1829" s="32" t="e">
        <f t="shared" ca="1" si="63"/>
        <v>#VALUE!</v>
      </c>
      <c r="X1829" s="33" t="s">
        <v>66</v>
      </c>
      <c r="Y1829" s="34">
        <v>0</v>
      </c>
    </row>
    <row r="1830" spans="1:25" ht="15.75" customHeight="1" x14ac:dyDescent="0.2">
      <c r="A1830" s="48"/>
      <c r="B1830" s="45"/>
      <c r="C1830" s="46"/>
      <c r="D1830" s="48"/>
      <c r="E1830" s="135"/>
      <c r="F1830" s="49">
        <f t="shared" si="56"/>
        <v>0</v>
      </c>
      <c r="G1830" s="49">
        <f t="shared" si="57"/>
        <v>0</v>
      </c>
      <c r="H1830" s="34" t="s">
        <v>66</v>
      </c>
      <c r="I1830" s="45"/>
      <c r="J1830" s="46"/>
      <c r="K1830" s="25"/>
      <c r="L1830" s="22"/>
      <c r="M1830" s="47" t="str">
        <f t="shared" si="58"/>
        <v/>
      </c>
      <c r="N1830" s="27" t="str">
        <f t="shared" si="59"/>
        <v/>
      </c>
      <c r="O1830" s="27" t="str">
        <f t="shared" si="60"/>
        <v/>
      </c>
      <c r="P1830" s="27" t="str">
        <f t="shared" si="61"/>
        <v/>
      </c>
      <c r="Q1830" s="28" t="s">
        <v>66</v>
      </c>
      <c r="R1830" s="33" t="s">
        <v>66</v>
      </c>
      <c r="S1830" s="30">
        <f ca="1">SUMIFS(Dividendos!E:E,Dividendos!B:B,A1830,Dividendos!A:A,"&gt;="&amp;B1830,Dividendos!A:A,"&lt;="&amp; IF(I1830="",TODAY(),I1830 ))*D1830</f>
        <v>0</v>
      </c>
      <c r="T1830" s="30">
        <f t="shared" ca="1" si="62"/>
        <v>0</v>
      </c>
      <c r="U1830" s="31" t="str">
        <f ca="1">IFERROR(__xludf.DUMMYFUNCTION("IFERROR(IF(B1830=TODAY(),GOOGLEFINANCE(""INDEXBVMF:IFIX""),INDEX(GOOGLEFINANCE(""INDEXBVMF:IFIX"",""price"",$B1830),2,2)))"),"")</f>
        <v/>
      </c>
      <c r="V1830" s="31">
        <f ca="1">IFERROR(__xludf.DUMMYFUNCTION("IF(OR(ISBLANK($I1830),I1830=TODAY()), GOOGLEFINANCE(""INDEXBVMF:IFIX"") ,INDEX(GOOGLEFINANCE(""INDEXBVMF:IFIX"",""price"",$I1830),2,2))"),3416.25)</f>
        <v>3416.25</v>
      </c>
      <c r="W1830" s="32" t="e">
        <f t="shared" ca="1" si="63"/>
        <v>#VALUE!</v>
      </c>
      <c r="X1830" s="33" t="s">
        <v>66</v>
      </c>
      <c r="Y1830" s="34">
        <v>0</v>
      </c>
    </row>
    <row r="1831" spans="1:25" ht="15.75" customHeight="1" x14ac:dyDescent="0.2">
      <c r="A1831" s="48"/>
      <c r="B1831" s="45"/>
      <c r="C1831" s="46"/>
      <c r="D1831" s="48"/>
      <c r="E1831" s="135"/>
      <c r="F1831" s="49">
        <f t="shared" si="56"/>
        <v>0</v>
      </c>
      <c r="G1831" s="49">
        <f t="shared" si="57"/>
        <v>0</v>
      </c>
      <c r="H1831" s="34" t="s">
        <v>66</v>
      </c>
      <c r="I1831" s="45"/>
      <c r="J1831" s="46"/>
      <c r="K1831" s="25"/>
      <c r="L1831" s="22"/>
      <c r="M1831" s="47" t="str">
        <f t="shared" si="58"/>
        <v/>
      </c>
      <c r="N1831" s="27" t="str">
        <f t="shared" si="59"/>
        <v/>
      </c>
      <c r="O1831" s="27" t="str">
        <f t="shared" si="60"/>
        <v/>
      </c>
      <c r="P1831" s="27" t="str">
        <f t="shared" si="61"/>
        <v/>
      </c>
      <c r="Q1831" s="28" t="s">
        <v>66</v>
      </c>
      <c r="R1831" s="33" t="s">
        <v>66</v>
      </c>
      <c r="S1831" s="30">
        <f ca="1">SUMIFS(Dividendos!E:E,Dividendos!B:B,A1831,Dividendos!A:A,"&gt;="&amp;B1831,Dividendos!A:A,"&lt;="&amp; IF(I1831="",TODAY(),I1831 ))*D1831</f>
        <v>0</v>
      </c>
      <c r="T1831" s="30">
        <f t="shared" ca="1" si="62"/>
        <v>0</v>
      </c>
      <c r="U1831" s="31" t="str">
        <f ca="1">IFERROR(__xludf.DUMMYFUNCTION("IFERROR(IF(B1831=TODAY(),GOOGLEFINANCE(""INDEXBVMF:IFIX""),INDEX(GOOGLEFINANCE(""INDEXBVMF:IFIX"",""price"",$B1831),2,2)))"),"")</f>
        <v/>
      </c>
      <c r="V1831" s="31">
        <f ca="1">IFERROR(__xludf.DUMMYFUNCTION("IF(OR(ISBLANK($I1831),I1831=TODAY()), GOOGLEFINANCE(""INDEXBVMF:IFIX"") ,INDEX(GOOGLEFINANCE(""INDEXBVMF:IFIX"",""price"",$I1831),2,2))"),3416.25)</f>
        <v>3416.25</v>
      </c>
      <c r="W1831" s="32" t="e">
        <f t="shared" ca="1" si="63"/>
        <v>#VALUE!</v>
      </c>
      <c r="X1831" s="33" t="s">
        <v>66</v>
      </c>
      <c r="Y1831" s="34">
        <v>0</v>
      </c>
    </row>
    <row r="1832" spans="1:25" ht="15.75" customHeight="1" x14ac:dyDescent="0.2">
      <c r="A1832" s="48"/>
      <c r="B1832" s="45"/>
      <c r="C1832" s="46"/>
      <c r="D1832" s="48"/>
      <c r="E1832" s="135"/>
      <c r="F1832" s="49">
        <f t="shared" si="56"/>
        <v>0</v>
      </c>
      <c r="G1832" s="49">
        <f t="shared" si="57"/>
        <v>0</v>
      </c>
      <c r="H1832" s="34" t="s">
        <v>66</v>
      </c>
      <c r="I1832" s="45"/>
      <c r="J1832" s="46"/>
      <c r="K1832" s="25"/>
      <c r="L1832" s="22"/>
      <c r="M1832" s="47" t="str">
        <f t="shared" si="58"/>
        <v/>
      </c>
      <c r="N1832" s="27" t="str">
        <f t="shared" si="59"/>
        <v/>
      </c>
      <c r="O1832" s="27" t="str">
        <f t="shared" si="60"/>
        <v/>
      </c>
      <c r="P1832" s="27" t="str">
        <f t="shared" si="61"/>
        <v/>
      </c>
      <c r="Q1832" s="28" t="s">
        <v>66</v>
      </c>
      <c r="R1832" s="33" t="s">
        <v>66</v>
      </c>
      <c r="S1832" s="30">
        <f ca="1">SUMIFS(Dividendos!E:E,Dividendos!B:B,A1832,Dividendos!A:A,"&gt;="&amp;B1832,Dividendos!A:A,"&lt;="&amp; IF(I1832="",TODAY(),I1832 ))*D1832</f>
        <v>0</v>
      </c>
      <c r="T1832" s="30">
        <f t="shared" ca="1" si="62"/>
        <v>0</v>
      </c>
      <c r="U1832" s="31" t="str">
        <f ca="1">IFERROR(__xludf.DUMMYFUNCTION("IFERROR(IF(B1832=TODAY(),GOOGLEFINANCE(""INDEXBVMF:IFIX""),INDEX(GOOGLEFINANCE(""INDEXBVMF:IFIX"",""price"",$B1832),2,2)))"),"")</f>
        <v/>
      </c>
      <c r="V1832" s="31">
        <f ca="1">IFERROR(__xludf.DUMMYFUNCTION("IF(OR(ISBLANK($I1832),I1832=TODAY()), GOOGLEFINANCE(""INDEXBVMF:IFIX"") ,INDEX(GOOGLEFINANCE(""INDEXBVMF:IFIX"",""price"",$I1832),2,2))"),3416.25)</f>
        <v>3416.25</v>
      </c>
      <c r="W1832" s="32" t="e">
        <f t="shared" ca="1" si="63"/>
        <v>#VALUE!</v>
      </c>
      <c r="X1832" s="33" t="s">
        <v>66</v>
      </c>
      <c r="Y1832" s="34">
        <v>0</v>
      </c>
    </row>
    <row r="1833" spans="1:25" ht="15.75" customHeight="1" x14ac:dyDescent="0.2">
      <c r="A1833" s="48"/>
      <c r="B1833" s="45"/>
      <c r="C1833" s="46"/>
      <c r="D1833" s="48"/>
      <c r="E1833" s="135"/>
      <c r="F1833" s="49">
        <f t="shared" si="56"/>
        <v>0</v>
      </c>
      <c r="G1833" s="49">
        <f t="shared" si="57"/>
        <v>0</v>
      </c>
      <c r="H1833" s="34" t="s">
        <v>66</v>
      </c>
      <c r="I1833" s="45"/>
      <c r="J1833" s="46"/>
      <c r="K1833" s="25"/>
      <c r="L1833" s="22"/>
      <c r="M1833" s="47" t="str">
        <f t="shared" si="58"/>
        <v/>
      </c>
      <c r="N1833" s="27" t="str">
        <f t="shared" si="59"/>
        <v/>
      </c>
      <c r="O1833" s="27" t="str">
        <f t="shared" si="60"/>
        <v/>
      </c>
      <c r="P1833" s="27" t="str">
        <f t="shared" si="61"/>
        <v/>
      </c>
      <c r="Q1833" s="28" t="s">
        <v>66</v>
      </c>
      <c r="R1833" s="33" t="s">
        <v>66</v>
      </c>
      <c r="S1833" s="30">
        <f ca="1">SUMIFS(Dividendos!E:E,Dividendos!B:B,A1833,Dividendos!A:A,"&gt;="&amp;B1833,Dividendos!A:A,"&lt;="&amp; IF(I1833="",TODAY(),I1833 ))*D1833</f>
        <v>0</v>
      </c>
      <c r="T1833" s="30">
        <f t="shared" ca="1" si="62"/>
        <v>0</v>
      </c>
      <c r="U1833" s="31" t="str">
        <f ca="1">IFERROR(__xludf.DUMMYFUNCTION("IFERROR(IF(B1833=TODAY(),GOOGLEFINANCE(""INDEXBVMF:IFIX""),INDEX(GOOGLEFINANCE(""INDEXBVMF:IFIX"",""price"",$B1833),2,2)))"),"")</f>
        <v/>
      </c>
      <c r="V1833" s="31">
        <f ca="1">IFERROR(__xludf.DUMMYFUNCTION("IF(OR(ISBLANK($I1833),I1833=TODAY()), GOOGLEFINANCE(""INDEXBVMF:IFIX"") ,INDEX(GOOGLEFINANCE(""INDEXBVMF:IFIX"",""price"",$I1833),2,2))"),3416.25)</f>
        <v>3416.25</v>
      </c>
      <c r="W1833" s="32" t="e">
        <f t="shared" ca="1" si="63"/>
        <v>#VALUE!</v>
      </c>
      <c r="X1833" s="33" t="s">
        <v>66</v>
      </c>
      <c r="Y1833" s="34">
        <v>0</v>
      </c>
    </row>
    <row r="1834" spans="1:25" ht="15.75" customHeight="1" x14ac:dyDescent="0.2">
      <c r="A1834" s="48"/>
      <c r="B1834" s="45"/>
      <c r="C1834" s="46"/>
      <c r="D1834" s="48"/>
      <c r="E1834" s="135"/>
      <c r="F1834" s="49">
        <f t="shared" si="56"/>
        <v>0</v>
      </c>
      <c r="G1834" s="49">
        <f t="shared" si="57"/>
        <v>0</v>
      </c>
      <c r="H1834" s="34" t="s">
        <v>66</v>
      </c>
      <c r="I1834" s="45"/>
      <c r="J1834" s="46"/>
      <c r="K1834" s="25"/>
      <c r="L1834" s="22"/>
      <c r="M1834" s="47" t="str">
        <f t="shared" si="58"/>
        <v/>
      </c>
      <c r="N1834" s="27" t="str">
        <f t="shared" si="59"/>
        <v/>
      </c>
      <c r="O1834" s="27" t="str">
        <f t="shared" si="60"/>
        <v/>
      </c>
      <c r="P1834" s="27" t="str">
        <f t="shared" si="61"/>
        <v/>
      </c>
      <c r="Q1834" s="28" t="s">
        <v>66</v>
      </c>
      <c r="R1834" s="33" t="s">
        <v>66</v>
      </c>
      <c r="S1834" s="30">
        <f ca="1">SUMIFS(Dividendos!E:E,Dividendos!B:B,A1834,Dividendos!A:A,"&gt;="&amp;B1834,Dividendos!A:A,"&lt;="&amp; IF(I1834="",TODAY(),I1834 ))*D1834</f>
        <v>0</v>
      </c>
      <c r="T1834" s="30">
        <f t="shared" ca="1" si="62"/>
        <v>0</v>
      </c>
      <c r="U1834" s="31" t="str">
        <f ca="1">IFERROR(__xludf.DUMMYFUNCTION("IFERROR(IF(B1834=TODAY(),GOOGLEFINANCE(""INDEXBVMF:IFIX""),INDEX(GOOGLEFINANCE(""INDEXBVMF:IFIX"",""price"",$B1834),2,2)))"),"")</f>
        <v/>
      </c>
      <c r="V1834" s="31">
        <f ca="1">IFERROR(__xludf.DUMMYFUNCTION("IF(OR(ISBLANK($I1834),I1834=TODAY()), GOOGLEFINANCE(""INDEXBVMF:IFIX"") ,INDEX(GOOGLEFINANCE(""INDEXBVMF:IFIX"",""price"",$I1834),2,2))"),3416.25)</f>
        <v>3416.25</v>
      </c>
      <c r="W1834" s="32" t="e">
        <f t="shared" ca="1" si="63"/>
        <v>#VALUE!</v>
      </c>
      <c r="X1834" s="33" t="s">
        <v>66</v>
      </c>
      <c r="Y1834" s="34">
        <v>0</v>
      </c>
    </row>
    <row r="1835" spans="1:25" ht="15.75" customHeight="1" x14ac:dyDescent="0.2">
      <c r="A1835" s="48"/>
      <c r="B1835" s="45"/>
      <c r="C1835" s="46"/>
      <c r="D1835" s="48"/>
      <c r="E1835" s="135"/>
      <c r="F1835" s="49">
        <f t="shared" si="56"/>
        <v>0</v>
      </c>
      <c r="G1835" s="49">
        <f t="shared" si="57"/>
        <v>0</v>
      </c>
      <c r="H1835" s="34" t="s">
        <v>66</v>
      </c>
      <c r="I1835" s="45"/>
      <c r="J1835" s="46"/>
      <c r="K1835" s="25"/>
      <c r="L1835" s="22"/>
      <c r="M1835" s="47" t="str">
        <f t="shared" si="58"/>
        <v/>
      </c>
      <c r="N1835" s="27" t="str">
        <f t="shared" si="59"/>
        <v/>
      </c>
      <c r="O1835" s="27" t="str">
        <f t="shared" si="60"/>
        <v/>
      </c>
      <c r="P1835" s="27" t="str">
        <f t="shared" si="61"/>
        <v/>
      </c>
      <c r="Q1835" s="28" t="s">
        <v>66</v>
      </c>
      <c r="R1835" s="33" t="s">
        <v>66</v>
      </c>
      <c r="S1835" s="30">
        <f ca="1">SUMIFS(Dividendos!E:E,Dividendos!B:B,A1835,Dividendos!A:A,"&gt;="&amp;B1835,Dividendos!A:A,"&lt;="&amp; IF(I1835="",TODAY(),I1835 ))*D1835</f>
        <v>0</v>
      </c>
      <c r="T1835" s="30">
        <f t="shared" ca="1" si="62"/>
        <v>0</v>
      </c>
      <c r="U1835" s="31" t="str">
        <f ca="1">IFERROR(__xludf.DUMMYFUNCTION("IFERROR(IF(B1835=TODAY(),GOOGLEFINANCE(""INDEXBVMF:IFIX""),INDEX(GOOGLEFINANCE(""INDEXBVMF:IFIX"",""price"",$B1835),2,2)))"),"")</f>
        <v/>
      </c>
      <c r="V1835" s="31">
        <f ca="1">IFERROR(__xludf.DUMMYFUNCTION("IF(OR(ISBLANK($I1835),I1835=TODAY()), GOOGLEFINANCE(""INDEXBVMF:IFIX"") ,INDEX(GOOGLEFINANCE(""INDEXBVMF:IFIX"",""price"",$I1835),2,2))"),3416.25)</f>
        <v>3416.25</v>
      </c>
      <c r="W1835" s="32" t="e">
        <f t="shared" ca="1" si="63"/>
        <v>#VALUE!</v>
      </c>
      <c r="X1835" s="33" t="s">
        <v>66</v>
      </c>
      <c r="Y1835" s="34">
        <v>0</v>
      </c>
    </row>
    <row r="1836" spans="1:25" ht="15.75" customHeight="1" x14ac:dyDescent="0.2">
      <c r="A1836" s="48"/>
      <c r="B1836" s="45"/>
      <c r="C1836" s="46"/>
      <c r="D1836" s="48"/>
      <c r="E1836" s="135"/>
      <c r="F1836" s="49">
        <f t="shared" si="56"/>
        <v>0</v>
      </c>
      <c r="G1836" s="49">
        <f t="shared" si="57"/>
        <v>0</v>
      </c>
      <c r="H1836" s="34" t="s">
        <v>66</v>
      </c>
      <c r="I1836" s="45"/>
      <c r="J1836" s="46"/>
      <c r="K1836" s="25"/>
      <c r="L1836" s="22"/>
      <c r="M1836" s="47" t="str">
        <f t="shared" si="58"/>
        <v/>
      </c>
      <c r="N1836" s="27" t="str">
        <f t="shared" si="59"/>
        <v/>
      </c>
      <c r="O1836" s="27" t="str">
        <f t="shared" si="60"/>
        <v/>
      </c>
      <c r="P1836" s="27" t="str">
        <f t="shared" si="61"/>
        <v/>
      </c>
      <c r="Q1836" s="28" t="s">
        <v>66</v>
      </c>
      <c r="R1836" s="33" t="s">
        <v>66</v>
      </c>
      <c r="S1836" s="30">
        <f ca="1">SUMIFS(Dividendos!E:E,Dividendos!B:B,A1836,Dividendos!A:A,"&gt;="&amp;B1836,Dividendos!A:A,"&lt;="&amp; IF(I1836="",TODAY(),I1836 ))*D1836</f>
        <v>0</v>
      </c>
      <c r="T1836" s="30">
        <f t="shared" ca="1" si="62"/>
        <v>0</v>
      </c>
      <c r="U1836" s="31" t="str">
        <f ca="1">IFERROR(__xludf.DUMMYFUNCTION("IFERROR(IF(B1836=TODAY(),GOOGLEFINANCE(""INDEXBVMF:IFIX""),INDEX(GOOGLEFINANCE(""INDEXBVMF:IFIX"",""price"",$B1836),2,2)))"),"")</f>
        <v/>
      </c>
      <c r="V1836" s="31">
        <f ca="1">IFERROR(__xludf.DUMMYFUNCTION("IF(OR(ISBLANK($I1836),I1836=TODAY()), GOOGLEFINANCE(""INDEXBVMF:IFIX"") ,INDEX(GOOGLEFINANCE(""INDEXBVMF:IFIX"",""price"",$I1836),2,2))"),3416.25)</f>
        <v>3416.25</v>
      </c>
      <c r="W1836" s="32" t="e">
        <f t="shared" ca="1" si="63"/>
        <v>#VALUE!</v>
      </c>
      <c r="X1836" s="33" t="s">
        <v>66</v>
      </c>
      <c r="Y1836" s="34">
        <v>0</v>
      </c>
    </row>
    <row r="1837" spans="1:25" ht="15.75" customHeight="1" x14ac:dyDescent="0.2">
      <c r="A1837" s="48"/>
      <c r="B1837" s="45"/>
      <c r="C1837" s="46"/>
      <c r="D1837" s="48"/>
      <c r="E1837" s="135"/>
      <c r="F1837" s="49">
        <f t="shared" si="56"/>
        <v>0</v>
      </c>
      <c r="G1837" s="49">
        <f t="shared" si="57"/>
        <v>0</v>
      </c>
      <c r="H1837" s="34" t="s">
        <v>66</v>
      </c>
      <c r="I1837" s="45"/>
      <c r="J1837" s="46"/>
      <c r="K1837" s="25"/>
      <c r="L1837" s="22"/>
      <c r="M1837" s="47" t="str">
        <f t="shared" si="58"/>
        <v/>
      </c>
      <c r="N1837" s="27" t="str">
        <f t="shared" si="59"/>
        <v/>
      </c>
      <c r="O1837" s="27" t="str">
        <f t="shared" si="60"/>
        <v/>
      </c>
      <c r="P1837" s="27" t="str">
        <f t="shared" si="61"/>
        <v/>
      </c>
      <c r="Q1837" s="28" t="s">
        <v>66</v>
      </c>
      <c r="R1837" s="33" t="s">
        <v>66</v>
      </c>
      <c r="S1837" s="30">
        <f ca="1">SUMIFS(Dividendos!E:E,Dividendos!B:B,A1837,Dividendos!A:A,"&gt;="&amp;B1837,Dividendos!A:A,"&lt;="&amp; IF(I1837="",TODAY(),I1837 ))*D1837</f>
        <v>0</v>
      </c>
      <c r="T1837" s="30">
        <f t="shared" ca="1" si="62"/>
        <v>0</v>
      </c>
      <c r="U1837" s="31" t="str">
        <f ca="1">IFERROR(__xludf.DUMMYFUNCTION("IFERROR(IF(B1837=TODAY(),GOOGLEFINANCE(""INDEXBVMF:IFIX""),INDEX(GOOGLEFINANCE(""INDEXBVMF:IFIX"",""price"",$B1837),2,2)))"),"")</f>
        <v/>
      </c>
      <c r="V1837" s="31">
        <f ca="1">IFERROR(__xludf.DUMMYFUNCTION("IF(OR(ISBLANK($I1837),I1837=TODAY()), GOOGLEFINANCE(""INDEXBVMF:IFIX"") ,INDEX(GOOGLEFINANCE(""INDEXBVMF:IFIX"",""price"",$I1837),2,2))"),3416.25)</f>
        <v>3416.25</v>
      </c>
      <c r="W1837" s="32" t="e">
        <f t="shared" ca="1" si="63"/>
        <v>#VALUE!</v>
      </c>
      <c r="X1837" s="33" t="s">
        <v>66</v>
      </c>
      <c r="Y1837" s="34">
        <v>0</v>
      </c>
    </row>
    <row r="1838" spans="1:25" ht="15.75" customHeight="1" x14ac:dyDescent="0.2">
      <c r="A1838" s="48"/>
      <c r="B1838" s="45"/>
      <c r="C1838" s="46"/>
      <c r="D1838" s="48"/>
      <c r="E1838" s="135"/>
      <c r="F1838" s="49">
        <f t="shared" si="56"/>
        <v>0</v>
      </c>
      <c r="G1838" s="49">
        <f t="shared" si="57"/>
        <v>0</v>
      </c>
      <c r="H1838" s="34" t="s">
        <v>66</v>
      </c>
      <c r="I1838" s="45"/>
      <c r="J1838" s="46"/>
      <c r="K1838" s="25"/>
      <c r="L1838" s="22"/>
      <c r="M1838" s="47" t="str">
        <f t="shared" si="58"/>
        <v/>
      </c>
      <c r="N1838" s="27" t="str">
        <f t="shared" si="59"/>
        <v/>
      </c>
      <c r="O1838" s="27" t="str">
        <f t="shared" si="60"/>
        <v/>
      </c>
      <c r="P1838" s="27" t="str">
        <f t="shared" si="61"/>
        <v/>
      </c>
      <c r="Q1838" s="28" t="s">
        <v>66</v>
      </c>
      <c r="R1838" s="33" t="s">
        <v>66</v>
      </c>
      <c r="S1838" s="30">
        <f ca="1">SUMIFS(Dividendos!E:E,Dividendos!B:B,A1838,Dividendos!A:A,"&gt;="&amp;B1838,Dividendos!A:A,"&lt;="&amp; IF(I1838="",TODAY(),I1838 ))*D1838</f>
        <v>0</v>
      </c>
      <c r="T1838" s="30">
        <f t="shared" ca="1" si="62"/>
        <v>0</v>
      </c>
      <c r="U1838" s="31" t="str">
        <f ca="1">IFERROR(__xludf.DUMMYFUNCTION("IFERROR(IF(B1838=TODAY(),GOOGLEFINANCE(""INDEXBVMF:IFIX""),INDEX(GOOGLEFINANCE(""INDEXBVMF:IFIX"",""price"",$B1838),2,2)))"),"")</f>
        <v/>
      </c>
      <c r="V1838" s="31">
        <f ca="1">IFERROR(__xludf.DUMMYFUNCTION("IF(OR(ISBLANK($I1838),I1838=TODAY()), GOOGLEFINANCE(""INDEXBVMF:IFIX"") ,INDEX(GOOGLEFINANCE(""INDEXBVMF:IFIX"",""price"",$I1838),2,2))"),3416.25)</f>
        <v>3416.25</v>
      </c>
      <c r="W1838" s="32" t="e">
        <f t="shared" ca="1" si="63"/>
        <v>#VALUE!</v>
      </c>
      <c r="X1838" s="33" t="s">
        <v>66</v>
      </c>
      <c r="Y1838" s="34">
        <v>0</v>
      </c>
    </row>
    <row r="1839" spans="1:25" ht="15.75" customHeight="1" x14ac:dyDescent="0.2">
      <c r="A1839" s="48"/>
      <c r="B1839" s="45"/>
      <c r="C1839" s="46"/>
      <c r="D1839" s="48"/>
      <c r="E1839" s="135"/>
      <c r="F1839" s="49">
        <f t="shared" si="56"/>
        <v>0</v>
      </c>
      <c r="G1839" s="49">
        <f t="shared" si="57"/>
        <v>0</v>
      </c>
      <c r="H1839" s="34" t="s">
        <v>66</v>
      </c>
      <c r="I1839" s="45"/>
      <c r="J1839" s="46"/>
      <c r="K1839" s="25"/>
      <c r="L1839" s="22"/>
      <c r="M1839" s="47" t="str">
        <f t="shared" si="58"/>
        <v/>
      </c>
      <c r="N1839" s="27" t="str">
        <f t="shared" si="59"/>
        <v/>
      </c>
      <c r="O1839" s="27" t="str">
        <f t="shared" si="60"/>
        <v/>
      </c>
      <c r="P1839" s="27" t="str">
        <f t="shared" si="61"/>
        <v/>
      </c>
      <c r="Q1839" s="28" t="s">
        <v>66</v>
      </c>
      <c r="R1839" s="33" t="s">
        <v>66</v>
      </c>
      <c r="S1839" s="30">
        <f ca="1">SUMIFS(Dividendos!E:E,Dividendos!B:B,A1839,Dividendos!A:A,"&gt;="&amp;B1839,Dividendos!A:A,"&lt;="&amp; IF(I1839="",TODAY(),I1839 ))*D1839</f>
        <v>0</v>
      </c>
      <c r="T1839" s="30">
        <f t="shared" ca="1" si="62"/>
        <v>0</v>
      </c>
      <c r="U1839" s="31" t="str">
        <f ca="1">IFERROR(__xludf.DUMMYFUNCTION("IFERROR(IF(B1839=TODAY(),GOOGLEFINANCE(""INDEXBVMF:IFIX""),INDEX(GOOGLEFINANCE(""INDEXBVMF:IFIX"",""price"",$B1839),2,2)))"),"")</f>
        <v/>
      </c>
      <c r="V1839" s="31">
        <f ca="1">IFERROR(__xludf.DUMMYFUNCTION("IF(OR(ISBLANK($I1839),I1839=TODAY()), GOOGLEFINANCE(""INDEXBVMF:IFIX"") ,INDEX(GOOGLEFINANCE(""INDEXBVMF:IFIX"",""price"",$I1839),2,2))"),3416.25)</f>
        <v>3416.25</v>
      </c>
      <c r="W1839" s="32" t="e">
        <f t="shared" ca="1" si="63"/>
        <v>#VALUE!</v>
      </c>
      <c r="X1839" s="33" t="s">
        <v>66</v>
      </c>
      <c r="Y1839" s="34">
        <v>0</v>
      </c>
    </row>
    <row r="1840" spans="1:25" ht="15.75" customHeight="1" x14ac:dyDescent="0.2">
      <c r="A1840" s="48"/>
      <c r="B1840" s="45"/>
      <c r="C1840" s="46"/>
      <c r="D1840" s="48"/>
      <c r="E1840" s="135"/>
      <c r="F1840" s="49">
        <f t="shared" si="56"/>
        <v>0</v>
      </c>
      <c r="G1840" s="49">
        <f t="shared" si="57"/>
        <v>0</v>
      </c>
      <c r="H1840" s="34" t="s">
        <v>66</v>
      </c>
      <c r="I1840" s="45"/>
      <c r="J1840" s="46"/>
      <c r="K1840" s="25"/>
      <c r="L1840" s="22"/>
      <c r="M1840" s="47" t="str">
        <f t="shared" si="58"/>
        <v/>
      </c>
      <c r="N1840" s="27" t="str">
        <f t="shared" si="59"/>
        <v/>
      </c>
      <c r="O1840" s="27" t="str">
        <f t="shared" si="60"/>
        <v/>
      </c>
      <c r="P1840" s="27" t="str">
        <f t="shared" si="61"/>
        <v/>
      </c>
      <c r="Q1840" s="28" t="s">
        <v>66</v>
      </c>
      <c r="R1840" s="33" t="s">
        <v>66</v>
      </c>
      <c r="S1840" s="30">
        <f ca="1">SUMIFS(Dividendos!E:E,Dividendos!B:B,A1840,Dividendos!A:A,"&gt;="&amp;B1840,Dividendos!A:A,"&lt;="&amp; IF(I1840="",TODAY(),I1840 ))*D1840</f>
        <v>0</v>
      </c>
      <c r="T1840" s="30">
        <f t="shared" ca="1" si="62"/>
        <v>0</v>
      </c>
      <c r="U1840" s="31" t="str">
        <f ca="1">IFERROR(__xludf.DUMMYFUNCTION("IFERROR(IF(B1840=TODAY(),GOOGLEFINANCE(""INDEXBVMF:IFIX""),INDEX(GOOGLEFINANCE(""INDEXBVMF:IFIX"",""price"",$B1840),2,2)))"),"")</f>
        <v/>
      </c>
      <c r="V1840" s="31">
        <f ca="1">IFERROR(__xludf.DUMMYFUNCTION("IF(OR(ISBLANK($I1840),I1840=TODAY()), GOOGLEFINANCE(""INDEXBVMF:IFIX"") ,INDEX(GOOGLEFINANCE(""INDEXBVMF:IFIX"",""price"",$I1840),2,2))"),3416.25)</f>
        <v>3416.25</v>
      </c>
      <c r="W1840" s="32" t="e">
        <f t="shared" ca="1" si="63"/>
        <v>#VALUE!</v>
      </c>
      <c r="X1840" s="33" t="s">
        <v>66</v>
      </c>
      <c r="Y1840" s="34">
        <v>0</v>
      </c>
    </row>
    <row r="1841" spans="1:25" ht="15.75" customHeight="1" x14ac:dyDescent="0.2">
      <c r="A1841" s="48"/>
      <c r="B1841" s="45"/>
      <c r="C1841" s="46"/>
      <c r="D1841" s="48"/>
      <c r="E1841" s="135"/>
      <c r="F1841" s="49">
        <f t="shared" si="56"/>
        <v>0</v>
      </c>
      <c r="G1841" s="49">
        <f t="shared" si="57"/>
        <v>0</v>
      </c>
      <c r="H1841" s="34" t="s">
        <v>66</v>
      </c>
      <c r="I1841" s="45"/>
      <c r="J1841" s="46"/>
      <c r="K1841" s="25"/>
      <c r="L1841" s="22"/>
      <c r="M1841" s="47" t="str">
        <f t="shared" si="58"/>
        <v/>
      </c>
      <c r="N1841" s="27" t="str">
        <f t="shared" si="59"/>
        <v/>
      </c>
      <c r="O1841" s="27" t="str">
        <f t="shared" si="60"/>
        <v/>
      </c>
      <c r="P1841" s="27" t="str">
        <f t="shared" si="61"/>
        <v/>
      </c>
      <c r="Q1841" s="28" t="s">
        <v>66</v>
      </c>
      <c r="R1841" s="33" t="s">
        <v>66</v>
      </c>
      <c r="S1841" s="30">
        <f ca="1">SUMIFS(Dividendos!E:E,Dividendos!B:B,A1841,Dividendos!A:A,"&gt;="&amp;B1841,Dividendos!A:A,"&lt;="&amp; IF(I1841="",TODAY(),I1841 ))*D1841</f>
        <v>0</v>
      </c>
      <c r="T1841" s="30">
        <f t="shared" ca="1" si="62"/>
        <v>0</v>
      </c>
      <c r="U1841" s="31" t="str">
        <f ca="1">IFERROR(__xludf.DUMMYFUNCTION("IFERROR(IF(B1841=TODAY(),GOOGLEFINANCE(""INDEXBVMF:IFIX""),INDEX(GOOGLEFINANCE(""INDEXBVMF:IFIX"",""price"",$B1841),2,2)))"),"")</f>
        <v/>
      </c>
      <c r="V1841" s="31">
        <f ca="1">IFERROR(__xludf.DUMMYFUNCTION("IF(OR(ISBLANK($I1841),I1841=TODAY()), GOOGLEFINANCE(""INDEXBVMF:IFIX"") ,INDEX(GOOGLEFINANCE(""INDEXBVMF:IFIX"",""price"",$I1841),2,2))"),3416.25)</f>
        <v>3416.25</v>
      </c>
      <c r="W1841" s="32" t="e">
        <f t="shared" ca="1" si="63"/>
        <v>#VALUE!</v>
      </c>
      <c r="X1841" s="33" t="s">
        <v>66</v>
      </c>
      <c r="Y1841" s="34">
        <v>0</v>
      </c>
    </row>
    <row r="1842" spans="1:25" ht="15.75" customHeight="1" x14ac:dyDescent="0.2">
      <c r="A1842" s="48"/>
      <c r="B1842" s="45"/>
      <c r="C1842" s="46"/>
      <c r="D1842" s="48"/>
      <c r="E1842" s="135"/>
      <c r="F1842" s="49">
        <f t="shared" si="56"/>
        <v>0</v>
      </c>
      <c r="G1842" s="49">
        <f t="shared" si="57"/>
        <v>0</v>
      </c>
      <c r="H1842" s="34" t="s">
        <v>66</v>
      </c>
      <c r="I1842" s="45"/>
      <c r="J1842" s="46"/>
      <c r="K1842" s="25"/>
      <c r="L1842" s="22"/>
      <c r="M1842" s="47" t="str">
        <f t="shared" si="58"/>
        <v/>
      </c>
      <c r="N1842" s="27" t="str">
        <f t="shared" si="59"/>
        <v/>
      </c>
      <c r="O1842" s="27" t="str">
        <f t="shared" si="60"/>
        <v/>
      </c>
      <c r="P1842" s="27" t="str">
        <f t="shared" si="61"/>
        <v/>
      </c>
      <c r="Q1842" s="28" t="s">
        <v>66</v>
      </c>
      <c r="R1842" s="33" t="s">
        <v>66</v>
      </c>
      <c r="S1842" s="30">
        <f ca="1">SUMIFS(Dividendos!E:E,Dividendos!B:B,A1842,Dividendos!A:A,"&gt;="&amp;B1842,Dividendos!A:A,"&lt;="&amp; IF(I1842="",TODAY(),I1842 ))*D1842</f>
        <v>0</v>
      </c>
      <c r="T1842" s="30">
        <f t="shared" ca="1" si="62"/>
        <v>0</v>
      </c>
      <c r="U1842" s="31" t="str">
        <f ca="1">IFERROR(__xludf.DUMMYFUNCTION("IFERROR(IF(B1842=TODAY(),GOOGLEFINANCE(""INDEXBVMF:IFIX""),INDEX(GOOGLEFINANCE(""INDEXBVMF:IFIX"",""price"",$B1842),2,2)))"),"")</f>
        <v/>
      </c>
      <c r="V1842" s="31">
        <f ca="1">IFERROR(__xludf.DUMMYFUNCTION("IF(OR(ISBLANK($I1842),I1842=TODAY()), GOOGLEFINANCE(""INDEXBVMF:IFIX"") ,INDEX(GOOGLEFINANCE(""INDEXBVMF:IFIX"",""price"",$I1842),2,2))"),3416.25)</f>
        <v>3416.25</v>
      </c>
      <c r="W1842" s="32" t="e">
        <f t="shared" ca="1" si="63"/>
        <v>#VALUE!</v>
      </c>
      <c r="X1842" s="33" t="s">
        <v>66</v>
      </c>
      <c r="Y1842" s="34">
        <v>0</v>
      </c>
    </row>
    <row r="1843" spans="1:25" ht="15.75" customHeight="1" x14ac:dyDescent="0.2">
      <c r="A1843" s="48"/>
      <c r="B1843" s="45"/>
      <c r="C1843" s="46"/>
      <c r="D1843" s="48"/>
      <c r="E1843" s="135"/>
      <c r="F1843" s="49">
        <f t="shared" si="56"/>
        <v>0</v>
      </c>
      <c r="G1843" s="49">
        <f t="shared" si="57"/>
        <v>0</v>
      </c>
      <c r="H1843" s="34" t="s">
        <v>66</v>
      </c>
      <c r="I1843" s="45"/>
      <c r="J1843" s="46"/>
      <c r="K1843" s="25"/>
      <c r="L1843" s="22"/>
      <c r="M1843" s="47" t="str">
        <f t="shared" si="58"/>
        <v/>
      </c>
      <c r="N1843" s="27" t="str">
        <f t="shared" si="59"/>
        <v/>
      </c>
      <c r="O1843" s="27" t="str">
        <f t="shared" si="60"/>
        <v/>
      </c>
      <c r="P1843" s="27" t="str">
        <f t="shared" si="61"/>
        <v/>
      </c>
      <c r="Q1843" s="28" t="s">
        <v>66</v>
      </c>
      <c r="R1843" s="33" t="s">
        <v>66</v>
      </c>
      <c r="S1843" s="30">
        <f ca="1">SUMIFS(Dividendos!E:E,Dividendos!B:B,A1843,Dividendos!A:A,"&gt;="&amp;B1843,Dividendos!A:A,"&lt;="&amp; IF(I1843="",TODAY(),I1843 ))*D1843</f>
        <v>0</v>
      </c>
      <c r="T1843" s="30">
        <f t="shared" ca="1" si="62"/>
        <v>0</v>
      </c>
      <c r="U1843" s="31" t="str">
        <f ca="1">IFERROR(__xludf.DUMMYFUNCTION("IFERROR(IF(B1843=TODAY(),GOOGLEFINANCE(""INDEXBVMF:IFIX""),INDEX(GOOGLEFINANCE(""INDEXBVMF:IFIX"",""price"",$B1843),2,2)))"),"")</f>
        <v/>
      </c>
      <c r="V1843" s="31">
        <f ca="1">IFERROR(__xludf.DUMMYFUNCTION("IF(OR(ISBLANK($I1843),I1843=TODAY()), GOOGLEFINANCE(""INDEXBVMF:IFIX"") ,INDEX(GOOGLEFINANCE(""INDEXBVMF:IFIX"",""price"",$I1843),2,2))"),3416.25)</f>
        <v>3416.25</v>
      </c>
      <c r="W1843" s="32" t="e">
        <f t="shared" ca="1" si="63"/>
        <v>#VALUE!</v>
      </c>
      <c r="X1843" s="33" t="s">
        <v>66</v>
      </c>
      <c r="Y1843" s="34">
        <v>0</v>
      </c>
    </row>
    <row r="1844" spans="1:25" ht="15.75" customHeight="1" x14ac:dyDescent="0.2">
      <c r="A1844" s="48"/>
      <c r="B1844" s="45"/>
      <c r="C1844" s="46"/>
      <c r="D1844" s="48"/>
      <c r="E1844" s="135"/>
      <c r="F1844" s="49">
        <f t="shared" si="56"/>
        <v>0</v>
      </c>
      <c r="G1844" s="49">
        <f t="shared" si="57"/>
        <v>0</v>
      </c>
      <c r="H1844" s="34" t="s">
        <v>66</v>
      </c>
      <c r="I1844" s="45"/>
      <c r="J1844" s="46"/>
      <c r="K1844" s="25"/>
      <c r="L1844" s="22"/>
      <c r="M1844" s="47" t="str">
        <f t="shared" si="58"/>
        <v/>
      </c>
      <c r="N1844" s="27" t="str">
        <f t="shared" si="59"/>
        <v/>
      </c>
      <c r="O1844" s="27" t="str">
        <f t="shared" si="60"/>
        <v/>
      </c>
      <c r="P1844" s="27" t="str">
        <f t="shared" si="61"/>
        <v/>
      </c>
      <c r="Q1844" s="28" t="s">
        <v>66</v>
      </c>
      <c r="R1844" s="33" t="s">
        <v>66</v>
      </c>
      <c r="S1844" s="30">
        <f ca="1">SUMIFS(Dividendos!E:E,Dividendos!B:B,A1844,Dividendos!A:A,"&gt;="&amp;B1844,Dividendos!A:A,"&lt;="&amp; IF(I1844="",TODAY(),I1844 ))*D1844</f>
        <v>0</v>
      </c>
      <c r="T1844" s="30">
        <f t="shared" ca="1" si="62"/>
        <v>0</v>
      </c>
      <c r="U1844" s="31" t="str">
        <f ca="1">IFERROR(__xludf.DUMMYFUNCTION("IFERROR(IF(B1844=TODAY(),GOOGLEFINANCE(""INDEXBVMF:IFIX""),INDEX(GOOGLEFINANCE(""INDEXBVMF:IFIX"",""price"",$B1844),2,2)))"),"")</f>
        <v/>
      </c>
      <c r="V1844" s="31">
        <f ca="1">IFERROR(__xludf.DUMMYFUNCTION("IF(OR(ISBLANK($I1844),I1844=TODAY()), GOOGLEFINANCE(""INDEXBVMF:IFIX"") ,INDEX(GOOGLEFINANCE(""INDEXBVMF:IFIX"",""price"",$I1844),2,2))"),3416.25)</f>
        <v>3416.25</v>
      </c>
      <c r="W1844" s="32" t="e">
        <f t="shared" ca="1" si="63"/>
        <v>#VALUE!</v>
      </c>
      <c r="X1844" s="33" t="s">
        <v>66</v>
      </c>
      <c r="Y1844" s="34">
        <v>0</v>
      </c>
    </row>
    <row r="1845" spans="1:25" ht="15.75" customHeight="1" x14ac:dyDescent="0.2">
      <c r="A1845" s="48"/>
      <c r="B1845" s="45"/>
      <c r="C1845" s="46"/>
      <c r="D1845" s="48"/>
      <c r="E1845" s="135"/>
      <c r="F1845" s="49">
        <f t="shared" si="56"/>
        <v>0</v>
      </c>
      <c r="G1845" s="49">
        <f t="shared" si="57"/>
        <v>0</v>
      </c>
      <c r="H1845" s="34" t="s">
        <v>66</v>
      </c>
      <c r="I1845" s="45"/>
      <c r="J1845" s="46"/>
      <c r="K1845" s="25"/>
      <c r="L1845" s="22"/>
      <c r="M1845" s="47" t="str">
        <f t="shared" si="58"/>
        <v/>
      </c>
      <c r="N1845" s="27" t="str">
        <f t="shared" si="59"/>
        <v/>
      </c>
      <c r="O1845" s="27" t="str">
        <f t="shared" si="60"/>
        <v/>
      </c>
      <c r="P1845" s="27" t="str">
        <f t="shared" si="61"/>
        <v/>
      </c>
      <c r="Q1845" s="28" t="s">
        <v>66</v>
      </c>
      <c r="R1845" s="33" t="s">
        <v>66</v>
      </c>
      <c r="S1845" s="30">
        <f ca="1">SUMIFS(Dividendos!E:E,Dividendos!B:B,A1845,Dividendos!A:A,"&gt;="&amp;B1845,Dividendos!A:A,"&lt;="&amp; IF(I1845="",TODAY(),I1845 ))*D1845</f>
        <v>0</v>
      </c>
      <c r="T1845" s="30">
        <f t="shared" ca="1" si="62"/>
        <v>0</v>
      </c>
      <c r="U1845" s="31" t="str">
        <f ca="1">IFERROR(__xludf.DUMMYFUNCTION("IFERROR(IF(B1845=TODAY(),GOOGLEFINANCE(""INDEXBVMF:IFIX""),INDEX(GOOGLEFINANCE(""INDEXBVMF:IFIX"",""price"",$B1845),2,2)))"),"")</f>
        <v/>
      </c>
      <c r="V1845" s="31">
        <f ca="1">IFERROR(__xludf.DUMMYFUNCTION("IF(OR(ISBLANK($I1845),I1845=TODAY()), GOOGLEFINANCE(""INDEXBVMF:IFIX"") ,INDEX(GOOGLEFINANCE(""INDEXBVMF:IFIX"",""price"",$I1845),2,2))"),3416.25)</f>
        <v>3416.25</v>
      </c>
      <c r="W1845" s="32" t="e">
        <f t="shared" ca="1" si="63"/>
        <v>#VALUE!</v>
      </c>
      <c r="X1845" s="33" t="s">
        <v>66</v>
      </c>
      <c r="Y1845" s="34">
        <v>0</v>
      </c>
    </row>
    <row r="1846" spans="1:25" ht="15.75" customHeight="1" x14ac:dyDescent="0.2">
      <c r="A1846" s="48"/>
      <c r="B1846" s="45"/>
      <c r="C1846" s="46"/>
      <c r="D1846" s="48"/>
      <c r="E1846" s="135"/>
      <c r="F1846" s="49">
        <f t="shared" si="56"/>
        <v>0</v>
      </c>
      <c r="G1846" s="49">
        <f t="shared" si="57"/>
        <v>0</v>
      </c>
      <c r="H1846" s="34" t="s">
        <v>66</v>
      </c>
      <c r="I1846" s="45"/>
      <c r="J1846" s="46"/>
      <c r="K1846" s="25"/>
      <c r="L1846" s="22"/>
      <c r="M1846" s="47" t="str">
        <f t="shared" si="58"/>
        <v/>
      </c>
      <c r="N1846" s="27" t="str">
        <f t="shared" si="59"/>
        <v/>
      </c>
      <c r="O1846" s="27" t="str">
        <f t="shared" si="60"/>
        <v/>
      </c>
      <c r="P1846" s="27" t="str">
        <f t="shared" si="61"/>
        <v/>
      </c>
      <c r="Q1846" s="28" t="s">
        <v>66</v>
      </c>
      <c r="R1846" s="33" t="s">
        <v>66</v>
      </c>
      <c r="S1846" s="30">
        <f ca="1">SUMIFS(Dividendos!E:E,Dividendos!B:B,A1846,Dividendos!A:A,"&gt;="&amp;B1846,Dividendos!A:A,"&lt;="&amp; IF(I1846="",TODAY(),I1846 ))*D1846</f>
        <v>0</v>
      </c>
      <c r="T1846" s="30">
        <f t="shared" ca="1" si="62"/>
        <v>0</v>
      </c>
      <c r="U1846" s="31" t="str">
        <f ca="1">IFERROR(__xludf.DUMMYFUNCTION("IFERROR(IF(B1846=TODAY(),GOOGLEFINANCE(""INDEXBVMF:IFIX""),INDEX(GOOGLEFINANCE(""INDEXBVMF:IFIX"",""price"",$B1846),2,2)))"),"")</f>
        <v/>
      </c>
      <c r="V1846" s="31">
        <f ca="1">IFERROR(__xludf.DUMMYFUNCTION("IF(OR(ISBLANK($I1846),I1846=TODAY()), GOOGLEFINANCE(""INDEXBVMF:IFIX"") ,INDEX(GOOGLEFINANCE(""INDEXBVMF:IFIX"",""price"",$I1846),2,2))"),3416.25)</f>
        <v>3416.25</v>
      </c>
      <c r="W1846" s="32" t="e">
        <f t="shared" ca="1" si="63"/>
        <v>#VALUE!</v>
      </c>
      <c r="X1846" s="33" t="s">
        <v>66</v>
      </c>
      <c r="Y1846" s="34">
        <v>0</v>
      </c>
    </row>
    <row r="1847" spans="1:25" ht="15.75" customHeight="1" x14ac:dyDescent="0.2">
      <c r="A1847" s="48"/>
      <c r="B1847" s="45"/>
      <c r="C1847" s="46"/>
      <c r="D1847" s="48"/>
      <c r="E1847" s="135"/>
      <c r="F1847" s="49">
        <f t="shared" si="56"/>
        <v>0</v>
      </c>
      <c r="G1847" s="49">
        <f t="shared" si="57"/>
        <v>0</v>
      </c>
      <c r="H1847" s="34" t="s">
        <v>66</v>
      </c>
      <c r="I1847" s="45"/>
      <c r="J1847" s="46"/>
      <c r="K1847" s="25"/>
      <c r="L1847" s="22"/>
      <c r="M1847" s="47" t="str">
        <f t="shared" si="58"/>
        <v/>
      </c>
      <c r="N1847" s="27" t="str">
        <f t="shared" si="59"/>
        <v/>
      </c>
      <c r="O1847" s="27" t="str">
        <f t="shared" si="60"/>
        <v/>
      </c>
      <c r="P1847" s="27" t="str">
        <f t="shared" si="61"/>
        <v/>
      </c>
      <c r="Q1847" s="28" t="s">
        <v>66</v>
      </c>
      <c r="R1847" s="33" t="s">
        <v>66</v>
      </c>
      <c r="S1847" s="30">
        <f ca="1">SUMIFS(Dividendos!E:E,Dividendos!B:B,A1847,Dividendos!A:A,"&gt;="&amp;B1847,Dividendos!A:A,"&lt;="&amp; IF(I1847="",TODAY(),I1847 ))*D1847</f>
        <v>0</v>
      </c>
      <c r="T1847" s="30">
        <f t="shared" ca="1" si="62"/>
        <v>0</v>
      </c>
      <c r="U1847" s="31" t="str">
        <f ca="1">IFERROR(__xludf.DUMMYFUNCTION("IFERROR(IF(B1847=TODAY(),GOOGLEFINANCE(""INDEXBVMF:IFIX""),INDEX(GOOGLEFINANCE(""INDEXBVMF:IFIX"",""price"",$B1847),2,2)))"),"")</f>
        <v/>
      </c>
      <c r="V1847" s="31">
        <f ca="1">IFERROR(__xludf.DUMMYFUNCTION("IF(OR(ISBLANK($I1847),I1847=TODAY()), GOOGLEFINANCE(""INDEXBVMF:IFIX"") ,INDEX(GOOGLEFINANCE(""INDEXBVMF:IFIX"",""price"",$I1847),2,2))"),3416.25)</f>
        <v>3416.25</v>
      </c>
      <c r="W1847" s="32" t="e">
        <f t="shared" ca="1" si="63"/>
        <v>#VALUE!</v>
      </c>
      <c r="X1847" s="33" t="s">
        <v>66</v>
      </c>
      <c r="Y1847" s="34">
        <v>0</v>
      </c>
    </row>
    <row r="1848" spans="1:25" ht="15.75" customHeight="1" x14ac:dyDescent="0.2">
      <c r="A1848" s="48"/>
      <c r="B1848" s="45"/>
      <c r="C1848" s="46"/>
      <c r="D1848" s="48"/>
      <c r="E1848" s="135"/>
      <c r="F1848" s="49">
        <f t="shared" si="56"/>
        <v>0</v>
      </c>
      <c r="G1848" s="49">
        <f t="shared" si="57"/>
        <v>0</v>
      </c>
      <c r="H1848" s="34" t="s">
        <v>66</v>
      </c>
      <c r="I1848" s="45"/>
      <c r="J1848" s="46"/>
      <c r="K1848" s="25"/>
      <c r="L1848" s="22"/>
      <c r="M1848" s="47" t="str">
        <f t="shared" si="58"/>
        <v/>
      </c>
      <c r="N1848" s="27" t="str">
        <f t="shared" si="59"/>
        <v/>
      </c>
      <c r="O1848" s="27" t="str">
        <f t="shared" si="60"/>
        <v/>
      </c>
      <c r="P1848" s="27" t="str">
        <f t="shared" si="61"/>
        <v/>
      </c>
      <c r="Q1848" s="28" t="s">
        <v>66</v>
      </c>
      <c r="R1848" s="33" t="s">
        <v>66</v>
      </c>
      <c r="S1848" s="30">
        <f ca="1">SUMIFS(Dividendos!E:E,Dividendos!B:B,A1848,Dividendos!A:A,"&gt;="&amp;B1848,Dividendos!A:A,"&lt;="&amp; IF(I1848="",TODAY(),I1848 ))*D1848</f>
        <v>0</v>
      </c>
      <c r="T1848" s="30">
        <f t="shared" ca="1" si="62"/>
        <v>0</v>
      </c>
      <c r="U1848" s="31" t="str">
        <f ca="1">IFERROR(__xludf.DUMMYFUNCTION("IFERROR(IF(B1848=TODAY(),GOOGLEFINANCE(""INDEXBVMF:IFIX""),INDEX(GOOGLEFINANCE(""INDEXBVMF:IFIX"",""price"",$B1848),2,2)))"),"")</f>
        <v/>
      </c>
      <c r="V1848" s="31">
        <f ca="1">IFERROR(__xludf.DUMMYFUNCTION("IF(OR(ISBLANK($I1848),I1848=TODAY()), GOOGLEFINANCE(""INDEXBVMF:IFIX"") ,INDEX(GOOGLEFINANCE(""INDEXBVMF:IFIX"",""price"",$I1848),2,2))"),3416.25)</f>
        <v>3416.25</v>
      </c>
      <c r="W1848" s="32" t="e">
        <f t="shared" ca="1" si="63"/>
        <v>#VALUE!</v>
      </c>
      <c r="X1848" s="33" t="s">
        <v>66</v>
      </c>
      <c r="Y1848" s="34">
        <v>0</v>
      </c>
    </row>
    <row r="1849" spans="1:25" ht="15.75" customHeight="1" x14ac:dyDescent="0.2">
      <c r="A1849" s="48"/>
      <c r="B1849" s="45"/>
      <c r="C1849" s="46"/>
      <c r="D1849" s="48"/>
      <c r="E1849" s="135"/>
      <c r="F1849" s="49">
        <f t="shared" si="56"/>
        <v>0</v>
      </c>
      <c r="G1849" s="49">
        <f t="shared" si="57"/>
        <v>0</v>
      </c>
      <c r="H1849" s="34" t="s">
        <v>66</v>
      </c>
      <c r="I1849" s="45"/>
      <c r="J1849" s="46"/>
      <c r="K1849" s="25"/>
      <c r="L1849" s="22"/>
      <c r="M1849" s="47" t="str">
        <f t="shared" si="58"/>
        <v/>
      </c>
      <c r="N1849" s="27" t="str">
        <f t="shared" si="59"/>
        <v/>
      </c>
      <c r="O1849" s="27" t="str">
        <f t="shared" si="60"/>
        <v/>
      </c>
      <c r="P1849" s="27" t="str">
        <f t="shared" si="61"/>
        <v/>
      </c>
      <c r="Q1849" s="28" t="s">
        <v>66</v>
      </c>
      <c r="R1849" s="33" t="s">
        <v>66</v>
      </c>
      <c r="S1849" s="30">
        <f ca="1">SUMIFS(Dividendos!E:E,Dividendos!B:B,A1849,Dividendos!A:A,"&gt;="&amp;B1849,Dividendos!A:A,"&lt;="&amp; IF(I1849="",TODAY(),I1849 ))*D1849</f>
        <v>0</v>
      </c>
      <c r="T1849" s="30">
        <f t="shared" ca="1" si="62"/>
        <v>0</v>
      </c>
      <c r="U1849" s="31" t="str">
        <f ca="1">IFERROR(__xludf.DUMMYFUNCTION("IFERROR(IF(B1849=TODAY(),GOOGLEFINANCE(""INDEXBVMF:IFIX""),INDEX(GOOGLEFINANCE(""INDEXBVMF:IFIX"",""price"",$B1849),2,2)))"),"")</f>
        <v/>
      </c>
      <c r="V1849" s="31">
        <f ca="1">IFERROR(__xludf.DUMMYFUNCTION("IF(OR(ISBLANK($I1849),I1849=TODAY()), GOOGLEFINANCE(""INDEXBVMF:IFIX"") ,INDEX(GOOGLEFINANCE(""INDEXBVMF:IFIX"",""price"",$I1849),2,2))"),3416.25)</f>
        <v>3416.25</v>
      </c>
      <c r="W1849" s="32" t="e">
        <f t="shared" ca="1" si="63"/>
        <v>#VALUE!</v>
      </c>
      <c r="X1849" s="33" t="s">
        <v>66</v>
      </c>
      <c r="Y1849" s="34">
        <v>0</v>
      </c>
    </row>
    <row r="1850" spans="1:25" ht="15.75" customHeight="1" x14ac:dyDescent="0.2">
      <c r="A1850" s="48"/>
      <c r="B1850" s="45"/>
      <c r="C1850" s="46"/>
      <c r="D1850" s="48"/>
      <c r="E1850" s="135"/>
      <c r="F1850" s="49">
        <f t="shared" si="56"/>
        <v>0</v>
      </c>
      <c r="G1850" s="49">
        <f t="shared" si="57"/>
        <v>0</v>
      </c>
      <c r="H1850" s="34" t="s">
        <v>66</v>
      </c>
      <c r="I1850" s="45"/>
      <c r="J1850" s="46"/>
      <c r="K1850" s="25"/>
      <c r="L1850" s="22"/>
      <c r="M1850" s="47" t="str">
        <f t="shared" si="58"/>
        <v/>
      </c>
      <c r="N1850" s="27" t="str">
        <f t="shared" si="59"/>
        <v/>
      </c>
      <c r="O1850" s="27" t="str">
        <f t="shared" si="60"/>
        <v/>
      </c>
      <c r="P1850" s="27" t="str">
        <f t="shared" si="61"/>
        <v/>
      </c>
      <c r="Q1850" s="28" t="s">
        <v>66</v>
      </c>
      <c r="R1850" s="33" t="s">
        <v>66</v>
      </c>
      <c r="S1850" s="30">
        <f ca="1">SUMIFS(Dividendos!E:E,Dividendos!B:B,A1850,Dividendos!A:A,"&gt;="&amp;B1850,Dividendos!A:A,"&lt;="&amp; IF(I1850="",TODAY(),I1850 ))*D1850</f>
        <v>0</v>
      </c>
      <c r="T1850" s="30">
        <f t="shared" ca="1" si="62"/>
        <v>0</v>
      </c>
      <c r="U1850" s="31" t="str">
        <f ca="1">IFERROR(__xludf.DUMMYFUNCTION("IFERROR(IF(B1850=TODAY(),GOOGLEFINANCE(""INDEXBVMF:IFIX""),INDEX(GOOGLEFINANCE(""INDEXBVMF:IFIX"",""price"",$B1850),2,2)))"),"")</f>
        <v/>
      </c>
      <c r="V1850" s="31">
        <f ca="1">IFERROR(__xludf.DUMMYFUNCTION("IF(OR(ISBLANK($I1850),I1850=TODAY()), GOOGLEFINANCE(""INDEXBVMF:IFIX"") ,INDEX(GOOGLEFINANCE(""INDEXBVMF:IFIX"",""price"",$I1850),2,2))"),3416.25)</f>
        <v>3416.25</v>
      </c>
      <c r="W1850" s="32" t="e">
        <f t="shared" ca="1" si="63"/>
        <v>#VALUE!</v>
      </c>
      <c r="X1850" s="33" t="s">
        <v>66</v>
      </c>
      <c r="Y1850" s="34">
        <v>0</v>
      </c>
    </row>
    <row r="1851" spans="1:25" ht="15.75" customHeight="1" x14ac:dyDescent="0.2">
      <c r="A1851" s="48"/>
      <c r="B1851" s="45"/>
      <c r="C1851" s="46"/>
      <c r="D1851" s="48"/>
      <c r="E1851" s="135"/>
      <c r="F1851" s="49">
        <f t="shared" si="56"/>
        <v>0</v>
      </c>
      <c r="G1851" s="49">
        <f t="shared" si="57"/>
        <v>0</v>
      </c>
      <c r="H1851" s="34" t="s">
        <v>66</v>
      </c>
      <c r="I1851" s="45"/>
      <c r="J1851" s="46"/>
      <c r="K1851" s="25"/>
      <c r="L1851" s="22"/>
      <c r="M1851" s="47" t="str">
        <f t="shared" si="58"/>
        <v/>
      </c>
      <c r="N1851" s="27" t="str">
        <f t="shared" si="59"/>
        <v/>
      </c>
      <c r="O1851" s="27" t="str">
        <f t="shared" si="60"/>
        <v/>
      </c>
      <c r="P1851" s="27" t="str">
        <f t="shared" si="61"/>
        <v/>
      </c>
      <c r="Q1851" s="28" t="s">
        <v>66</v>
      </c>
      <c r="R1851" s="33" t="s">
        <v>66</v>
      </c>
      <c r="S1851" s="30">
        <f ca="1">SUMIFS(Dividendos!E:E,Dividendos!B:B,A1851,Dividendos!A:A,"&gt;="&amp;B1851,Dividendos!A:A,"&lt;="&amp; IF(I1851="",TODAY(),I1851 ))*D1851</f>
        <v>0</v>
      </c>
      <c r="T1851" s="30">
        <f t="shared" ca="1" si="62"/>
        <v>0</v>
      </c>
      <c r="U1851" s="31" t="str">
        <f ca="1">IFERROR(__xludf.DUMMYFUNCTION("IFERROR(IF(B1851=TODAY(),GOOGLEFINANCE(""INDEXBVMF:IFIX""),INDEX(GOOGLEFINANCE(""INDEXBVMF:IFIX"",""price"",$B1851),2,2)))"),"")</f>
        <v/>
      </c>
      <c r="V1851" s="31">
        <f ca="1">IFERROR(__xludf.DUMMYFUNCTION("IF(OR(ISBLANK($I1851),I1851=TODAY()), GOOGLEFINANCE(""INDEXBVMF:IFIX"") ,INDEX(GOOGLEFINANCE(""INDEXBVMF:IFIX"",""price"",$I1851),2,2))"),3416.25)</f>
        <v>3416.25</v>
      </c>
      <c r="W1851" s="32" t="e">
        <f t="shared" ca="1" si="63"/>
        <v>#VALUE!</v>
      </c>
      <c r="X1851" s="33" t="s">
        <v>66</v>
      </c>
      <c r="Y1851" s="34">
        <v>0</v>
      </c>
    </row>
    <row r="1852" spans="1:25" ht="15.75" customHeight="1" x14ac:dyDescent="0.2">
      <c r="A1852" s="48"/>
      <c r="B1852" s="45"/>
      <c r="C1852" s="46"/>
      <c r="D1852" s="48"/>
      <c r="E1852" s="135"/>
      <c r="F1852" s="49">
        <f t="shared" si="56"/>
        <v>0</v>
      </c>
      <c r="G1852" s="49">
        <f t="shared" si="57"/>
        <v>0</v>
      </c>
      <c r="H1852" s="34" t="s">
        <v>66</v>
      </c>
      <c r="I1852" s="45"/>
      <c r="J1852" s="46"/>
      <c r="K1852" s="25"/>
      <c r="L1852" s="22"/>
      <c r="M1852" s="47" t="str">
        <f t="shared" si="58"/>
        <v/>
      </c>
      <c r="N1852" s="27" t="str">
        <f t="shared" si="59"/>
        <v/>
      </c>
      <c r="O1852" s="27" t="str">
        <f t="shared" si="60"/>
        <v/>
      </c>
      <c r="P1852" s="27" t="str">
        <f t="shared" si="61"/>
        <v/>
      </c>
      <c r="Q1852" s="28" t="s">
        <v>66</v>
      </c>
      <c r="R1852" s="33" t="s">
        <v>66</v>
      </c>
      <c r="S1852" s="30">
        <f ca="1">SUMIFS(Dividendos!E:E,Dividendos!B:B,A1852,Dividendos!A:A,"&gt;="&amp;B1852,Dividendos!A:A,"&lt;="&amp; IF(I1852="",TODAY(),I1852 ))*D1852</f>
        <v>0</v>
      </c>
      <c r="T1852" s="30">
        <f t="shared" ca="1" si="62"/>
        <v>0</v>
      </c>
      <c r="U1852" s="31" t="str">
        <f ca="1">IFERROR(__xludf.DUMMYFUNCTION("IFERROR(IF(B1852=TODAY(),GOOGLEFINANCE(""INDEXBVMF:IFIX""),INDEX(GOOGLEFINANCE(""INDEXBVMF:IFIX"",""price"",$B1852),2,2)))"),"")</f>
        <v/>
      </c>
      <c r="V1852" s="31">
        <f ca="1">IFERROR(__xludf.DUMMYFUNCTION("IF(OR(ISBLANK($I1852),I1852=TODAY()), GOOGLEFINANCE(""INDEXBVMF:IFIX"") ,INDEX(GOOGLEFINANCE(""INDEXBVMF:IFIX"",""price"",$I1852),2,2))"),3416.25)</f>
        <v>3416.25</v>
      </c>
      <c r="W1852" s="32" t="e">
        <f t="shared" ca="1" si="63"/>
        <v>#VALUE!</v>
      </c>
      <c r="X1852" s="33" t="s">
        <v>66</v>
      </c>
      <c r="Y1852" s="34">
        <v>0</v>
      </c>
    </row>
    <row r="1853" spans="1:25" ht="15.75" customHeight="1" x14ac:dyDescent="0.2">
      <c r="A1853" s="48"/>
      <c r="B1853" s="45"/>
      <c r="C1853" s="46"/>
      <c r="D1853" s="48"/>
      <c r="E1853" s="135"/>
      <c r="F1853" s="49">
        <f t="shared" si="56"/>
        <v>0</v>
      </c>
      <c r="G1853" s="49">
        <f t="shared" si="57"/>
        <v>0</v>
      </c>
      <c r="H1853" s="34" t="s">
        <v>66</v>
      </c>
      <c r="I1853" s="45"/>
      <c r="J1853" s="46"/>
      <c r="K1853" s="25"/>
      <c r="L1853" s="22"/>
      <c r="M1853" s="47" t="str">
        <f t="shared" si="58"/>
        <v/>
      </c>
      <c r="N1853" s="27" t="str">
        <f t="shared" si="59"/>
        <v/>
      </c>
      <c r="O1853" s="27" t="str">
        <f t="shared" si="60"/>
        <v/>
      </c>
      <c r="P1853" s="27" t="str">
        <f t="shared" si="61"/>
        <v/>
      </c>
      <c r="Q1853" s="28" t="s">
        <v>66</v>
      </c>
      <c r="R1853" s="33" t="s">
        <v>66</v>
      </c>
      <c r="S1853" s="30">
        <f ca="1">SUMIFS(Dividendos!E:E,Dividendos!B:B,A1853,Dividendos!A:A,"&gt;="&amp;B1853,Dividendos!A:A,"&lt;="&amp; IF(I1853="",TODAY(),I1853 ))*D1853</f>
        <v>0</v>
      </c>
      <c r="T1853" s="30">
        <f t="shared" ca="1" si="62"/>
        <v>0</v>
      </c>
      <c r="U1853" s="31" t="str">
        <f ca="1">IFERROR(__xludf.DUMMYFUNCTION("IFERROR(IF(B1853=TODAY(),GOOGLEFINANCE(""INDEXBVMF:IFIX""),INDEX(GOOGLEFINANCE(""INDEXBVMF:IFIX"",""price"",$B1853),2,2)))"),"")</f>
        <v/>
      </c>
      <c r="V1853" s="31">
        <f ca="1">IFERROR(__xludf.DUMMYFUNCTION("IF(OR(ISBLANK($I1853),I1853=TODAY()), GOOGLEFINANCE(""INDEXBVMF:IFIX"") ,INDEX(GOOGLEFINANCE(""INDEXBVMF:IFIX"",""price"",$I1853),2,2))"),3416.25)</f>
        <v>3416.25</v>
      </c>
      <c r="W1853" s="32" t="e">
        <f t="shared" ca="1" si="63"/>
        <v>#VALUE!</v>
      </c>
      <c r="X1853" s="33" t="s">
        <v>66</v>
      </c>
      <c r="Y1853" s="34">
        <v>0</v>
      </c>
    </row>
    <row r="1854" spans="1:25" ht="15.75" customHeight="1" x14ac:dyDescent="0.2">
      <c r="A1854" s="48"/>
      <c r="B1854" s="45"/>
      <c r="C1854" s="46"/>
      <c r="D1854" s="48"/>
      <c r="E1854" s="135"/>
      <c r="F1854" s="49">
        <f t="shared" si="56"/>
        <v>0</v>
      </c>
      <c r="G1854" s="49">
        <f t="shared" si="57"/>
        <v>0</v>
      </c>
      <c r="H1854" s="34" t="s">
        <v>66</v>
      </c>
      <c r="I1854" s="45"/>
      <c r="J1854" s="46"/>
      <c r="K1854" s="25"/>
      <c r="L1854" s="22"/>
      <c r="M1854" s="47" t="str">
        <f t="shared" si="58"/>
        <v/>
      </c>
      <c r="N1854" s="27" t="str">
        <f t="shared" si="59"/>
        <v/>
      </c>
      <c r="O1854" s="27" t="str">
        <f t="shared" si="60"/>
        <v/>
      </c>
      <c r="P1854" s="27" t="str">
        <f t="shared" si="61"/>
        <v/>
      </c>
      <c r="Q1854" s="28" t="s">
        <v>66</v>
      </c>
      <c r="R1854" s="33" t="s">
        <v>66</v>
      </c>
      <c r="S1854" s="30">
        <f ca="1">SUMIFS(Dividendos!E:E,Dividendos!B:B,A1854,Dividendos!A:A,"&gt;="&amp;B1854,Dividendos!A:A,"&lt;="&amp; IF(I1854="",TODAY(),I1854 ))*D1854</f>
        <v>0</v>
      </c>
      <c r="T1854" s="30">
        <f t="shared" ca="1" si="62"/>
        <v>0</v>
      </c>
      <c r="U1854" s="31" t="str">
        <f ca="1">IFERROR(__xludf.DUMMYFUNCTION("IFERROR(IF(B1854=TODAY(),GOOGLEFINANCE(""INDEXBVMF:IFIX""),INDEX(GOOGLEFINANCE(""INDEXBVMF:IFIX"",""price"",$B1854),2,2)))"),"")</f>
        <v/>
      </c>
      <c r="V1854" s="31">
        <f ca="1">IFERROR(__xludf.DUMMYFUNCTION("IF(OR(ISBLANK($I1854),I1854=TODAY()), GOOGLEFINANCE(""INDEXBVMF:IFIX"") ,INDEX(GOOGLEFINANCE(""INDEXBVMF:IFIX"",""price"",$I1854),2,2))"),3416.25)</f>
        <v>3416.25</v>
      </c>
      <c r="W1854" s="32" t="e">
        <f t="shared" ca="1" si="63"/>
        <v>#VALUE!</v>
      </c>
      <c r="X1854" s="33" t="s">
        <v>66</v>
      </c>
      <c r="Y1854" s="34">
        <v>0</v>
      </c>
    </row>
    <row r="1855" spans="1:25" ht="15.75" customHeight="1" x14ac:dyDescent="0.2">
      <c r="A1855" s="48"/>
      <c r="B1855" s="45"/>
      <c r="C1855" s="46"/>
      <c r="D1855" s="48"/>
      <c r="E1855" s="135"/>
      <c r="F1855" s="49">
        <f t="shared" si="56"/>
        <v>0</v>
      </c>
      <c r="G1855" s="49">
        <f t="shared" si="57"/>
        <v>0</v>
      </c>
      <c r="H1855" s="34" t="s">
        <v>66</v>
      </c>
      <c r="I1855" s="45"/>
      <c r="J1855" s="46"/>
      <c r="K1855" s="25"/>
      <c r="L1855" s="22"/>
      <c r="M1855" s="47" t="str">
        <f t="shared" si="58"/>
        <v/>
      </c>
      <c r="N1855" s="27" t="str">
        <f t="shared" si="59"/>
        <v/>
      </c>
      <c r="O1855" s="27" t="str">
        <f t="shared" si="60"/>
        <v/>
      </c>
      <c r="P1855" s="27" t="str">
        <f t="shared" si="61"/>
        <v/>
      </c>
      <c r="Q1855" s="28" t="s">
        <v>66</v>
      </c>
      <c r="R1855" s="33" t="s">
        <v>66</v>
      </c>
      <c r="S1855" s="30">
        <f ca="1">SUMIFS(Dividendos!E:E,Dividendos!B:B,A1855,Dividendos!A:A,"&gt;="&amp;B1855,Dividendos!A:A,"&lt;="&amp; IF(I1855="",TODAY(),I1855 ))*D1855</f>
        <v>0</v>
      </c>
      <c r="T1855" s="30">
        <f t="shared" ca="1" si="62"/>
        <v>0</v>
      </c>
      <c r="U1855" s="31" t="str">
        <f ca="1">IFERROR(__xludf.DUMMYFUNCTION("IFERROR(IF(B1855=TODAY(),GOOGLEFINANCE(""INDEXBVMF:IFIX""),INDEX(GOOGLEFINANCE(""INDEXBVMF:IFIX"",""price"",$B1855),2,2)))"),"")</f>
        <v/>
      </c>
      <c r="V1855" s="31">
        <f ca="1">IFERROR(__xludf.DUMMYFUNCTION("IF(OR(ISBLANK($I1855),I1855=TODAY()), GOOGLEFINANCE(""INDEXBVMF:IFIX"") ,INDEX(GOOGLEFINANCE(""INDEXBVMF:IFIX"",""price"",$I1855),2,2))"),3416.25)</f>
        <v>3416.25</v>
      </c>
      <c r="W1855" s="32" t="e">
        <f t="shared" ca="1" si="63"/>
        <v>#VALUE!</v>
      </c>
      <c r="X1855" s="33" t="s">
        <v>66</v>
      </c>
      <c r="Y1855" s="34">
        <v>0</v>
      </c>
    </row>
    <row r="1856" spans="1:25" ht="15.75" customHeight="1" x14ac:dyDescent="0.2">
      <c r="A1856" s="48"/>
      <c r="B1856" s="45"/>
      <c r="C1856" s="46"/>
      <c r="D1856" s="48"/>
      <c r="E1856" s="135"/>
      <c r="F1856" s="49">
        <f t="shared" si="56"/>
        <v>0</v>
      </c>
      <c r="G1856" s="49">
        <f t="shared" si="57"/>
        <v>0</v>
      </c>
      <c r="H1856" s="34" t="s">
        <v>66</v>
      </c>
      <c r="I1856" s="45"/>
      <c r="J1856" s="46"/>
      <c r="K1856" s="25"/>
      <c r="L1856" s="22"/>
      <c r="M1856" s="47" t="str">
        <f t="shared" si="58"/>
        <v/>
      </c>
      <c r="N1856" s="27" t="str">
        <f t="shared" si="59"/>
        <v/>
      </c>
      <c r="O1856" s="27" t="str">
        <f t="shared" si="60"/>
        <v/>
      </c>
      <c r="P1856" s="27" t="str">
        <f t="shared" si="61"/>
        <v/>
      </c>
      <c r="Q1856" s="28" t="s">
        <v>66</v>
      </c>
      <c r="R1856" s="33" t="s">
        <v>66</v>
      </c>
      <c r="S1856" s="30">
        <f ca="1">SUMIFS(Dividendos!E:E,Dividendos!B:B,A1856,Dividendos!A:A,"&gt;="&amp;B1856,Dividendos!A:A,"&lt;="&amp; IF(I1856="",TODAY(),I1856 ))*D1856</f>
        <v>0</v>
      </c>
      <c r="T1856" s="30">
        <f t="shared" ca="1" si="62"/>
        <v>0</v>
      </c>
      <c r="U1856" s="31" t="str">
        <f ca="1">IFERROR(__xludf.DUMMYFUNCTION("IFERROR(IF(B1856=TODAY(),GOOGLEFINANCE(""INDEXBVMF:IFIX""),INDEX(GOOGLEFINANCE(""INDEXBVMF:IFIX"",""price"",$B1856),2,2)))"),"")</f>
        <v/>
      </c>
      <c r="V1856" s="31">
        <f ca="1">IFERROR(__xludf.DUMMYFUNCTION("IF(OR(ISBLANK($I1856),I1856=TODAY()), GOOGLEFINANCE(""INDEXBVMF:IFIX"") ,INDEX(GOOGLEFINANCE(""INDEXBVMF:IFIX"",""price"",$I1856),2,2))"),3416.25)</f>
        <v>3416.25</v>
      </c>
      <c r="W1856" s="32" t="e">
        <f t="shared" ca="1" si="63"/>
        <v>#VALUE!</v>
      </c>
      <c r="X1856" s="33" t="s">
        <v>66</v>
      </c>
      <c r="Y1856" s="34">
        <v>0</v>
      </c>
    </row>
    <row r="1857" spans="1:25" ht="15.75" customHeight="1" x14ac:dyDescent="0.2">
      <c r="A1857" s="48"/>
      <c r="B1857" s="45"/>
      <c r="C1857" s="46"/>
      <c r="D1857" s="48"/>
      <c r="E1857" s="135"/>
      <c r="F1857" s="49">
        <f t="shared" si="56"/>
        <v>0</v>
      </c>
      <c r="G1857" s="49">
        <f t="shared" si="57"/>
        <v>0</v>
      </c>
      <c r="H1857" s="34" t="s">
        <v>66</v>
      </c>
      <c r="I1857" s="45"/>
      <c r="J1857" s="46"/>
      <c r="K1857" s="25"/>
      <c r="L1857" s="22"/>
      <c r="M1857" s="47" t="str">
        <f t="shared" si="58"/>
        <v/>
      </c>
      <c r="N1857" s="27" t="str">
        <f t="shared" si="59"/>
        <v/>
      </c>
      <c r="O1857" s="27" t="str">
        <f t="shared" si="60"/>
        <v/>
      </c>
      <c r="P1857" s="27" t="str">
        <f t="shared" si="61"/>
        <v/>
      </c>
      <c r="Q1857" s="28" t="s">
        <v>66</v>
      </c>
      <c r="R1857" s="33" t="s">
        <v>66</v>
      </c>
      <c r="S1857" s="30">
        <f ca="1">SUMIFS(Dividendos!E:E,Dividendos!B:B,A1857,Dividendos!A:A,"&gt;="&amp;B1857,Dividendos!A:A,"&lt;="&amp; IF(I1857="",TODAY(),I1857 ))*D1857</f>
        <v>0</v>
      </c>
      <c r="T1857" s="30">
        <f t="shared" ca="1" si="62"/>
        <v>0</v>
      </c>
      <c r="U1857" s="31" t="str">
        <f ca="1">IFERROR(__xludf.DUMMYFUNCTION("IFERROR(IF(B1857=TODAY(),GOOGLEFINANCE(""INDEXBVMF:IFIX""),INDEX(GOOGLEFINANCE(""INDEXBVMF:IFIX"",""price"",$B1857),2,2)))"),"")</f>
        <v/>
      </c>
      <c r="V1857" s="31">
        <f ca="1">IFERROR(__xludf.DUMMYFUNCTION("IF(OR(ISBLANK($I1857),I1857=TODAY()), GOOGLEFINANCE(""INDEXBVMF:IFIX"") ,INDEX(GOOGLEFINANCE(""INDEXBVMF:IFIX"",""price"",$I1857),2,2))"),3416.25)</f>
        <v>3416.25</v>
      </c>
      <c r="W1857" s="32" t="e">
        <f t="shared" ca="1" si="63"/>
        <v>#VALUE!</v>
      </c>
      <c r="X1857" s="33" t="s">
        <v>66</v>
      </c>
      <c r="Y1857" s="34">
        <v>0</v>
      </c>
    </row>
    <row r="1858" spans="1:25" ht="15.75" customHeight="1" x14ac:dyDescent="0.2">
      <c r="A1858" s="48"/>
      <c r="B1858" s="45"/>
      <c r="C1858" s="46"/>
      <c r="D1858" s="48"/>
      <c r="E1858" s="135"/>
      <c r="F1858" s="49">
        <f t="shared" si="56"/>
        <v>0</v>
      </c>
      <c r="G1858" s="49">
        <f t="shared" si="57"/>
        <v>0</v>
      </c>
      <c r="H1858" s="34" t="s">
        <v>66</v>
      </c>
      <c r="I1858" s="45"/>
      <c r="J1858" s="46"/>
      <c r="K1858" s="25"/>
      <c r="L1858" s="22"/>
      <c r="M1858" s="47" t="str">
        <f t="shared" si="58"/>
        <v/>
      </c>
      <c r="N1858" s="27" t="str">
        <f t="shared" si="59"/>
        <v/>
      </c>
      <c r="O1858" s="27" t="str">
        <f t="shared" si="60"/>
        <v/>
      </c>
      <c r="P1858" s="27" t="str">
        <f t="shared" si="61"/>
        <v/>
      </c>
      <c r="Q1858" s="28" t="s">
        <v>66</v>
      </c>
      <c r="R1858" s="33" t="s">
        <v>66</v>
      </c>
      <c r="S1858" s="30">
        <f ca="1">SUMIFS(Dividendos!E:E,Dividendos!B:B,A1858,Dividendos!A:A,"&gt;="&amp;B1858,Dividendos!A:A,"&lt;="&amp; IF(I1858="",TODAY(),I1858 ))*D1858</f>
        <v>0</v>
      </c>
      <c r="T1858" s="30">
        <f t="shared" ca="1" si="62"/>
        <v>0</v>
      </c>
      <c r="U1858" s="31" t="str">
        <f ca="1">IFERROR(__xludf.DUMMYFUNCTION("IFERROR(IF(B1858=TODAY(),GOOGLEFINANCE(""INDEXBVMF:IFIX""),INDEX(GOOGLEFINANCE(""INDEXBVMF:IFIX"",""price"",$B1858),2,2)))"),"")</f>
        <v/>
      </c>
      <c r="V1858" s="31">
        <f ca="1">IFERROR(__xludf.DUMMYFUNCTION("IF(OR(ISBLANK($I1858),I1858=TODAY()), GOOGLEFINANCE(""INDEXBVMF:IFIX"") ,INDEX(GOOGLEFINANCE(""INDEXBVMF:IFIX"",""price"",$I1858),2,2))"),3416.25)</f>
        <v>3416.25</v>
      </c>
      <c r="W1858" s="32" t="e">
        <f t="shared" ca="1" si="63"/>
        <v>#VALUE!</v>
      </c>
      <c r="X1858" s="33" t="s">
        <v>66</v>
      </c>
      <c r="Y1858" s="34">
        <v>0</v>
      </c>
    </row>
    <row r="1859" spans="1:25" ht="15.75" customHeight="1" x14ac:dyDescent="0.2">
      <c r="A1859" s="48"/>
      <c r="B1859" s="45"/>
      <c r="C1859" s="46"/>
      <c r="D1859" s="48"/>
      <c r="E1859" s="135"/>
      <c r="F1859" s="49">
        <f t="shared" si="56"/>
        <v>0</v>
      </c>
      <c r="G1859" s="49">
        <f t="shared" si="57"/>
        <v>0</v>
      </c>
      <c r="H1859" s="34" t="s">
        <v>66</v>
      </c>
      <c r="I1859" s="45"/>
      <c r="J1859" s="46"/>
      <c r="K1859" s="25"/>
      <c r="L1859" s="22"/>
      <c r="M1859" s="47" t="str">
        <f t="shared" si="58"/>
        <v/>
      </c>
      <c r="N1859" s="27" t="str">
        <f t="shared" si="59"/>
        <v/>
      </c>
      <c r="O1859" s="27" t="str">
        <f t="shared" si="60"/>
        <v/>
      </c>
      <c r="P1859" s="27" t="str">
        <f t="shared" si="61"/>
        <v/>
      </c>
      <c r="Q1859" s="28" t="s">
        <v>66</v>
      </c>
      <c r="R1859" s="33" t="s">
        <v>66</v>
      </c>
      <c r="S1859" s="30">
        <f ca="1">SUMIFS(Dividendos!E:E,Dividendos!B:B,A1859,Dividendos!A:A,"&gt;="&amp;B1859,Dividendos!A:A,"&lt;="&amp; IF(I1859="",TODAY(),I1859 ))*D1859</f>
        <v>0</v>
      </c>
      <c r="T1859" s="30">
        <f t="shared" ca="1" si="62"/>
        <v>0</v>
      </c>
      <c r="U1859" s="31" t="str">
        <f ca="1">IFERROR(__xludf.DUMMYFUNCTION("IFERROR(IF(B1859=TODAY(),GOOGLEFINANCE(""INDEXBVMF:IFIX""),INDEX(GOOGLEFINANCE(""INDEXBVMF:IFIX"",""price"",$B1859),2,2)))"),"")</f>
        <v/>
      </c>
      <c r="V1859" s="31">
        <f ca="1">IFERROR(__xludf.DUMMYFUNCTION("IF(OR(ISBLANK($I1859),I1859=TODAY()), GOOGLEFINANCE(""INDEXBVMF:IFIX"") ,INDEX(GOOGLEFINANCE(""INDEXBVMF:IFIX"",""price"",$I1859),2,2))"),3416.25)</f>
        <v>3416.25</v>
      </c>
      <c r="W1859" s="32" t="e">
        <f t="shared" ca="1" si="63"/>
        <v>#VALUE!</v>
      </c>
      <c r="X1859" s="33" t="s">
        <v>66</v>
      </c>
      <c r="Y1859" s="34">
        <v>0</v>
      </c>
    </row>
    <row r="1860" spans="1:25" ht="15.75" customHeight="1" x14ac:dyDescent="0.2">
      <c r="A1860" s="48"/>
      <c r="B1860" s="45"/>
      <c r="C1860" s="46"/>
      <c r="D1860" s="48"/>
      <c r="E1860" s="135"/>
      <c r="F1860" s="49">
        <f t="shared" si="56"/>
        <v>0</v>
      </c>
      <c r="G1860" s="49">
        <f t="shared" si="57"/>
        <v>0</v>
      </c>
      <c r="H1860" s="34" t="s">
        <v>66</v>
      </c>
      <c r="I1860" s="45"/>
      <c r="J1860" s="46"/>
      <c r="K1860" s="25"/>
      <c r="L1860" s="22"/>
      <c r="M1860" s="47" t="str">
        <f t="shared" si="58"/>
        <v/>
      </c>
      <c r="N1860" s="27" t="str">
        <f t="shared" si="59"/>
        <v/>
      </c>
      <c r="O1860" s="27" t="str">
        <f t="shared" si="60"/>
        <v/>
      </c>
      <c r="P1860" s="27" t="str">
        <f t="shared" si="61"/>
        <v/>
      </c>
      <c r="Q1860" s="28" t="s">
        <v>66</v>
      </c>
      <c r="R1860" s="33" t="s">
        <v>66</v>
      </c>
      <c r="S1860" s="30">
        <f ca="1">SUMIFS(Dividendos!E:E,Dividendos!B:B,A1860,Dividendos!A:A,"&gt;="&amp;B1860,Dividendos!A:A,"&lt;="&amp; IF(I1860="",TODAY(),I1860 ))*D1860</f>
        <v>0</v>
      </c>
      <c r="T1860" s="30">
        <f t="shared" ca="1" si="62"/>
        <v>0</v>
      </c>
      <c r="U1860" s="31" t="str">
        <f ca="1">IFERROR(__xludf.DUMMYFUNCTION("IFERROR(IF(B1860=TODAY(),GOOGLEFINANCE(""INDEXBVMF:IFIX""),INDEX(GOOGLEFINANCE(""INDEXBVMF:IFIX"",""price"",$B1860),2,2)))"),"")</f>
        <v/>
      </c>
      <c r="V1860" s="31">
        <f ca="1">IFERROR(__xludf.DUMMYFUNCTION("IF(OR(ISBLANK($I1860),I1860=TODAY()), GOOGLEFINANCE(""INDEXBVMF:IFIX"") ,INDEX(GOOGLEFINANCE(""INDEXBVMF:IFIX"",""price"",$I1860),2,2))"),3416.25)</f>
        <v>3416.25</v>
      </c>
      <c r="W1860" s="32" t="e">
        <f t="shared" ca="1" si="63"/>
        <v>#VALUE!</v>
      </c>
      <c r="X1860" s="33" t="s">
        <v>66</v>
      </c>
      <c r="Y1860" s="34">
        <v>0</v>
      </c>
    </row>
    <row r="1861" spans="1:25" ht="15.75" customHeight="1" x14ac:dyDescent="0.2">
      <c r="A1861" s="48"/>
      <c r="B1861" s="45"/>
      <c r="C1861" s="46"/>
      <c r="D1861" s="48"/>
      <c r="E1861" s="135"/>
      <c r="F1861" s="49">
        <f t="shared" si="56"/>
        <v>0</v>
      </c>
      <c r="G1861" s="49">
        <f t="shared" si="57"/>
        <v>0</v>
      </c>
      <c r="H1861" s="34" t="s">
        <v>66</v>
      </c>
      <c r="I1861" s="45"/>
      <c r="J1861" s="46"/>
      <c r="K1861" s="25"/>
      <c r="L1861" s="22"/>
      <c r="M1861" s="47" t="str">
        <f t="shared" si="58"/>
        <v/>
      </c>
      <c r="N1861" s="27" t="str">
        <f t="shared" si="59"/>
        <v/>
      </c>
      <c r="O1861" s="27" t="str">
        <f t="shared" si="60"/>
        <v/>
      </c>
      <c r="P1861" s="27" t="str">
        <f t="shared" si="61"/>
        <v/>
      </c>
      <c r="Q1861" s="28" t="s">
        <v>66</v>
      </c>
      <c r="R1861" s="33" t="s">
        <v>66</v>
      </c>
      <c r="S1861" s="30">
        <f ca="1">SUMIFS(Dividendos!E:E,Dividendos!B:B,A1861,Dividendos!A:A,"&gt;="&amp;B1861,Dividendos!A:A,"&lt;="&amp; IF(I1861="",TODAY(),I1861 ))*D1861</f>
        <v>0</v>
      </c>
      <c r="T1861" s="30">
        <f t="shared" ca="1" si="62"/>
        <v>0</v>
      </c>
      <c r="U1861" s="31" t="str">
        <f ca="1">IFERROR(__xludf.DUMMYFUNCTION("IFERROR(IF(B1861=TODAY(),GOOGLEFINANCE(""INDEXBVMF:IFIX""),INDEX(GOOGLEFINANCE(""INDEXBVMF:IFIX"",""price"",$B1861),2,2)))"),"")</f>
        <v/>
      </c>
      <c r="V1861" s="31">
        <f ca="1">IFERROR(__xludf.DUMMYFUNCTION("IF(OR(ISBLANK($I1861),I1861=TODAY()), GOOGLEFINANCE(""INDEXBVMF:IFIX"") ,INDEX(GOOGLEFINANCE(""INDEXBVMF:IFIX"",""price"",$I1861),2,2))"),3416.25)</f>
        <v>3416.25</v>
      </c>
      <c r="W1861" s="32" t="e">
        <f t="shared" ca="1" si="63"/>
        <v>#VALUE!</v>
      </c>
      <c r="X1861" s="33" t="s">
        <v>66</v>
      </c>
      <c r="Y1861" s="34">
        <v>0</v>
      </c>
    </row>
    <row r="1862" spans="1:25" ht="15.75" customHeight="1" x14ac:dyDescent="0.2">
      <c r="A1862" s="48"/>
      <c r="B1862" s="45"/>
      <c r="C1862" s="46"/>
      <c r="D1862" s="48"/>
      <c r="E1862" s="135"/>
      <c r="F1862" s="49">
        <f t="shared" si="56"/>
        <v>0</v>
      </c>
      <c r="G1862" s="49">
        <f t="shared" si="57"/>
        <v>0</v>
      </c>
      <c r="H1862" s="34" t="s">
        <v>66</v>
      </c>
      <c r="I1862" s="45"/>
      <c r="J1862" s="46"/>
      <c r="K1862" s="25"/>
      <c r="L1862" s="22"/>
      <c r="M1862" s="47" t="str">
        <f t="shared" si="58"/>
        <v/>
      </c>
      <c r="N1862" s="27" t="str">
        <f t="shared" si="59"/>
        <v/>
      </c>
      <c r="O1862" s="27" t="str">
        <f t="shared" si="60"/>
        <v/>
      </c>
      <c r="P1862" s="27" t="str">
        <f t="shared" si="61"/>
        <v/>
      </c>
      <c r="Q1862" s="28" t="s">
        <v>66</v>
      </c>
      <c r="R1862" s="33" t="s">
        <v>66</v>
      </c>
      <c r="S1862" s="30">
        <f ca="1">SUMIFS(Dividendos!E:E,Dividendos!B:B,A1862,Dividendos!A:A,"&gt;="&amp;B1862,Dividendos!A:A,"&lt;="&amp; IF(I1862="",TODAY(),I1862 ))*D1862</f>
        <v>0</v>
      </c>
      <c r="T1862" s="30">
        <f t="shared" ca="1" si="62"/>
        <v>0</v>
      </c>
      <c r="U1862" s="31" t="str">
        <f ca="1">IFERROR(__xludf.DUMMYFUNCTION("IFERROR(IF(B1862=TODAY(),GOOGLEFINANCE(""INDEXBVMF:IFIX""),INDEX(GOOGLEFINANCE(""INDEXBVMF:IFIX"",""price"",$B1862),2,2)))"),"")</f>
        <v/>
      </c>
      <c r="V1862" s="31">
        <f ca="1">IFERROR(__xludf.DUMMYFUNCTION("IF(OR(ISBLANK($I1862),I1862=TODAY()), GOOGLEFINANCE(""INDEXBVMF:IFIX"") ,INDEX(GOOGLEFINANCE(""INDEXBVMF:IFIX"",""price"",$I1862),2,2))"),3416.25)</f>
        <v>3416.25</v>
      </c>
      <c r="W1862" s="32" t="e">
        <f t="shared" ca="1" si="63"/>
        <v>#VALUE!</v>
      </c>
      <c r="X1862" s="33" t="s">
        <v>66</v>
      </c>
      <c r="Y1862" s="34">
        <v>0</v>
      </c>
    </row>
    <row r="1863" spans="1:25" ht="15.75" customHeight="1" x14ac:dyDescent="0.2">
      <c r="A1863" s="48"/>
      <c r="B1863" s="45"/>
      <c r="C1863" s="46"/>
      <c r="D1863" s="48"/>
      <c r="E1863" s="135"/>
      <c r="F1863" s="49">
        <f t="shared" si="56"/>
        <v>0</v>
      </c>
      <c r="G1863" s="49">
        <f t="shared" si="57"/>
        <v>0</v>
      </c>
      <c r="H1863" s="34" t="s">
        <v>66</v>
      </c>
      <c r="I1863" s="45"/>
      <c r="J1863" s="46"/>
      <c r="K1863" s="25"/>
      <c r="L1863" s="22"/>
      <c r="M1863" s="47" t="str">
        <f t="shared" si="58"/>
        <v/>
      </c>
      <c r="N1863" s="27" t="str">
        <f t="shared" si="59"/>
        <v/>
      </c>
      <c r="O1863" s="27" t="str">
        <f t="shared" si="60"/>
        <v/>
      </c>
      <c r="P1863" s="27" t="str">
        <f t="shared" si="61"/>
        <v/>
      </c>
      <c r="Q1863" s="28" t="s">
        <v>66</v>
      </c>
      <c r="R1863" s="33" t="s">
        <v>66</v>
      </c>
      <c r="S1863" s="30">
        <f ca="1">SUMIFS(Dividendos!E:E,Dividendos!B:B,A1863,Dividendos!A:A,"&gt;="&amp;B1863,Dividendos!A:A,"&lt;="&amp; IF(I1863="",TODAY(),I1863 ))*D1863</f>
        <v>0</v>
      </c>
      <c r="T1863" s="30">
        <f t="shared" ca="1" si="62"/>
        <v>0</v>
      </c>
      <c r="U1863" s="31" t="str">
        <f ca="1">IFERROR(__xludf.DUMMYFUNCTION("IFERROR(IF(B1863=TODAY(),GOOGLEFINANCE(""INDEXBVMF:IFIX""),INDEX(GOOGLEFINANCE(""INDEXBVMF:IFIX"",""price"",$B1863),2,2)))"),"")</f>
        <v/>
      </c>
      <c r="V1863" s="31">
        <f ca="1">IFERROR(__xludf.DUMMYFUNCTION("IF(OR(ISBLANK($I1863),I1863=TODAY()), GOOGLEFINANCE(""INDEXBVMF:IFIX"") ,INDEX(GOOGLEFINANCE(""INDEXBVMF:IFIX"",""price"",$I1863),2,2))"),3416.25)</f>
        <v>3416.25</v>
      </c>
      <c r="W1863" s="32" t="e">
        <f t="shared" ca="1" si="63"/>
        <v>#VALUE!</v>
      </c>
      <c r="X1863" s="33" t="s">
        <v>66</v>
      </c>
      <c r="Y1863" s="34">
        <v>0</v>
      </c>
    </row>
    <row r="1864" spans="1:25" ht="15.75" customHeight="1" x14ac:dyDescent="0.2">
      <c r="A1864" s="48"/>
      <c r="B1864" s="45"/>
      <c r="C1864" s="46"/>
      <c r="D1864" s="48"/>
      <c r="E1864" s="135"/>
      <c r="F1864" s="49">
        <f t="shared" si="56"/>
        <v>0</v>
      </c>
      <c r="G1864" s="49">
        <f t="shared" si="57"/>
        <v>0</v>
      </c>
      <c r="H1864" s="34" t="s">
        <v>66</v>
      </c>
      <c r="I1864" s="45"/>
      <c r="J1864" s="46"/>
      <c r="K1864" s="25"/>
      <c r="L1864" s="22"/>
      <c r="M1864" s="47" t="str">
        <f t="shared" si="58"/>
        <v/>
      </c>
      <c r="N1864" s="27" t="str">
        <f t="shared" si="59"/>
        <v/>
      </c>
      <c r="O1864" s="27" t="str">
        <f t="shared" si="60"/>
        <v/>
      </c>
      <c r="P1864" s="27" t="str">
        <f t="shared" si="61"/>
        <v/>
      </c>
      <c r="Q1864" s="28" t="s">
        <v>66</v>
      </c>
      <c r="R1864" s="33" t="s">
        <v>66</v>
      </c>
      <c r="S1864" s="30">
        <f ca="1">SUMIFS(Dividendos!E:E,Dividendos!B:B,A1864,Dividendos!A:A,"&gt;="&amp;B1864,Dividendos!A:A,"&lt;="&amp; IF(I1864="",TODAY(),I1864 ))*D1864</f>
        <v>0</v>
      </c>
      <c r="T1864" s="30">
        <f t="shared" ca="1" si="62"/>
        <v>0</v>
      </c>
      <c r="U1864" s="31" t="str">
        <f ca="1">IFERROR(__xludf.DUMMYFUNCTION("IFERROR(IF(B1864=TODAY(),GOOGLEFINANCE(""INDEXBVMF:IFIX""),INDEX(GOOGLEFINANCE(""INDEXBVMF:IFIX"",""price"",$B1864),2,2)))"),"")</f>
        <v/>
      </c>
      <c r="V1864" s="31">
        <f ca="1">IFERROR(__xludf.DUMMYFUNCTION("IF(OR(ISBLANK($I1864),I1864=TODAY()), GOOGLEFINANCE(""INDEXBVMF:IFIX"") ,INDEX(GOOGLEFINANCE(""INDEXBVMF:IFIX"",""price"",$I1864),2,2))"),3416.25)</f>
        <v>3416.25</v>
      </c>
      <c r="W1864" s="32" t="e">
        <f t="shared" ca="1" si="63"/>
        <v>#VALUE!</v>
      </c>
      <c r="X1864" s="33" t="s">
        <v>66</v>
      </c>
      <c r="Y1864" s="34">
        <v>0</v>
      </c>
    </row>
    <row r="1865" spans="1:25" ht="15.75" customHeight="1" x14ac:dyDescent="0.2">
      <c r="A1865" s="48"/>
      <c r="B1865" s="45"/>
      <c r="C1865" s="46"/>
      <c r="D1865" s="48"/>
      <c r="E1865" s="135"/>
      <c r="F1865" s="49">
        <f t="shared" si="56"/>
        <v>0</v>
      </c>
      <c r="G1865" s="49">
        <f t="shared" si="57"/>
        <v>0</v>
      </c>
      <c r="H1865" s="34" t="s">
        <v>66</v>
      </c>
      <c r="I1865" s="45"/>
      <c r="J1865" s="46"/>
      <c r="K1865" s="25"/>
      <c r="L1865" s="22"/>
      <c r="M1865" s="47" t="str">
        <f t="shared" si="58"/>
        <v/>
      </c>
      <c r="N1865" s="27" t="str">
        <f t="shared" si="59"/>
        <v/>
      </c>
      <c r="O1865" s="27" t="str">
        <f t="shared" si="60"/>
        <v/>
      </c>
      <c r="P1865" s="27" t="str">
        <f t="shared" si="61"/>
        <v/>
      </c>
      <c r="Q1865" s="28" t="s">
        <v>66</v>
      </c>
      <c r="R1865" s="33" t="s">
        <v>66</v>
      </c>
      <c r="S1865" s="30">
        <f ca="1">SUMIFS(Dividendos!E:E,Dividendos!B:B,A1865,Dividendos!A:A,"&gt;="&amp;B1865,Dividendos!A:A,"&lt;="&amp; IF(I1865="",TODAY(),I1865 ))*D1865</f>
        <v>0</v>
      </c>
      <c r="T1865" s="30">
        <f t="shared" ca="1" si="62"/>
        <v>0</v>
      </c>
      <c r="U1865" s="31" t="str">
        <f ca="1">IFERROR(__xludf.DUMMYFUNCTION("IFERROR(IF(B1865=TODAY(),GOOGLEFINANCE(""INDEXBVMF:IFIX""),INDEX(GOOGLEFINANCE(""INDEXBVMF:IFIX"",""price"",$B1865),2,2)))"),"")</f>
        <v/>
      </c>
      <c r="V1865" s="31">
        <f ca="1">IFERROR(__xludf.DUMMYFUNCTION("IF(OR(ISBLANK($I1865),I1865=TODAY()), GOOGLEFINANCE(""INDEXBVMF:IFIX"") ,INDEX(GOOGLEFINANCE(""INDEXBVMF:IFIX"",""price"",$I1865),2,2))"),3416.25)</f>
        <v>3416.25</v>
      </c>
      <c r="W1865" s="32" t="e">
        <f t="shared" ca="1" si="63"/>
        <v>#VALUE!</v>
      </c>
      <c r="X1865" s="33" t="s">
        <v>66</v>
      </c>
      <c r="Y1865" s="34">
        <v>0</v>
      </c>
    </row>
    <row r="1866" spans="1:25" ht="15.75" customHeight="1" x14ac:dyDescent="0.2">
      <c r="A1866" s="48"/>
      <c r="B1866" s="45"/>
      <c r="C1866" s="46"/>
      <c r="D1866" s="48"/>
      <c r="E1866" s="135"/>
      <c r="F1866" s="49">
        <f t="shared" si="56"/>
        <v>0</v>
      </c>
      <c r="G1866" s="49">
        <f t="shared" si="57"/>
        <v>0</v>
      </c>
      <c r="H1866" s="34" t="s">
        <v>66</v>
      </c>
      <c r="I1866" s="45"/>
      <c r="J1866" s="46"/>
      <c r="K1866" s="25"/>
      <c r="L1866" s="22"/>
      <c r="M1866" s="47" t="str">
        <f t="shared" si="58"/>
        <v/>
      </c>
      <c r="N1866" s="27" t="str">
        <f t="shared" si="59"/>
        <v/>
      </c>
      <c r="O1866" s="27" t="str">
        <f t="shared" si="60"/>
        <v/>
      </c>
      <c r="P1866" s="27" t="str">
        <f t="shared" si="61"/>
        <v/>
      </c>
      <c r="Q1866" s="28" t="s">
        <v>66</v>
      </c>
      <c r="R1866" s="33" t="s">
        <v>66</v>
      </c>
      <c r="S1866" s="30">
        <f ca="1">SUMIFS(Dividendos!E:E,Dividendos!B:B,A1866,Dividendos!A:A,"&gt;="&amp;B1866,Dividendos!A:A,"&lt;="&amp; IF(I1866="",TODAY(),I1866 ))*D1866</f>
        <v>0</v>
      </c>
      <c r="T1866" s="30">
        <f t="shared" ca="1" si="62"/>
        <v>0</v>
      </c>
      <c r="U1866" s="31" t="str">
        <f ca="1">IFERROR(__xludf.DUMMYFUNCTION("IFERROR(IF(B1866=TODAY(),GOOGLEFINANCE(""INDEXBVMF:IFIX""),INDEX(GOOGLEFINANCE(""INDEXBVMF:IFIX"",""price"",$B1866),2,2)))"),"")</f>
        <v/>
      </c>
      <c r="V1866" s="31">
        <f ca="1">IFERROR(__xludf.DUMMYFUNCTION("IF(OR(ISBLANK($I1866),I1866=TODAY()), GOOGLEFINANCE(""INDEXBVMF:IFIX"") ,INDEX(GOOGLEFINANCE(""INDEXBVMF:IFIX"",""price"",$I1866),2,2))"),3416.25)</f>
        <v>3416.25</v>
      </c>
      <c r="W1866" s="32" t="e">
        <f t="shared" ca="1" si="63"/>
        <v>#VALUE!</v>
      </c>
      <c r="X1866" s="33" t="s">
        <v>66</v>
      </c>
      <c r="Y1866" s="34">
        <v>0</v>
      </c>
    </row>
    <row r="1867" spans="1:25" ht="15.75" customHeight="1" x14ac:dyDescent="0.2">
      <c r="A1867" s="48"/>
      <c r="B1867" s="45"/>
      <c r="C1867" s="46"/>
      <c r="D1867" s="48"/>
      <c r="E1867" s="135"/>
      <c r="F1867" s="49">
        <f t="shared" si="56"/>
        <v>0</v>
      </c>
      <c r="G1867" s="49">
        <f t="shared" si="57"/>
        <v>0</v>
      </c>
      <c r="H1867" s="34" t="s">
        <v>66</v>
      </c>
      <c r="I1867" s="45"/>
      <c r="J1867" s="46"/>
      <c r="K1867" s="25"/>
      <c r="L1867" s="22"/>
      <c r="M1867" s="47" t="str">
        <f t="shared" si="58"/>
        <v/>
      </c>
      <c r="N1867" s="27" t="str">
        <f t="shared" si="59"/>
        <v/>
      </c>
      <c r="O1867" s="27" t="str">
        <f t="shared" si="60"/>
        <v/>
      </c>
      <c r="P1867" s="27" t="str">
        <f t="shared" si="61"/>
        <v/>
      </c>
      <c r="Q1867" s="28" t="s">
        <v>66</v>
      </c>
      <c r="R1867" s="33" t="s">
        <v>66</v>
      </c>
      <c r="S1867" s="30">
        <f ca="1">SUMIFS(Dividendos!E:E,Dividendos!B:B,A1867,Dividendos!A:A,"&gt;="&amp;B1867,Dividendos!A:A,"&lt;="&amp; IF(I1867="",TODAY(),I1867 ))*D1867</f>
        <v>0</v>
      </c>
      <c r="T1867" s="30">
        <f t="shared" ca="1" si="62"/>
        <v>0</v>
      </c>
      <c r="U1867" s="31" t="str">
        <f ca="1">IFERROR(__xludf.DUMMYFUNCTION("IFERROR(IF(B1867=TODAY(),GOOGLEFINANCE(""INDEXBVMF:IFIX""),INDEX(GOOGLEFINANCE(""INDEXBVMF:IFIX"",""price"",$B1867),2,2)))"),"")</f>
        <v/>
      </c>
      <c r="V1867" s="31">
        <f ca="1">IFERROR(__xludf.DUMMYFUNCTION("IF(OR(ISBLANK($I1867),I1867=TODAY()), GOOGLEFINANCE(""INDEXBVMF:IFIX"") ,INDEX(GOOGLEFINANCE(""INDEXBVMF:IFIX"",""price"",$I1867),2,2))"),3416.25)</f>
        <v>3416.25</v>
      </c>
      <c r="W1867" s="32" t="e">
        <f t="shared" ca="1" si="63"/>
        <v>#VALUE!</v>
      </c>
      <c r="X1867" s="33" t="s">
        <v>66</v>
      </c>
      <c r="Y1867" s="34">
        <v>0</v>
      </c>
    </row>
    <row r="1868" spans="1:25" ht="15.75" customHeight="1" x14ac:dyDescent="0.2">
      <c r="A1868" s="48"/>
      <c r="B1868" s="45"/>
      <c r="C1868" s="46"/>
      <c r="D1868" s="48"/>
      <c r="E1868" s="135"/>
      <c r="F1868" s="49">
        <f t="shared" si="56"/>
        <v>0</v>
      </c>
      <c r="G1868" s="49">
        <f t="shared" si="57"/>
        <v>0</v>
      </c>
      <c r="H1868" s="34" t="s">
        <v>66</v>
      </c>
      <c r="I1868" s="45"/>
      <c r="J1868" s="46"/>
      <c r="K1868" s="25"/>
      <c r="L1868" s="22"/>
      <c r="M1868" s="47" t="str">
        <f t="shared" si="58"/>
        <v/>
      </c>
      <c r="N1868" s="27" t="str">
        <f t="shared" si="59"/>
        <v/>
      </c>
      <c r="O1868" s="27" t="str">
        <f t="shared" si="60"/>
        <v/>
      </c>
      <c r="P1868" s="27" t="str">
        <f t="shared" si="61"/>
        <v/>
      </c>
      <c r="Q1868" s="28" t="s">
        <v>66</v>
      </c>
      <c r="R1868" s="33" t="s">
        <v>66</v>
      </c>
      <c r="S1868" s="30">
        <f ca="1">SUMIFS(Dividendos!E:E,Dividendos!B:B,A1868,Dividendos!A:A,"&gt;="&amp;B1868,Dividendos!A:A,"&lt;="&amp; IF(I1868="",TODAY(),I1868 ))*D1868</f>
        <v>0</v>
      </c>
      <c r="T1868" s="30">
        <f t="shared" ca="1" si="62"/>
        <v>0</v>
      </c>
      <c r="U1868" s="31" t="str">
        <f ca="1">IFERROR(__xludf.DUMMYFUNCTION("IFERROR(IF(B1868=TODAY(),GOOGLEFINANCE(""INDEXBVMF:IFIX""),INDEX(GOOGLEFINANCE(""INDEXBVMF:IFIX"",""price"",$B1868),2,2)))"),"")</f>
        <v/>
      </c>
      <c r="V1868" s="31">
        <f ca="1">IFERROR(__xludf.DUMMYFUNCTION("IF(OR(ISBLANK($I1868),I1868=TODAY()), GOOGLEFINANCE(""INDEXBVMF:IFIX"") ,INDEX(GOOGLEFINANCE(""INDEXBVMF:IFIX"",""price"",$I1868),2,2))"),3416.25)</f>
        <v>3416.25</v>
      </c>
      <c r="W1868" s="32" t="e">
        <f t="shared" ca="1" si="63"/>
        <v>#VALUE!</v>
      </c>
      <c r="X1868" s="33" t="s">
        <v>66</v>
      </c>
      <c r="Y1868" s="34">
        <v>0</v>
      </c>
    </row>
    <row r="1869" spans="1:25" ht="15.75" customHeight="1" x14ac:dyDescent="0.2">
      <c r="A1869" s="48"/>
      <c r="B1869" s="45"/>
      <c r="C1869" s="46"/>
      <c r="D1869" s="48"/>
      <c r="E1869" s="135"/>
      <c r="F1869" s="49">
        <f t="shared" si="56"/>
        <v>0</v>
      </c>
      <c r="G1869" s="49">
        <f t="shared" si="57"/>
        <v>0</v>
      </c>
      <c r="H1869" s="34" t="s">
        <v>66</v>
      </c>
      <c r="I1869" s="45"/>
      <c r="J1869" s="46"/>
      <c r="K1869" s="25"/>
      <c r="L1869" s="22"/>
      <c r="M1869" s="47" t="str">
        <f t="shared" si="58"/>
        <v/>
      </c>
      <c r="N1869" s="27" t="str">
        <f t="shared" si="59"/>
        <v/>
      </c>
      <c r="O1869" s="27" t="str">
        <f t="shared" si="60"/>
        <v/>
      </c>
      <c r="P1869" s="27" t="str">
        <f t="shared" si="61"/>
        <v/>
      </c>
      <c r="Q1869" s="28" t="s">
        <v>66</v>
      </c>
      <c r="R1869" s="33" t="s">
        <v>66</v>
      </c>
      <c r="S1869" s="30">
        <f ca="1">SUMIFS(Dividendos!E:E,Dividendos!B:B,A1869,Dividendos!A:A,"&gt;="&amp;B1869,Dividendos!A:A,"&lt;="&amp; IF(I1869="",TODAY(),I1869 ))*D1869</f>
        <v>0</v>
      </c>
      <c r="T1869" s="30">
        <f t="shared" ca="1" si="62"/>
        <v>0</v>
      </c>
      <c r="U1869" s="31" t="str">
        <f ca="1">IFERROR(__xludf.DUMMYFUNCTION("IFERROR(IF(B1869=TODAY(),GOOGLEFINANCE(""INDEXBVMF:IFIX""),INDEX(GOOGLEFINANCE(""INDEXBVMF:IFIX"",""price"",$B1869),2,2)))"),"")</f>
        <v/>
      </c>
      <c r="V1869" s="31">
        <f ca="1">IFERROR(__xludf.DUMMYFUNCTION("IF(OR(ISBLANK($I1869),I1869=TODAY()), GOOGLEFINANCE(""INDEXBVMF:IFIX"") ,INDEX(GOOGLEFINANCE(""INDEXBVMF:IFIX"",""price"",$I1869),2,2))"),3416.25)</f>
        <v>3416.25</v>
      </c>
      <c r="W1869" s="32" t="e">
        <f t="shared" ca="1" si="63"/>
        <v>#VALUE!</v>
      </c>
      <c r="X1869" s="33" t="s">
        <v>66</v>
      </c>
      <c r="Y1869" s="34">
        <v>0</v>
      </c>
    </row>
    <row r="1870" spans="1:25" ht="15.75" customHeight="1" x14ac:dyDescent="0.2">
      <c r="A1870" s="48"/>
      <c r="B1870" s="45"/>
      <c r="C1870" s="46"/>
      <c r="D1870" s="48"/>
      <c r="E1870" s="135"/>
      <c r="F1870" s="49">
        <f t="shared" si="56"/>
        <v>0</v>
      </c>
      <c r="G1870" s="49">
        <f t="shared" si="57"/>
        <v>0</v>
      </c>
      <c r="H1870" s="34" t="s">
        <v>66</v>
      </c>
      <c r="I1870" s="45"/>
      <c r="J1870" s="46"/>
      <c r="K1870" s="25"/>
      <c r="L1870" s="22"/>
      <c r="M1870" s="47" t="str">
        <f t="shared" si="58"/>
        <v/>
      </c>
      <c r="N1870" s="27" t="str">
        <f t="shared" si="59"/>
        <v/>
      </c>
      <c r="O1870" s="27" t="str">
        <f t="shared" si="60"/>
        <v/>
      </c>
      <c r="P1870" s="27" t="str">
        <f t="shared" si="61"/>
        <v/>
      </c>
      <c r="Q1870" s="28" t="s">
        <v>66</v>
      </c>
      <c r="R1870" s="33" t="s">
        <v>66</v>
      </c>
      <c r="S1870" s="30">
        <f ca="1">SUMIFS(Dividendos!E:E,Dividendos!B:B,A1870,Dividendos!A:A,"&gt;="&amp;B1870,Dividendos!A:A,"&lt;="&amp; IF(I1870="",TODAY(),I1870 ))*D1870</f>
        <v>0</v>
      </c>
      <c r="T1870" s="30">
        <f t="shared" ca="1" si="62"/>
        <v>0</v>
      </c>
      <c r="U1870" s="31" t="str">
        <f ca="1">IFERROR(__xludf.DUMMYFUNCTION("IFERROR(IF(B1870=TODAY(),GOOGLEFINANCE(""INDEXBVMF:IFIX""),INDEX(GOOGLEFINANCE(""INDEXBVMF:IFIX"",""price"",$B1870),2,2)))"),"")</f>
        <v/>
      </c>
      <c r="V1870" s="31">
        <f ca="1">IFERROR(__xludf.DUMMYFUNCTION("IF(OR(ISBLANK($I1870),I1870=TODAY()), GOOGLEFINANCE(""INDEXBVMF:IFIX"") ,INDEX(GOOGLEFINANCE(""INDEXBVMF:IFIX"",""price"",$I1870),2,2))"),3416.25)</f>
        <v>3416.25</v>
      </c>
      <c r="W1870" s="32" t="e">
        <f t="shared" ca="1" si="63"/>
        <v>#VALUE!</v>
      </c>
      <c r="X1870" s="33" t="s">
        <v>66</v>
      </c>
      <c r="Y1870" s="34">
        <v>0</v>
      </c>
    </row>
    <row r="1871" spans="1:25" ht="15.75" customHeight="1" x14ac:dyDescent="0.2">
      <c r="A1871" s="48"/>
      <c r="B1871" s="45"/>
      <c r="C1871" s="46"/>
      <c r="D1871" s="48"/>
      <c r="E1871" s="135"/>
      <c r="F1871" s="49">
        <f t="shared" si="56"/>
        <v>0</v>
      </c>
      <c r="G1871" s="49">
        <f t="shared" si="57"/>
        <v>0</v>
      </c>
      <c r="H1871" s="34" t="s">
        <v>66</v>
      </c>
      <c r="I1871" s="45"/>
      <c r="J1871" s="46"/>
      <c r="K1871" s="25"/>
      <c r="L1871" s="22"/>
      <c r="M1871" s="47" t="str">
        <f t="shared" si="58"/>
        <v/>
      </c>
      <c r="N1871" s="27" t="str">
        <f t="shared" si="59"/>
        <v/>
      </c>
      <c r="O1871" s="27" t="str">
        <f t="shared" si="60"/>
        <v/>
      </c>
      <c r="P1871" s="27" t="str">
        <f t="shared" si="61"/>
        <v/>
      </c>
      <c r="Q1871" s="28" t="s">
        <v>66</v>
      </c>
      <c r="R1871" s="33" t="s">
        <v>66</v>
      </c>
      <c r="S1871" s="30">
        <f ca="1">SUMIFS(Dividendos!E:E,Dividendos!B:B,A1871,Dividendos!A:A,"&gt;="&amp;B1871,Dividendos!A:A,"&lt;="&amp; IF(I1871="",TODAY(),I1871 ))*D1871</f>
        <v>0</v>
      </c>
      <c r="T1871" s="30">
        <f t="shared" ca="1" si="62"/>
        <v>0</v>
      </c>
      <c r="U1871" s="31" t="str">
        <f ca="1">IFERROR(__xludf.DUMMYFUNCTION("IFERROR(IF(B1871=TODAY(),GOOGLEFINANCE(""INDEXBVMF:IFIX""),INDEX(GOOGLEFINANCE(""INDEXBVMF:IFIX"",""price"",$B1871),2,2)))"),"")</f>
        <v/>
      </c>
      <c r="V1871" s="31">
        <f ca="1">IFERROR(__xludf.DUMMYFUNCTION("IF(OR(ISBLANK($I1871),I1871=TODAY()), GOOGLEFINANCE(""INDEXBVMF:IFIX"") ,INDEX(GOOGLEFINANCE(""INDEXBVMF:IFIX"",""price"",$I1871),2,2))"),3416.25)</f>
        <v>3416.25</v>
      </c>
      <c r="W1871" s="32" t="e">
        <f t="shared" ca="1" si="63"/>
        <v>#VALUE!</v>
      </c>
      <c r="X1871" s="33" t="s">
        <v>66</v>
      </c>
      <c r="Y1871" s="34">
        <v>0</v>
      </c>
    </row>
    <row r="1872" spans="1:25" ht="15.75" customHeight="1" x14ac:dyDescent="0.2">
      <c r="A1872" s="48"/>
      <c r="B1872" s="45"/>
      <c r="C1872" s="46"/>
      <c r="D1872" s="48"/>
      <c r="E1872" s="135"/>
      <c r="F1872" s="49">
        <f t="shared" si="56"/>
        <v>0</v>
      </c>
      <c r="G1872" s="49">
        <f t="shared" si="57"/>
        <v>0</v>
      </c>
      <c r="H1872" s="34" t="s">
        <v>66</v>
      </c>
      <c r="I1872" s="45"/>
      <c r="J1872" s="46"/>
      <c r="K1872" s="25"/>
      <c r="L1872" s="22"/>
      <c r="M1872" s="47" t="str">
        <f t="shared" si="58"/>
        <v/>
      </c>
      <c r="N1872" s="27" t="str">
        <f t="shared" si="59"/>
        <v/>
      </c>
      <c r="O1872" s="27" t="str">
        <f t="shared" si="60"/>
        <v/>
      </c>
      <c r="P1872" s="27" t="str">
        <f t="shared" si="61"/>
        <v/>
      </c>
      <c r="Q1872" s="28" t="s">
        <v>66</v>
      </c>
      <c r="R1872" s="33" t="s">
        <v>66</v>
      </c>
      <c r="S1872" s="30">
        <f ca="1">SUMIFS(Dividendos!E:E,Dividendos!B:B,A1872,Dividendos!A:A,"&gt;="&amp;B1872,Dividendos!A:A,"&lt;="&amp; IF(I1872="",TODAY(),I1872 ))*D1872</f>
        <v>0</v>
      </c>
      <c r="T1872" s="30">
        <f t="shared" ca="1" si="62"/>
        <v>0</v>
      </c>
      <c r="U1872" s="31" t="str">
        <f ca="1">IFERROR(__xludf.DUMMYFUNCTION("IFERROR(IF(B1872=TODAY(),GOOGLEFINANCE(""INDEXBVMF:IFIX""),INDEX(GOOGLEFINANCE(""INDEXBVMF:IFIX"",""price"",$B1872),2,2)))"),"")</f>
        <v/>
      </c>
      <c r="V1872" s="31">
        <f ca="1">IFERROR(__xludf.DUMMYFUNCTION("IF(OR(ISBLANK($I1872),I1872=TODAY()), GOOGLEFINANCE(""INDEXBVMF:IFIX"") ,INDEX(GOOGLEFINANCE(""INDEXBVMF:IFIX"",""price"",$I1872),2,2))"),3416.25)</f>
        <v>3416.25</v>
      </c>
      <c r="W1872" s="32" t="e">
        <f t="shared" ca="1" si="63"/>
        <v>#VALUE!</v>
      </c>
      <c r="X1872" s="33" t="s">
        <v>66</v>
      </c>
      <c r="Y1872" s="34">
        <v>0</v>
      </c>
    </row>
    <row r="1873" spans="1:25" ht="15.75" customHeight="1" x14ac:dyDescent="0.2">
      <c r="A1873" s="48"/>
      <c r="B1873" s="45"/>
      <c r="C1873" s="46"/>
      <c r="D1873" s="48"/>
      <c r="E1873" s="135"/>
      <c r="F1873" s="49">
        <f t="shared" si="56"/>
        <v>0</v>
      </c>
      <c r="G1873" s="49">
        <f t="shared" si="57"/>
        <v>0</v>
      </c>
      <c r="H1873" s="34" t="s">
        <v>66</v>
      </c>
      <c r="I1873" s="45"/>
      <c r="J1873" s="46"/>
      <c r="K1873" s="25"/>
      <c r="L1873" s="22"/>
      <c r="M1873" s="47" t="str">
        <f t="shared" si="58"/>
        <v/>
      </c>
      <c r="N1873" s="27" t="str">
        <f t="shared" si="59"/>
        <v/>
      </c>
      <c r="O1873" s="27" t="str">
        <f t="shared" si="60"/>
        <v/>
      </c>
      <c r="P1873" s="27" t="str">
        <f t="shared" si="61"/>
        <v/>
      </c>
      <c r="Q1873" s="28" t="s">
        <v>66</v>
      </c>
      <c r="R1873" s="33" t="s">
        <v>66</v>
      </c>
      <c r="S1873" s="30">
        <f ca="1">SUMIFS(Dividendos!E:E,Dividendos!B:B,A1873,Dividendos!A:A,"&gt;="&amp;B1873,Dividendos!A:A,"&lt;="&amp; IF(I1873="",TODAY(),I1873 ))*D1873</f>
        <v>0</v>
      </c>
      <c r="T1873" s="30">
        <f t="shared" ca="1" si="62"/>
        <v>0</v>
      </c>
      <c r="U1873" s="31" t="str">
        <f ca="1">IFERROR(__xludf.DUMMYFUNCTION("IFERROR(IF(B1873=TODAY(),GOOGLEFINANCE(""INDEXBVMF:IFIX""),INDEX(GOOGLEFINANCE(""INDEXBVMF:IFIX"",""price"",$B1873),2,2)))"),"")</f>
        <v/>
      </c>
      <c r="V1873" s="31">
        <f ca="1">IFERROR(__xludf.DUMMYFUNCTION("IF(OR(ISBLANK($I1873),I1873=TODAY()), GOOGLEFINANCE(""INDEXBVMF:IFIX"") ,INDEX(GOOGLEFINANCE(""INDEXBVMF:IFIX"",""price"",$I1873),2,2))"),3416.25)</f>
        <v>3416.25</v>
      </c>
      <c r="W1873" s="32" t="e">
        <f t="shared" ca="1" si="63"/>
        <v>#VALUE!</v>
      </c>
      <c r="X1873" s="33" t="s">
        <v>66</v>
      </c>
      <c r="Y1873" s="34">
        <v>0</v>
      </c>
    </row>
    <row r="1874" spans="1:25" ht="15.75" customHeight="1" x14ac:dyDescent="0.2">
      <c r="A1874" s="48"/>
      <c r="B1874" s="45"/>
      <c r="C1874" s="46"/>
      <c r="D1874" s="48"/>
      <c r="E1874" s="135"/>
      <c r="F1874" s="49">
        <f t="shared" si="56"/>
        <v>0</v>
      </c>
      <c r="G1874" s="49">
        <f t="shared" si="57"/>
        <v>0</v>
      </c>
      <c r="H1874" s="34" t="s">
        <v>66</v>
      </c>
      <c r="I1874" s="45"/>
      <c r="J1874" s="46"/>
      <c r="K1874" s="25"/>
      <c r="L1874" s="22"/>
      <c r="M1874" s="47" t="str">
        <f t="shared" si="58"/>
        <v/>
      </c>
      <c r="N1874" s="27" t="str">
        <f t="shared" si="59"/>
        <v/>
      </c>
      <c r="O1874" s="27" t="str">
        <f t="shared" si="60"/>
        <v/>
      </c>
      <c r="P1874" s="27" t="str">
        <f t="shared" si="61"/>
        <v/>
      </c>
      <c r="Q1874" s="28" t="s">
        <v>66</v>
      </c>
      <c r="R1874" s="33" t="s">
        <v>66</v>
      </c>
      <c r="S1874" s="30">
        <f ca="1">SUMIFS(Dividendos!E:E,Dividendos!B:B,A1874,Dividendos!A:A,"&gt;="&amp;B1874,Dividendos!A:A,"&lt;="&amp; IF(I1874="",TODAY(),I1874 ))*D1874</f>
        <v>0</v>
      </c>
      <c r="T1874" s="30">
        <f t="shared" ca="1" si="62"/>
        <v>0</v>
      </c>
      <c r="U1874" s="31" t="str">
        <f ca="1">IFERROR(__xludf.DUMMYFUNCTION("IFERROR(IF(B1874=TODAY(),GOOGLEFINANCE(""INDEXBVMF:IFIX""),INDEX(GOOGLEFINANCE(""INDEXBVMF:IFIX"",""price"",$B1874),2,2)))"),"")</f>
        <v/>
      </c>
      <c r="V1874" s="31">
        <f ca="1">IFERROR(__xludf.DUMMYFUNCTION("IF(OR(ISBLANK($I1874),I1874=TODAY()), GOOGLEFINANCE(""INDEXBVMF:IFIX"") ,INDEX(GOOGLEFINANCE(""INDEXBVMF:IFIX"",""price"",$I1874),2,2))"),3416.25)</f>
        <v>3416.25</v>
      </c>
      <c r="W1874" s="32" t="e">
        <f t="shared" ca="1" si="63"/>
        <v>#VALUE!</v>
      </c>
      <c r="X1874" s="33" t="s">
        <v>66</v>
      </c>
      <c r="Y1874" s="34">
        <v>0</v>
      </c>
    </row>
    <row r="1875" spans="1:25" ht="15.75" customHeight="1" x14ac:dyDescent="0.2">
      <c r="A1875" s="48"/>
      <c r="B1875" s="45"/>
      <c r="C1875" s="46"/>
      <c r="D1875" s="48"/>
      <c r="E1875" s="135"/>
      <c r="F1875" s="49">
        <f t="shared" si="56"/>
        <v>0</v>
      </c>
      <c r="G1875" s="49">
        <f t="shared" si="57"/>
        <v>0</v>
      </c>
      <c r="H1875" s="34" t="s">
        <v>66</v>
      </c>
      <c r="I1875" s="45"/>
      <c r="J1875" s="46"/>
      <c r="K1875" s="25"/>
      <c r="L1875" s="22"/>
      <c r="M1875" s="47" t="str">
        <f t="shared" si="58"/>
        <v/>
      </c>
      <c r="N1875" s="27" t="str">
        <f t="shared" si="59"/>
        <v/>
      </c>
      <c r="O1875" s="27" t="str">
        <f t="shared" si="60"/>
        <v/>
      </c>
      <c r="P1875" s="27" t="str">
        <f t="shared" si="61"/>
        <v/>
      </c>
      <c r="Q1875" s="28" t="s">
        <v>66</v>
      </c>
      <c r="R1875" s="33" t="s">
        <v>66</v>
      </c>
      <c r="S1875" s="30">
        <f ca="1">SUMIFS(Dividendos!E:E,Dividendos!B:B,A1875,Dividendos!A:A,"&gt;="&amp;B1875,Dividendos!A:A,"&lt;="&amp; IF(I1875="",TODAY(),I1875 ))*D1875</f>
        <v>0</v>
      </c>
      <c r="T1875" s="30">
        <f t="shared" ca="1" si="62"/>
        <v>0</v>
      </c>
      <c r="U1875" s="31" t="str">
        <f ca="1">IFERROR(__xludf.DUMMYFUNCTION("IFERROR(IF(B1875=TODAY(),GOOGLEFINANCE(""INDEXBVMF:IFIX""),INDEX(GOOGLEFINANCE(""INDEXBVMF:IFIX"",""price"",$B1875),2,2)))"),"")</f>
        <v/>
      </c>
      <c r="V1875" s="31">
        <f ca="1">IFERROR(__xludf.DUMMYFUNCTION("IF(OR(ISBLANK($I1875),I1875=TODAY()), GOOGLEFINANCE(""INDEXBVMF:IFIX"") ,INDEX(GOOGLEFINANCE(""INDEXBVMF:IFIX"",""price"",$I1875),2,2))"),3416.25)</f>
        <v>3416.25</v>
      </c>
      <c r="W1875" s="32" t="e">
        <f t="shared" ca="1" si="63"/>
        <v>#VALUE!</v>
      </c>
      <c r="X1875" s="33" t="s">
        <v>66</v>
      </c>
      <c r="Y1875" s="34">
        <v>0</v>
      </c>
    </row>
    <row r="1876" spans="1:25" ht="15.75" customHeight="1" x14ac:dyDescent="0.2">
      <c r="A1876" s="48"/>
      <c r="B1876" s="45"/>
      <c r="C1876" s="46"/>
      <c r="D1876" s="48"/>
      <c r="E1876" s="135"/>
      <c r="F1876" s="49">
        <f t="shared" si="56"/>
        <v>0</v>
      </c>
      <c r="G1876" s="49">
        <f t="shared" si="57"/>
        <v>0</v>
      </c>
      <c r="H1876" s="34" t="s">
        <v>66</v>
      </c>
      <c r="I1876" s="45"/>
      <c r="J1876" s="46"/>
      <c r="K1876" s="25"/>
      <c r="L1876" s="22"/>
      <c r="M1876" s="47" t="str">
        <f t="shared" si="58"/>
        <v/>
      </c>
      <c r="N1876" s="27" t="str">
        <f t="shared" si="59"/>
        <v/>
      </c>
      <c r="O1876" s="27" t="str">
        <f t="shared" si="60"/>
        <v/>
      </c>
      <c r="P1876" s="27" t="str">
        <f t="shared" si="61"/>
        <v/>
      </c>
      <c r="Q1876" s="28" t="s">
        <v>66</v>
      </c>
      <c r="R1876" s="33" t="s">
        <v>66</v>
      </c>
      <c r="S1876" s="30">
        <f ca="1">SUMIFS(Dividendos!E:E,Dividendos!B:B,A1876,Dividendos!A:A,"&gt;="&amp;B1876,Dividendos!A:A,"&lt;="&amp; IF(I1876="",TODAY(),I1876 ))*D1876</f>
        <v>0</v>
      </c>
      <c r="T1876" s="30">
        <f t="shared" ca="1" si="62"/>
        <v>0</v>
      </c>
      <c r="U1876" s="31" t="str">
        <f ca="1">IFERROR(__xludf.DUMMYFUNCTION("IFERROR(IF(B1876=TODAY(),GOOGLEFINANCE(""INDEXBVMF:IFIX""),INDEX(GOOGLEFINANCE(""INDEXBVMF:IFIX"",""price"",$B1876),2,2)))"),"")</f>
        <v/>
      </c>
      <c r="V1876" s="31">
        <f ca="1">IFERROR(__xludf.DUMMYFUNCTION("IF(OR(ISBLANK($I1876),I1876=TODAY()), GOOGLEFINANCE(""INDEXBVMF:IFIX"") ,INDEX(GOOGLEFINANCE(""INDEXBVMF:IFIX"",""price"",$I1876),2,2))"),3416.25)</f>
        <v>3416.25</v>
      </c>
      <c r="W1876" s="32" t="e">
        <f t="shared" ca="1" si="63"/>
        <v>#VALUE!</v>
      </c>
      <c r="X1876" s="33" t="s">
        <v>66</v>
      </c>
      <c r="Y1876" s="34">
        <v>0</v>
      </c>
    </row>
    <row r="1877" spans="1:25" ht="15.75" customHeight="1" x14ac:dyDescent="0.2">
      <c r="A1877" s="48"/>
      <c r="B1877" s="45"/>
      <c r="C1877" s="46"/>
      <c r="D1877" s="48"/>
      <c r="E1877" s="135"/>
      <c r="F1877" s="49">
        <f t="shared" si="56"/>
        <v>0</v>
      </c>
      <c r="G1877" s="49">
        <f t="shared" si="57"/>
        <v>0</v>
      </c>
      <c r="H1877" s="34" t="s">
        <v>66</v>
      </c>
      <c r="I1877" s="45"/>
      <c r="J1877" s="46"/>
      <c r="K1877" s="25"/>
      <c r="L1877" s="22"/>
      <c r="M1877" s="47" t="str">
        <f t="shared" si="58"/>
        <v/>
      </c>
      <c r="N1877" s="27" t="str">
        <f t="shared" si="59"/>
        <v/>
      </c>
      <c r="O1877" s="27" t="str">
        <f t="shared" si="60"/>
        <v/>
      </c>
      <c r="P1877" s="27" t="str">
        <f t="shared" si="61"/>
        <v/>
      </c>
      <c r="Q1877" s="28" t="s">
        <v>66</v>
      </c>
      <c r="R1877" s="33" t="s">
        <v>66</v>
      </c>
      <c r="S1877" s="30">
        <f ca="1">SUMIFS(Dividendos!E:E,Dividendos!B:B,A1877,Dividendos!A:A,"&gt;="&amp;B1877,Dividendos!A:A,"&lt;="&amp; IF(I1877="",TODAY(),I1877 ))*D1877</f>
        <v>0</v>
      </c>
      <c r="T1877" s="30">
        <f t="shared" ca="1" si="62"/>
        <v>0</v>
      </c>
      <c r="U1877" s="31" t="str">
        <f ca="1">IFERROR(__xludf.DUMMYFUNCTION("IFERROR(IF(B1877=TODAY(),GOOGLEFINANCE(""INDEXBVMF:IFIX""),INDEX(GOOGLEFINANCE(""INDEXBVMF:IFIX"",""price"",$B1877),2,2)))"),"")</f>
        <v/>
      </c>
      <c r="V1877" s="31">
        <f ca="1">IFERROR(__xludf.DUMMYFUNCTION("IF(OR(ISBLANK($I1877),I1877=TODAY()), GOOGLEFINANCE(""INDEXBVMF:IFIX"") ,INDEX(GOOGLEFINANCE(""INDEXBVMF:IFIX"",""price"",$I1877),2,2))"),3416.25)</f>
        <v>3416.25</v>
      </c>
      <c r="W1877" s="32" t="e">
        <f t="shared" ca="1" si="63"/>
        <v>#VALUE!</v>
      </c>
      <c r="X1877" s="33" t="s">
        <v>66</v>
      </c>
      <c r="Y1877" s="34">
        <v>0</v>
      </c>
    </row>
    <row r="1878" spans="1:25" ht="15.75" customHeight="1" x14ac:dyDescent="0.2">
      <c r="A1878" s="48"/>
      <c r="B1878" s="45"/>
      <c r="C1878" s="46"/>
      <c r="D1878" s="48"/>
      <c r="E1878" s="135"/>
      <c r="F1878" s="49">
        <f t="shared" si="56"/>
        <v>0</v>
      </c>
      <c r="G1878" s="49">
        <f t="shared" si="57"/>
        <v>0</v>
      </c>
      <c r="H1878" s="34" t="s">
        <v>66</v>
      </c>
      <c r="I1878" s="45"/>
      <c r="J1878" s="46"/>
      <c r="K1878" s="25"/>
      <c r="L1878" s="22"/>
      <c r="M1878" s="47" t="str">
        <f t="shared" si="58"/>
        <v/>
      </c>
      <c r="N1878" s="27" t="str">
        <f t="shared" si="59"/>
        <v/>
      </c>
      <c r="O1878" s="27" t="str">
        <f t="shared" si="60"/>
        <v/>
      </c>
      <c r="P1878" s="27" t="str">
        <f t="shared" si="61"/>
        <v/>
      </c>
      <c r="Q1878" s="28" t="s">
        <v>66</v>
      </c>
      <c r="R1878" s="33" t="s">
        <v>66</v>
      </c>
      <c r="S1878" s="30">
        <f ca="1">SUMIFS(Dividendos!E:E,Dividendos!B:B,A1878,Dividendos!A:A,"&gt;="&amp;B1878,Dividendos!A:A,"&lt;="&amp; IF(I1878="",TODAY(),I1878 ))*D1878</f>
        <v>0</v>
      </c>
      <c r="T1878" s="30">
        <f t="shared" ca="1" si="62"/>
        <v>0</v>
      </c>
      <c r="U1878" s="31" t="str">
        <f ca="1">IFERROR(__xludf.DUMMYFUNCTION("IFERROR(IF(B1878=TODAY(),GOOGLEFINANCE(""INDEXBVMF:IFIX""),INDEX(GOOGLEFINANCE(""INDEXBVMF:IFIX"",""price"",$B1878),2,2)))"),"")</f>
        <v/>
      </c>
      <c r="V1878" s="31">
        <f ca="1">IFERROR(__xludf.DUMMYFUNCTION("IF(OR(ISBLANK($I1878),I1878=TODAY()), GOOGLEFINANCE(""INDEXBVMF:IFIX"") ,INDEX(GOOGLEFINANCE(""INDEXBVMF:IFIX"",""price"",$I1878),2,2))"),3416.25)</f>
        <v>3416.25</v>
      </c>
      <c r="W1878" s="32" t="e">
        <f t="shared" ca="1" si="63"/>
        <v>#VALUE!</v>
      </c>
      <c r="X1878" s="33" t="s">
        <v>66</v>
      </c>
      <c r="Y1878" s="34">
        <v>0</v>
      </c>
    </row>
    <row r="1879" spans="1:25" ht="15.75" customHeight="1" x14ac:dyDescent="0.2">
      <c r="A1879" s="48"/>
      <c r="B1879" s="45"/>
      <c r="C1879" s="46"/>
      <c r="D1879" s="48"/>
      <c r="E1879" s="135"/>
      <c r="F1879" s="49">
        <f t="shared" si="56"/>
        <v>0</v>
      </c>
      <c r="G1879" s="49">
        <f t="shared" si="57"/>
        <v>0</v>
      </c>
      <c r="H1879" s="34" t="s">
        <v>66</v>
      </c>
      <c r="I1879" s="45"/>
      <c r="J1879" s="46"/>
      <c r="K1879" s="25"/>
      <c r="L1879" s="22"/>
      <c r="M1879" s="47" t="str">
        <f t="shared" si="58"/>
        <v/>
      </c>
      <c r="N1879" s="27" t="str">
        <f t="shared" si="59"/>
        <v/>
      </c>
      <c r="O1879" s="27" t="str">
        <f t="shared" si="60"/>
        <v/>
      </c>
      <c r="P1879" s="27" t="str">
        <f t="shared" si="61"/>
        <v/>
      </c>
      <c r="Q1879" s="28" t="s">
        <v>66</v>
      </c>
      <c r="R1879" s="33" t="s">
        <v>66</v>
      </c>
      <c r="S1879" s="30">
        <f ca="1">SUMIFS(Dividendos!E:E,Dividendos!B:B,A1879,Dividendos!A:A,"&gt;="&amp;B1879,Dividendos!A:A,"&lt;="&amp; IF(I1879="",TODAY(),I1879 ))*D1879</f>
        <v>0</v>
      </c>
      <c r="T1879" s="30">
        <f t="shared" ca="1" si="62"/>
        <v>0</v>
      </c>
      <c r="U1879" s="31" t="str">
        <f ca="1">IFERROR(__xludf.DUMMYFUNCTION("IFERROR(IF(B1879=TODAY(),GOOGLEFINANCE(""INDEXBVMF:IFIX""),INDEX(GOOGLEFINANCE(""INDEXBVMF:IFIX"",""price"",$B1879),2,2)))"),"")</f>
        <v/>
      </c>
      <c r="V1879" s="31">
        <f ca="1">IFERROR(__xludf.DUMMYFUNCTION("IF(OR(ISBLANK($I1879),I1879=TODAY()), GOOGLEFINANCE(""INDEXBVMF:IFIX"") ,INDEX(GOOGLEFINANCE(""INDEXBVMF:IFIX"",""price"",$I1879),2,2))"),3416.25)</f>
        <v>3416.25</v>
      </c>
      <c r="W1879" s="32" t="e">
        <f t="shared" ca="1" si="63"/>
        <v>#VALUE!</v>
      </c>
      <c r="X1879" s="33" t="s">
        <v>66</v>
      </c>
      <c r="Y1879" s="34">
        <v>0</v>
      </c>
    </row>
    <row r="1880" spans="1:25" ht="15.75" customHeight="1" x14ac:dyDescent="0.2">
      <c r="A1880" s="48"/>
      <c r="B1880" s="45"/>
      <c r="C1880" s="46"/>
      <c r="D1880" s="48"/>
      <c r="E1880" s="135"/>
      <c r="F1880" s="49">
        <f t="shared" si="56"/>
        <v>0</v>
      </c>
      <c r="G1880" s="49">
        <f t="shared" si="57"/>
        <v>0</v>
      </c>
      <c r="H1880" s="34" t="s">
        <v>66</v>
      </c>
      <c r="I1880" s="45"/>
      <c r="J1880" s="46"/>
      <c r="K1880" s="25"/>
      <c r="L1880" s="22"/>
      <c r="M1880" s="47" t="str">
        <f t="shared" si="58"/>
        <v/>
      </c>
      <c r="N1880" s="27" t="str">
        <f t="shared" si="59"/>
        <v/>
      </c>
      <c r="O1880" s="27" t="str">
        <f t="shared" si="60"/>
        <v/>
      </c>
      <c r="P1880" s="27" t="str">
        <f t="shared" si="61"/>
        <v/>
      </c>
      <c r="Q1880" s="28" t="s">
        <v>66</v>
      </c>
      <c r="R1880" s="33" t="s">
        <v>66</v>
      </c>
      <c r="S1880" s="30">
        <f ca="1">SUMIFS(Dividendos!E:E,Dividendos!B:B,A1880,Dividendos!A:A,"&gt;="&amp;B1880,Dividendos!A:A,"&lt;="&amp; IF(I1880="",TODAY(),I1880 ))*D1880</f>
        <v>0</v>
      </c>
      <c r="T1880" s="30">
        <f t="shared" ca="1" si="62"/>
        <v>0</v>
      </c>
      <c r="U1880" s="31" t="str">
        <f ca="1">IFERROR(__xludf.DUMMYFUNCTION("IFERROR(IF(B1880=TODAY(),GOOGLEFINANCE(""INDEXBVMF:IFIX""),INDEX(GOOGLEFINANCE(""INDEXBVMF:IFIX"",""price"",$B1880),2,2)))"),"")</f>
        <v/>
      </c>
      <c r="V1880" s="31">
        <f ca="1">IFERROR(__xludf.DUMMYFUNCTION("IF(OR(ISBLANK($I1880),I1880=TODAY()), GOOGLEFINANCE(""INDEXBVMF:IFIX"") ,INDEX(GOOGLEFINANCE(""INDEXBVMF:IFIX"",""price"",$I1880),2,2))"),3416.25)</f>
        <v>3416.25</v>
      </c>
      <c r="W1880" s="32" t="e">
        <f t="shared" ca="1" si="63"/>
        <v>#VALUE!</v>
      </c>
      <c r="X1880" s="33" t="s">
        <v>66</v>
      </c>
      <c r="Y1880" s="34">
        <v>0</v>
      </c>
    </row>
    <row r="1881" spans="1:25" ht="15.75" customHeight="1" x14ac:dyDescent="0.2">
      <c r="A1881" s="48"/>
      <c r="B1881" s="45"/>
      <c r="C1881" s="46"/>
      <c r="D1881" s="48"/>
      <c r="E1881" s="135"/>
      <c r="F1881" s="49">
        <f t="shared" si="56"/>
        <v>0</v>
      </c>
      <c r="G1881" s="49">
        <f t="shared" si="57"/>
        <v>0</v>
      </c>
      <c r="H1881" s="34" t="s">
        <v>66</v>
      </c>
      <c r="I1881" s="45"/>
      <c r="J1881" s="46"/>
      <c r="K1881" s="25"/>
      <c r="L1881" s="22"/>
      <c r="M1881" s="47" t="str">
        <f t="shared" si="58"/>
        <v/>
      </c>
      <c r="N1881" s="27" t="str">
        <f t="shared" si="59"/>
        <v/>
      </c>
      <c r="O1881" s="27" t="str">
        <f t="shared" si="60"/>
        <v/>
      </c>
      <c r="P1881" s="27" t="str">
        <f t="shared" si="61"/>
        <v/>
      </c>
      <c r="Q1881" s="28" t="s">
        <v>66</v>
      </c>
      <c r="R1881" s="33" t="s">
        <v>66</v>
      </c>
      <c r="S1881" s="30">
        <f ca="1">SUMIFS(Dividendos!E:E,Dividendos!B:B,A1881,Dividendos!A:A,"&gt;="&amp;B1881,Dividendos!A:A,"&lt;="&amp; IF(I1881="",TODAY(),I1881 ))*D1881</f>
        <v>0</v>
      </c>
      <c r="T1881" s="30">
        <f t="shared" ca="1" si="62"/>
        <v>0</v>
      </c>
      <c r="U1881" s="31" t="str">
        <f ca="1">IFERROR(__xludf.DUMMYFUNCTION("IFERROR(IF(B1881=TODAY(),GOOGLEFINANCE(""INDEXBVMF:IFIX""),INDEX(GOOGLEFINANCE(""INDEXBVMF:IFIX"",""price"",$B1881),2,2)))"),"")</f>
        <v/>
      </c>
      <c r="V1881" s="31">
        <f ca="1">IFERROR(__xludf.DUMMYFUNCTION("IF(OR(ISBLANK($I1881),I1881=TODAY()), GOOGLEFINANCE(""INDEXBVMF:IFIX"") ,INDEX(GOOGLEFINANCE(""INDEXBVMF:IFIX"",""price"",$I1881),2,2))"),3416.25)</f>
        <v>3416.25</v>
      </c>
      <c r="W1881" s="32" t="e">
        <f t="shared" ca="1" si="63"/>
        <v>#VALUE!</v>
      </c>
      <c r="X1881" s="33" t="s">
        <v>66</v>
      </c>
      <c r="Y1881" s="34">
        <v>0</v>
      </c>
    </row>
    <row r="1882" spans="1:25" ht="15.75" customHeight="1" x14ac:dyDescent="0.2">
      <c r="A1882" s="48"/>
      <c r="B1882" s="45"/>
      <c r="C1882" s="46"/>
      <c r="D1882" s="48"/>
      <c r="E1882" s="135"/>
      <c r="F1882" s="49">
        <f t="shared" si="56"/>
        <v>0</v>
      </c>
      <c r="G1882" s="49">
        <f t="shared" si="57"/>
        <v>0</v>
      </c>
      <c r="H1882" s="34" t="s">
        <v>66</v>
      </c>
      <c r="I1882" s="45"/>
      <c r="J1882" s="46"/>
      <c r="K1882" s="25"/>
      <c r="L1882" s="22"/>
      <c r="M1882" s="47" t="str">
        <f t="shared" si="58"/>
        <v/>
      </c>
      <c r="N1882" s="27" t="str">
        <f t="shared" si="59"/>
        <v/>
      </c>
      <c r="O1882" s="27" t="str">
        <f t="shared" si="60"/>
        <v/>
      </c>
      <c r="P1882" s="27" t="str">
        <f t="shared" si="61"/>
        <v/>
      </c>
      <c r="Q1882" s="28" t="s">
        <v>66</v>
      </c>
      <c r="R1882" s="33" t="s">
        <v>66</v>
      </c>
      <c r="S1882" s="30">
        <f ca="1">SUMIFS(Dividendos!E:E,Dividendos!B:B,A1882,Dividendos!A:A,"&gt;="&amp;B1882,Dividendos!A:A,"&lt;="&amp; IF(I1882="",TODAY(),I1882 ))*D1882</f>
        <v>0</v>
      </c>
      <c r="T1882" s="30">
        <f t="shared" ca="1" si="62"/>
        <v>0</v>
      </c>
      <c r="U1882" s="31" t="str">
        <f ca="1">IFERROR(__xludf.DUMMYFUNCTION("IFERROR(IF(B1882=TODAY(),GOOGLEFINANCE(""INDEXBVMF:IFIX""),INDEX(GOOGLEFINANCE(""INDEXBVMF:IFIX"",""price"",$B1882),2,2)))"),"")</f>
        <v/>
      </c>
      <c r="V1882" s="31">
        <f ca="1">IFERROR(__xludf.DUMMYFUNCTION("IF(OR(ISBLANK($I1882),I1882=TODAY()), GOOGLEFINANCE(""INDEXBVMF:IFIX"") ,INDEX(GOOGLEFINANCE(""INDEXBVMF:IFIX"",""price"",$I1882),2,2))"),3416.25)</f>
        <v>3416.25</v>
      </c>
      <c r="W1882" s="32" t="e">
        <f t="shared" ca="1" si="63"/>
        <v>#VALUE!</v>
      </c>
      <c r="X1882" s="33" t="s">
        <v>66</v>
      </c>
      <c r="Y1882" s="34">
        <v>0</v>
      </c>
    </row>
    <row r="1883" spans="1:25" ht="15.75" customHeight="1" x14ac:dyDescent="0.2">
      <c r="A1883" s="48"/>
      <c r="B1883" s="45"/>
      <c r="C1883" s="46"/>
      <c r="D1883" s="48"/>
      <c r="E1883" s="135"/>
      <c r="F1883" s="49">
        <f t="shared" si="56"/>
        <v>0</v>
      </c>
      <c r="G1883" s="49">
        <f t="shared" si="57"/>
        <v>0</v>
      </c>
      <c r="H1883" s="34" t="s">
        <v>66</v>
      </c>
      <c r="I1883" s="45"/>
      <c r="J1883" s="46"/>
      <c r="K1883" s="25"/>
      <c r="L1883" s="22"/>
      <c r="M1883" s="47" t="str">
        <f t="shared" si="58"/>
        <v/>
      </c>
      <c r="N1883" s="27" t="str">
        <f t="shared" si="59"/>
        <v/>
      </c>
      <c r="O1883" s="27" t="str">
        <f t="shared" si="60"/>
        <v/>
      </c>
      <c r="P1883" s="27" t="str">
        <f t="shared" si="61"/>
        <v/>
      </c>
      <c r="Q1883" s="28" t="s">
        <v>66</v>
      </c>
      <c r="R1883" s="33" t="s">
        <v>66</v>
      </c>
      <c r="S1883" s="30">
        <f ca="1">SUMIFS(Dividendos!E:E,Dividendos!B:B,A1883,Dividendos!A:A,"&gt;="&amp;B1883,Dividendos!A:A,"&lt;="&amp; IF(I1883="",TODAY(),I1883 ))*D1883</f>
        <v>0</v>
      </c>
      <c r="T1883" s="30">
        <f t="shared" ca="1" si="62"/>
        <v>0</v>
      </c>
      <c r="U1883" s="31" t="str">
        <f ca="1">IFERROR(__xludf.DUMMYFUNCTION("IFERROR(IF(B1883=TODAY(),GOOGLEFINANCE(""INDEXBVMF:IFIX""),INDEX(GOOGLEFINANCE(""INDEXBVMF:IFIX"",""price"",$B1883),2,2)))"),"")</f>
        <v/>
      </c>
      <c r="V1883" s="31">
        <f ca="1">IFERROR(__xludf.DUMMYFUNCTION("IF(OR(ISBLANK($I1883),I1883=TODAY()), GOOGLEFINANCE(""INDEXBVMF:IFIX"") ,INDEX(GOOGLEFINANCE(""INDEXBVMF:IFIX"",""price"",$I1883),2,2))"),3416.25)</f>
        <v>3416.25</v>
      </c>
      <c r="W1883" s="32" t="e">
        <f t="shared" ca="1" si="63"/>
        <v>#VALUE!</v>
      </c>
      <c r="X1883" s="33" t="s">
        <v>66</v>
      </c>
      <c r="Y1883" s="34">
        <v>0</v>
      </c>
    </row>
    <row r="1884" spans="1:25" ht="15.75" customHeight="1" x14ac:dyDescent="0.2">
      <c r="A1884" s="48"/>
      <c r="B1884" s="45"/>
      <c r="C1884" s="46"/>
      <c r="D1884" s="48"/>
      <c r="E1884" s="135"/>
      <c r="F1884" s="49">
        <f t="shared" si="56"/>
        <v>0</v>
      </c>
      <c r="G1884" s="49">
        <f t="shared" si="57"/>
        <v>0</v>
      </c>
      <c r="H1884" s="34" t="s">
        <v>66</v>
      </c>
      <c r="I1884" s="45"/>
      <c r="J1884" s="46"/>
      <c r="K1884" s="25"/>
      <c r="L1884" s="22"/>
      <c r="M1884" s="47" t="str">
        <f t="shared" si="58"/>
        <v/>
      </c>
      <c r="N1884" s="27" t="str">
        <f t="shared" si="59"/>
        <v/>
      </c>
      <c r="O1884" s="27" t="str">
        <f t="shared" si="60"/>
        <v/>
      </c>
      <c r="P1884" s="27" t="str">
        <f t="shared" si="61"/>
        <v/>
      </c>
      <c r="Q1884" s="28" t="s">
        <v>66</v>
      </c>
      <c r="R1884" s="33" t="s">
        <v>66</v>
      </c>
      <c r="S1884" s="30">
        <f ca="1">SUMIFS(Dividendos!E:E,Dividendos!B:B,A1884,Dividendos!A:A,"&gt;="&amp;B1884,Dividendos!A:A,"&lt;="&amp; IF(I1884="",TODAY(),I1884 ))*D1884</f>
        <v>0</v>
      </c>
      <c r="T1884" s="30">
        <f t="shared" ca="1" si="62"/>
        <v>0</v>
      </c>
      <c r="U1884" s="31" t="str">
        <f ca="1">IFERROR(__xludf.DUMMYFUNCTION("IFERROR(IF(B1884=TODAY(),GOOGLEFINANCE(""INDEXBVMF:IFIX""),INDEX(GOOGLEFINANCE(""INDEXBVMF:IFIX"",""price"",$B1884),2,2)))"),"")</f>
        <v/>
      </c>
      <c r="V1884" s="31">
        <f ca="1">IFERROR(__xludf.DUMMYFUNCTION("IF(OR(ISBLANK($I1884),I1884=TODAY()), GOOGLEFINANCE(""INDEXBVMF:IFIX"") ,INDEX(GOOGLEFINANCE(""INDEXBVMF:IFIX"",""price"",$I1884),2,2))"),3416.25)</f>
        <v>3416.25</v>
      </c>
      <c r="W1884" s="32" t="e">
        <f t="shared" ca="1" si="63"/>
        <v>#VALUE!</v>
      </c>
      <c r="X1884" s="33" t="s">
        <v>66</v>
      </c>
      <c r="Y1884" s="34">
        <v>0</v>
      </c>
    </row>
    <row r="1885" spans="1:25" ht="15.75" customHeight="1" x14ac:dyDescent="0.2">
      <c r="A1885" s="48"/>
      <c r="B1885" s="45"/>
      <c r="C1885" s="46"/>
      <c r="D1885" s="48"/>
      <c r="E1885" s="135"/>
      <c r="F1885" s="49">
        <f t="shared" si="56"/>
        <v>0</v>
      </c>
      <c r="G1885" s="49">
        <f t="shared" si="57"/>
        <v>0</v>
      </c>
      <c r="H1885" s="34" t="s">
        <v>66</v>
      </c>
      <c r="I1885" s="45"/>
      <c r="J1885" s="46"/>
      <c r="K1885" s="25"/>
      <c r="L1885" s="22"/>
      <c r="M1885" s="47" t="str">
        <f t="shared" si="58"/>
        <v/>
      </c>
      <c r="N1885" s="27" t="str">
        <f t="shared" si="59"/>
        <v/>
      </c>
      <c r="O1885" s="27" t="str">
        <f t="shared" si="60"/>
        <v/>
      </c>
      <c r="P1885" s="27" t="str">
        <f t="shared" si="61"/>
        <v/>
      </c>
      <c r="Q1885" s="28" t="s">
        <v>66</v>
      </c>
      <c r="R1885" s="33" t="s">
        <v>66</v>
      </c>
      <c r="S1885" s="30">
        <f ca="1">SUMIFS(Dividendos!E:E,Dividendos!B:B,A1885,Dividendos!A:A,"&gt;="&amp;B1885,Dividendos!A:A,"&lt;="&amp; IF(I1885="",TODAY(),I1885 ))*D1885</f>
        <v>0</v>
      </c>
      <c r="T1885" s="30">
        <f t="shared" ca="1" si="62"/>
        <v>0</v>
      </c>
      <c r="U1885" s="31" t="str">
        <f ca="1">IFERROR(__xludf.DUMMYFUNCTION("IFERROR(IF(B1885=TODAY(),GOOGLEFINANCE(""INDEXBVMF:IFIX""),INDEX(GOOGLEFINANCE(""INDEXBVMF:IFIX"",""price"",$B1885),2,2)))"),"")</f>
        <v/>
      </c>
      <c r="V1885" s="31">
        <f ca="1">IFERROR(__xludf.DUMMYFUNCTION("IF(OR(ISBLANK($I1885),I1885=TODAY()), GOOGLEFINANCE(""INDEXBVMF:IFIX"") ,INDEX(GOOGLEFINANCE(""INDEXBVMF:IFIX"",""price"",$I1885),2,2))"),3416.25)</f>
        <v>3416.25</v>
      </c>
      <c r="W1885" s="32" t="e">
        <f t="shared" ca="1" si="63"/>
        <v>#VALUE!</v>
      </c>
      <c r="X1885" s="33" t="s">
        <v>66</v>
      </c>
      <c r="Y1885" s="34">
        <v>0</v>
      </c>
    </row>
    <row r="1886" spans="1:25" ht="15.75" customHeight="1" x14ac:dyDescent="0.2">
      <c r="A1886" s="48"/>
      <c r="B1886" s="45"/>
      <c r="C1886" s="46"/>
      <c r="D1886" s="48"/>
      <c r="E1886" s="135"/>
      <c r="F1886" s="49">
        <f t="shared" si="56"/>
        <v>0</v>
      </c>
      <c r="G1886" s="49">
        <f t="shared" si="57"/>
        <v>0</v>
      </c>
      <c r="H1886" s="34" t="s">
        <v>66</v>
      </c>
      <c r="I1886" s="45"/>
      <c r="J1886" s="46"/>
      <c r="K1886" s="25"/>
      <c r="L1886" s="22"/>
      <c r="M1886" s="47" t="str">
        <f t="shared" si="58"/>
        <v/>
      </c>
      <c r="N1886" s="27" t="str">
        <f t="shared" si="59"/>
        <v/>
      </c>
      <c r="O1886" s="27" t="str">
        <f t="shared" si="60"/>
        <v/>
      </c>
      <c r="P1886" s="27" t="str">
        <f t="shared" si="61"/>
        <v/>
      </c>
      <c r="Q1886" s="28" t="s">
        <v>66</v>
      </c>
      <c r="R1886" s="33" t="s">
        <v>66</v>
      </c>
      <c r="S1886" s="30">
        <f ca="1">SUMIFS(Dividendos!E:E,Dividendos!B:B,A1886,Dividendos!A:A,"&gt;="&amp;B1886,Dividendos!A:A,"&lt;="&amp; IF(I1886="",TODAY(),I1886 ))*D1886</f>
        <v>0</v>
      </c>
      <c r="T1886" s="30">
        <f t="shared" ca="1" si="62"/>
        <v>0</v>
      </c>
      <c r="U1886" s="31" t="str">
        <f ca="1">IFERROR(__xludf.DUMMYFUNCTION("IFERROR(IF(B1886=TODAY(),GOOGLEFINANCE(""INDEXBVMF:IFIX""),INDEX(GOOGLEFINANCE(""INDEXBVMF:IFIX"",""price"",$B1886),2,2)))"),"")</f>
        <v/>
      </c>
      <c r="V1886" s="31">
        <f ca="1">IFERROR(__xludf.DUMMYFUNCTION("IF(OR(ISBLANK($I1886),I1886=TODAY()), GOOGLEFINANCE(""INDEXBVMF:IFIX"") ,INDEX(GOOGLEFINANCE(""INDEXBVMF:IFIX"",""price"",$I1886),2,2))"),3416.25)</f>
        <v>3416.25</v>
      </c>
      <c r="W1886" s="32" t="e">
        <f t="shared" ca="1" si="63"/>
        <v>#VALUE!</v>
      </c>
      <c r="X1886" s="33" t="s">
        <v>66</v>
      </c>
      <c r="Y1886" s="34">
        <v>0</v>
      </c>
    </row>
    <row r="1887" spans="1:25" ht="15.75" customHeight="1" x14ac:dyDescent="0.2">
      <c r="A1887" s="48"/>
      <c r="B1887" s="45"/>
      <c r="C1887" s="46"/>
      <c r="D1887" s="48"/>
      <c r="E1887" s="135"/>
      <c r="F1887" s="49">
        <f t="shared" si="56"/>
        <v>0</v>
      </c>
      <c r="G1887" s="49">
        <f t="shared" si="57"/>
        <v>0</v>
      </c>
      <c r="H1887" s="34" t="s">
        <v>66</v>
      </c>
      <c r="I1887" s="45"/>
      <c r="J1887" s="46"/>
      <c r="K1887" s="25"/>
      <c r="L1887" s="22"/>
      <c r="M1887" s="47" t="str">
        <f t="shared" si="58"/>
        <v/>
      </c>
      <c r="N1887" s="27" t="str">
        <f t="shared" si="59"/>
        <v/>
      </c>
      <c r="O1887" s="27" t="str">
        <f t="shared" si="60"/>
        <v/>
      </c>
      <c r="P1887" s="27" t="str">
        <f t="shared" si="61"/>
        <v/>
      </c>
      <c r="Q1887" s="28" t="s">
        <v>66</v>
      </c>
      <c r="R1887" s="33" t="s">
        <v>66</v>
      </c>
      <c r="S1887" s="30">
        <f ca="1">SUMIFS(Dividendos!E:E,Dividendos!B:B,A1887,Dividendos!A:A,"&gt;="&amp;B1887,Dividendos!A:A,"&lt;="&amp; IF(I1887="",TODAY(),I1887 ))*D1887</f>
        <v>0</v>
      </c>
      <c r="T1887" s="30">
        <f t="shared" ca="1" si="62"/>
        <v>0</v>
      </c>
      <c r="U1887" s="31" t="str">
        <f ca="1">IFERROR(__xludf.DUMMYFUNCTION("IFERROR(IF(B1887=TODAY(),GOOGLEFINANCE(""INDEXBVMF:IFIX""),INDEX(GOOGLEFINANCE(""INDEXBVMF:IFIX"",""price"",$B1887),2,2)))"),"")</f>
        <v/>
      </c>
      <c r="V1887" s="31">
        <f ca="1">IFERROR(__xludf.DUMMYFUNCTION("IF(OR(ISBLANK($I1887),I1887=TODAY()), GOOGLEFINANCE(""INDEXBVMF:IFIX"") ,INDEX(GOOGLEFINANCE(""INDEXBVMF:IFIX"",""price"",$I1887),2,2))"),3416.25)</f>
        <v>3416.25</v>
      </c>
      <c r="W1887" s="32" t="e">
        <f t="shared" ca="1" si="63"/>
        <v>#VALUE!</v>
      </c>
      <c r="X1887" s="33" t="s">
        <v>66</v>
      </c>
      <c r="Y1887" s="34">
        <v>0</v>
      </c>
    </row>
    <row r="1888" spans="1:25" ht="15.75" customHeight="1" x14ac:dyDescent="0.2">
      <c r="A1888" s="48"/>
      <c r="B1888" s="45"/>
      <c r="C1888" s="46"/>
      <c r="D1888" s="48"/>
      <c r="E1888" s="135"/>
      <c r="F1888" s="49">
        <f t="shared" si="56"/>
        <v>0</v>
      </c>
      <c r="G1888" s="49">
        <f t="shared" si="57"/>
        <v>0</v>
      </c>
      <c r="H1888" s="34" t="s">
        <v>66</v>
      </c>
      <c r="I1888" s="45"/>
      <c r="J1888" s="46"/>
      <c r="K1888" s="25"/>
      <c r="L1888" s="22"/>
      <c r="M1888" s="47" t="str">
        <f t="shared" si="58"/>
        <v/>
      </c>
      <c r="N1888" s="27" t="str">
        <f t="shared" si="59"/>
        <v/>
      </c>
      <c r="O1888" s="27" t="str">
        <f t="shared" si="60"/>
        <v/>
      </c>
      <c r="P1888" s="27" t="str">
        <f t="shared" si="61"/>
        <v/>
      </c>
      <c r="Q1888" s="28" t="s">
        <v>66</v>
      </c>
      <c r="R1888" s="33" t="s">
        <v>66</v>
      </c>
      <c r="S1888" s="30">
        <f ca="1">SUMIFS(Dividendos!E:E,Dividendos!B:B,A1888,Dividendos!A:A,"&gt;="&amp;B1888,Dividendos!A:A,"&lt;="&amp; IF(I1888="",TODAY(),I1888 ))*D1888</f>
        <v>0</v>
      </c>
      <c r="T1888" s="30">
        <f t="shared" ca="1" si="62"/>
        <v>0</v>
      </c>
      <c r="U1888" s="31" t="str">
        <f ca="1">IFERROR(__xludf.DUMMYFUNCTION("IFERROR(IF(B1888=TODAY(),GOOGLEFINANCE(""INDEXBVMF:IFIX""),INDEX(GOOGLEFINANCE(""INDEXBVMF:IFIX"",""price"",$B1888),2,2)))"),"")</f>
        <v/>
      </c>
      <c r="V1888" s="31">
        <f ca="1">IFERROR(__xludf.DUMMYFUNCTION("IF(OR(ISBLANK($I1888),I1888=TODAY()), GOOGLEFINANCE(""INDEXBVMF:IFIX"") ,INDEX(GOOGLEFINANCE(""INDEXBVMF:IFIX"",""price"",$I1888),2,2))"),3416.25)</f>
        <v>3416.25</v>
      </c>
      <c r="W1888" s="32" t="e">
        <f t="shared" ca="1" si="63"/>
        <v>#VALUE!</v>
      </c>
      <c r="X1888" s="33" t="s">
        <v>66</v>
      </c>
      <c r="Y1888" s="34">
        <v>0</v>
      </c>
    </row>
    <row r="1889" spans="1:25" ht="15.75" customHeight="1" x14ac:dyDescent="0.2">
      <c r="A1889" s="48"/>
      <c r="B1889" s="45"/>
      <c r="C1889" s="46"/>
      <c r="D1889" s="48"/>
      <c r="E1889" s="135"/>
      <c r="F1889" s="49">
        <f t="shared" si="56"/>
        <v>0</v>
      </c>
      <c r="G1889" s="49">
        <f t="shared" si="57"/>
        <v>0</v>
      </c>
      <c r="H1889" s="34" t="s">
        <v>66</v>
      </c>
      <c r="I1889" s="45"/>
      <c r="J1889" s="46"/>
      <c r="K1889" s="25"/>
      <c r="L1889" s="22"/>
      <c r="M1889" s="47" t="str">
        <f t="shared" si="58"/>
        <v/>
      </c>
      <c r="N1889" s="27" t="str">
        <f t="shared" si="59"/>
        <v/>
      </c>
      <c r="O1889" s="27" t="str">
        <f t="shared" si="60"/>
        <v/>
      </c>
      <c r="P1889" s="27" t="str">
        <f t="shared" si="61"/>
        <v/>
      </c>
      <c r="Q1889" s="28" t="s">
        <v>66</v>
      </c>
      <c r="R1889" s="33" t="s">
        <v>66</v>
      </c>
      <c r="S1889" s="30">
        <f ca="1">SUMIFS(Dividendos!E:E,Dividendos!B:B,A1889,Dividendos!A:A,"&gt;="&amp;B1889,Dividendos!A:A,"&lt;="&amp; IF(I1889="",TODAY(),I1889 ))*D1889</f>
        <v>0</v>
      </c>
      <c r="T1889" s="30">
        <f t="shared" ca="1" si="62"/>
        <v>0</v>
      </c>
      <c r="U1889" s="31" t="str">
        <f ca="1">IFERROR(__xludf.DUMMYFUNCTION("IFERROR(IF(B1889=TODAY(),GOOGLEFINANCE(""INDEXBVMF:IFIX""),INDEX(GOOGLEFINANCE(""INDEXBVMF:IFIX"",""price"",$B1889),2,2)))"),"")</f>
        <v/>
      </c>
      <c r="V1889" s="31">
        <f ca="1">IFERROR(__xludf.DUMMYFUNCTION("IF(OR(ISBLANK($I1889),I1889=TODAY()), GOOGLEFINANCE(""INDEXBVMF:IFIX"") ,INDEX(GOOGLEFINANCE(""INDEXBVMF:IFIX"",""price"",$I1889),2,2))"),3416.25)</f>
        <v>3416.25</v>
      </c>
      <c r="W1889" s="32" t="e">
        <f t="shared" ca="1" si="63"/>
        <v>#VALUE!</v>
      </c>
      <c r="X1889" s="33" t="s">
        <v>66</v>
      </c>
      <c r="Y1889" s="34">
        <v>0</v>
      </c>
    </row>
    <row r="1890" spans="1:25" ht="15.75" customHeight="1" x14ac:dyDescent="0.2">
      <c r="A1890" s="48"/>
      <c r="B1890" s="45"/>
      <c r="C1890" s="46"/>
      <c r="D1890" s="48"/>
      <c r="E1890" s="135"/>
      <c r="F1890" s="49">
        <f t="shared" si="56"/>
        <v>0</v>
      </c>
      <c r="G1890" s="49">
        <f t="shared" si="57"/>
        <v>0</v>
      </c>
      <c r="H1890" s="34" t="s">
        <v>66</v>
      </c>
      <c r="I1890" s="45"/>
      <c r="J1890" s="46"/>
      <c r="K1890" s="25"/>
      <c r="L1890" s="22"/>
      <c r="M1890" s="47" t="str">
        <f t="shared" si="58"/>
        <v/>
      </c>
      <c r="N1890" s="27" t="str">
        <f t="shared" si="59"/>
        <v/>
      </c>
      <c r="O1890" s="27" t="str">
        <f t="shared" si="60"/>
        <v/>
      </c>
      <c r="P1890" s="27" t="str">
        <f t="shared" si="61"/>
        <v/>
      </c>
      <c r="Q1890" s="28" t="s">
        <v>66</v>
      </c>
      <c r="R1890" s="33" t="s">
        <v>66</v>
      </c>
      <c r="S1890" s="30">
        <f ca="1">SUMIFS(Dividendos!E:E,Dividendos!B:B,A1890,Dividendos!A:A,"&gt;="&amp;B1890,Dividendos!A:A,"&lt;="&amp; IF(I1890="",TODAY(),I1890 ))*D1890</f>
        <v>0</v>
      </c>
      <c r="T1890" s="30">
        <f t="shared" ca="1" si="62"/>
        <v>0</v>
      </c>
      <c r="U1890" s="31" t="str">
        <f ca="1">IFERROR(__xludf.DUMMYFUNCTION("IFERROR(IF(B1890=TODAY(),GOOGLEFINANCE(""INDEXBVMF:IFIX""),INDEX(GOOGLEFINANCE(""INDEXBVMF:IFIX"",""price"",$B1890),2,2)))"),"")</f>
        <v/>
      </c>
      <c r="V1890" s="31">
        <f ca="1">IFERROR(__xludf.DUMMYFUNCTION("IF(OR(ISBLANK($I1890),I1890=TODAY()), GOOGLEFINANCE(""INDEXBVMF:IFIX"") ,INDEX(GOOGLEFINANCE(""INDEXBVMF:IFIX"",""price"",$I1890),2,2))"),3416.25)</f>
        <v>3416.25</v>
      </c>
      <c r="W1890" s="32" t="e">
        <f t="shared" ca="1" si="63"/>
        <v>#VALUE!</v>
      </c>
      <c r="X1890" s="33" t="s">
        <v>66</v>
      </c>
      <c r="Y1890" s="34">
        <v>0</v>
      </c>
    </row>
    <row r="1891" spans="1:25" ht="15.75" customHeight="1" x14ac:dyDescent="0.2">
      <c r="A1891" s="48"/>
      <c r="B1891" s="45"/>
      <c r="C1891" s="46"/>
      <c r="D1891" s="48"/>
      <c r="E1891" s="135"/>
      <c r="F1891" s="49">
        <f t="shared" si="56"/>
        <v>0</v>
      </c>
      <c r="G1891" s="49">
        <f t="shared" si="57"/>
        <v>0</v>
      </c>
      <c r="H1891" s="34" t="s">
        <v>66</v>
      </c>
      <c r="I1891" s="45"/>
      <c r="J1891" s="46"/>
      <c r="K1891" s="25"/>
      <c r="L1891" s="22"/>
      <c r="M1891" s="47" t="str">
        <f t="shared" si="58"/>
        <v/>
      </c>
      <c r="N1891" s="27" t="str">
        <f t="shared" si="59"/>
        <v/>
      </c>
      <c r="O1891" s="27" t="str">
        <f t="shared" si="60"/>
        <v/>
      </c>
      <c r="P1891" s="27" t="str">
        <f t="shared" si="61"/>
        <v/>
      </c>
      <c r="Q1891" s="28" t="s">
        <v>66</v>
      </c>
      <c r="R1891" s="33" t="s">
        <v>66</v>
      </c>
      <c r="S1891" s="30">
        <f ca="1">SUMIFS(Dividendos!E:E,Dividendos!B:B,A1891,Dividendos!A:A,"&gt;="&amp;B1891,Dividendos!A:A,"&lt;="&amp; IF(I1891="",TODAY(),I1891 ))*D1891</f>
        <v>0</v>
      </c>
      <c r="T1891" s="30">
        <f t="shared" ca="1" si="62"/>
        <v>0</v>
      </c>
      <c r="U1891" s="31" t="str">
        <f ca="1">IFERROR(__xludf.DUMMYFUNCTION("IFERROR(IF(B1891=TODAY(),GOOGLEFINANCE(""INDEXBVMF:IFIX""),INDEX(GOOGLEFINANCE(""INDEXBVMF:IFIX"",""price"",$B1891),2,2)))"),"")</f>
        <v/>
      </c>
      <c r="V1891" s="31">
        <f ca="1">IFERROR(__xludf.DUMMYFUNCTION("IF(OR(ISBLANK($I1891),I1891=TODAY()), GOOGLEFINANCE(""INDEXBVMF:IFIX"") ,INDEX(GOOGLEFINANCE(""INDEXBVMF:IFIX"",""price"",$I1891),2,2))"),3416.25)</f>
        <v>3416.25</v>
      </c>
      <c r="W1891" s="32" t="e">
        <f t="shared" ca="1" si="63"/>
        <v>#VALUE!</v>
      </c>
      <c r="X1891" s="33" t="s">
        <v>66</v>
      </c>
      <c r="Y1891" s="34">
        <v>0</v>
      </c>
    </row>
    <row r="1892" spans="1:25" ht="15.75" customHeight="1" x14ac:dyDescent="0.2">
      <c r="A1892" s="48"/>
      <c r="B1892" s="45"/>
      <c r="C1892" s="46"/>
      <c r="D1892" s="48"/>
      <c r="E1892" s="135"/>
      <c r="F1892" s="49">
        <f t="shared" si="56"/>
        <v>0</v>
      </c>
      <c r="G1892" s="49">
        <f t="shared" si="57"/>
        <v>0</v>
      </c>
      <c r="H1892" s="34" t="s">
        <v>66</v>
      </c>
      <c r="I1892" s="45"/>
      <c r="J1892" s="46"/>
      <c r="K1892" s="25"/>
      <c r="L1892" s="22"/>
      <c r="M1892" s="47" t="str">
        <f t="shared" si="58"/>
        <v/>
      </c>
      <c r="N1892" s="27" t="str">
        <f t="shared" si="59"/>
        <v/>
      </c>
      <c r="O1892" s="27" t="str">
        <f t="shared" si="60"/>
        <v/>
      </c>
      <c r="P1892" s="27" t="str">
        <f t="shared" si="61"/>
        <v/>
      </c>
      <c r="Q1892" s="28" t="s">
        <v>66</v>
      </c>
      <c r="R1892" s="33" t="s">
        <v>66</v>
      </c>
      <c r="S1892" s="30">
        <f ca="1">SUMIFS(Dividendos!E:E,Dividendos!B:B,A1892,Dividendos!A:A,"&gt;="&amp;B1892,Dividendos!A:A,"&lt;="&amp; IF(I1892="",TODAY(),I1892 ))*D1892</f>
        <v>0</v>
      </c>
      <c r="T1892" s="30">
        <f t="shared" ca="1" si="62"/>
        <v>0</v>
      </c>
      <c r="U1892" s="31" t="str">
        <f ca="1">IFERROR(__xludf.DUMMYFUNCTION("IFERROR(IF(B1892=TODAY(),GOOGLEFINANCE(""INDEXBVMF:IFIX""),INDEX(GOOGLEFINANCE(""INDEXBVMF:IFIX"",""price"",$B1892),2,2)))"),"")</f>
        <v/>
      </c>
      <c r="V1892" s="31">
        <f ca="1">IFERROR(__xludf.DUMMYFUNCTION("IF(OR(ISBLANK($I1892),I1892=TODAY()), GOOGLEFINANCE(""INDEXBVMF:IFIX"") ,INDEX(GOOGLEFINANCE(""INDEXBVMF:IFIX"",""price"",$I1892),2,2))"),3416.25)</f>
        <v>3416.25</v>
      </c>
      <c r="W1892" s="32" t="e">
        <f t="shared" ca="1" si="63"/>
        <v>#VALUE!</v>
      </c>
      <c r="X1892" s="33" t="s">
        <v>66</v>
      </c>
      <c r="Y1892" s="34">
        <v>0</v>
      </c>
    </row>
    <row r="1893" spans="1:25" ht="15.75" customHeight="1" x14ac:dyDescent="0.2">
      <c r="A1893" s="48"/>
      <c r="B1893" s="45"/>
      <c r="C1893" s="46"/>
      <c r="D1893" s="48"/>
      <c r="E1893" s="135"/>
      <c r="F1893" s="49">
        <f t="shared" si="56"/>
        <v>0</v>
      </c>
      <c r="G1893" s="49">
        <f t="shared" si="57"/>
        <v>0</v>
      </c>
      <c r="H1893" s="34" t="s">
        <v>66</v>
      </c>
      <c r="I1893" s="45"/>
      <c r="J1893" s="46"/>
      <c r="K1893" s="25"/>
      <c r="L1893" s="22"/>
      <c r="M1893" s="47" t="str">
        <f t="shared" si="58"/>
        <v/>
      </c>
      <c r="N1893" s="27" t="str">
        <f t="shared" si="59"/>
        <v/>
      </c>
      <c r="O1893" s="27" t="str">
        <f t="shared" si="60"/>
        <v/>
      </c>
      <c r="P1893" s="27" t="str">
        <f t="shared" si="61"/>
        <v/>
      </c>
      <c r="Q1893" s="28" t="s">
        <v>66</v>
      </c>
      <c r="R1893" s="33" t="s">
        <v>66</v>
      </c>
      <c r="S1893" s="30">
        <f ca="1">SUMIFS(Dividendos!E:E,Dividendos!B:B,A1893,Dividendos!A:A,"&gt;="&amp;B1893,Dividendos!A:A,"&lt;="&amp; IF(I1893="",TODAY(),I1893 ))*D1893</f>
        <v>0</v>
      </c>
      <c r="T1893" s="30">
        <f t="shared" ca="1" si="62"/>
        <v>0</v>
      </c>
      <c r="U1893" s="31" t="str">
        <f ca="1">IFERROR(__xludf.DUMMYFUNCTION("IFERROR(IF(B1893=TODAY(),GOOGLEFINANCE(""INDEXBVMF:IFIX""),INDEX(GOOGLEFINANCE(""INDEXBVMF:IFIX"",""price"",$B1893),2,2)))"),"")</f>
        <v/>
      </c>
      <c r="V1893" s="31">
        <f ca="1">IFERROR(__xludf.DUMMYFUNCTION("IF(OR(ISBLANK($I1893),I1893=TODAY()), GOOGLEFINANCE(""INDEXBVMF:IFIX"") ,INDEX(GOOGLEFINANCE(""INDEXBVMF:IFIX"",""price"",$I1893),2,2))"),3416.25)</f>
        <v>3416.25</v>
      </c>
      <c r="W1893" s="32" t="e">
        <f t="shared" ca="1" si="63"/>
        <v>#VALUE!</v>
      </c>
      <c r="X1893" s="33" t="s">
        <v>66</v>
      </c>
      <c r="Y1893" s="34">
        <v>0</v>
      </c>
    </row>
    <row r="1894" spans="1:25" ht="15.75" customHeight="1" x14ac:dyDescent="0.2">
      <c r="A1894" s="48"/>
      <c r="B1894" s="45"/>
      <c r="C1894" s="46"/>
      <c r="D1894" s="48"/>
      <c r="E1894" s="135"/>
      <c r="F1894" s="49">
        <f t="shared" si="56"/>
        <v>0</v>
      </c>
      <c r="G1894" s="49">
        <f t="shared" si="57"/>
        <v>0</v>
      </c>
      <c r="H1894" s="34" t="s">
        <v>66</v>
      </c>
      <c r="I1894" s="45"/>
      <c r="J1894" s="46"/>
      <c r="K1894" s="25"/>
      <c r="L1894" s="22"/>
      <c r="M1894" s="47" t="str">
        <f t="shared" si="58"/>
        <v/>
      </c>
      <c r="N1894" s="27" t="str">
        <f t="shared" si="59"/>
        <v/>
      </c>
      <c r="O1894" s="27" t="str">
        <f t="shared" si="60"/>
        <v/>
      </c>
      <c r="P1894" s="27" t="str">
        <f t="shared" si="61"/>
        <v/>
      </c>
      <c r="Q1894" s="28" t="s">
        <v>66</v>
      </c>
      <c r="R1894" s="33" t="s">
        <v>66</v>
      </c>
      <c r="S1894" s="30">
        <f ca="1">SUMIFS(Dividendos!E:E,Dividendos!B:B,A1894,Dividendos!A:A,"&gt;="&amp;B1894,Dividendos!A:A,"&lt;="&amp; IF(I1894="",TODAY(),I1894 ))*D1894</f>
        <v>0</v>
      </c>
      <c r="T1894" s="30">
        <f t="shared" ca="1" si="62"/>
        <v>0</v>
      </c>
      <c r="U1894" s="31" t="str">
        <f ca="1">IFERROR(__xludf.DUMMYFUNCTION("IFERROR(IF(B1894=TODAY(),GOOGLEFINANCE(""INDEXBVMF:IFIX""),INDEX(GOOGLEFINANCE(""INDEXBVMF:IFIX"",""price"",$B1894),2,2)))"),"")</f>
        <v/>
      </c>
      <c r="V1894" s="31">
        <f ca="1">IFERROR(__xludf.DUMMYFUNCTION("IF(OR(ISBLANK($I1894),I1894=TODAY()), GOOGLEFINANCE(""INDEXBVMF:IFIX"") ,INDEX(GOOGLEFINANCE(""INDEXBVMF:IFIX"",""price"",$I1894),2,2))"),3416.25)</f>
        <v>3416.25</v>
      </c>
      <c r="W1894" s="32" t="e">
        <f t="shared" ca="1" si="63"/>
        <v>#VALUE!</v>
      </c>
      <c r="X1894" s="33" t="s">
        <v>66</v>
      </c>
      <c r="Y1894" s="34">
        <v>0</v>
      </c>
    </row>
    <row r="1895" spans="1:25" ht="15.75" customHeight="1" x14ac:dyDescent="0.2">
      <c r="A1895" s="48"/>
      <c r="B1895" s="45"/>
      <c r="C1895" s="46"/>
      <c r="D1895" s="48"/>
      <c r="E1895" s="135"/>
      <c r="F1895" s="49">
        <f t="shared" si="56"/>
        <v>0</v>
      </c>
      <c r="G1895" s="49">
        <f t="shared" si="57"/>
        <v>0</v>
      </c>
      <c r="H1895" s="34" t="s">
        <v>66</v>
      </c>
      <c r="I1895" s="45"/>
      <c r="J1895" s="46"/>
      <c r="K1895" s="25"/>
      <c r="L1895" s="22"/>
      <c r="M1895" s="47" t="str">
        <f t="shared" si="58"/>
        <v/>
      </c>
      <c r="N1895" s="27" t="str">
        <f t="shared" si="59"/>
        <v/>
      </c>
      <c r="O1895" s="27" t="str">
        <f t="shared" si="60"/>
        <v/>
      </c>
      <c r="P1895" s="27" t="str">
        <f t="shared" si="61"/>
        <v/>
      </c>
      <c r="Q1895" s="28" t="s">
        <v>66</v>
      </c>
      <c r="R1895" s="33" t="s">
        <v>66</v>
      </c>
      <c r="S1895" s="30">
        <f ca="1">SUMIFS(Dividendos!E:E,Dividendos!B:B,A1895,Dividendos!A:A,"&gt;="&amp;B1895,Dividendos!A:A,"&lt;="&amp; IF(I1895="",TODAY(),I1895 ))*D1895</f>
        <v>0</v>
      </c>
      <c r="T1895" s="30">
        <f t="shared" ca="1" si="62"/>
        <v>0</v>
      </c>
      <c r="U1895" s="31" t="str">
        <f ca="1">IFERROR(__xludf.DUMMYFUNCTION("IFERROR(IF(B1895=TODAY(),GOOGLEFINANCE(""INDEXBVMF:IFIX""),INDEX(GOOGLEFINANCE(""INDEXBVMF:IFIX"",""price"",$B1895),2,2)))"),"")</f>
        <v/>
      </c>
      <c r="V1895" s="31">
        <f ca="1">IFERROR(__xludf.DUMMYFUNCTION("IF(OR(ISBLANK($I1895),I1895=TODAY()), GOOGLEFINANCE(""INDEXBVMF:IFIX"") ,INDEX(GOOGLEFINANCE(""INDEXBVMF:IFIX"",""price"",$I1895),2,2))"),3416.25)</f>
        <v>3416.25</v>
      </c>
      <c r="W1895" s="32" t="e">
        <f t="shared" ca="1" si="63"/>
        <v>#VALUE!</v>
      </c>
      <c r="X1895" s="33" t="s">
        <v>66</v>
      </c>
      <c r="Y1895" s="34">
        <v>0</v>
      </c>
    </row>
    <row r="1896" spans="1:25" ht="15.75" customHeight="1" x14ac:dyDescent="0.2">
      <c r="A1896" s="48"/>
      <c r="B1896" s="45"/>
      <c r="C1896" s="46"/>
      <c r="D1896" s="48"/>
      <c r="E1896" s="135"/>
      <c r="F1896" s="49">
        <f t="shared" si="56"/>
        <v>0</v>
      </c>
      <c r="G1896" s="49">
        <f t="shared" si="57"/>
        <v>0</v>
      </c>
      <c r="H1896" s="34" t="s">
        <v>66</v>
      </c>
      <c r="I1896" s="45"/>
      <c r="J1896" s="46"/>
      <c r="K1896" s="25"/>
      <c r="L1896" s="22"/>
      <c r="M1896" s="47" t="str">
        <f t="shared" si="58"/>
        <v/>
      </c>
      <c r="N1896" s="27" t="str">
        <f t="shared" si="59"/>
        <v/>
      </c>
      <c r="O1896" s="27" t="str">
        <f t="shared" si="60"/>
        <v/>
      </c>
      <c r="P1896" s="27" t="str">
        <f t="shared" si="61"/>
        <v/>
      </c>
      <c r="Q1896" s="28" t="s">
        <v>66</v>
      </c>
      <c r="R1896" s="33" t="s">
        <v>66</v>
      </c>
      <c r="S1896" s="30">
        <f ca="1">SUMIFS(Dividendos!E:E,Dividendos!B:B,A1896,Dividendos!A:A,"&gt;="&amp;B1896,Dividendos!A:A,"&lt;="&amp; IF(I1896="",TODAY(),I1896 ))*D1896</f>
        <v>0</v>
      </c>
      <c r="T1896" s="30">
        <f t="shared" ca="1" si="62"/>
        <v>0</v>
      </c>
      <c r="U1896" s="31" t="str">
        <f ca="1">IFERROR(__xludf.DUMMYFUNCTION("IFERROR(IF(B1896=TODAY(),GOOGLEFINANCE(""INDEXBVMF:IFIX""),INDEX(GOOGLEFINANCE(""INDEXBVMF:IFIX"",""price"",$B1896),2,2)))"),"")</f>
        <v/>
      </c>
      <c r="V1896" s="31">
        <f ca="1">IFERROR(__xludf.DUMMYFUNCTION("IF(OR(ISBLANK($I1896),I1896=TODAY()), GOOGLEFINANCE(""INDEXBVMF:IFIX"") ,INDEX(GOOGLEFINANCE(""INDEXBVMF:IFIX"",""price"",$I1896),2,2))"),3416.25)</f>
        <v>3416.25</v>
      </c>
      <c r="W1896" s="32" t="e">
        <f t="shared" ca="1" si="63"/>
        <v>#VALUE!</v>
      </c>
      <c r="X1896" s="33" t="s">
        <v>66</v>
      </c>
      <c r="Y1896" s="34">
        <v>0</v>
      </c>
    </row>
    <row r="1897" spans="1:25" ht="15.75" customHeight="1" x14ac:dyDescent="0.2">
      <c r="A1897" s="48"/>
      <c r="B1897" s="45"/>
      <c r="C1897" s="46"/>
      <c r="D1897" s="48"/>
      <c r="E1897" s="135"/>
      <c r="F1897" s="49">
        <f t="shared" si="56"/>
        <v>0</v>
      </c>
      <c r="G1897" s="49">
        <f t="shared" si="57"/>
        <v>0</v>
      </c>
      <c r="H1897" s="34" t="s">
        <v>66</v>
      </c>
      <c r="I1897" s="45"/>
      <c r="J1897" s="46"/>
      <c r="K1897" s="25"/>
      <c r="L1897" s="22"/>
      <c r="M1897" s="47" t="str">
        <f t="shared" si="58"/>
        <v/>
      </c>
      <c r="N1897" s="27" t="str">
        <f t="shared" si="59"/>
        <v/>
      </c>
      <c r="O1897" s="27" t="str">
        <f t="shared" si="60"/>
        <v/>
      </c>
      <c r="P1897" s="27" t="str">
        <f t="shared" si="61"/>
        <v/>
      </c>
      <c r="Q1897" s="28" t="s">
        <v>66</v>
      </c>
      <c r="R1897" s="33" t="s">
        <v>66</v>
      </c>
      <c r="S1897" s="30">
        <f ca="1">SUMIFS(Dividendos!E:E,Dividendos!B:B,A1897,Dividendos!A:A,"&gt;="&amp;B1897,Dividendos!A:A,"&lt;="&amp; IF(I1897="",TODAY(),I1897 ))*D1897</f>
        <v>0</v>
      </c>
      <c r="T1897" s="30">
        <f t="shared" ca="1" si="62"/>
        <v>0</v>
      </c>
      <c r="U1897" s="31" t="str">
        <f ca="1">IFERROR(__xludf.DUMMYFUNCTION("IFERROR(IF(B1897=TODAY(),GOOGLEFINANCE(""INDEXBVMF:IFIX""),INDEX(GOOGLEFINANCE(""INDEXBVMF:IFIX"",""price"",$B1897),2,2)))"),"")</f>
        <v/>
      </c>
      <c r="V1897" s="31">
        <f ca="1">IFERROR(__xludf.DUMMYFUNCTION("IF(OR(ISBLANK($I1897),I1897=TODAY()), GOOGLEFINANCE(""INDEXBVMF:IFIX"") ,INDEX(GOOGLEFINANCE(""INDEXBVMF:IFIX"",""price"",$I1897),2,2))"),3416.25)</f>
        <v>3416.25</v>
      </c>
      <c r="W1897" s="32" t="e">
        <f t="shared" ca="1" si="63"/>
        <v>#VALUE!</v>
      </c>
      <c r="X1897" s="33" t="s">
        <v>66</v>
      </c>
      <c r="Y1897" s="34">
        <v>0</v>
      </c>
    </row>
    <row r="1898" spans="1:25" ht="15.75" customHeight="1" x14ac:dyDescent="0.2">
      <c r="A1898" s="48"/>
      <c r="B1898" s="45"/>
      <c r="C1898" s="46"/>
      <c r="D1898" s="48"/>
      <c r="E1898" s="135"/>
      <c r="F1898" s="49">
        <f t="shared" si="56"/>
        <v>0</v>
      </c>
      <c r="G1898" s="49">
        <f t="shared" si="57"/>
        <v>0</v>
      </c>
      <c r="H1898" s="34" t="s">
        <v>66</v>
      </c>
      <c r="I1898" s="45"/>
      <c r="J1898" s="46"/>
      <c r="K1898" s="25"/>
      <c r="L1898" s="22"/>
      <c r="M1898" s="47" t="str">
        <f t="shared" si="58"/>
        <v/>
      </c>
      <c r="N1898" s="27" t="str">
        <f t="shared" si="59"/>
        <v/>
      </c>
      <c r="O1898" s="27" t="str">
        <f t="shared" si="60"/>
        <v/>
      </c>
      <c r="P1898" s="27" t="str">
        <f t="shared" si="61"/>
        <v/>
      </c>
      <c r="Q1898" s="28" t="s">
        <v>66</v>
      </c>
      <c r="R1898" s="33" t="s">
        <v>66</v>
      </c>
      <c r="S1898" s="30">
        <f ca="1">SUMIFS(Dividendos!E:E,Dividendos!B:B,A1898,Dividendos!A:A,"&gt;="&amp;B1898,Dividendos!A:A,"&lt;="&amp; IF(I1898="",TODAY(),I1898 ))*D1898</f>
        <v>0</v>
      </c>
      <c r="T1898" s="30">
        <f t="shared" ca="1" si="62"/>
        <v>0</v>
      </c>
      <c r="U1898" s="31" t="str">
        <f ca="1">IFERROR(__xludf.DUMMYFUNCTION("IFERROR(IF(B1898=TODAY(),GOOGLEFINANCE(""INDEXBVMF:IFIX""),INDEX(GOOGLEFINANCE(""INDEXBVMF:IFIX"",""price"",$B1898),2,2)))"),"")</f>
        <v/>
      </c>
      <c r="V1898" s="31">
        <f ca="1">IFERROR(__xludf.DUMMYFUNCTION("IF(OR(ISBLANK($I1898),I1898=TODAY()), GOOGLEFINANCE(""INDEXBVMF:IFIX"") ,INDEX(GOOGLEFINANCE(""INDEXBVMF:IFIX"",""price"",$I1898),2,2))"),3416.25)</f>
        <v>3416.25</v>
      </c>
      <c r="W1898" s="32" t="e">
        <f t="shared" ca="1" si="63"/>
        <v>#VALUE!</v>
      </c>
      <c r="X1898" s="33" t="s">
        <v>66</v>
      </c>
      <c r="Y1898" s="34">
        <v>0</v>
      </c>
    </row>
    <row r="1899" spans="1:25" ht="15.75" customHeight="1" x14ac:dyDescent="0.2">
      <c r="A1899" s="48"/>
      <c r="B1899" s="45"/>
      <c r="C1899" s="46"/>
      <c r="D1899" s="48"/>
      <c r="E1899" s="135"/>
      <c r="F1899" s="49">
        <f t="shared" si="56"/>
        <v>0</v>
      </c>
      <c r="G1899" s="49">
        <f t="shared" si="57"/>
        <v>0</v>
      </c>
      <c r="H1899" s="34" t="s">
        <v>66</v>
      </c>
      <c r="I1899" s="45"/>
      <c r="J1899" s="46"/>
      <c r="K1899" s="25"/>
      <c r="L1899" s="22"/>
      <c r="M1899" s="47" t="str">
        <f t="shared" si="58"/>
        <v/>
      </c>
      <c r="N1899" s="27" t="str">
        <f t="shared" si="59"/>
        <v/>
      </c>
      <c r="O1899" s="27" t="str">
        <f t="shared" si="60"/>
        <v/>
      </c>
      <c r="P1899" s="27" t="str">
        <f t="shared" si="61"/>
        <v/>
      </c>
      <c r="Q1899" s="28" t="s">
        <v>66</v>
      </c>
      <c r="R1899" s="33" t="s">
        <v>66</v>
      </c>
      <c r="S1899" s="30">
        <f ca="1">SUMIFS(Dividendos!E:E,Dividendos!B:B,A1899,Dividendos!A:A,"&gt;="&amp;B1899,Dividendos!A:A,"&lt;="&amp; IF(I1899="",TODAY(),I1899 ))*D1899</f>
        <v>0</v>
      </c>
      <c r="T1899" s="30">
        <f t="shared" ca="1" si="62"/>
        <v>0</v>
      </c>
      <c r="U1899" s="31" t="str">
        <f ca="1">IFERROR(__xludf.DUMMYFUNCTION("IFERROR(IF(B1899=TODAY(),GOOGLEFINANCE(""INDEXBVMF:IFIX""),INDEX(GOOGLEFINANCE(""INDEXBVMF:IFIX"",""price"",$B1899),2,2)))"),"")</f>
        <v/>
      </c>
      <c r="V1899" s="31">
        <f ca="1">IFERROR(__xludf.DUMMYFUNCTION("IF(OR(ISBLANK($I1899),I1899=TODAY()), GOOGLEFINANCE(""INDEXBVMF:IFIX"") ,INDEX(GOOGLEFINANCE(""INDEXBVMF:IFIX"",""price"",$I1899),2,2))"),3416.25)</f>
        <v>3416.25</v>
      </c>
      <c r="W1899" s="32" t="e">
        <f t="shared" ca="1" si="63"/>
        <v>#VALUE!</v>
      </c>
      <c r="X1899" s="33" t="s">
        <v>66</v>
      </c>
      <c r="Y1899" s="34">
        <v>0</v>
      </c>
    </row>
    <row r="1900" spans="1:25" ht="15.75" customHeight="1" x14ac:dyDescent="0.2">
      <c r="A1900" s="48"/>
      <c r="B1900" s="45"/>
      <c r="C1900" s="46"/>
      <c r="D1900" s="48"/>
      <c r="E1900" s="135"/>
      <c r="F1900" s="49">
        <f t="shared" si="56"/>
        <v>0</v>
      </c>
      <c r="G1900" s="49">
        <f t="shared" si="57"/>
        <v>0</v>
      </c>
      <c r="H1900" s="34" t="s">
        <v>66</v>
      </c>
      <c r="I1900" s="45"/>
      <c r="J1900" s="46"/>
      <c r="K1900" s="25"/>
      <c r="L1900" s="22"/>
      <c r="M1900" s="47" t="str">
        <f t="shared" si="58"/>
        <v/>
      </c>
      <c r="N1900" s="27" t="str">
        <f t="shared" si="59"/>
        <v/>
      </c>
      <c r="O1900" s="27" t="str">
        <f t="shared" si="60"/>
        <v/>
      </c>
      <c r="P1900" s="27" t="str">
        <f t="shared" si="61"/>
        <v/>
      </c>
      <c r="Q1900" s="28" t="s">
        <v>66</v>
      </c>
      <c r="R1900" s="33" t="s">
        <v>66</v>
      </c>
      <c r="S1900" s="30">
        <f ca="1">SUMIFS(Dividendos!E:E,Dividendos!B:B,A1900,Dividendos!A:A,"&gt;="&amp;B1900,Dividendos!A:A,"&lt;="&amp; IF(I1900="",TODAY(),I1900 ))*D1900</f>
        <v>0</v>
      </c>
      <c r="T1900" s="30">
        <f t="shared" ca="1" si="62"/>
        <v>0</v>
      </c>
      <c r="U1900" s="31" t="str">
        <f ca="1">IFERROR(__xludf.DUMMYFUNCTION("IFERROR(IF(B1900=TODAY(),GOOGLEFINANCE(""INDEXBVMF:IFIX""),INDEX(GOOGLEFINANCE(""INDEXBVMF:IFIX"",""price"",$B1900),2,2)))"),"")</f>
        <v/>
      </c>
      <c r="V1900" s="31">
        <f ca="1">IFERROR(__xludf.DUMMYFUNCTION("IF(OR(ISBLANK($I1900),I1900=TODAY()), GOOGLEFINANCE(""INDEXBVMF:IFIX"") ,INDEX(GOOGLEFINANCE(""INDEXBVMF:IFIX"",""price"",$I1900),2,2))"),3416.25)</f>
        <v>3416.25</v>
      </c>
      <c r="W1900" s="32" t="e">
        <f t="shared" ca="1" si="63"/>
        <v>#VALUE!</v>
      </c>
      <c r="X1900" s="33" t="s">
        <v>66</v>
      </c>
      <c r="Y1900" s="34">
        <v>0</v>
      </c>
    </row>
    <row r="1901" spans="1:25" ht="15.75" customHeight="1" x14ac:dyDescent="0.2">
      <c r="A1901" s="48"/>
      <c r="B1901" s="45"/>
      <c r="C1901" s="46"/>
      <c r="D1901" s="48"/>
      <c r="E1901" s="135"/>
      <c r="F1901" s="49">
        <f t="shared" si="56"/>
        <v>0</v>
      </c>
      <c r="G1901" s="49">
        <f t="shared" si="57"/>
        <v>0</v>
      </c>
      <c r="H1901" s="34" t="s">
        <v>66</v>
      </c>
      <c r="I1901" s="45"/>
      <c r="J1901" s="46"/>
      <c r="K1901" s="25"/>
      <c r="L1901" s="22"/>
      <c r="M1901" s="47" t="str">
        <f t="shared" si="58"/>
        <v/>
      </c>
      <c r="N1901" s="27" t="str">
        <f t="shared" si="59"/>
        <v/>
      </c>
      <c r="O1901" s="27" t="str">
        <f t="shared" si="60"/>
        <v/>
      </c>
      <c r="P1901" s="27" t="str">
        <f t="shared" si="61"/>
        <v/>
      </c>
      <c r="Q1901" s="28" t="s">
        <v>66</v>
      </c>
      <c r="R1901" s="33" t="s">
        <v>66</v>
      </c>
      <c r="S1901" s="30">
        <f ca="1">SUMIFS(Dividendos!E:E,Dividendos!B:B,A1901,Dividendos!A:A,"&gt;="&amp;B1901,Dividendos!A:A,"&lt;="&amp; IF(I1901="",TODAY(),I1901 ))*D1901</f>
        <v>0</v>
      </c>
      <c r="T1901" s="30">
        <f t="shared" ca="1" si="62"/>
        <v>0</v>
      </c>
      <c r="U1901" s="31" t="str">
        <f ca="1">IFERROR(__xludf.DUMMYFUNCTION("IFERROR(IF(B1901=TODAY(),GOOGLEFINANCE(""INDEXBVMF:IFIX""),INDEX(GOOGLEFINANCE(""INDEXBVMF:IFIX"",""price"",$B1901),2,2)))"),"")</f>
        <v/>
      </c>
      <c r="V1901" s="31">
        <f ca="1">IFERROR(__xludf.DUMMYFUNCTION("IF(OR(ISBLANK($I1901),I1901=TODAY()), GOOGLEFINANCE(""INDEXBVMF:IFIX"") ,INDEX(GOOGLEFINANCE(""INDEXBVMF:IFIX"",""price"",$I1901),2,2))"),3416.25)</f>
        <v>3416.25</v>
      </c>
      <c r="W1901" s="32" t="e">
        <f t="shared" ca="1" si="63"/>
        <v>#VALUE!</v>
      </c>
      <c r="X1901" s="33" t="s">
        <v>66</v>
      </c>
      <c r="Y1901" s="34">
        <v>0</v>
      </c>
    </row>
    <row r="1902" spans="1:25" ht="15.75" customHeight="1" x14ac:dyDescent="0.2">
      <c r="A1902" s="48"/>
      <c r="B1902" s="45"/>
      <c r="C1902" s="46"/>
      <c r="D1902" s="48"/>
      <c r="E1902" s="135"/>
      <c r="F1902" s="49">
        <f t="shared" si="56"/>
        <v>0</v>
      </c>
      <c r="G1902" s="49">
        <f t="shared" si="57"/>
        <v>0</v>
      </c>
      <c r="H1902" s="34" t="s">
        <v>66</v>
      </c>
      <c r="I1902" s="45"/>
      <c r="J1902" s="46"/>
      <c r="K1902" s="25"/>
      <c r="L1902" s="22"/>
      <c r="M1902" s="47" t="str">
        <f t="shared" si="58"/>
        <v/>
      </c>
      <c r="N1902" s="27" t="str">
        <f t="shared" si="59"/>
        <v/>
      </c>
      <c r="O1902" s="27" t="str">
        <f t="shared" si="60"/>
        <v/>
      </c>
      <c r="P1902" s="27" t="str">
        <f t="shared" si="61"/>
        <v/>
      </c>
      <c r="Q1902" s="28" t="s">
        <v>66</v>
      </c>
      <c r="R1902" s="33" t="s">
        <v>66</v>
      </c>
      <c r="S1902" s="30">
        <f ca="1">SUMIFS(Dividendos!E:E,Dividendos!B:B,A1902,Dividendos!A:A,"&gt;="&amp;B1902,Dividendos!A:A,"&lt;="&amp; IF(I1902="",TODAY(),I1902 ))*D1902</f>
        <v>0</v>
      </c>
      <c r="T1902" s="30">
        <f t="shared" ca="1" si="62"/>
        <v>0</v>
      </c>
      <c r="U1902" s="31" t="str">
        <f ca="1">IFERROR(__xludf.DUMMYFUNCTION("IFERROR(IF(B1902=TODAY(),GOOGLEFINANCE(""INDEXBVMF:IFIX""),INDEX(GOOGLEFINANCE(""INDEXBVMF:IFIX"",""price"",$B1902),2,2)))"),"")</f>
        <v/>
      </c>
      <c r="V1902" s="31">
        <f ca="1">IFERROR(__xludf.DUMMYFUNCTION("IF(OR(ISBLANK($I1902),I1902=TODAY()), GOOGLEFINANCE(""INDEXBVMF:IFIX"") ,INDEX(GOOGLEFINANCE(""INDEXBVMF:IFIX"",""price"",$I1902),2,2))"),3416.25)</f>
        <v>3416.25</v>
      </c>
      <c r="W1902" s="32" t="e">
        <f t="shared" ca="1" si="63"/>
        <v>#VALUE!</v>
      </c>
      <c r="X1902" s="33" t="s">
        <v>66</v>
      </c>
      <c r="Y1902" s="34">
        <v>0</v>
      </c>
    </row>
    <row r="1903" spans="1:25" ht="15.75" customHeight="1" x14ac:dyDescent="0.2">
      <c r="A1903" s="48"/>
      <c r="B1903" s="45"/>
      <c r="C1903" s="46"/>
      <c r="D1903" s="48"/>
      <c r="E1903" s="135"/>
      <c r="F1903" s="49">
        <f t="shared" si="56"/>
        <v>0</v>
      </c>
      <c r="G1903" s="49">
        <f t="shared" si="57"/>
        <v>0</v>
      </c>
      <c r="H1903" s="34" t="s">
        <v>66</v>
      </c>
      <c r="I1903" s="45"/>
      <c r="J1903" s="46"/>
      <c r="K1903" s="25"/>
      <c r="L1903" s="22"/>
      <c r="M1903" s="47" t="str">
        <f t="shared" si="58"/>
        <v/>
      </c>
      <c r="N1903" s="27" t="str">
        <f t="shared" si="59"/>
        <v/>
      </c>
      <c r="O1903" s="27" t="str">
        <f t="shared" si="60"/>
        <v/>
      </c>
      <c r="P1903" s="27" t="str">
        <f t="shared" si="61"/>
        <v/>
      </c>
      <c r="Q1903" s="28" t="s">
        <v>66</v>
      </c>
      <c r="R1903" s="33" t="s">
        <v>66</v>
      </c>
      <c r="S1903" s="30">
        <f ca="1">SUMIFS(Dividendos!E:E,Dividendos!B:B,A1903,Dividendos!A:A,"&gt;="&amp;B1903,Dividendos!A:A,"&lt;="&amp; IF(I1903="",TODAY(),I1903 ))*D1903</f>
        <v>0</v>
      </c>
      <c r="T1903" s="30">
        <f t="shared" ca="1" si="62"/>
        <v>0</v>
      </c>
      <c r="U1903" s="31" t="str">
        <f ca="1">IFERROR(__xludf.DUMMYFUNCTION("IFERROR(IF(B1903=TODAY(),GOOGLEFINANCE(""INDEXBVMF:IFIX""),INDEX(GOOGLEFINANCE(""INDEXBVMF:IFIX"",""price"",$B1903),2,2)))"),"")</f>
        <v/>
      </c>
      <c r="V1903" s="31">
        <f ca="1">IFERROR(__xludf.DUMMYFUNCTION("IF(OR(ISBLANK($I1903),I1903=TODAY()), GOOGLEFINANCE(""INDEXBVMF:IFIX"") ,INDEX(GOOGLEFINANCE(""INDEXBVMF:IFIX"",""price"",$I1903),2,2))"),3416.25)</f>
        <v>3416.25</v>
      </c>
      <c r="W1903" s="32" t="e">
        <f t="shared" ca="1" si="63"/>
        <v>#VALUE!</v>
      </c>
      <c r="X1903" s="33" t="s">
        <v>66</v>
      </c>
      <c r="Y1903" s="34">
        <v>0</v>
      </c>
    </row>
    <row r="1904" spans="1:25" ht="15.75" customHeight="1" x14ac:dyDescent="0.2">
      <c r="A1904" s="48"/>
      <c r="B1904" s="45"/>
      <c r="C1904" s="46"/>
      <c r="D1904" s="48"/>
      <c r="E1904" s="135"/>
      <c r="F1904" s="49">
        <f t="shared" si="56"/>
        <v>0</v>
      </c>
      <c r="G1904" s="49">
        <f t="shared" si="57"/>
        <v>0</v>
      </c>
      <c r="H1904" s="34" t="s">
        <v>66</v>
      </c>
      <c r="I1904" s="45"/>
      <c r="J1904" s="46"/>
      <c r="K1904" s="25"/>
      <c r="L1904" s="22"/>
      <c r="M1904" s="47" t="str">
        <f t="shared" si="58"/>
        <v/>
      </c>
      <c r="N1904" s="27" t="str">
        <f t="shared" si="59"/>
        <v/>
      </c>
      <c r="O1904" s="27" t="str">
        <f t="shared" si="60"/>
        <v/>
      </c>
      <c r="P1904" s="27" t="str">
        <f t="shared" si="61"/>
        <v/>
      </c>
      <c r="Q1904" s="28" t="s">
        <v>66</v>
      </c>
      <c r="R1904" s="33" t="s">
        <v>66</v>
      </c>
      <c r="S1904" s="30">
        <f ca="1">SUMIFS(Dividendos!E:E,Dividendos!B:B,A1904,Dividendos!A:A,"&gt;="&amp;B1904,Dividendos!A:A,"&lt;="&amp; IF(I1904="",TODAY(),I1904 ))*D1904</f>
        <v>0</v>
      </c>
      <c r="T1904" s="30">
        <f t="shared" ca="1" si="62"/>
        <v>0</v>
      </c>
      <c r="U1904" s="31" t="str">
        <f ca="1">IFERROR(__xludf.DUMMYFUNCTION("IFERROR(IF(B1904=TODAY(),GOOGLEFINANCE(""INDEXBVMF:IFIX""),INDEX(GOOGLEFINANCE(""INDEXBVMF:IFIX"",""price"",$B1904),2,2)))"),"")</f>
        <v/>
      </c>
      <c r="V1904" s="31">
        <f ca="1">IFERROR(__xludf.DUMMYFUNCTION("IF(OR(ISBLANK($I1904),I1904=TODAY()), GOOGLEFINANCE(""INDEXBVMF:IFIX"") ,INDEX(GOOGLEFINANCE(""INDEXBVMF:IFIX"",""price"",$I1904),2,2))"),3416.25)</f>
        <v>3416.25</v>
      </c>
      <c r="W1904" s="32" t="e">
        <f t="shared" ca="1" si="63"/>
        <v>#VALUE!</v>
      </c>
      <c r="X1904" s="33" t="s">
        <v>66</v>
      </c>
      <c r="Y1904" s="34">
        <v>0</v>
      </c>
    </row>
    <row r="1905" spans="1:25" ht="15.75" customHeight="1" x14ac:dyDescent="0.2">
      <c r="A1905" s="48"/>
      <c r="B1905" s="45"/>
      <c r="C1905" s="46"/>
      <c r="D1905" s="48"/>
      <c r="E1905" s="135"/>
      <c r="F1905" s="49">
        <f t="shared" si="56"/>
        <v>0</v>
      </c>
      <c r="G1905" s="49">
        <f t="shared" si="57"/>
        <v>0</v>
      </c>
      <c r="H1905" s="34" t="s">
        <v>66</v>
      </c>
      <c r="I1905" s="45"/>
      <c r="J1905" s="46"/>
      <c r="K1905" s="25"/>
      <c r="L1905" s="22"/>
      <c r="M1905" s="47" t="str">
        <f t="shared" si="58"/>
        <v/>
      </c>
      <c r="N1905" s="27" t="str">
        <f t="shared" si="59"/>
        <v/>
      </c>
      <c r="O1905" s="27" t="str">
        <f t="shared" si="60"/>
        <v/>
      </c>
      <c r="P1905" s="27" t="str">
        <f t="shared" si="61"/>
        <v/>
      </c>
      <c r="Q1905" s="28" t="s">
        <v>66</v>
      </c>
      <c r="R1905" s="33" t="s">
        <v>66</v>
      </c>
      <c r="S1905" s="30">
        <f ca="1">SUMIFS(Dividendos!E:E,Dividendos!B:B,A1905,Dividendos!A:A,"&gt;="&amp;B1905,Dividendos!A:A,"&lt;="&amp; IF(I1905="",TODAY(),I1905 ))*D1905</f>
        <v>0</v>
      </c>
      <c r="T1905" s="30">
        <f t="shared" ca="1" si="62"/>
        <v>0</v>
      </c>
      <c r="U1905" s="31" t="str">
        <f ca="1">IFERROR(__xludf.DUMMYFUNCTION("IFERROR(IF(B1905=TODAY(),GOOGLEFINANCE(""INDEXBVMF:IFIX""),INDEX(GOOGLEFINANCE(""INDEXBVMF:IFIX"",""price"",$B1905),2,2)))"),"")</f>
        <v/>
      </c>
      <c r="V1905" s="31">
        <f ca="1">IFERROR(__xludf.DUMMYFUNCTION("IF(OR(ISBLANK($I1905),I1905=TODAY()), GOOGLEFINANCE(""INDEXBVMF:IFIX"") ,INDEX(GOOGLEFINANCE(""INDEXBVMF:IFIX"",""price"",$I1905),2,2))"),3416.25)</f>
        <v>3416.25</v>
      </c>
      <c r="W1905" s="32" t="e">
        <f t="shared" ca="1" si="63"/>
        <v>#VALUE!</v>
      </c>
      <c r="X1905" s="33" t="s">
        <v>66</v>
      </c>
      <c r="Y1905" s="34">
        <v>0</v>
      </c>
    </row>
    <row r="1906" spans="1:25" ht="15.75" customHeight="1" x14ac:dyDescent="0.2">
      <c r="A1906" s="48"/>
      <c r="B1906" s="45"/>
      <c r="C1906" s="46"/>
      <c r="D1906" s="48"/>
      <c r="E1906" s="135"/>
      <c r="F1906" s="49">
        <f t="shared" si="56"/>
        <v>0</v>
      </c>
      <c r="G1906" s="49">
        <f t="shared" si="57"/>
        <v>0</v>
      </c>
      <c r="H1906" s="34" t="s">
        <v>66</v>
      </c>
      <c r="I1906" s="45"/>
      <c r="J1906" s="46"/>
      <c r="K1906" s="25"/>
      <c r="L1906" s="22"/>
      <c r="M1906" s="47" t="str">
        <f t="shared" si="58"/>
        <v/>
      </c>
      <c r="N1906" s="27" t="str">
        <f t="shared" si="59"/>
        <v/>
      </c>
      <c r="O1906" s="27" t="str">
        <f t="shared" si="60"/>
        <v/>
      </c>
      <c r="P1906" s="27" t="str">
        <f t="shared" si="61"/>
        <v/>
      </c>
      <c r="Q1906" s="28" t="s">
        <v>66</v>
      </c>
      <c r="R1906" s="33" t="s">
        <v>66</v>
      </c>
      <c r="S1906" s="30">
        <f ca="1">SUMIFS(Dividendos!E:E,Dividendos!B:B,A1906,Dividendos!A:A,"&gt;="&amp;B1906,Dividendos!A:A,"&lt;="&amp; IF(I1906="",TODAY(),I1906 ))*D1906</f>
        <v>0</v>
      </c>
      <c r="T1906" s="30">
        <f t="shared" ca="1" si="62"/>
        <v>0</v>
      </c>
      <c r="U1906" s="31" t="str">
        <f ca="1">IFERROR(__xludf.DUMMYFUNCTION("IFERROR(IF(B1906=TODAY(),GOOGLEFINANCE(""INDEXBVMF:IFIX""),INDEX(GOOGLEFINANCE(""INDEXBVMF:IFIX"",""price"",$B1906),2,2)))"),"")</f>
        <v/>
      </c>
      <c r="V1906" s="31">
        <f ca="1">IFERROR(__xludf.DUMMYFUNCTION("IF(OR(ISBLANK($I1906),I1906=TODAY()), GOOGLEFINANCE(""INDEXBVMF:IFIX"") ,INDEX(GOOGLEFINANCE(""INDEXBVMF:IFIX"",""price"",$I1906),2,2))"),3416.25)</f>
        <v>3416.25</v>
      </c>
      <c r="W1906" s="32" t="e">
        <f t="shared" ca="1" si="63"/>
        <v>#VALUE!</v>
      </c>
      <c r="X1906" s="33" t="s">
        <v>66</v>
      </c>
      <c r="Y1906" s="34">
        <v>0</v>
      </c>
    </row>
    <row r="1907" spans="1:25" ht="15.75" customHeight="1" x14ac:dyDescent="0.2">
      <c r="A1907" s="48"/>
      <c r="B1907" s="45"/>
      <c r="C1907" s="46"/>
      <c r="D1907" s="48"/>
      <c r="E1907" s="135"/>
      <c r="F1907" s="49">
        <f t="shared" si="56"/>
        <v>0</v>
      </c>
      <c r="G1907" s="49">
        <f t="shared" si="57"/>
        <v>0</v>
      </c>
      <c r="H1907" s="34" t="s">
        <v>66</v>
      </c>
      <c r="I1907" s="45"/>
      <c r="J1907" s="46"/>
      <c r="K1907" s="25"/>
      <c r="L1907" s="22"/>
      <c r="M1907" s="47" t="str">
        <f t="shared" si="58"/>
        <v/>
      </c>
      <c r="N1907" s="27" t="str">
        <f t="shared" si="59"/>
        <v/>
      </c>
      <c r="O1907" s="27" t="str">
        <f t="shared" si="60"/>
        <v/>
      </c>
      <c r="P1907" s="27" t="str">
        <f t="shared" si="61"/>
        <v/>
      </c>
      <c r="Q1907" s="28" t="s">
        <v>66</v>
      </c>
      <c r="R1907" s="33" t="s">
        <v>66</v>
      </c>
      <c r="S1907" s="30">
        <f ca="1">SUMIFS(Dividendos!E:E,Dividendos!B:B,A1907,Dividendos!A:A,"&gt;="&amp;B1907,Dividendos!A:A,"&lt;="&amp; IF(I1907="",TODAY(),I1907 ))*D1907</f>
        <v>0</v>
      </c>
      <c r="T1907" s="30">
        <f t="shared" ca="1" si="62"/>
        <v>0</v>
      </c>
      <c r="U1907" s="31" t="str">
        <f ca="1">IFERROR(__xludf.DUMMYFUNCTION("IFERROR(IF(B1907=TODAY(),GOOGLEFINANCE(""INDEXBVMF:IFIX""),INDEX(GOOGLEFINANCE(""INDEXBVMF:IFIX"",""price"",$B1907),2,2)))"),"")</f>
        <v/>
      </c>
      <c r="V1907" s="31">
        <f ca="1">IFERROR(__xludf.DUMMYFUNCTION("IF(OR(ISBLANK($I1907),I1907=TODAY()), GOOGLEFINANCE(""INDEXBVMF:IFIX"") ,INDEX(GOOGLEFINANCE(""INDEXBVMF:IFIX"",""price"",$I1907),2,2))"),3416.25)</f>
        <v>3416.25</v>
      </c>
      <c r="W1907" s="32" t="e">
        <f t="shared" ca="1" si="63"/>
        <v>#VALUE!</v>
      </c>
      <c r="X1907" s="33" t="s">
        <v>66</v>
      </c>
      <c r="Y1907" s="34">
        <v>0</v>
      </c>
    </row>
    <row r="1908" spans="1:25" ht="15.75" customHeight="1" x14ac:dyDescent="0.2">
      <c r="A1908" s="48"/>
      <c r="B1908" s="45"/>
      <c r="C1908" s="46"/>
      <c r="D1908" s="48"/>
      <c r="E1908" s="135"/>
      <c r="F1908" s="49">
        <f t="shared" si="56"/>
        <v>0</v>
      </c>
      <c r="G1908" s="49">
        <f t="shared" si="57"/>
        <v>0</v>
      </c>
      <c r="H1908" s="34" t="s">
        <v>66</v>
      </c>
      <c r="I1908" s="45"/>
      <c r="J1908" s="46"/>
      <c r="K1908" s="25"/>
      <c r="L1908" s="22"/>
      <c r="M1908" s="47" t="str">
        <f t="shared" si="58"/>
        <v/>
      </c>
      <c r="N1908" s="27" t="str">
        <f t="shared" si="59"/>
        <v/>
      </c>
      <c r="O1908" s="27" t="str">
        <f t="shared" si="60"/>
        <v/>
      </c>
      <c r="P1908" s="27" t="str">
        <f t="shared" si="61"/>
        <v/>
      </c>
      <c r="Q1908" s="28" t="s">
        <v>66</v>
      </c>
      <c r="R1908" s="33" t="s">
        <v>66</v>
      </c>
      <c r="S1908" s="30">
        <f ca="1">SUMIFS(Dividendos!E:E,Dividendos!B:B,A1908,Dividendos!A:A,"&gt;="&amp;B1908,Dividendos!A:A,"&lt;="&amp; IF(I1908="",TODAY(),I1908 ))*D1908</f>
        <v>0</v>
      </c>
      <c r="T1908" s="30">
        <f t="shared" ca="1" si="62"/>
        <v>0</v>
      </c>
      <c r="U1908" s="31" t="str">
        <f ca="1">IFERROR(__xludf.DUMMYFUNCTION("IFERROR(IF(B1908=TODAY(),GOOGLEFINANCE(""INDEXBVMF:IFIX""),INDEX(GOOGLEFINANCE(""INDEXBVMF:IFIX"",""price"",$B1908),2,2)))"),"")</f>
        <v/>
      </c>
      <c r="V1908" s="31">
        <f ca="1">IFERROR(__xludf.DUMMYFUNCTION("IF(OR(ISBLANK($I1908),I1908=TODAY()), GOOGLEFINANCE(""INDEXBVMF:IFIX"") ,INDEX(GOOGLEFINANCE(""INDEXBVMF:IFIX"",""price"",$I1908),2,2))"),3416.25)</f>
        <v>3416.25</v>
      </c>
      <c r="W1908" s="32" t="e">
        <f t="shared" ca="1" si="63"/>
        <v>#VALUE!</v>
      </c>
      <c r="X1908" s="33" t="s">
        <v>66</v>
      </c>
      <c r="Y1908" s="34">
        <v>0</v>
      </c>
    </row>
    <row r="1909" spans="1:25" ht="15.75" customHeight="1" x14ac:dyDescent="0.2">
      <c r="A1909" s="48"/>
      <c r="B1909" s="45"/>
      <c r="C1909" s="46"/>
      <c r="D1909" s="48"/>
      <c r="E1909" s="135"/>
      <c r="F1909" s="49">
        <f t="shared" si="56"/>
        <v>0</v>
      </c>
      <c r="G1909" s="49">
        <f t="shared" si="57"/>
        <v>0</v>
      </c>
      <c r="H1909" s="34" t="s">
        <v>66</v>
      </c>
      <c r="I1909" s="45"/>
      <c r="J1909" s="46"/>
      <c r="K1909" s="25"/>
      <c r="L1909" s="22"/>
      <c r="M1909" s="47" t="str">
        <f t="shared" si="58"/>
        <v/>
      </c>
      <c r="N1909" s="27" t="str">
        <f t="shared" si="59"/>
        <v/>
      </c>
      <c r="O1909" s="27" t="str">
        <f t="shared" si="60"/>
        <v/>
      </c>
      <c r="P1909" s="27" t="str">
        <f t="shared" si="61"/>
        <v/>
      </c>
      <c r="Q1909" s="28" t="s">
        <v>66</v>
      </c>
      <c r="R1909" s="33" t="s">
        <v>66</v>
      </c>
      <c r="S1909" s="30">
        <f ca="1">SUMIFS(Dividendos!E:E,Dividendos!B:B,A1909,Dividendos!A:A,"&gt;="&amp;B1909,Dividendos!A:A,"&lt;="&amp; IF(I1909="",TODAY(),I1909 ))*D1909</f>
        <v>0</v>
      </c>
      <c r="T1909" s="30">
        <f t="shared" ca="1" si="62"/>
        <v>0</v>
      </c>
      <c r="U1909" s="31" t="str">
        <f ca="1">IFERROR(__xludf.DUMMYFUNCTION("IFERROR(IF(B1909=TODAY(),GOOGLEFINANCE(""INDEXBVMF:IFIX""),INDEX(GOOGLEFINANCE(""INDEXBVMF:IFIX"",""price"",$B1909),2,2)))"),"")</f>
        <v/>
      </c>
      <c r="V1909" s="31">
        <f ca="1">IFERROR(__xludf.DUMMYFUNCTION("IF(OR(ISBLANK($I1909),I1909=TODAY()), GOOGLEFINANCE(""INDEXBVMF:IFIX"") ,INDEX(GOOGLEFINANCE(""INDEXBVMF:IFIX"",""price"",$I1909),2,2))"),3416.25)</f>
        <v>3416.25</v>
      </c>
      <c r="W1909" s="32" t="e">
        <f t="shared" ca="1" si="63"/>
        <v>#VALUE!</v>
      </c>
      <c r="X1909" s="33" t="s">
        <v>66</v>
      </c>
      <c r="Y1909" s="34">
        <v>0</v>
      </c>
    </row>
    <row r="1910" spans="1:25" ht="15.75" customHeight="1" x14ac:dyDescent="0.2">
      <c r="A1910" s="48"/>
      <c r="B1910" s="45"/>
      <c r="C1910" s="46"/>
      <c r="D1910" s="48"/>
      <c r="E1910" s="135"/>
      <c r="F1910" s="49">
        <f t="shared" si="56"/>
        <v>0</v>
      </c>
      <c r="G1910" s="49">
        <f t="shared" si="57"/>
        <v>0</v>
      </c>
      <c r="H1910" s="34" t="s">
        <v>66</v>
      </c>
      <c r="I1910" s="45"/>
      <c r="J1910" s="46"/>
      <c r="K1910" s="25"/>
      <c r="L1910" s="22"/>
      <c r="M1910" s="47" t="str">
        <f t="shared" si="58"/>
        <v/>
      </c>
      <c r="N1910" s="27" t="str">
        <f t="shared" si="59"/>
        <v/>
      </c>
      <c r="O1910" s="27" t="str">
        <f t="shared" si="60"/>
        <v/>
      </c>
      <c r="P1910" s="27" t="str">
        <f t="shared" si="61"/>
        <v/>
      </c>
      <c r="Q1910" s="28" t="s">
        <v>66</v>
      </c>
      <c r="R1910" s="33" t="s">
        <v>66</v>
      </c>
      <c r="S1910" s="30">
        <f ca="1">SUMIFS(Dividendos!E:E,Dividendos!B:B,A1910,Dividendos!A:A,"&gt;="&amp;B1910,Dividendos!A:A,"&lt;="&amp; IF(I1910="",TODAY(),I1910 ))*D1910</f>
        <v>0</v>
      </c>
      <c r="T1910" s="30">
        <f t="shared" ca="1" si="62"/>
        <v>0</v>
      </c>
      <c r="U1910" s="31" t="str">
        <f ca="1">IFERROR(__xludf.DUMMYFUNCTION("IFERROR(IF(B1910=TODAY(),GOOGLEFINANCE(""INDEXBVMF:IFIX""),INDEX(GOOGLEFINANCE(""INDEXBVMF:IFIX"",""price"",$B1910),2,2)))"),"")</f>
        <v/>
      </c>
      <c r="V1910" s="31">
        <f ca="1">IFERROR(__xludf.DUMMYFUNCTION("IF(OR(ISBLANK($I1910),I1910=TODAY()), GOOGLEFINANCE(""INDEXBVMF:IFIX"") ,INDEX(GOOGLEFINANCE(""INDEXBVMF:IFIX"",""price"",$I1910),2,2))"),3416.25)</f>
        <v>3416.25</v>
      </c>
      <c r="W1910" s="32" t="e">
        <f t="shared" ca="1" si="63"/>
        <v>#VALUE!</v>
      </c>
      <c r="X1910" s="33" t="s">
        <v>66</v>
      </c>
      <c r="Y1910" s="34">
        <v>0</v>
      </c>
    </row>
    <row r="1911" spans="1:25" ht="15.75" customHeight="1" x14ac:dyDescent="0.2">
      <c r="A1911" s="48"/>
      <c r="B1911" s="45"/>
      <c r="C1911" s="46"/>
      <c r="D1911" s="48"/>
      <c r="E1911" s="135"/>
      <c r="F1911" s="49">
        <f t="shared" si="56"/>
        <v>0</v>
      </c>
      <c r="G1911" s="49">
        <f t="shared" si="57"/>
        <v>0</v>
      </c>
      <c r="H1911" s="34" t="s">
        <v>66</v>
      </c>
      <c r="I1911" s="45"/>
      <c r="J1911" s="46"/>
      <c r="K1911" s="25"/>
      <c r="L1911" s="22"/>
      <c r="M1911" s="47" t="str">
        <f t="shared" si="58"/>
        <v/>
      </c>
      <c r="N1911" s="27" t="str">
        <f t="shared" si="59"/>
        <v/>
      </c>
      <c r="O1911" s="27" t="str">
        <f t="shared" si="60"/>
        <v/>
      </c>
      <c r="P1911" s="27" t="str">
        <f t="shared" si="61"/>
        <v/>
      </c>
      <c r="Q1911" s="28" t="s">
        <v>66</v>
      </c>
      <c r="R1911" s="33" t="s">
        <v>66</v>
      </c>
      <c r="S1911" s="30">
        <f ca="1">SUMIFS(Dividendos!E:E,Dividendos!B:B,A1911,Dividendos!A:A,"&gt;="&amp;B1911,Dividendos!A:A,"&lt;="&amp; IF(I1911="",TODAY(),I1911 ))*D1911</f>
        <v>0</v>
      </c>
      <c r="T1911" s="30">
        <f t="shared" ca="1" si="62"/>
        <v>0</v>
      </c>
      <c r="U1911" s="31" t="str">
        <f ca="1">IFERROR(__xludf.DUMMYFUNCTION("IFERROR(IF(B1911=TODAY(),GOOGLEFINANCE(""INDEXBVMF:IFIX""),INDEX(GOOGLEFINANCE(""INDEXBVMF:IFIX"",""price"",$B1911),2,2)))"),"")</f>
        <v/>
      </c>
      <c r="V1911" s="31">
        <f ca="1">IFERROR(__xludf.DUMMYFUNCTION("IF(OR(ISBLANK($I1911),I1911=TODAY()), GOOGLEFINANCE(""INDEXBVMF:IFIX"") ,INDEX(GOOGLEFINANCE(""INDEXBVMF:IFIX"",""price"",$I1911),2,2))"),3416.25)</f>
        <v>3416.25</v>
      </c>
      <c r="W1911" s="32" t="e">
        <f t="shared" ca="1" si="63"/>
        <v>#VALUE!</v>
      </c>
      <c r="X1911" s="33" t="s">
        <v>66</v>
      </c>
      <c r="Y1911" s="34">
        <v>0</v>
      </c>
    </row>
    <row r="1912" spans="1:25" ht="15.75" customHeight="1" x14ac:dyDescent="0.2">
      <c r="A1912" s="48"/>
      <c r="B1912" s="45"/>
      <c r="C1912" s="46"/>
      <c r="D1912" s="48"/>
      <c r="E1912" s="135"/>
      <c r="F1912" s="49">
        <f t="shared" si="56"/>
        <v>0</v>
      </c>
      <c r="G1912" s="49">
        <f t="shared" si="57"/>
        <v>0</v>
      </c>
      <c r="H1912" s="34" t="s">
        <v>66</v>
      </c>
      <c r="I1912" s="45"/>
      <c r="J1912" s="46"/>
      <c r="K1912" s="25"/>
      <c r="L1912" s="22"/>
      <c r="M1912" s="47" t="str">
        <f t="shared" si="58"/>
        <v/>
      </c>
      <c r="N1912" s="27" t="str">
        <f t="shared" si="59"/>
        <v/>
      </c>
      <c r="O1912" s="27" t="str">
        <f t="shared" si="60"/>
        <v/>
      </c>
      <c r="P1912" s="27" t="str">
        <f t="shared" si="61"/>
        <v/>
      </c>
      <c r="Q1912" s="28" t="s">
        <v>66</v>
      </c>
      <c r="R1912" s="33" t="s">
        <v>66</v>
      </c>
      <c r="S1912" s="30">
        <f ca="1">SUMIFS(Dividendos!E:E,Dividendos!B:B,A1912,Dividendos!A:A,"&gt;="&amp;B1912,Dividendos!A:A,"&lt;="&amp; IF(I1912="",TODAY(),I1912 ))*D1912</f>
        <v>0</v>
      </c>
      <c r="T1912" s="30">
        <f t="shared" ca="1" si="62"/>
        <v>0</v>
      </c>
      <c r="U1912" s="31" t="str">
        <f ca="1">IFERROR(__xludf.DUMMYFUNCTION("IFERROR(IF(B1912=TODAY(),GOOGLEFINANCE(""INDEXBVMF:IFIX""),INDEX(GOOGLEFINANCE(""INDEXBVMF:IFIX"",""price"",$B1912),2,2)))"),"")</f>
        <v/>
      </c>
      <c r="V1912" s="31">
        <f ca="1">IFERROR(__xludf.DUMMYFUNCTION("IF(OR(ISBLANK($I1912),I1912=TODAY()), GOOGLEFINANCE(""INDEXBVMF:IFIX"") ,INDEX(GOOGLEFINANCE(""INDEXBVMF:IFIX"",""price"",$I1912),2,2))"),3416.25)</f>
        <v>3416.25</v>
      </c>
      <c r="W1912" s="32" t="e">
        <f t="shared" ca="1" si="63"/>
        <v>#VALUE!</v>
      </c>
      <c r="X1912" s="33" t="s">
        <v>66</v>
      </c>
      <c r="Y1912" s="34">
        <v>0</v>
      </c>
    </row>
    <row r="1913" spans="1:25" ht="15.75" customHeight="1" x14ac:dyDescent="0.2">
      <c r="A1913" s="48"/>
      <c r="B1913" s="45"/>
      <c r="C1913" s="46"/>
      <c r="D1913" s="48"/>
      <c r="E1913" s="135"/>
      <c r="F1913" s="49">
        <f t="shared" si="56"/>
        <v>0</v>
      </c>
      <c r="G1913" s="49">
        <f t="shared" si="57"/>
        <v>0</v>
      </c>
      <c r="H1913" s="34" t="s">
        <v>66</v>
      </c>
      <c r="I1913" s="45"/>
      <c r="J1913" s="46"/>
      <c r="K1913" s="25"/>
      <c r="L1913" s="22"/>
      <c r="M1913" s="47" t="str">
        <f t="shared" si="58"/>
        <v/>
      </c>
      <c r="N1913" s="27" t="str">
        <f t="shared" si="59"/>
        <v/>
      </c>
      <c r="O1913" s="27" t="str">
        <f t="shared" si="60"/>
        <v/>
      </c>
      <c r="P1913" s="27" t="str">
        <f t="shared" si="61"/>
        <v/>
      </c>
      <c r="Q1913" s="28" t="s">
        <v>66</v>
      </c>
      <c r="R1913" s="33" t="s">
        <v>66</v>
      </c>
      <c r="S1913" s="30">
        <f ca="1">SUMIFS(Dividendos!E:E,Dividendos!B:B,A1913,Dividendos!A:A,"&gt;="&amp;B1913,Dividendos!A:A,"&lt;="&amp; IF(I1913="",TODAY(),I1913 ))*D1913</f>
        <v>0</v>
      </c>
      <c r="T1913" s="30">
        <f t="shared" ca="1" si="62"/>
        <v>0</v>
      </c>
      <c r="U1913" s="31" t="str">
        <f ca="1">IFERROR(__xludf.DUMMYFUNCTION("IFERROR(IF(B1913=TODAY(),GOOGLEFINANCE(""INDEXBVMF:IFIX""),INDEX(GOOGLEFINANCE(""INDEXBVMF:IFIX"",""price"",$B1913),2,2)))"),"")</f>
        <v/>
      </c>
      <c r="V1913" s="31">
        <f ca="1">IFERROR(__xludf.DUMMYFUNCTION("IF(OR(ISBLANK($I1913),I1913=TODAY()), GOOGLEFINANCE(""INDEXBVMF:IFIX"") ,INDEX(GOOGLEFINANCE(""INDEXBVMF:IFIX"",""price"",$I1913),2,2))"),3416.25)</f>
        <v>3416.25</v>
      </c>
      <c r="W1913" s="32" t="e">
        <f t="shared" ca="1" si="63"/>
        <v>#VALUE!</v>
      </c>
      <c r="X1913" s="33" t="s">
        <v>66</v>
      </c>
      <c r="Y1913" s="34">
        <v>0</v>
      </c>
    </row>
    <row r="1914" spans="1:25" ht="15.75" customHeight="1" x14ac:dyDescent="0.2">
      <c r="A1914" s="48"/>
      <c r="B1914" s="45"/>
      <c r="C1914" s="46"/>
      <c r="D1914" s="48"/>
      <c r="E1914" s="135"/>
      <c r="F1914" s="49">
        <f t="shared" si="56"/>
        <v>0</v>
      </c>
      <c r="G1914" s="49">
        <f t="shared" si="57"/>
        <v>0</v>
      </c>
      <c r="H1914" s="34" t="s">
        <v>66</v>
      </c>
      <c r="I1914" s="45"/>
      <c r="J1914" s="46"/>
      <c r="K1914" s="25"/>
      <c r="L1914" s="22"/>
      <c r="M1914" s="47" t="str">
        <f t="shared" si="58"/>
        <v/>
      </c>
      <c r="N1914" s="27" t="str">
        <f t="shared" si="59"/>
        <v/>
      </c>
      <c r="O1914" s="27" t="str">
        <f t="shared" si="60"/>
        <v/>
      </c>
      <c r="P1914" s="27" t="str">
        <f t="shared" si="61"/>
        <v/>
      </c>
      <c r="Q1914" s="28" t="s">
        <v>66</v>
      </c>
      <c r="R1914" s="33" t="s">
        <v>66</v>
      </c>
      <c r="S1914" s="30">
        <f ca="1">SUMIFS(Dividendos!E:E,Dividendos!B:B,A1914,Dividendos!A:A,"&gt;="&amp;B1914,Dividendos!A:A,"&lt;="&amp; IF(I1914="",TODAY(),I1914 ))*D1914</f>
        <v>0</v>
      </c>
      <c r="T1914" s="30">
        <f t="shared" ca="1" si="62"/>
        <v>0</v>
      </c>
      <c r="U1914" s="31" t="str">
        <f ca="1">IFERROR(__xludf.DUMMYFUNCTION("IFERROR(IF(B1914=TODAY(),GOOGLEFINANCE(""INDEXBVMF:IFIX""),INDEX(GOOGLEFINANCE(""INDEXBVMF:IFIX"",""price"",$B1914),2,2)))"),"")</f>
        <v/>
      </c>
      <c r="V1914" s="31">
        <f ca="1">IFERROR(__xludf.DUMMYFUNCTION("IF(OR(ISBLANK($I1914),I1914=TODAY()), GOOGLEFINANCE(""INDEXBVMF:IFIX"") ,INDEX(GOOGLEFINANCE(""INDEXBVMF:IFIX"",""price"",$I1914),2,2))"),3416.25)</f>
        <v>3416.25</v>
      </c>
      <c r="W1914" s="32" t="e">
        <f t="shared" ca="1" si="63"/>
        <v>#VALUE!</v>
      </c>
      <c r="X1914" s="33" t="s">
        <v>66</v>
      </c>
      <c r="Y1914" s="34">
        <v>0</v>
      </c>
    </row>
    <row r="1915" spans="1:25" ht="15.75" customHeight="1" x14ac:dyDescent="0.2">
      <c r="A1915" s="48"/>
      <c r="B1915" s="45"/>
      <c r="C1915" s="46"/>
      <c r="D1915" s="48"/>
      <c r="E1915" s="135"/>
      <c r="F1915" s="49">
        <f t="shared" si="56"/>
        <v>0</v>
      </c>
      <c r="G1915" s="49">
        <f t="shared" si="57"/>
        <v>0</v>
      </c>
      <c r="H1915" s="34" t="s">
        <v>66</v>
      </c>
      <c r="I1915" s="45"/>
      <c r="J1915" s="46"/>
      <c r="K1915" s="25"/>
      <c r="L1915" s="22"/>
      <c r="M1915" s="47" t="str">
        <f t="shared" si="58"/>
        <v/>
      </c>
      <c r="N1915" s="27" t="str">
        <f t="shared" si="59"/>
        <v/>
      </c>
      <c r="O1915" s="27" t="str">
        <f t="shared" si="60"/>
        <v/>
      </c>
      <c r="P1915" s="27" t="str">
        <f t="shared" si="61"/>
        <v/>
      </c>
      <c r="Q1915" s="28" t="s">
        <v>66</v>
      </c>
      <c r="R1915" s="33" t="s">
        <v>66</v>
      </c>
      <c r="S1915" s="30">
        <f ca="1">SUMIFS(Dividendos!E:E,Dividendos!B:B,A1915,Dividendos!A:A,"&gt;="&amp;B1915,Dividendos!A:A,"&lt;="&amp; IF(I1915="",TODAY(),I1915 ))*D1915</f>
        <v>0</v>
      </c>
      <c r="T1915" s="30">
        <f t="shared" ca="1" si="62"/>
        <v>0</v>
      </c>
      <c r="U1915" s="31" t="str">
        <f ca="1">IFERROR(__xludf.DUMMYFUNCTION("IFERROR(IF(B1915=TODAY(),GOOGLEFINANCE(""INDEXBVMF:IFIX""),INDEX(GOOGLEFINANCE(""INDEXBVMF:IFIX"",""price"",$B1915),2,2)))"),"")</f>
        <v/>
      </c>
      <c r="V1915" s="31">
        <f ca="1">IFERROR(__xludf.DUMMYFUNCTION("IF(OR(ISBLANK($I1915),I1915=TODAY()), GOOGLEFINANCE(""INDEXBVMF:IFIX"") ,INDEX(GOOGLEFINANCE(""INDEXBVMF:IFIX"",""price"",$I1915),2,2))"),3416.25)</f>
        <v>3416.25</v>
      </c>
      <c r="W1915" s="32" t="e">
        <f t="shared" ca="1" si="63"/>
        <v>#VALUE!</v>
      </c>
      <c r="X1915" s="33" t="s">
        <v>66</v>
      </c>
      <c r="Y1915" s="34">
        <v>0</v>
      </c>
    </row>
    <row r="1916" spans="1:25" ht="15.75" customHeight="1" x14ac:dyDescent="0.2">
      <c r="A1916" s="48"/>
      <c r="B1916" s="45"/>
      <c r="C1916" s="46"/>
      <c r="D1916" s="48"/>
      <c r="E1916" s="135"/>
      <c r="F1916" s="49">
        <f t="shared" si="56"/>
        <v>0</v>
      </c>
      <c r="G1916" s="49">
        <f t="shared" si="57"/>
        <v>0</v>
      </c>
      <c r="H1916" s="34" t="s">
        <v>66</v>
      </c>
      <c r="I1916" s="45"/>
      <c r="J1916" s="46"/>
      <c r="K1916" s="25"/>
      <c r="L1916" s="22"/>
      <c r="M1916" s="47" t="str">
        <f t="shared" si="58"/>
        <v/>
      </c>
      <c r="N1916" s="27" t="str">
        <f t="shared" si="59"/>
        <v/>
      </c>
      <c r="O1916" s="27" t="str">
        <f t="shared" si="60"/>
        <v/>
      </c>
      <c r="P1916" s="27" t="str">
        <f t="shared" si="61"/>
        <v/>
      </c>
      <c r="Q1916" s="28" t="s">
        <v>66</v>
      </c>
      <c r="R1916" s="33" t="s">
        <v>66</v>
      </c>
      <c r="S1916" s="30">
        <f ca="1">SUMIFS(Dividendos!E:E,Dividendos!B:B,A1916,Dividendos!A:A,"&gt;="&amp;B1916,Dividendos!A:A,"&lt;="&amp; IF(I1916="",TODAY(),I1916 ))*D1916</f>
        <v>0</v>
      </c>
      <c r="T1916" s="30">
        <f t="shared" ca="1" si="62"/>
        <v>0</v>
      </c>
      <c r="U1916" s="31" t="str">
        <f ca="1">IFERROR(__xludf.DUMMYFUNCTION("IFERROR(IF(B1916=TODAY(),GOOGLEFINANCE(""INDEXBVMF:IFIX""),INDEX(GOOGLEFINANCE(""INDEXBVMF:IFIX"",""price"",$B1916),2,2)))"),"")</f>
        <v/>
      </c>
      <c r="V1916" s="31">
        <f ca="1">IFERROR(__xludf.DUMMYFUNCTION("IF(OR(ISBLANK($I1916),I1916=TODAY()), GOOGLEFINANCE(""INDEXBVMF:IFIX"") ,INDEX(GOOGLEFINANCE(""INDEXBVMF:IFIX"",""price"",$I1916),2,2))"),3416.25)</f>
        <v>3416.25</v>
      </c>
      <c r="W1916" s="32" t="e">
        <f t="shared" ca="1" si="63"/>
        <v>#VALUE!</v>
      </c>
      <c r="X1916" s="33" t="s">
        <v>66</v>
      </c>
      <c r="Y1916" s="34">
        <v>0</v>
      </c>
    </row>
    <row r="1917" spans="1:25" ht="15.75" customHeight="1" x14ac:dyDescent="0.2">
      <c r="A1917" s="48"/>
      <c r="B1917" s="45"/>
      <c r="C1917" s="46"/>
      <c r="D1917" s="48"/>
      <c r="E1917" s="135"/>
      <c r="F1917" s="49">
        <f t="shared" si="56"/>
        <v>0</v>
      </c>
      <c r="G1917" s="49">
        <f t="shared" si="57"/>
        <v>0</v>
      </c>
      <c r="H1917" s="34" t="s">
        <v>66</v>
      </c>
      <c r="I1917" s="45"/>
      <c r="J1917" s="46"/>
      <c r="K1917" s="25"/>
      <c r="L1917" s="22"/>
      <c r="M1917" s="47" t="str">
        <f t="shared" si="58"/>
        <v/>
      </c>
      <c r="N1917" s="27" t="str">
        <f t="shared" si="59"/>
        <v/>
      </c>
      <c r="O1917" s="27" t="str">
        <f t="shared" si="60"/>
        <v/>
      </c>
      <c r="P1917" s="27" t="str">
        <f t="shared" si="61"/>
        <v/>
      </c>
      <c r="Q1917" s="28" t="s">
        <v>66</v>
      </c>
      <c r="R1917" s="33" t="s">
        <v>66</v>
      </c>
      <c r="S1917" s="30">
        <f ca="1">SUMIFS(Dividendos!E:E,Dividendos!B:B,A1917,Dividendos!A:A,"&gt;="&amp;B1917,Dividendos!A:A,"&lt;="&amp; IF(I1917="",TODAY(),I1917 ))*D1917</f>
        <v>0</v>
      </c>
      <c r="T1917" s="30">
        <f t="shared" ca="1" si="62"/>
        <v>0</v>
      </c>
      <c r="U1917" s="31" t="str">
        <f ca="1">IFERROR(__xludf.DUMMYFUNCTION("IFERROR(IF(B1917=TODAY(),GOOGLEFINANCE(""INDEXBVMF:IFIX""),INDEX(GOOGLEFINANCE(""INDEXBVMF:IFIX"",""price"",$B1917),2,2)))"),"")</f>
        <v/>
      </c>
      <c r="V1917" s="31">
        <f ca="1">IFERROR(__xludf.DUMMYFUNCTION("IF(OR(ISBLANK($I1917),I1917=TODAY()), GOOGLEFINANCE(""INDEXBVMF:IFIX"") ,INDEX(GOOGLEFINANCE(""INDEXBVMF:IFIX"",""price"",$I1917),2,2))"),3416.25)</f>
        <v>3416.25</v>
      </c>
      <c r="W1917" s="32" t="e">
        <f t="shared" ca="1" si="63"/>
        <v>#VALUE!</v>
      </c>
      <c r="X1917" s="33" t="s">
        <v>66</v>
      </c>
      <c r="Y1917" s="34">
        <v>0</v>
      </c>
    </row>
    <row r="1918" spans="1:25" ht="15.75" customHeight="1" x14ac:dyDescent="0.2">
      <c r="A1918" s="48"/>
      <c r="B1918" s="45"/>
      <c r="C1918" s="46"/>
      <c r="D1918" s="48"/>
      <c r="E1918" s="135"/>
      <c r="F1918" s="49">
        <f t="shared" si="56"/>
        <v>0</v>
      </c>
      <c r="G1918" s="49">
        <f t="shared" si="57"/>
        <v>0</v>
      </c>
      <c r="H1918" s="34" t="s">
        <v>66</v>
      </c>
      <c r="I1918" s="45"/>
      <c r="J1918" s="46"/>
      <c r="K1918" s="25"/>
      <c r="L1918" s="22"/>
      <c r="M1918" s="47" t="str">
        <f t="shared" si="58"/>
        <v/>
      </c>
      <c r="N1918" s="27" t="str">
        <f t="shared" si="59"/>
        <v/>
      </c>
      <c r="O1918" s="27" t="str">
        <f t="shared" si="60"/>
        <v/>
      </c>
      <c r="P1918" s="27" t="str">
        <f t="shared" si="61"/>
        <v/>
      </c>
      <c r="Q1918" s="28" t="s">
        <v>66</v>
      </c>
      <c r="R1918" s="33" t="s">
        <v>66</v>
      </c>
      <c r="S1918" s="30">
        <f ca="1">SUMIFS(Dividendos!E:E,Dividendos!B:B,A1918,Dividendos!A:A,"&gt;="&amp;B1918,Dividendos!A:A,"&lt;="&amp; IF(I1918="",TODAY(),I1918 ))*D1918</f>
        <v>0</v>
      </c>
      <c r="T1918" s="30">
        <f t="shared" ca="1" si="62"/>
        <v>0</v>
      </c>
      <c r="U1918" s="31" t="str">
        <f ca="1">IFERROR(__xludf.DUMMYFUNCTION("IFERROR(IF(B1918=TODAY(),GOOGLEFINANCE(""INDEXBVMF:IFIX""),INDEX(GOOGLEFINANCE(""INDEXBVMF:IFIX"",""price"",$B1918),2,2)))"),"")</f>
        <v/>
      </c>
      <c r="V1918" s="31">
        <f ca="1">IFERROR(__xludf.DUMMYFUNCTION("IF(OR(ISBLANK($I1918),I1918=TODAY()), GOOGLEFINANCE(""INDEXBVMF:IFIX"") ,INDEX(GOOGLEFINANCE(""INDEXBVMF:IFIX"",""price"",$I1918),2,2))"),3416.25)</f>
        <v>3416.25</v>
      </c>
      <c r="W1918" s="32" t="e">
        <f t="shared" ca="1" si="63"/>
        <v>#VALUE!</v>
      </c>
      <c r="X1918" s="33" t="s">
        <v>66</v>
      </c>
      <c r="Y1918" s="34">
        <v>0</v>
      </c>
    </row>
    <row r="1919" spans="1:25" ht="15.75" customHeight="1" x14ac:dyDescent="0.2">
      <c r="A1919" s="48"/>
      <c r="B1919" s="45"/>
      <c r="C1919" s="46"/>
      <c r="D1919" s="48"/>
      <c r="E1919" s="135"/>
      <c r="F1919" s="49">
        <f t="shared" si="56"/>
        <v>0</v>
      </c>
      <c r="G1919" s="49">
        <f t="shared" si="57"/>
        <v>0</v>
      </c>
      <c r="H1919" s="34" t="s">
        <v>66</v>
      </c>
      <c r="I1919" s="45"/>
      <c r="J1919" s="46"/>
      <c r="K1919" s="25"/>
      <c r="L1919" s="22"/>
      <c r="M1919" s="47" t="str">
        <f t="shared" si="58"/>
        <v/>
      </c>
      <c r="N1919" s="27" t="str">
        <f t="shared" si="59"/>
        <v/>
      </c>
      <c r="O1919" s="27" t="str">
        <f t="shared" si="60"/>
        <v/>
      </c>
      <c r="P1919" s="27" t="str">
        <f t="shared" si="61"/>
        <v/>
      </c>
      <c r="Q1919" s="28" t="s">
        <v>66</v>
      </c>
      <c r="R1919" s="33" t="s">
        <v>66</v>
      </c>
      <c r="S1919" s="30">
        <f ca="1">SUMIFS(Dividendos!E:E,Dividendos!B:B,A1919,Dividendos!A:A,"&gt;="&amp;B1919,Dividendos!A:A,"&lt;="&amp; IF(I1919="",TODAY(),I1919 ))*D1919</f>
        <v>0</v>
      </c>
      <c r="T1919" s="30">
        <f t="shared" ca="1" si="62"/>
        <v>0</v>
      </c>
      <c r="U1919" s="31" t="str">
        <f ca="1">IFERROR(__xludf.DUMMYFUNCTION("IFERROR(IF(B1919=TODAY(),GOOGLEFINANCE(""INDEXBVMF:IFIX""),INDEX(GOOGLEFINANCE(""INDEXBVMF:IFIX"",""price"",$B1919),2,2)))"),"")</f>
        <v/>
      </c>
      <c r="V1919" s="31">
        <f ca="1">IFERROR(__xludf.DUMMYFUNCTION("IF(OR(ISBLANK($I1919),I1919=TODAY()), GOOGLEFINANCE(""INDEXBVMF:IFIX"") ,INDEX(GOOGLEFINANCE(""INDEXBVMF:IFIX"",""price"",$I1919),2,2))"),3416.25)</f>
        <v>3416.25</v>
      </c>
      <c r="W1919" s="32" t="e">
        <f t="shared" ca="1" si="63"/>
        <v>#VALUE!</v>
      </c>
      <c r="X1919" s="33" t="s">
        <v>66</v>
      </c>
      <c r="Y1919" s="34">
        <v>0</v>
      </c>
    </row>
    <row r="1920" spans="1:25" ht="15.75" customHeight="1" x14ac:dyDescent="0.2">
      <c r="A1920" s="48"/>
      <c r="B1920" s="45"/>
      <c r="C1920" s="46"/>
      <c r="D1920" s="48"/>
      <c r="E1920" s="135"/>
      <c r="F1920" s="49">
        <f t="shared" si="56"/>
        <v>0</v>
      </c>
      <c r="G1920" s="49">
        <f t="shared" si="57"/>
        <v>0</v>
      </c>
      <c r="H1920" s="34" t="s">
        <v>66</v>
      </c>
      <c r="I1920" s="45"/>
      <c r="J1920" s="46"/>
      <c r="K1920" s="25"/>
      <c r="L1920" s="22"/>
      <c r="M1920" s="47" t="str">
        <f t="shared" si="58"/>
        <v/>
      </c>
      <c r="N1920" s="27" t="str">
        <f t="shared" si="59"/>
        <v/>
      </c>
      <c r="O1920" s="27" t="str">
        <f t="shared" si="60"/>
        <v/>
      </c>
      <c r="P1920" s="27" t="str">
        <f t="shared" si="61"/>
        <v/>
      </c>
      <c r="Q1920" s="28" t="s">
        <v>66</v>
      </c>
      <c r="R1920" s="33" t="s">
        <v>66</v>
      </c>
      <c r="S1920" s="30">
        <f ca="1">SUMIFS(Dividendos!E:E,Dividendos!B:B,A1920,Dividendos!A:A,"&gt;="&amp;B1920,Dividendos!A:A,"&lt;="&amp; IF(I1920="",TODAY(),I1920 ))*D1920</f>
        <v>0</v>
      </c>
      <c r="T1920" s="30">
        <f t="shared" ca="1" si="62"/>
        <v>0</v>
      </c>
      <c r="U1920" s="31" t="str">
        <f ca="1">IFERROR(__xludf.DUMMYFUNCTION("IFERROR(IF(B1920=TODAY(),GOOGLEFINANCE(""INDEXBVMF:IFIX""),INDEX(GOOGLEFINANCE(""INDEXBVMF:IFIX"",""price"",$B1920),2,2)))"),"")</f>
        <v/>
      </c>
      <c r="V1920" s="31">
        <f ca="1">IFERROR(__xludf.DUMMYFUNCTION("IF(OR(ISBLANK($I1920),I1920=TODAY()), GOOGLEFINANCE(""INDEXBVMF:IFIX"") ,INDEX(GOOGLEFINANCE(""INDEXBVMF:IFIX"",""price"",$I1920),2,2))"),3416.25)</f>
        <v>3416.25</v>
      </c>
      <c r="W1920" s="32" t="e">
        <f t="shared" ca="1" si="63"/>
        <v>#VALUE!</v>
      </c>
      <c r="X1920" s="33" t="s">
        <v>66</v>
      </c>
      <c r="Y1920" s="34">
        <v>0</v>
      </c>
    </row>
    <row r="1921" spans="1:25" ht="15.75" customHeight="1" x14ac:dyDescent="0.2">
      <c r="A1921" s="48"/>
      <c r="B1921" s="45"/>
      <c r="C1921" s="46"/>
      <c r="D1921" s="48"/>
      <c r="E1921" s="135"/>
      <c r="F1921" s="49">
        <f t="shared" si="56"/>
        <v>0</v>
      </c>
      <c r="G1921" s="49">
        <f t="shared" si="57"/>
        <v>0</v>
      </c>
      <c r="H1921" s="34" t="s">
        <v>66</v>
      </c>
      <c r="I1921" s="45"/>
      <c r="J1921" s="46"/>
      <c r="K1921" s="25"/>
      <c r="L1921" s="22"/>
      <c r="M1921" s="47" t="str">
        <f t="shared" si="58"/>
        <v/>
      </c>
      <c r="N1921" s="27" t="str">
        <f t="shared" si="59"/>
        <v/>
      </c>
      <c r="O1921" s="27" t="str">
        <f t="shared" si="60"/>
        <v/>
      </c>
      <c r="P1921" s="27" t="str">
        <f t="shared" si="61"/>
        <v/>
      </c>
      <c r="Q1921" s="28" t="s">
        <v>66</v>
      </c>
      <c r="R1921" s="33" t="s">
        <v>66</v>
      </c>
      <c r="S1921" s="30">
        <f ca="1">SUMIFS(Dividendos!E:E,Dividendos!B:B,A1921,Dividendos!A:A,"&gt;="&amp;B1921,Dividendos!A:A,"&lt;="&amp; IF(I1921="",TODAY(),I1921 ))*D1921</f>
        <v>0</v>
      </c>
      <c r="T1921" s="30">
        <f t="shared" ca="1" si="62"/>
        <v>0</v>
      </c>
      <c r="U1921" s="31" t="str">
        <f ca="1">IFERROR(__xludf.DUMMYFUNCTION("IFERROR(IF(B1921=TODAY(),GOOGLEFINANCE(""INDEXBVMF:IFIX""),INDEX(GOOGLEFINANCE(""INDEXBVMF:IFIX"",""price"",$B1921),2,2)))"),"")</f>
        <v/>
      </c>
      <c r="V1921" s="31">
        <f ca="1">IFERROR(__xludf.DUMMYFUNCTION("IF(OR(ISBLANK($I1921),I1921=TODAY()), GOOGLEFINANCE(""INDEXBVMF:IFIX"") ,INDEX(GOOGLEFINANCE(""INDEXBVMF:IFIX"",""price"",$I1921),2,2))"),3416.25)</f>
        <v>3416.25</v>
      </c>
      <c r="W1921" s="32" t="e">
        <f t="shared" ca="1" si="63"/>
        <v>#VALUE!</v>
      </c>
      <c r="X1921" s="33" t="s">
        <v>66</v>
      </c>
      <c r="Y1921" s="34">
        <v>0</v>
      </c>
    </row>
    <row r="1922" spans="1:25" ht="15.75" customHeight="1" x14ac:dyDescent="0.2">
      <c r="A1922" s="48"/>
      <c r="B1922" s="45"/>
      <c r="C1922" s="46"/>
      <c r="D1922" s="48"/>
      <c r="E1922" s="135"/>
      <c r="F1922" s="49">
        <f t="shared" si="56"/>
        <v>0</v>
      </c>
      <c r="G1922" s="49">
        <f t="shared" si="57"/>
        <v>0</v>
      </c>
      <c r="H1922" s="34" t="s">
        <v>66</v>
      </c>
      <c r="I1922" s="45"/>
      <c r="J1922" s="46"/>
      <c r="K1922" s="25"/>
      <c r="L1922" s="22"/>
      <c r="M1922" s="47" t="str">
        <f t="shared" si="58"/>
        <v/>
      </c>
      <c r="N1922" s="27" t="str">
        <f t="shared" si="59"/>
        <v/>
      </c>
      <c r="O1922" s="27" t="str">
        <f t="shared" si="60"/>
        <v/>
      </c>
      <c r="P1922" s="27" t="str">
        <f t="shared" si="61"/>
        <v/>
      </c>
      <c r="Q1922" s="28" t="s">
        <v>66</v>
      </c>
      <c r="R1922" s="33" t="s">
        <v>66</v>
      </c>
      <c r="S1922" s="30">
        <f ca="1">SUMIFS(Dividendos!E:E,Dividendos!B:B,A1922,Dividendos!A:A,"&gt;="&amp;B1922,Dividendos!A:A,"&lt;="&amp; IF(I1922="",TODAY(),I1922 ))*D1922</f>
        <v>0</v>
      </c>
      <c r="T1922" s="30">
        <f t="shared" ca="1" si="62"/>
        <v>0</v>
      </c>
      <c r="U1922" s="31" t="str">
        <f ca="1">IFERROR(__xludf.DUMMYFUNCTION("IFERROR(IF(B1922=TODAY(),GOOGLEFINANCE(""INDEXBVMF:IFIX""),INDEX(GOOGLEFINANCE(""INDEXBVMF:IFIX"",""price"",$B1922),2,2)))"),"")</f>
        <v/>
      </c>
      <c r="V1922" s="31">
        <f ca="1">IFERROR(__xludf.DUMMYFUNCTION("IF(OR(ISBLANK($I1922),I1922=TODAY()), GOOGLEFINANCE(""INDEXBVMF:IFIX"") ,INDEX(GOOGLEFINANCE(""INDEXBVMF:IFIX"",""price"",$I1922),2,2))"),3416.25)</f>
        <v>3416.25</v>
      </c>
      <c r="W1922" s="32" t="e">
        <f t="shared" ca="1" si="63"/>
        <v>#VALUE!</v>
      </c>
      <c r="X1922" s="33" t="s">
        <v>66</v>
      </c>
      <c r="Y1922" s="34">
        <v>0</v>
      </c>
    </row>
    <row r="1923" spans="1:25" ht="15.75" customHeight="1" x14ac:dyDescent="0.2">
      <c r="A1923" s="48"/>
      <c r="B1923" s="45"/>
      <c r="C1923" s="46"/>
      <c r="D1923" s="48"/>
      <c r="E1923" s="135"/>
      <c r="F1923" s="49">
        <f t="shared" si="56"/>
        <v>0</v>
      </c>
      <c r="G1923" s="49">
        <f t="shared" si="57"/>
        <v>0</v>
      </c>
      <c r="H1923" s="34" t="s">
        <v>66</v>
      </c>
      <c r="I1923" s="45"/>
      <c r="J1923" s="46"/>
      <c r="K1923" s="25"/>
      <c r="L1923" s="22"/>
      <c r="M1923" s="47" t="str">
        <f t="shared" si="58"/>
        <v/>
      </c>
      <c r="N1923" s="27" t="str">
        <f t="shared" si="59"/>
        <v/>
      </c>
      <c r="O1923" s="27" t="str">
        <f t="shared" si="60"/>
        <v/>
      </c>
      <c r="P1923" s="27" t="str">
        <f t="shared" si="61"/>
        <v/>
      </c>
      <c r="Q1923" s="28" t="s">
        <v>66</v>
      </c>
      <c r="R1923" s="33" t="s">
        <v>66</v>
      </c>
      <c r="S1923" s="30">
        <f ca="1">SUMIFS(Dividendos!E:E,Dividendos!B:B,A1923,Dividendos!A:A,"&gt;="&amp;B1923,Dividendos!A:A,"&lt;="&amp; IF(I1923="",TODAY(),I1923 ))*D1923</f>
        <v>0</v>
      </c>
      <c r="T1923" s="30">
        <f t="shared" ca="1" si="62"/>
        <v>0</v>
      </c>
      <c r="U1923" s="31" t="str">
        <f ca="1">IFERROR(__xludf.DUMMYFUNCTION("IFERROR(IF(B1923=TODAY(),GOOGLEFINANCE(""INDEXBVMF:IFIX""),INDEX(GOOGLEFINANCE(""INDEXBVMF:IFIX"",""price"",$B1923),2,2)))"),"")</f>
        <v/>
      </c>
      <c r="V1923" s="31">
        <f ca="1">IFERROR(__xludf.DUMMYFUNCTION("IF(OR(ISBLANK($I1923),I1923=TODAY()), GOOGLEFINANCE(""INDEXBVMF:IFIX"") ,INDEX(GOOGLEFINANCE(""INDEXBVMF:IFIX"",""price"",$I1923),2,2))"),3416.25)</f>
        <v>3416.25</v>
      </c>
      <c r="W1923" s="32" t="e">
        <f t="shared" ca="1" si="63"/>
        <v>#VALUE!</v>
      </c>
      <c r="X1923" s="33" t="s">
        <v>66</v>
      </c>
      <c r="Y1923" s="34">
        <v>0</v>
      </c>
    </row>
    <row r="1924" spans="1:25" ht="15.75" customHeight="1" x14ac:dyDescent="0.2">
      <c r="A1924" s="48"/>
      <c r="B1924" s="45"/>
      <c r="C1924" s="46"/>
      <c r="D1924" s="48"/>
      <c r="E1924" s="135"/>
      <c r="F1924" s="49">
        <f t="shared" si="56"/>
        <v>0</v>
      </c>
      <c r="G1924" s="49">
        <f t="shared" si="57"/>
        <v>0</v>
      </c>
      <c r="H1924" s="34" t="s">
        <v>66</v>
      </c>
      <c r="I1924" s="45"/>
      <c r="J1924" s="46"/>
      <c r="K1924" s="25"/>
      <c r="L1924" s="22"/>
      <c r="M1924" s="47" t="str">
        <f t="shared" si="58"/>
        <v/>
      </c>
      <c r="N1924" s="27" t="str">
        <f t="shared" si="59"/>
        <v/>
      </c>
      <c r="O1924" s="27" t="str">
        <f t="shared" si="60"/>
        <v/>
      </c>
      <c r="P1924" s="27" t="str">
        <f t="shared" si="61"/>
        <v/>
      </c>
      <c r="Q1924" s="28" t="s">
        <v>66</v>
      </c>
      <c r="R1924" s="33" t="s">
        <v>66</v>
      </c>
      <c r="S1924" s="30">
        <f ca="1">SUMIFS(Dividendos!E:E,Dividendos!B:B,A1924,Dividendos!A:A,"&gt;="&amp;B1924,Dividendos!A:A,"&lt;="&amp; IF(I1924="",TODAY(),I1924 ))*D1924</f>
        <v>0</v>
      </c>
      <c r="T1924" s="30">
        <f t="shared" ca="1" si="62"/>
        <v>0</v>
      </c>
      <c r="U1924" s="31" t="str">
        <f ca="1">IFERROR(__xludf.DUMMYFUNCTION("IFERROR(IF(B1924=TODAY(),GOOGLEFINANCE(""INDEXBVMF:IFIX""),INDEX(GOOGLEFINANCE(""INDEXBVMF:IFIX"",""price"",$B1924),2,2)))"),"")</f>
        <v/>
      </c>
      <c r="V1924" s="31">
        <f ca="1">IFERROR(__xludf.DUMMYFUNCTION("IF(OR(ISBLANK($I1924),I1924=TODAY()), GOOGLEFINANCE(""INDEXBVMF:IFIX"") ,INDEX(GOOGLEFINANCE(""INDEXBVMF:IFIX"",""price"",$I1924),2,2))"),3416.25)</f>
        <v>3416.25</v>
      </c>
      <c r="W1924" s="32" t="e">
        <f t="shared" ca="1" si="63"/>
        <v>#VALUE!</v>
      </c>
      <c r="X1924" s="33" t="s">
        <v>66</v>
      </c>
      <c r="Y1924" s="34">
        <v>0</v>
      </c>
    </row>
    <row r="1925" spans="1:25" ht="15.75" customHeight="1" x14ac:dyDescent="0.2">
      <c r="A1925" s="48"/>
      <c r="B1925" s="45"/>
      <c r="C1925" s="46"/>
      <c r="D1925" s="48"/>
      <c r="E1925" s="135"/>
      <c r="F1925" s="49">
        <f t="shared" si="56"/>
        <v>0</v>
      </c>
      <c r="G1925" s="49">
        <f t="shared" si="57"/>
        <v>0</v>
      </c>
      <c r="H1925" s="34" t="s">
        <v>66</v>
      </c>
      <c r="I1925" s="45"/>
      <c r="J1925" s="46"/>
      <c r="K1925" s="25"/>
      <c r="L1925" s="22"/>
      <c r="M1925" s="47" t="str">
        <f t="shared" si="58"/>
        <v/>
      </c>
      <c r="N1925" s="27" t="str">
        <f t="shared" si="59"/>
        <v/>
      </c>
      <c r="O1925" s="27" t="str">
        <f t="shared" si="60"/>
        <v/>
      </c>
      <c r="P1925" s="27" t="str">
        <f t="shared" si="61"/>
        <v/>
      </c>
      <c r="Q1925" s="28" t="s">
        <v>66</v>
      </c>
      <c r="R1925" s="33" t="s">
        <v>66</v>
      </c>
      <c r="S1925" s="30">
        <f ca="1">SUMIFS(Dividendos!E:E,Dividendos!B:B,A1925,Dividendos!A:A,"&gt;="&amp;B1925,Dividendos!A:A,"&lt;="&amp; IF(I1925="",TODAY(),I1925 ))*D1925</f>
        <v>0</v>
      </c>
      <c r="T1925" s="30">
        <f t="shared" ca="1" si="62"/>
        <v>0</v>
      </c>
      <c r="U1925" s="31" t="str">
        <f ca="1">IFERROR(__xludf.DUMMYFUNCTION("IFERROR(IF(B1925=TODAY(),GOOGLEFINANCE(""INDEXBVMF:IFIX""),INDEX(GOOGLEFINANCE(""INDEXBVMF:IFIX"",""price"",$B1925),2,2)))"),"")</f>
        <v/>
      </c>
      <c r="V1925" s="31">
        <f ca="1">IFERROR(__xludf.DUMMYFUNCTION("IF(OR(ISBLANK($I1925),I1925=TODAY()), GOOGLEFINANCE(""INDEXBVMF:IFIX"") ,INDEX(GOOGLEFINANCE(""INDEXBVMF:IFIX"",""price"",$I1925),2,2))"),3416.25)</f>
        <v>3416.25</v>
      </c>
      <c r="W1925" s="32" t="e">
        <f t="shared" ca="1" si="63"/>
        <v>#VALUE!</v>
      </c>
      <c r="X1925" s="33" t="s">
        <v>66</v>
      </c>
      <c r="Y1925" s="34">
        <v>0</v>
      </c>
    </row>
    <row r="1926" spans="1:25" ht="15.75" customHeight="1" x14ac:dyDescent="0.2">
      <c r="A1926" s="48"/>
      <c r="B1926" s="45"/>
      <c r="C1926" s="46"/>
      <c r="D1926" s="48"/>
      <c r="E1926" s="135"/>
      <c r="F1926" s="49">
        <f t="shared" si="56"/>
        <v>0</v>
      </c>
      <c r="G1926" s="49">
        <f t="shared" si="57"/>
        <v>0</v>
      </c>
      <c r="H1926" s="34" t="s">
        <v>66</v>
      </c>
      <c r="I1926" s="45"/>
      <c r="J1926" s="46"/>
      <c r="K1926" s="25"/>
      <c r="L1926" s="22"/>
      <c r="M1926" s="47" t="str">
        <f t="shared" si="58"/>
        <v/>
      </c>
      <c r="N1926" s="27" t="str">
        <f t="shared" si="59"/>
        <v/>
      </c>
      <c r="O1926" s="27" t="str">
        <f t="shared" si="60"/>
        <v/>
      </c>
      <c r="P1926" s="27" t="str">
        <f t="shared" si="61"/>
        <v/>
      </c>
      <c r="Q1926" s="28" t="s">
        <v>66</v>
      </c>
      <c r="R1926" s="33" t="s">
        <v>66</v>
      </c>
      <c r="S1926" s="30">
        <f ca="1">SUMIFS(Dividendos!E:E,Dividendos!B:B,A1926,Dividendos!A:A,"&gt;="&amp;B1926,Dividendos!A:A,"&lt;="&amp; IF(I1926="",TODAY(),I1926 ))*D1926</f>
        <v>0</v>
      </c>
      <c r="T1926" s="30">
        <f t="shared" ca="1" si="62"/>
        <v>0</v>
      </c>
      <c r="U1926" s="31" t="str">
        <f ca="1">IFERROR(__xludf.DUMMYFUNCTION("IFERROR(IF(B1926=TODAY(),GOOGLEFINANCE(""INDEXBVMF:IFIX""),INDEX(GOOGLEFINANCE(""INDEXBVMF:IFIX"",""price"",$B1926),2,2)))"),"")</f>
        <v/>
      </c>
      <c r="V1926" s="31">
        <f ca="1">IFERROR(__xludf.DUMMYFUNCTION("IF(OR(ISBLANK($I1926),I1926=TODAY()), GOOGLEFINANCE(""INDEXBVMF:IFIX"") ,INDEX(GOOGLEFINANCE(""INDEXBVMF:IFIX"",""price"",$I1926),2,2))"),3416.25)</f>
        <v>3416.25</v>
      </c>
      <c r="W1926" s="32" t="e">
        <f t="shared" ca="1" si="63"/>
        <v>#VALUE!</v>
      </c>
      <c r="X1926" s="33" t="s">
        <v>66</v>
      </c>
      <c r="Y1926" s="34">
        <v>0</v>
      </c>
    </row>
    <row r="1927" spans="1:25" ht="15.75" customHeight="1" x14ac:dyDescent="0.2">
      <c r="A1927" s="48"/>
      <c r="B1927" s="45"/>
      <c r="C1927" s="46"/>
      <c r="D1927" s="48"/>
      <c r="E1927" s="135"/>
      <c r="F1927" s="49">
        <f t="shared" si="56"/>
        <v>0</v>
      </c>
      <c r="G1927" s="49">
        <f t="shared" si="57"/>
        <v>0</v>
      </c>
      <c r="H1927" s="34" t="s">
        <v>66</v>
      </c>
      <c r="I1927" s="45"/>
      <c r="J1927" s="46"/>
      <c r="K1927" s="25"/>
      <c r="L1927" s="22"/>
      <c r="M1927" s="47" t="str">
        <f t="shared" si="58"/>
        <v/>
      </c>
      <c r="N1927" s="27" t="str">
        <f t="shared" si="59"/>
        <v/>
      </c>
      <c r="O1927" s="27" t="str">
        <f t="shared" si="60"/>
        <v/>
      </c>
      <c r="P1927" s="27" t="str">
        <f t="shared" si="61"/>
        <v/>
      </c>
      <c r="Q1927" s="28" t="s">
        <v>66</v>
      </c>
      <c r="R1927" s="33" t="s">
        <v>66</v>
      </c>
      <c r="S1927" s="30">
        <f ca="1">SUMIFS(Dividendos!E:E,Dividendos!B:B,A1927,Dividendos!A:A,"&gt;="&amp;B1927,Dividendos!A:A,"&lt;="&amp; IF(I1927="",TODAY(),I1927 ))*D1927</f>
        <v>0</v>
      </c>
      <c r="T1927" s="30">
        <f t="shared" ca="1" si="62"/>
        <v>0</v>
      </c>
      <c r="U1927" s="31" t="str">
        <f ca="1">IFERROR(__xludf.DUMMYFUNCTION("IFERROR(IF(B1927=TODAY(),GOOGLEFINANCE(""INDEXBVMF:IFIX""),INDEX(GOOGLEFINANCE(""INDEXBVMF:IFIX"",""price"",$B1927),2,2)))"),"")</f>
        <v/>
      </c>
      <c r="V1927" s="31">
        <f ca="1">IFERROR(__xludf.DUMMYFUNCTION("IF(OR(ISBLANK($I1927),I1927=TODAY()), GOOGLEFINANCE(""INDEXBVMF:IFIX"") ,INDEX(GOOGLEFINANCE(""INDEXBVMF:IFIX"",""price"",$I1927),2,2))"),3416.25)</f>
        <v>3416.25</v>
      </c>
      <c r="W1927" s="32" t="e">
        <f t="shared" ca="1" si="63"/>
        <v>#VALUE!</v>
      </c>
      <c r="X1927" s="33" t="s">
        <v>66</v>
      </c>
      <c r="Y1927" s="34">
        <v>0</v>
      </c>
    </row>
    <row r="1928" spans="1:25" ht="15.75" customHeight="1" x14ac:dyDescent="0.2">
      <c r="A1928" s="48"/>
      <c r="B1928" s="45"/>
      <c r="C1928" s="46"/>
      <c r="D1928" s="48"/>
      <c r="E1928" s="135"/>
      <c r="F1928" s="49">
        <f t="shared" si="56"/>
        <v>0</v>
      </c>
      <c r="G1928" s="49">
        <f t="shared" si="57"/>
        <v>0</v>
      </c>
      <c r="H1928" s="34" t="s">
        <v>66</v>
      </c>
      <c r="I1928" s="45"/>
      <c r="J1928" s="46"/>
      <c r="K1928" s="25"/>
      <c r="L1928" s="22"/>
      <c r="M1928" s="47" t="str">
        <f t="shared" si="58"/>
        <v/>
      </c>
      <c r="N1928" s="27" t="str">
        <f t="shared" si="59"/>
        <v/>
      </c>
      <c r="O1928" s="27" t="str">
        <f t="shared" si="60"/>
        <v/>
      </c>
      <c r="P1928" s="27" t="str">
        <f t="shared" si="61"/>
        <v/>
      </c>
      <c r="Q1928" s="28" t="s">
        <v>66</v>
      </c>
      <c r="R1928" s="33" t="s">
        <v>66</v>
      </c>
      <c r="S1928" s="30">
        <f ca="1">SUMIFS(Dividendos!E:E,Dividendos!B:B,A1928,Dividendos!A:A,"&gt;="&amp;B1928,Dividendos!A:A,"&lt;="&amp; IF(I1928="",TODAY(),I1928 ))*D1928</f>
        <v>0</v>
      </c>
      <c r="T1928" s="30">
        <f t="shared" ca="1" si="62"/>
        <v>0</v>
      </c>
      <c r="U1928" s="31" t="str">
        <f ca="1">IFERROR(__xludf.DUMMYFUNCTION("IFERROR(IF(B1928=TODAY(),GOOGLEFINANCE(""INDEXBVMF:IFIX""),INDEX(GOOGLEFINANCE(""INDEXBVMF:IFIX"",""price"",$B1928),2,2)))"),"")</f>
        <v/>
      </c>
      <c r="V1928" s="31">
        <f ca="1">IFERROR(__xludf.DUMMYFUNCTION("IF(OR(ISBLANK($I1928),I1928=TODAY()), GOOGLEFINANCE(""INDEXBVMF:IFIX"") ,INDEX(GOOGLEFINANCE(""INDEXBVMF:IFIX"",""price"",$I1928),2,2))"),3416.25)</f>
        <v>3416.25</v>
      </c>
      <c r="W1928" s="32" t="e">
        <f t="shared" ca="1" si="63"/>
        <v>#VALUE!</v>
      </c>
      <c r="X1928" s="33" t="s">
        <v>66</v>
      </c>
      <c r="Y1928" s="34">
        <v>0</v>
      </c>
    </row>
    <row r="1929" spans="1:25" ht="15.75" customHeight="1" x14ac:dyDescent="0.2">
      <c r="A1929" s="48"/>
      <c r="B1929" s="45"/>
      <c r="C1929" s="46"/>
      <c r="D1929" s="48"/>
      <c r="E1929" s="135"/>
      <c r="F1929" s="49">
        <f t="shared" si="56"/>
        <v>0</v>
      </c>
      <c r="G1929" s="49">
        <f t="shared" si="57"/>
        <v>0</v>
      </c>
      <c r="H1929" s="34" t="s">
        <v>66</v>
      </c>
      <c r="I1929" s="45"/>
      <c r="J1929" s="46"/>
      <c r="K1929" s="25"/>
      <c r="L1929" s="22"/>
      <c r="M1929" s="47" t="str">
        <f t="shared" si="58"/>
        <v/>
      </c>
      <c r="N1929" s="27" t="str">
        <f t="shared" si="59"/>
        <v/>
      </c>
      <c r="O1929" s="27" t="str">
        <f t="shared" si="60"/>
        <v/>
      </c>
      <c r="P1929" s="27" t="str">
        <f t="shared" si="61"/>
        <v/>
      </c>
      <c r="Q1929" s="28" t="s">
        <v>66</v>
      </c>
      <c r="R1929" s="33" t="s">
        <v>66</v>
      </c>
      <c r="S1929" s="30">
        <f ca="1">SUMIFS(Dividendos!E:E,Dividendos!B:B,A1929,Dividendos!A:A,"&gt;="&amp;B1929,Dividendos!A:A,"&lt;="&amp; IF(I1929="",TODAY(),I1929 ))*D1929</f>
        <v>0</v>
      </c>
      <c r="T1929" s="30">
        <f t="shared" ca="1" si="62"/>
        <v>0</v>
      </c>
      <c r="U1929" s="31" t="str">
        <f ca="1">IFERROR(__xludf.DUMMYFUNCTION("IFERROR(IF(B1929=TODAY(),GOOGLEFINANCE(""INDEXBVMF:IFIX""),INDEX(GOOGLEFINANCE(""INDEXBVMF:IFIX"",""price"",$B1929),2,2)))"),"")</f>
        <v/>
      </c>
      <c r="V1929" s="31">
        <f ca="1">IFERROR(__xludf.DUMMYFUNCTION("IF(OR(ISBLANK($I1929),I1929=TODAY()), GOOGLEFINANCE(""INDEXBVMF:IFIX"") ,INDEX(GOOGLEFINANCE(""INDEXBVMF:IFIX"",""price"",$I1929),2,2))"),3416.25)</f>
        <v>3416.25</v>
      </c>
      <c r="W1929" s="32" t="e">
        <f t="shared" ca="1" si="63"/>
        <v>#VALUE!</v>
      </c>
      <c r="X1929" s="33" t="s">
        <v>66</v>
      </c>
      <c r="Y1929" s="34">
        <v>0</v>
      </c>
    </row>
    <row r="1930" spans="1:25" ht="15.75" customHeight="1" x14ac:dyDescent="0.2">
      <c r="A1930" s="48"/>
      <c r="B1930" s="45"/>
      <c r="C1930" s="46"/>
      <c r="D1930" s="48"/>
      <c r="E1930" s="135"/>
      <c r="F1930" s="49">
        <f t="shared" si="56"/>
        <v>0</v>
      </c>
      <c r="G1930" s="49">
        <f t="shared" si="57"/>
        <v>0</v>
      </c>
      <c r="H1930" s="34" t="s">
        <v>66</v>
      </c>
      <c r="I1930" s="45"/>
      <c r="J1930" s="46"/>
      <c r="K1930" s="25"/>
      <c r="L1930" s="22"/>
      <c r="M1930" s="47" t="str">
        <f t="shared" si="58"/>
        <v/>
      </c>
      <c r="N1930" s="27" t="str">
        <f t="shared" si="59"/>
        <v/>
      </c>
      <c r="O1930" s="27" t="str">
        <f t="shared" si="60"/>
        <v/>
      </c>
      <c r="P1930" s="27" t="str">
        <f t="shared" si="61"/>
        <v/>
      </c>
      <c r="Q1930" s="28" t="s">
        <v>66</v>
      </c>
      <c r="R1930" s="33" t="s">
        <v>66</v>
      </c>
      <c r="S1930" s="30">
        <f ca="1">SUMIFS(Dividendos!E:E,Dividendos!B:B,A1930,Dividendos!A:A,"&gt;="&amp;B1930,Dividendos!A:A,"&lt;="&amp; IF(I1930="",TODAY(),I1930 ))*D1930</f>
        <v>0</v>
      </c>
      <c r="T1930" s="30">
        <f t="shared" ca="1" si="62"/>
        <v>0</v>
      </c>
      <c r="U1930" s="31" t="str">
        <f ca="1">IFERROR(__xludf.DUMMYFUNCTION("IFERROR(IF(B1930=TODAY(),GOOGLEFINANCE(""INDEXBVMF:IFIX""),INDEX(GOOGLEFINANCE(""INDEXBVMF:IFIX"",""price"",$B1930),2,2)))"),"")</f>
        <v/>
      </c>
      <c r="V1930" s="31">
        <f ca="1">IFERROR(__xludf.DUMMYFUNCTION("IF(OR(ISBLANK($I1930),I1930=TODAY()), GOOGLEFINANCE(""INDEXBVMF:IFIX"") ,INDEX(GOOGLEFINANCE(""INDEXBVMF:IFIX"",""price"",$I1930),2,2))"),3416.25)</f>
        <v>3416.25</v>
      </c>
      <c r="W1930" s="32" t="e">
        <f t="shared" ca="1" si="63"/>
        <v>#VALUE!</v>
      </c>
      <c r="X1930" s="33" t="s">
        <v>66</v>
      </c>
      <c r="Y1930" s="34">
        <v>0</v>
      </c>
    </row>
    <row r="1931" spans="1:25" ht="15.75" customHeight="1" x14ac:dyDescent="0.2">
      <c r="A1931" s="48"/>
      <c r="B1931" s="45"/>
      <c r="C1931" s="46"/>
      <c r="D1931" s="48"/>
      <c r="E1931" s="135"/>
      <c r="F1931" s="49">
        <f t="shared" si="56"/>
        <v>0</v>
      </c>
      <c r="G1931" s="49">
        <f t="shared" si="57"/>
        <v>0</v>
      </c>
      <c r="H1931" s="34" t="s">
        <v>66</v>
      </c>
      <c r="I1931" s="45"/>
      <c r="J1931" s="46"/>
      <c r="K1931" s="25"/>
      <c r="L1931" s="22"/>
      <c r="M1931" s="47" t="str">
        <f t="shared" si="58"/>
        <v/>
      </c>
      <c r="N1931" s="27" t="str">
        <f t="shared" si="59"/>
        <v/>
      </c>
      <c r="O1931" s="27" t="str">
        <f t="shared" si="60"/>
        <v/>
      </c>
      <c r="P1931" s="27" t="str">
        <f t="shared" si="61"/>
        <v/>
      </c>
      <c r="Q1931" s="28" t="s">
        <v>66</v>
      </c>
      <c r="R1931" s="33" t="s">
        <v>66</v>
      </c>
      <c r="S1931" s="30">
        <f ca="1">SUMIFS(Dividendos!E:E,Dividendos!B:B,A1931,Dividendos!A:A,"&gt;="&amp;B1931,Dividendos!A:A,"&lt;="&amp; IF(I1931="",TODAY(),I1931 ))*D1931</f>
        <v>0</v>
      </c>
      <c r="T1931" s="30">
        <f t="shared" ca="1" si="62"/>
        <v>0</v>
      </c>
      <c r="U1931" s="31" t="str">
        <f ca="1">IFERROR(__xludf.DUMMYFUNCTION("IFERROR(IF(B1931=TODAY(),GOOGLEFINANCE(""INDEXBVMF:IFIX""),INDEX(GOOGLEFINANCE(""INDEXBVMF:IFIX"",""price"",$B1931),2,2)))"),"")</f>
        <v/>
      </c>
      <c r="V1931" s="31">
        <f ca="1">IFERROR(__xludf.DUMMYFUNCTION("IF(OR(ISBLANK($I1931),I1931=TODAY()), GOOGLEFINANCE(""INDEXBVMF:IFIX"") ,INDEX(GOOGLEFINANCE(""INDEXBVMF:IFIX"",""price"",$I1931),2,2))"),3416.25)</f>
        <v>3416.25</v>
      </c>
      <c r="W1931" s="32" t="e">
        <f t="shared" ca="1" si="63"/>
        <v>#VALUE!</v>
      </c>
      <c r="X1931" s="33" t="s">
        <v>66</v>
      </c>
      <c r="Y1931" s="34">
        <v>0</v>
      </c>
    </row>
    <row r="1932" spans="1:25" ht="15.75" customHeight="1" x14ac:dyDescent="0.2">
      <c r="A1932" s="48"/>
      <c r="B1932" s="45"/>
      <c r="C1932" s="46"/>
      <c r="D1932" s="48"/>
      <c r="E1932" s="135"/>
      <c r="F1932" s="49">
        <f t="shared" si="56"/>
        <v>0</v>
      </c>
      <c r="G1932" s="49">
        <f t="shared" si="57"/>
        <v>0</v>
      </c>
      <c r="H1932" s="34" t="s">
        <v>66</v>
      </c>
      <c r="I1932" s="45"/>
      <c r="J1932" s="46"/>
      <c r="K1932" s="25"/>
      <c r="L1932" s="22"/>
      <c r="M1932" s="47" t="str">
        <f t="shared" si="58"/>
        <v/>
      </c>
      <c r="N1932" s="27" t="str">
        <f t="shared" si="59"/>
        <v/>
      </c>
      <c r="O1932" s="27" t="str">
        <f t="shared" si="60"/>
        <v/>
      </c>
      <c r="P1932" s="27" t="str">
        <f t="shared" si="61"/>
        <v/>
      </c>
      <c r="Q1932" s="28" t="s">
        <v>66</v>
      </c>
      <c r="R1932" s="33" t="s">
        <v>66</v>
      </c>
      <c r="S1932" s="30">
        <f ca="1">SUMIFS(Dividendos!E:E,Dividendos!B:B,A1932,Dividendos!A:A,"&gt;="&amp;B1932,Dividendos!A:A,"&lt;="&amp; IF(I1932="",TODAY(),I1932 ))*D1932</f>
        <v>0</v>
      </c>
      <c r="T1932" s="30">
        <f t="shared" ca="1" si="62"/>
        <v>0</v>
      </c>
      <c r="U1932" s="31" t="str">
        <f ca="1">IFERROR(__xludf.DUMMYFUNCTION("IFERROR(IF(B1932=TODAY(),GOOGLEFINANCE(""INDEXBVMF:IFIX""),INDEX(GOOGLEFINANCE(""INDEXBVMF:IFIX"",""price"",$B1932),2,2)))"),"")</f>
        <v/>
      </c>
      <c r="V1932" s="31">
        <f ca="1">IFERROR(__xludf.DUMMYFUNCTION("IF(OR(ISBLANK($I1932),I1932=TODAY()), GOOGLEFINANCE(""INDEXBVMF:IFIX"") ,INDEX(GOOGLEFINANCE(""INDEXBVMF:IFIX"",""price"",$I1932),2,2))"),3416.25)</f>
        <v>3416.25</v>
      </c>
      <c r="W1932" s="32" t="e">
        <f t="shared" ca="1" si="63"/>
        <v>#VALUE!</v>
      </c>
      <c r="X1932" s="33" t="s">
        <v>66</v>
      </c>
      <c r="Y1932" s="34">
        <v>0</v>
      </c>
    </row>
    <row r="1933" spans="1:25" ht="15.75" customHeight="1" x14ac:dyDescent="0.2">
      <c r="A1933" s="48"/>
      <c r="B1933" s="45"/>
      <c r="C1933" s="46"/>
      <c r="D1933" s="48"/>
      <c r="E1933" s="135"/>
      <c r="F1933" s="49">
        <f t="shared" si="56"/>
        <v>0</v>
      </c>
      <c r="G1933" s="49">
        <f t="shared" si="57"/>
        <v>0</v>
      </c>
      <c r="H1933" s="34" t="s">
        <v>66</v>
      </c>
      <c r="I1933" s="45"/>
      <c r="J1933" s="46"/>
      <c r="K1933" s="25"/>
      <c r="L1933" s="22"/>
      <c r="M1933" s="47" t="str">
        <f t="shared" si="58"/>
        <v/>
      </c>
      <c r="N1933" s="27" t="str">
        <f t="shared" si="59"/>
        <v/>
      </c>
      <c r="O1933" s="27" t="str">
        <f t="shared" si="60"/>
        <v/>
      </c>
      <c r="P1933" s="27" t="str">
        <f t="shared" si="61"/>
        <v/>
      </c>
      <c r="Q1933" s="28" t="s">
        <v>66</v>
      </c>
      <c r="R1933" s="33" t="s">
        <v>66</v>
      </c>
      <c r="S1933" s="30">
        <f ca="1">SUMIFS(Dividendos!E:E,Dividendos!B:B,A1933,Dividendos!A:A,"&gt;="&amp;B1933,Dividendos!A:A,"&lt;="&amp; IF(I1933="",TODAY(),I1933 ))*D1933</f>
        <v>0</v>
      </c>
      <c r="T1933" s="30">
        <f t="shared" ca="1" si="62"/>
        <v>0</v>
      </c>
      <c r="U1933" s="31" t="str">
        <f ca="1">IFERROR(__xludf.DUMMYFUNCTION("IFERROR(IF(B1933=TODAY(),GOOGLEFINANCE(""INDEXBVMF:IFIX""),INDEX(GOOGLEFINANCE(""INDEXBVMF:IFIX"",""price"",$B1933),2,2)))"),"")</f>
        <v/>
      </c>
      <c r="V1933" s="31">
        <f ca="1">IFERROR(__xludf.DUMMYFUNCTION("IF(OR(ISBLANK($I1933),I1933=TODAY()), GOOGLEFINANCE(""INDEXBVMF:IFIX"") ,INDEX(GOOGLEFINANCE(""INDEXBVMF:IFIX"",""price"",$I1933),2,2))"),3416.25)</f>
        <v>3416.25</v>
      </c>
      <c r="W1933" s="32" t="e">
        <f t="shared" ca="1" si="63"/>
        <v>#VALUE!</v>
      </c>
      <c r="X1933" s="33" t="s">
        <v>66</v>
      </c>
      <c r="Y1933" s="34">
        <v>0</v>
      </c>
    </row>
    <row r="1934" spans="1:25" ht="15.75" customHeight="1" x14ac:dyDescent="0.2">
      <c r="A1934" s="48"/>
      <c r="B1934" s="45"/>
      <c r="C1934" s="46"/>
      <c r="D1934" s="48"/>
      <c r="E1934" s="135"/>
      <c r="F1934" s="49">
        <f t="shared" si="56"/>
        <v>0</v>
      </c>
      <c r="G1934" s="49">
        <f t="shared" si="57"/>
        <v>0</v>
      </c>
      <c r="H1934" s="34" t="s">
        <v>66</v>
      </c>
      <c r="I1934" s="45"/>
      <c r="J1934" s="46"/>
      <c r="K1934" s="25"/>
      <c r="L1934" s="22"/>
      <c r="M1934" s="47" t="str">
        <f t="shared" si="58"/>
        <v/>
      </c>
      <c r="N1934" s="27" t="str">
        <f t="shared" si="59"/>
        <v/>
      </c>
      <c r="O1934" s="27" t="str">
        <f t="shared" si="60"/>
        <v/>
      </c>
      <c r="P1934" s="27" t="str">
        <f t="shared" si="61"/>
        <v/>
      </c>
      <c r="Q1934" s="28" t="s">
        <v>66</v>
      </c>
      <c r="R1934" s="33" t="s">
        <v>66</v>
      </c>
      <c r="S1934" s="30">
        <f ca="1">SUMIFS(Dividendos!E:E,Dividendos!B:B,A1934,Dividendos!A:A,"&gt;="&amp;B1934,Dividendos!A:A,"&lt;="&amp; IF(I1934="",TODAY(),I1934 ))*D1934</f>
        <v>0</v>
      </c>
      <c r="T1934" s="30">
        <f t="shared" ca="1" si="62"/>
        <v>0</v>
      </c>
      <c r="U1934" s="31" t="str">
        <f ca="1">IFERROR(__xludf.DUMMYFUNCTION("IFERROR(IF(B1934=TODAY(),GOOGLEFINANCE(""INDEXBVMF:IFIX""),INDEX(GOOGLEFINANCE(""INDEXBVMF:IFIX"",""price"",$B1934),2,2)))"),"")</f>
        <v/>
      </c>
      <c r="V1934" s="31">
        <f ca="1">IFERROR(__xludf.DUMMYFUNCTION("IF(OR(ISBLANK($I1934),I1934=TODAY()), GOOGLEFINANCE(""INDEXBVMF:IFIX"") ,INDEX(GOOGLEFINANCE(""INDEXBVMF:IFIX"",""price"",$I1934),2,2))"),3416.25)</f>
        <v>3416.25</v>
      </c>
      <c r="W1934" s="32" t="e">
        <f t="shared" ca="1" si="63"/>
        <v>#VALUE!</v>
      </c>
      <c r="X1934" s="33" t="s">
        <v>66</v>
      </c>
      <c r="Y1934" s="34">
        <v>0</v>
      </c>
    </row>
    <row r="1935" spans="1:25" ht="15.75" customHeight="1" x14ac:dyDescent="0.2">
      <c r="A1935" s="48"/>
      <c r="B1935" s="45"/>
      <c r="C1935" s="46"/>
      <c r="D1935" s="48"/>
      <c r="E1935" s="135"/>
      <c r="F1935" s="49">
        <f t="shared" si="56"/>
        <v>0</v>
      </c>
      <c r="G1935" s="49">
        <f t="shared" si="57"/>
        <v>0</v>
      </c>
      <c r="H1935" s="34" t="s">
        <v>66</v>
      </c>
      <c r="I1935" s="45"/>
      <c r="J1935" s="46"/>
      <c r="K1935" s="25"/>
      <c r="L1935" s="22"/>
      <c r="M1935" s="47" t="str">
        <f t="shared" si="58"/>
        <v/>
      </c>
      <c r="N1935" s="27" t="str">
        <f t="shared" si="59"/>
        <v/>
      </c>
      <c r="O1935" s="27" t="str">
        <f t="shared" si="60"/>
        <v/>
      </c>
      <c r="P1935" s="27" t="str">
        <f t="shared" si="61"/>
        <v/>
      </c>
      <c r="Q1935" s="28" t="s">
        <v>66</v>
      </c>
      <c r="R1935" s="33" t="s">
        <v>66</v>
      </c>
      <c r="S1935" s="30">
        <f ca="1">SUMIFS(Dividendos!E:E,Dividendos!B:B,A1935,Dividendos!A:A,"&gt;="&amp;B1935,Dividendos!A:A,"&lt;="&amp; IF(I1935="",TODAY(),I1935 ))*D1935</f>
        <v>0</v>
      </c>
      <c r="T1935" s="30">
        <f t="shared" ca="1" si="62"/>
        <v>0</v>
      </c>
      <c r="U1935" s="31" t="str">
        <f ca="1">IFERROR(__xludf.DUMMYFUNCTION("IFERROR(IF(B1935=TODAY(),GOOGLEFINANCE(""INDEXBVMF:IFIX""),INDEX(GOOGLEFINANCE(""INDEXBVMF:IFIX"",""price"",$B1935),2,2)))"),"")</f>
        <v/>
      </c>
      <c r="V1935" s="31">
        <f ca="1">IFERROR(__xludf.DUMMYFUNCTION("IF(OR(ISBLANK($I1935),I1935=TODAY()), GOOGLEFINANCE(""INDEXBVMF:IFIX"") ,INDEX(GOOGLEFINANCE(""INDEXBVMF:IFIX"",""price"",$I1935),2,2))"),3416.25)</f>
        <v>3416.25</v>
      </c>
      <c r="W1935" s="32" t="e">
        <f t="shared" ca="1" si="63"/>
        <v>#VALUE!</v>
      </c>
      <c r="X1935" s="33" t="s">
        <v>66</v>
      </c>
      <c r="Y1935" s="34">
        <v>0</v>
      </c>
    </row>
    <row r="1936" spans="1:25" ht="15.75" customHeight="1" x14ac:dyDescent="0.2">
      <c r="A1936" s="48"/>
      <c r="B1936" s="45"/>
      <c r="C1936" s="46"/>
      <c r="D1936" s="48"/>
      <c r="E1936" s="135"/>
      <c r="F1936" s="49">
        <f t="shared" si="56"/>
        <v>0</v>
      </c>
      <c r="G1936" s="49">
        <f t="shared" si="57"/>
        <v>0</v>
      </c>
      <c r="H1936" s="34" t="s">
        <v>66</v>
      </c>
      <c r="I1936" s="45"/>
      <c r="J1936" s="46"/>
      <c r="K1936" s="25"/>
      <c r="L1936" s="22"/>
      <c r="M1936" s="47" t="str">
        <f t="shared" si="58"/>
        <v/>
      </c>
      <c r="N1936" s="27" t="str">
        <f t="shared" si="59"/>
        <v/>
      </c>
      <c r="O1936" s="27" t="str">
        <f t="shared" si="60"/>
        <v/>
      </c>
      <c r="P1936" s="27" t="str">
        <f t="shared" si="61"/>
        <v/>
      </c>
      <c r="Q1936" s="28" t="s">
        <v>66</v>
      </c>
      <c r="R1936" s="33" t="s">
        <v>66</v>
      </c>
      <c r="S1936" s="30">
        <f ca="1">SUMIFS(Dividendos!E:E,Dividendos!B:B,A1936,Dividendos!A:A,"&gt;="&amp;B1936,Dividendos!A:A,"&lt;="&amp; IF(I1936="",TODAY(),I1936 ))*D1936</f>
        <v>0</v>
      </c>
      <c r="T1936" s="30">
        <f t="shared" ca="1" si="62"/>
        <v>0</v>
      </c>
      <c r="U1936" s="31" t="str">
        <f ca="1">IFERROR(__xludf.DUMMYFUNCTION("IFERROR(IF(B1936=TODAY(),GOOGLEFINANCE(""INDEXBVMF:IFIX""),INDEX(GOOGLEFINANCE(""INDEXBVMF:IFIX"",""price"",$B1936),2,2)))"),"")</f>
        <v/>
      </c>
      <c r="V1936" s="31">
        <f ca="1">IFERROR(__xludf.DUMMYFUNCTION("IF(OR(ISBLANK($I1936),I1936=TODAY()), GOOGLEFINANCE(""INDEXBVMF:IFIX"") ,INDEX(GOOGLEFINANCE(""INDEXBVMF:IFIX"",""price"",$I1936),2,2))"),3416.25)</f>
        <v>3416.25</v>
      </c>
      <c r="W1936" s="32" t="e">
        <f t="shared" ca="1" si="63"/>
        <v>#VALUE!</v>
      </c>
      <c r="X1936" s="33" t="s">
        <v>66</v>
      </c>
      <c r="Y1936" s="34">
        <v>0</v>
      </c>
    </row>
    <row r="1937" spans="1:25" ht="15.75" customHeight="1" x14ac:dyDescent="0.2">
      <c r="A1937" s="48"/>
      <c r="B1937" s="45"/>
      <c r="C1937" s="46"/>
      <c r="D1937" s="48"/>
      <c r="E1937" s="135"/>
      <c r="F1937" s="49">
        <f t="shared" si="56"/>
        <v>0</v>
      </c>
      <c r="G1937" s="49">
        <f t="shared" si="57"/>
        <v>0</v>
      </c>
      <c r="H1937" s="34" t="s">
        <v>66</v>
      </c>
      <c r="I1937" s="45"/>
      <c r="J1937" s="46"/>
      <c r="K1937" s="25"/>
      <c r="L1937" s="22"/>
      <c r="M1937" s="47" t="str">
        <f t="shared" si="58"/>
        <v/>
      </c>
      <c r="N1937" s="27" t="str">
        <f t="shared" si="59"/>
        <v/>
      </c>
      <c r="O1937" s="27" t="str">
        <f t="shared" si="60"/>
        <v/>
      </c>
      <c r="P1937" s="27" t="str">
        <f t="shared" si="61"/>
        <v/>
      </c>
      <c r="Q1937" s="28" t="s">
        <v>66</v>
      </c>
      <c r="R1937" s="33" t="s">
        <v>66</v>
      </c>
      <c r="S1937" s="30">
        <f ca="1">SUMIFS(Dividendos!E:E,Dividendos!B:B,A1937,Dividendos!A:A,"&gt;="&amp;B1937,Dividendos!A:A,"&lt;="&amp; IF(I1937="",TODAY(),I1937 ))*D1937</f>
        <v>0</v>
      </c>
      <c r="T1937" s="30">
        <f t="shared" ca="1" si="62"/>
        <v>0</v>
      </c>
      <c r="U1937" s="31" t="str">
        <f ca="1">IFERROR(__xludf.DUMMYFUNCTION("IFERROR(IF(B1937=TODAY(),GOOGLEFINANCE(""INDEXBVMF:IFIX""),INDEX(GOOGLEFINANCE(""INDEXBVMF:IFIX"",""price"",$B1937),2,2)))"),"")</f>
        <v/>
      </c>
      <c r="V1937" s="31">
        <f ca="1">IFERROR(__xludf.DUMMYFUNCTION("IF(OR(ISBLANK($I1937),I1937=TODAY()), GOOGLEFINANCE(""INDEXBVMF:IFIX"") ,INDEX(GOOGLEFINANCE(""INDEXBVMF:IFIX"",""price"",$I1937),2,2))"),3416.25)</f>
        <v>3416.25</v>
      </c>
      <c r="W1937" s="32" t="e">
        <f t="shared" ca="1" si="63"/>
        <v>#VALUE!</v>
      </c>
      <c r="X1937" s="33" t="s">
        <v>66</v>
      </c>
      <c r="Y1937" s="34">
        <v>0</v>
      </c>
    </row>
    <row r="1938" spans="1:25" ht="15.75" customHeight="1" x14ac:dyDescent="0.2">
      <c r="A1938" s="48"/>
      <c r="B1938" s="45"/>
      <c r="C1938" s="46"/>
      <c r="D1938" s="48"/>
      <c r="E1938" s="135"/>
      <c r="F1938" s="49">
        <f t="shared" si="56"/>
        <v>0</v>
      </c>
      <c r="G1938" s="49">
        <f t="shared" si="57"/>
        <v>0</v>
      </c>
      <c r="H1938" s="34" t="s">
        <v>66</v>
      </c>
      <c r="I1938" s="45"/>
      <c r="J1938" s="46"/>
      <c r="K1938" s="25"/>
      <c r="L1938" s="22"/>
      <c r="M1938" s="47" t="str">
        <f t="shared" si="58"/>
        <v/>
      </c>
      <c r="N1938" s="27" t="str">
        <f t="shared" si="59"/>
        <v/>
      </c>
      <c r="O1938" s="27" t="str">
        <f t="shared" si="60"/>
        <v/>
      </c>
      <c r="P1938" s="27" t="str">
        <f t="shared" si="61"/>
        <v/>
      </c>
      <c r="Q1938" s="28" t="s">
        <v>66</v>
      </c>
      <c r="R1938" s="33" t="s">
        <v>66</v>
      </c>
      <c r="S1938" s="30">
        <f ca="1">SUMIFS(Dividendos!E:E,Dividendos!B:B,A1938,Dividendos!A:A,"&gt;="&amp;B1938,Dividendos!A:A,"&lt;="&amp; IF(I1938="",TODAY(),I1938 ))*D1938</f>
        <v>0</v>
      </c>
      <c r="T1938" s="30">
        <f t="shared" ca="1" si="62"/>
        <v>0</v>
      </c>
      <c r="U1938" s="31" t="str">
        <f ca="1">IFERROR(__xludf.DUMMYFUNCTION("IFERROR(IF(B1938=TODAY(),GOOGLEFINANCE(""INDEXBVMF:IFIX""),INDEX(GOOGLEFINANCE(""INDEXBVMF:IFIX"",""price"",$B1938),2,2)))"),"")</f>
        <v/>
      </c>
      <c r="V1938" s="31">
        <f ca="1">IFERROR(__xludf.DUMMYFUNCTION("IF(OR(ISBLANK($I1938),I1938=TODAY()), GOOGLEFINANCE(""INDEXBVMF:IFIX"") ,INDEX(GOOGLEFINANCE(""INDEXBVMF:IFIX"",""price"",$I1938),2,2))"),3416.25)</f>
        <v>3416.25</v>
      </c>
      <c r="W1938" s="32" t="e">
        <f t="shared" ca="1" si="63"/>
        <v>#VALUE!</v>
      </c>
      <c r="X1938" s="33" t="s">
        <v>66</v>
      </c>
      <c r="Y1938" s="34">
        <v>0</v>
      </c>
    </row>
    <row r="1939" spans="1:25" ht="15.75" customHeight="1" x14ac:dyDescent="0.2">
      <c r="A1939" s="48"/>
      <c r="B1939" s="45"/>
      <c r="C1939" s="46"/>
      <c r="D1939" s="48"/>
      <c r="E1939" s="135"/>
      <c r="F1939" s="49">
        <f t="shared" si="56"/>
        <v>0</v>
      </c>
      <c r="G1939" s="49">
        <f t="shared" si="57"/>
        <v>0</v>
      </c>
      <c r="H1939" s="34" t="s">
        <v>66</v>
      </c>
      <c r="I1939" s="45"/>
      <c r="J1939" s="46"/>
      <c r="K1939" s="25"/>
      <c r="L1939" s="22"/>
      <c r="M1939" s="47" t="str">
        <f t="shared" si="58"/>
        <v/>
      </c>
      <c r="N1939" s="27" t="str">
        <f t="shared" si="59"/>
        <v/>
      </c>
      <c r="O1939" s="27" t="str">
        <f t="shared" si="60"/>
        <v/>
      </c>
      <c r="P1939" s="27" t="str">
        <f t="shared" si="61"/>
        <v/>
      </c>
      <c r="Q1939" s="28" t="s">
        <v>66</v>
      </c>
      <c r="R1939" s="33" t="s">
        <v>66</v>
      </c>
      <c r="S1939" s="30">
        <f ca="1">SUMIFS(Dividendos!E:E,Dividendos!B:B,A1939,Dividendos!A:A,"&gt;="&amp;B1939,Dividendos!A:A,"&lt;="&amp; IF(I1939="",TODAY(),I1939 ))*D1939</f>
        <v>0</v>
      </c>
      <c r="T1939" s="30">
        <f t="shared" ca="1" si="62"/>
        <v>0</v>
      </c>
      <c r="U1939" s="31" t="str">
        <f ca="1">IFERROR(__xludf.DUMMYFUNCTION("IFERROR(IF(B1939=TODAY(),GOOGLEFINANCE(""INDEXBVMF:IFIX""),INDEX(GOOGLEFINANCE(""INDEXBVMF:IFIX"",""price"",$B1939),2,2)))"),"")</f>
        <v/>
      </c>
      <c r="V1939" s="31">
        <f ca="1">IFERROR(__xludf.DUMMYFUNCTION("IF(OR(ISBLANK($I1939),I1939=TODAY()), GOOGLEFINANCE(""INDEXBVMF:IFIX"") ,INDEX(GOOGLEFINANCE(""INDEXBVMF:IFIX"",""price"",$I1939),2,2))"),3416.25)</f>
        <v>3416.25</v>
      </c>
      <c r="W1939" s="32" t="e">
        <f t="shared" ca="1" si="63"/>
        <v>#VALUE!</v>
      </c>
      <c r="X1939" s="33" t="s">
        <v>66</v>
      </c>
      <c r="Y1939" s="34">
        <v>0</v>
      </c>
    </row>
    <row r="1940" spans="1:25" ht="15.75" customHeight="1" x14ac:dyDescent="0.2">
      <c r="A1940" s="48"/>
      <c r="B1940" s="45"/>
      <c r="C1940" s="46"/>
      <c r="D1940" s="48"/>
      <c r="E1940" s="135"/>
      <c r="F1940" s="49">
        <f t="shared" si="56"/>
        <v>0</v>
      </c>
      <c r="G1940" s="49">
        <f t="shared" si="57"/>
        <v>0</v>
      </c>
      <c r="H1940" s="34" t="s">
        <v>66</v>
      </c>
      <c r="I1940" s="45"/>
      <c r="J1940" s="46"/>
      <c r="K1940" s="25"/>
      <c r="L1940" s="22"/>
      <c r="M1940" s="47" t="str">
        <f t="shared" si="58"/>
        <v/>
      </c>
      <c r="N1940" s="27" t="str">
        <f t="shared" si="59"/>
        <v/>
      </c>
      <c r="O1940" s="27" t="str">
        <f t="shared" si="60"/>
        <v/>
      </c>
      <c r="P1940" s="27" t="str">
        <f t="shared" si="61"/>
        <v/>
      </c>
      <c r="Q1940" s="28" t="s">
        <v>66</v>
      </c>
      <c r="R1940" s="33" t="s">
        <v>66</v>
      </c>
      <c r="S1940" s="30">
        <f ca="1">SUMIFS(Dividendos!E:E,Dividendos!B:B,A1940,Dividendos!A:A,"&gt;="&amp;B1940,Dividendos!A:A,"&lt;="&amp; IF(I1940="",TODAY(),I1940 ))*D1940</f>
        <v>0</v>
      </c>
      <c r="T1940" s="30">
        <f t="shared" ca="1" si="62"/>
        <v>0</v>
      </c>
      <c r="U1940" s="31" t="str">
        <f ca="1">IFERROR(__xludf.DUMMYFUNCTION("IFERROR(IF(B1940=TODAY(),GOOGLEFINANCE(""INDEXBVMF:IFIX""),INDEX(GOOGLEFINANCE(""INDEXBVMF:IFIX"",""price"",$B1940),2,2)))"),"")</f>
        <v/>
      </c>
      <c r="V1940" s="31">
        <f ca="1">IFERROR(__xludf.DUMMYFUNCTION("IF(OR(ISBLANK($I1940),I1940=TODAY()), GOOGLEFINANCE(""INDEXBVMF:IFIX"") ,INDEX(GOOGLEFINANCE(""INDEXBVMF:IFIX"",""price"",$I1940),2,2))"),3416.25)</f>
        <v>3416.25</v>
      </c>
      <c r="W1940" s="32" t="e">
        <f t="shared" ca="1" si="63"/>
        <v>#VALUE!</v>
      </c>
      <c r="X1940" s="33" t="s">
        <v>66</v>
      </c>
      <c r="Y1940" s="34">
        <v>0</v>
      </c>
    </row>
    <row r="1941" spans="1:25" ht="15.75" customHeight="1" x14ac:dyDescent="0.2">
      <c r="A1941" s="48"/>
      <c r="B1941" s="45"/>
      <c r="C1941" s="46"/>
      <c r="D1941" s="48"/>
      <c r="E1941" s="135"/>
      <c r="F1941" s="49">
        <f t="shared" si="56"/>
        <v>0</v>
      </c>
      <c r="G1941" s="49">
        <f t="shared" si="57"/>
        <v>0</v>
      </c>
      <c r="H1941" s="34" t="s">
        <v>66</v>
      </c>
      <c r="I1941" s="45"/>
      <c r="J1941" s="46"/>
      <c r="K1941" s="25"/>
      <c r="L1941" s="22"/>
      <c r="M1941" s="47" t="str">
        <f t="shared" si="58"/>
        <v/>
      </c>
      <c r="N1941" s="27" t="str">
        <f t="shared" si="59"/>
        <v/>
      </c>
      <c r="O1941" s="27" t="str">
        <f t="shared" si="60"/>
        <v/>
      </c>
      <c r="P1941" s="27" t="str">
        <f t="shared" si="61"/>
        <v/>
      </c>
      <c r="Q1941" s="28" t="s">
        <v>66</v>
      </c>
      <c r="R1941" s="33" t="s">
        <v>66</v>
      </c>
      <c r="S1941" s="30">
        <f ca="1">SUMIFS(Dividendos!E:E,Dividendos!B:B,A1941,Dividendos!A:A,"&gt;="&amp;B1941,Dividendos!A:A,"&lt;="&amp; IF(I1941="",TODAY(),I1941 ))*D1941</f>
        <v>0</v>
      </c>
      <c r="T1941" s="30">
        <f t="shared" ca="1" si="62"/>
        <v>0</v>
      </c>
      <c r="U1941" s="31" t="str">
        <f ca="1">IFERROR(__xludf.DUMMYFUNCTION("IFERROR(IF(B1941=TODAY(),GOOGLEFINANCE(""INDEXBVMF:IFIX""),INDEX(GOOGLEFINANCE(""INDEXBVMF:IFIX"",""price"",$B1941),2,2)))"),"")</f>
        <v/>
      </c>
      <c r="V1941" s="31">
        <f ca="1">IFERROR(__xludf.DUMMYFUNCTION("IF(OR(ISBLANK($I1941),I1941=TODAY()), GOOGLEFINANCE(""INDEXBVMF:IFIX"") ,INDEX(GOOGLEFINANCE(""INDEXBVMF:IFIX"",""price"",$I1941),2,2))"),3416.25)</f>
        <v>3416.25</v>
      </c>
      <c r="W1941" s="32" t="e">
        <f t="shared" ca="1" si="63"/>
        <v>#VALUE!</v>
      </c>
      <c r="X1941" s="33" t="s">
        <v>66</v>
      </c>
      <c r="Y1941" s="34">
        <v>0</v>
      </c>
    </row>
    <row r="1942" spans="1:25" ht="15.75" customHeight="1" x14ac:dyDescent="0.2">
      <c r="A1942" s="48"/>
      <c r="B1942" s="45"/>
      <c r="C1942" s="46"/>
      <c r="D1942" s="48"/>
      <c r="E1942" s="135"/>
      <c r="F1942" s="49">
        <f t="shared" si="56"/>
        <v>0</v>
      </c>
      <c r="G1942" s="49">
        <f t="shared" si="57"/>
        <v>0</v>
      </c>
      <c r="H1942" s="34" t="s">
        <v>66</v>
      </c>
      <c r="I1942" s="45"/>
      <c r="J1942" s="46"/>
      <c r="K1942" s="25"/>
      <c r="L1942" s="22"/>
      <c r="M1942" s="47" t="str">
        <f t="shared" si="58"/>
        <v/>
      </c>
      <c r="N1942" s="27" t="str">
        <f t="shared" si="59"/>
        <v/>
      </c>
      <c r="O1942" s="27" t="str">
        <f t="shared" si="60"/>
        <v/>
      </c>
      <c r="P1942" s="27" t="str">
        <f t="shared" si="61"/>
        <v/>
      </c>
      <c r="Q1942" s="28" t="s">
        <v>66</v>
      </c>
      <c r="R1942" s="33" t="s">
        <v>66</v>
      </c>
      <c r="S1942" s="30">
        <f ca="1">SUMIFS(Dividendos!E:E,Dividendos!B:B,A1942,Dividendos!A:A,"&gt;="&amp;B1942,Dividendos!A:A,"&lt;="&amp; IF(I1942="",TODAY(),I1942 ))*D1942</f>
        <v>0</v>
      </c>
      <c r="T1942" s="30">
        <f t="shared" ca="1" si="62"/>
        <v>0</v>
      </c>
      <c r="U1942" s="31" t="str">
        <f ca="1">IFERROR(__xludf.DUMMYFUNCTION("IFERROR(IF(B1942=TODAY(),GOOGLEFINANCE(""INDEXBVMF:IFIX""),INDEX(GOOGLEFINANCE(""INDEXBVMF:IFIX"",""price"",$B1942),2,2)))"),"")</f>
        <v/>
      </c>
      <c r="V1942" s="31">
        <f ca="1">IFERROR(__xludf.DUMMYFUNCTION("IF(OR(ISBLANK($I1942),I1942=TODAY()), GOOGLEFINANCE(""INDEXBVMF:IFIX"") ,INDEX(GOOGLEFINANCE(""INDEXBVMF:IFIX"",""price"",$I1942),2,2))"),3416.25)</f>
        <v>3416.25</v>
      </c>
      <c r="W1942" s="32" t="e">
        <f t="shared" ca="1" si="63"/>
        <v>#VALUE!</v>
      </c>
      <c r="X1942" s="33" t="s">
        <v>66</v>
      </c>
      <c r="Y1942" s="34">
        <v>0</v>
      </c>
    </row>
    <row r="1943" spans="1:25" ht="15.75" customHeight="1" x14ac:dyDescent="0.2">
      <c r="A1943" s="48"/>
      <c r="B1943" s="45"/>
      <c r="C1943" s="46"/>
      <c r="D1943" s="48"/>
      <c r="E1943" s="135"/>
      <c r="F1943" s="49">
        <f t="shared" si="56"/>
        <v>0</v>
      </c>
      <c r="G1943" s="49">
        <f t="shared" si="57"/>
        <v>0</v>
      </c>
      <c r="H1943" s="34" t="s">
        <v>66</v>
      </c>
      <c r="I1943" s="45"/>
      <c r="J1943" s="46"/>
      <c r="K1943" s="25"/>
      <c r="L1943" s="22"/>
      <c r="M1943" s="47" t="str">
        <f t="shared" si="58"/>
        <v/>
      </c>
      <c r="N1943" s="27" t="str">
        <f t="shared" si="59"/>
        <v/>
      </c>
      <c r="O1943" s="27" t="str">
        <f t="shared" si="60"/>
        <v/>
      </c>
      <c r="P1943" s="27" t="str">
        <f t="shared" si="61"/>
        <v/>
      </c>
      <c r="Q1943" s="28" t="s">
        <v>66</v>
      </c>
      <c r="R1943" s="33" t="s">
        <v>66</v>
      </c>
      <c r="S1943" s="30">
        <f ca="1">SUMIFS(Dividendos!E:E,Dividendos!B:B,A1943,Dividendos!A:A,"&gt;="&amp;B1943,Dividendos!A:A,"&lt;="&amp; IF(I1943="",TODAY(),I1943 ))*D1943</f>
        <v>0</v>
      </c>
      <c r="T1943" s="30">
        <f t="shared" ca="1" si="62"/>
        <v>0</v>
      </c>
      <c r="U1943" s="31" t="str">
        <f ca="1">IFERROR(__xludf.DUMMYFUNCTION("IFERROR(IF(B1943=TODAY(),GOOGLEFINANCE(""INDEXBVMF:IFIX""),INDEX(GOOGLEFINANCE(""INDEXBVMF:IFIX"",""price"",$B1943),2,2)))"),"")</f>
        <v/>
      </c>
      <c r="V1943" s="31">
        <f ca="1">IFERROR(__xludf.DUMMYFUNCTION("IF(OR(ISBLANK($I1943),I1943=TODAY()), GOOGLEFINANCE(""INDEXBVMF:IFIX"") ,INDEX(GOOGLEFINANCE(""INDEXBVMF:IFIX"",""price"",$I1943),2,2))"),3416.25)</f>
        <v>3416.25</v>
      </c>
      <c r="W1943" s="32" t="e">
        <f t="shared" ca="1" si="63"/>
        <v>#VALUE!</v>
      </c>
      <c r="X1943" s="33" t="s">
        <v>66</v>
      </c>
      <c r="Y1943" s="34">
        <v>0</v>
      </c>
    </row>
    <row r="1944" spans="1:25" ht="15.75" customHeight="1" x14ac:dyDescent="0.2">
      <c r="A1944" s="48"/>
      <c r="B1944" s="45"/>
      <c r="C1944" s="46"/>
      <c r="D1944" s="48"/>
      <c r="E1944" s="135"/>
      <c r="F1944" s="49">
        <f t="shared" si="56"/>
        <v>0</v>
      </c>
      <c r="G1944" s="49">
        <f t="shared" si="57"/>
        <v>0</v>
      </c>
      <c r="H1944" s="34" t="s">
        <v>66</v>
      </c>
      <c r="I1944" s="45"/>
      <c r="J1944" s="46"/>
      <c r="K1944" s="25"/>
      <c r="L1944" s="22"/>
      <c r="M1944" s="47" t="str">
        <f t="shared" si="58"/>
        <v/>
      </c>
      <c r="N1944" s="27" t="str">
        <f t="shared" si="59"/>
        <v/>
      </c>
      <c r="O1944" s="27" t="str">
        <f t="shared" si="60"/>
        <v/>
      </c>
      <c r="P1944" s="27" t="str">
        <f t="shared" si="61"/>
        <v/>
      </c>
      <c r="Q1944" s="28" t="s">
        <v>66</v>
      </c>
      <c r="R1944" s="33" t="s">
        <v>66</v>
      </c>
      <c r="S1944" s="30">
        <f ca="1">SUMIFS(Dividendos!E:E,Dividendos!B:B,A1944,Dividendos!A:A,"&gt;="&amp;B1944,Dividendos!A:A,"&lt;="&amp; IF(I1944="",TODAY(),I1944 ))*D1944</f>
        <v>0</v>
      </c>
      <c r="T1944" s="30">
        <f t="shared" ca="1" si="62"/>
        <v>0</v>
      </c>
      <c r="U1944" s="31" t="str">
        <f ca="1">IFERROR(__xludf.DUMMYFUNCTION("IFERROR(IF(B1944=TODAY(),GOOGLEFINANCE(""INDEXBVMF:IFIX""),INDEX(GOOGLEFINANCE(""INDEXBVMF:IFIX"",""price"",$B1944),2,2)))"),"")</f>
        <v/>
      </c>
      <c r="V1944" s="31">
        <f ca="1">IFERROR(__xludf.DUMMYFUNCTION("IF(OR(ISBLANK($I1944),I1944=TODAY()), GOOGLEFINANCE(""INDEXBVMF:IFIX"") ,INDEX(GOOGLEFINANCE(""INDEXBVMF:IFIX"",""price"",$I1944),2,2))"),3416.25)</f>
        <v>3416.25</v>
      </c>
      <c r="W1944" s="32" t="e">
        <f t="shared" ca="1" si="63"/>
        <v>#VALUE!</v>
      </c>
      <c r="X1944" s="33" t="s">
        <v>66</v>
      </c>
      <c r="Y1944" s="34">
        <v>0</v>
      </c>
    </row>
    <row r="1945" spans="1:25" ht="15.75" customHeight="1" x14ac:dyDescent="0.2">
      <c r="A1945" s="48"/>
      <c r="B1945" s="45"/>
      <c r="C1945" s="46"/>
      <c r="D1945" s="48"/>
      <c r="E1945" s="135"/>
      <c r="F1945" s="49">
        <f t="shared" si="56"/>
        <v>0</v>
      </c>
      <c r="G1945" s="49">
        <f t="shared" si="57"/>
        <v>0</v>
      </c>
      <c r="H1945" s="34" t="s">
        <v>66</v>
      </c>
      <c r="I1945" s="45"/>
      <c r="J1945" s="46"/>
      <c r="K1945" s="25"/>
      <c r="L1945" s="22"/>
      <c r="M1945" s="47" t="str">
        <f t="shared" si="58"/>
        <v/>
      </c>
      <c r="N1945" s="27" t="str">
        <f t="shared" si="59"/>
        <v/>
      </c>
      <c r="O1945" s="27" t="str">
        <f t="shared" si="60"/>
        <v/>
      </c>
      <c r="P1945" s="27" t="str">
        <f t="shared" si="61"/>
        <v/>
      </c>
      <c r="Q1945" s="28" t="s">
        <v>66</v>
      </c>
      <c r="R1945" s="33" t="s">
        <v>66</v>
      </c>
      <c r="S1945" s="30">
        <f ca="1">SUMIFS(Dividendos!E:E,Dividendos!B:B,A1945,Dividendos!A:A,"&gt;="&amp;B1945,Dividendos!A:A,"&lt;="&amp; IF(I1945="",TODAY(),I1945 ))*D1945</f>
        <v>0</v>
      </c>
      <c r="T1945" s="30">
        <f t="shared" ca="1" si="62"/>
        <v>0</v>
      </c>
      <c r="U1945" s="31" t="str">
        <f ca="1">IFERROR(__xludf.DUMMYFUNCTION("IFERROR(IF(B1945=TODAY(),GOOGLEFINANCE(""INDEXBVMF:IFIX""),INDEX(GOOGLEFINANCE(""INDEXBVMF:IFIX"",""price"",$B1945),2,2)))"),"")</f>
        <v/>
      </c>
      <c r="V1945" s="31">
        <f ca="1">IFERROR(__xludf.DUMMYFUNCTION("IF(OR(ISBLANK($I1945),I1945=TODAY()), GOOGLEFINANCE(""INDEXBVMF:IFIX"") ,INDEX(GOOGLEFINANCE(""INDEXBVMF:IFIX"",""price"",$I1945),2,2))"),3416.25)</f>
        <v>3416.25</v>
      </c>
      <c r="W1945" s="32" t="e">
        <f t="shared" ca="1" si="63"/>
        <v>#VALUE!</v>
      </c>
      <c r="X1945" s="33" t="s">
        <v>66</v>
      </c>
      <c r="Y1945" s="34">
        <v>0</v>
      </c>
    </row>
    <row r="1946" spans="1:25" ht="15.75" customHeight="1" x14ac:dyDescent="0.2">
      <c r="A1946" s="48"/>
      <c r="B1946" s="45"/>
      <c r="C1946" s="46"/>
      <c r="D1946" s="48"/>
      <c r="E1946" s="135"/>
      <c r="F1946" s="49">
        <f t="shared" si="56"/>
        <v>0</v>
      </c>
      <c r="G1946" s="49">
        <f t="shared" si="57"/>
        <v>0</v>
      </c>
      <c r="H1946" s="34" t="s">
        <v>66</v>
      </c>
      <c r="I1946" s="45"/>
      <c r="J1946" s="46"/>
      <c r="K1946" s="25"/>
      <c r="L1946" s="22"/>
      <c r="M1946" s="47" t="str">
        <f t="shared" si="58"/>
        <v/>
      </c>
      <c r="N1946" s="27" t="str">
        <f t="shared" si="59"/>
        <v/>
      </c>
      <c r="O1946" s="27" t="str">
        <f t="shared" si="60"/>
        <v/>
      </c>
      <c r="P1946" s="27" t="str">
        <f t="shared" si="61"/>
        <v/>
      </c>
      <c r="Q1946" s="28" t="s">
        <v>66</v>
      </c>
      <c r="R1946" s="33" t="s">
        <v>66</v>
      </c>
      <c r="S1946" s="30">
        <f ca="1">SUMIFS(Dividendos!E:E,Dividendos!B:B,A1946,Dividendos!A:A,"&gt;="&amp;B1946,Dividendos!A:A,"&lt;="&amp; IF(I1946="",TODAY(),I1946 ))*D1946</f>
        <v>0</v>
      </c>
      <c r="T1946" s="30">
        <f t="shared" ca="1" si="62"/>
        <v>0</v>
      </c>
      <c r="U1946" s="31" t="str">
        <f ca="1">IFERROR(__xludf.DUMMYFUNCTION("IFERROR(IF(B1946=TODAY(),GOOGLEFINANCE(""INDEXBVMF:IFIX""),INDEX(GOOGLEFINANCE(""INDEXBVMF:IFIX"",""price"",$B1946),2,2)))"),"")</f>
        <v/>
      </c>
      <c r="V1946" s="31">
        <f ca="1">IFERROR(__xludf.DUMMYFUNCTION("IF(OR(ISBLANK($I1946),I1946=TODAY()), GOOGLEFINANCE(""INDEXBVMF:IFIX"") ,INDEX(GOOGLEFINANCE(""INDEXBVMF:IFIX"",""price"",$I1946),2,2))"),3416.25)</f>
        <v>3416.25</v>
      </c>
      <c r="W1946" s="32" t="e">
        <f t="shared" ca="1" si="63"/>
        <v>#VALUE!</v>
      </c>
      <c r="X1946" s="33" t="s">
        <v>66</v>
      </c>
      <c r="Y1946" s="34">
        <v>0</v>
      </c>
    </row>
    <row r="1947" spans="1:25" ht="15.75" customHeight="1" x14ac:dyDescent="0.2">
      <c r="A1947" s="48"/>
      <c r="B1947" s="45"/>
      <c r="C1947" s="46"/>
      <c r="D1947" s="48"/>
      <c r="E1947" s="135"/>
      <c r="F1947" s="49">
        <f t="shared" si="56"/>
        <v>0</v>
      </c>
      <c r="G1947" s="49">
        <f t="shared" si="57"/>
        <v>0</v>
      </c>
      <c r="H1947" s="34" t="s">
        <v>66</v>
      </c>
      <c r="I1947" s="45"/>
      <c r="J1947" s="46"/>
      <c r="K1947" s="25"/>
      <c r="L1947" s="22"/>
      <c r="M1947" s="47" t="str">
        <f t="shared" si="58"/>
        <v/>
      </c>
      <c r="N1947" s="27" t="str">
        <f t="shared" si="59"/>
        <v/>
      </c>
      <c r="O1947" s="27" t="str">
        <f t="shared" si="60"/>
        <v/>
      </c>
      <c r="P1947" s="27" t="str">
        <f t="shared" si="61"/>
        <v/>
      </c>
      <c r="Q1947" s="28" t="s">
        <v>66</v>
      </c>
      <c r="R1947" s="33" t="s">
        <v>66</v>
      </c>
      <c r="S1947" s="30">
        <f ca="1">SUMIFS(Dividendos!E:E,Dividendos!B:B,A1947,Dividendos!A:A,"&gt;="&amp;B1947,Dividendos!A:A,"&lt;="&amp; IF(I1947="",TODAY(),I1947 ))*D1947</f>
        <v>0</v>
      </c>
      <c r="T1947" s="30">
        <f t="shared" ca="1" si="62"/>
        <v>0</v>
      </c>
      <c r="U1947" s="31" t="str">
        <f ca="1">IFERROR(__xludf.DUMMYFUNCTION("IFERROR(IF(B1947=TODAY(),GOOGLEFINANCE(""INDEXBVMF:IFIX""),INDEX(GOOGLEFINANCE(""INDEXBVMF:IFIX"",""price"",$B1947),2,2)))"),"")</f>
        <v/>
      </c>
      <c r="V1947" s="31">
        <f ca="1">IFERROR(__xludf.DUMMYFUNCTION("IF(OR(ISBLANK($I1947),I1947=TODAY()), GOOGLEFINANCE(""INDEXBVMF:IFIX"") ,INDEX(GOOGLEFINANCE(""INDEXBVMF:IFIX"",""price"",$I1947),2,2))"),3416.25)</f>
        <v>3416.25</v>
      </c>
      <c r="W1947" s="32" t="e">
        <f t="shared" ca="1" si="63"/>
        <v>#VALUE!</v>
      </c>
      <c r="X1947" s="33" t="s">
        <v>66</v>
      </c>
      <c r="Y1947" s="34">
        <v>0</v>
      </c>
    </row>
    <row r="1948" spans="1:25" ht="15.75" customHeight="1" x14ac:dyDescent="0.2">
      <c r="A1948" s="48"/>
      <c r="B1948" s="45"/>
      <c r="C1948" s="46"/>
      <c r="D1948" s="48"/>
      <c r="E1948" s="135"/>
      <c r="F1948" s="49">
        <f t="shared" si="56"/>
        <v>0</v>
      </c>
      <c r="G1948" s="49">
        <f t="shared" si="57"/>
        <v>0</v>
      </c>
      <c r="H1948" s="34" t="s">
        <v>66</v>
      </c>
      <c r="I1948" s="45"/>
      <c r="J1948" s="46"/>
      <c r="K1948" s="25"/>
      <c r="L1948" s="22"/>
      <c r="M1948" s="47" t="str">
        <f t="shared" si="58"/>
        <v/>
      </c>
      <c r="N1948" s="27" t="str">
        <f t="shared" si="59"/>
        <v/>
      </c>
      <c r="O1948" s="27" t="str">
        <f t="shared" si="60"/>
        <v/>
      </c>
      <c r="P1948" s="27" t="str">
        <f t="shared" si="61"/>
        <v/>
      </c>
      <c r="Q1948" s="28" t="s">
        <v>66</v>
      </c>
      <c r="R1948" s="33" t="s">
        <v>66</v>
      </c>
      <c r="S1948" s="30">
        <f ca="1">SUMIFS(Dividendos!E:E,Dividendos!B:B,A1948,Dividendos!A:A,"&gt;="&amp;B1948,Dividendos!A:A,"&lt;="&amp; IF(I1948="",TODAY(),I1948 ))*D1948</f>
        <v>0</v>
      </c>
      <c r="T1948" s="30">
        <f t="shared" ca="1" si="62"/>
        <v>0</v>
      </c>
      <c r="U1948" s="31" t="str">
        <f ca="1">IFERROR(__xludf.DUMMYFUNCTION("IFERROR(IF(B1948=TODAY(),GOOGLEFINANCE(""INDEXBVMF:IFIX""),INDEX(GOOGLEFINANCE(""INDEXBVMF:IFIX"",""price"",$B1948),2,2)))"),"")</f>
        <v/>
      </c>
      <c r="V1948" s="31">
        <f ca="1">IFERROR(__xludf.DUMMYFUNCTION("IF(OR(ISBLANK($I1948),I1948=TODAY()), GOOGLEFINANCE(""INDEXBVMF:IFIX"") ,INDEX(GOOGLEFINANCE(""INDEXBVMF:IFIX"",""price"",$I1948),2,2))"),3416.25)</f>
        <v>3416.25</v>
      </c>
      <c r="W1948" s="32" t="e">
        <f t="shared" ca="1" si="63"/>
        <v>#VALUE!</v>
      </c>
      <c r="X1948" s="33" t="s">
        <v>66</v>
      </c>
      <c r="Y1948" s="34">
        <v>0</v>
      </c>
    </row>
    <row r="1949" spans="1:25" ht="15.75" customHeight="1" x14ac:dyDescent="0.2">
      <c r="A1949" s="48"/>
      <c r="B1949" s="45"/>
      <c r="C1949" s="46"/>
      <c r="D1949" s="48"/>
      <c r="E1949" s="135"/>
      <c r="F1949" s="49">
        <f t="shared" si="56"/>
        <v>0</v>
      </c>
      <c r="G1949" s="49">
        <f t="shared" si="57"/>
        <v>0</v>
      </c>
      <c r="H1949" s="34" t="s">
        <v>66</v>
      </c>
      <c r="I1949" s="45"/>
      <c r="J1949" s="46"/>
      <c r="K1949" s="25"/>
      <c r="L1949" s="22"/>
      <c r="M1949" s="47" t="str">
        <f t="shared" si="58"/>
        <v/>
      </c>
      <c r="N1949" s="27" t="str">
        <f t="shared" si="59"/>
        <v/>
      </c>
      <c r="O1949" s="27" t="str">
        <f t="shared" si="60"/>
        <v/>
      </c>
      <c r="P1949" s="27" t="str">
        <f t="shared" si="61"/>
        <v/>
      </c>
      <c r="Q1949" s="28" t="s">
        <v>66</v>
      </c>
      <c r="R1949" s="33" t="s">
        <v>66</v>
      </c>
      <c r="S1949" s="30">
        <f ca="1">SUMIFS(Dividendos!E:E,Dividendos!B:B,A1949,Dividendos!A:A,"&gt;="&amp;B1949,Dividendos!A:A,"&lt;="&amp; IF(I1949="",TODAY(),I1949 ))*D1949</f>
        <v>0</v>
      </c>
      <c r="T1949" s="30">
        <f t="shared" ca="1" si="62"/>
        <v>0</v>
      </c>
      <c r="U1949" s="31" t="str">
        <f ca="1">IFERROR(__xludf.DUMMYFUNCTION("IFERROR(IF(B1949=TODAY(),GOOGLEFINANCE(""INDEXBVMF:IFIX""),INDEX(GOOGLEFINANCE(""INDEXBVMF:IFIX"",""price"",$B1949),2,2)))"),"")</f>
        <v/>
      </c>
      <c r="V1949" s="31">
        <f ca="1">IFERROR(__xludf.DUMMYFUNCTION("IF(OR(ISBLANK($I1949),I1949=TODAY()), GOOGLEFINANCE(""INDEXBVMF:IFIX"") ,INDEX(GOOGLEFINANCE(""INDEXBVMF:IFIX"",""price"",$I1949),2,2))"),3416.25)</f>
        <v>3416.25</v>
      </c>
      <c r="W1949" s="32" t="e">
        <f t="shared" ca="1" si="63"/>
        <v>#VALUE!</v>
      </c>
      <c r="X1949" s="33" t="s">
        <v>66</v>
      </c>
      <c r="Y1949" s="34">
        <v>0</v>
      </c>
    </row>
    <row r="1950" spans="1:25" ht="15.75" customHeight="1" x14ac:dyDescent="0.2">
      <c r="A1950" s="48"/>
      <c r="B1950" s="45"/>
      <c r="C1950" s="46"/>
      <c r="D1950" s="48"/>
      <c r="E1950" s="135"/>
      <c r="F1950" s="49">
        <f t="shared" si="56"/>
        <v>0</v>
      </c>
      <c r="G1950" s="49">
        <f t="shared" si="57"/>
        <v>0</v>
      </c>
      <c r="H1950" s="34" t="s">
        <v>66</v>
      </c>
      <c r="I1950" s="45"/>
      <c r="J1950" s="46"/>
      <c r="K1950" s="25"/>
      <c r="L1950" s="22"/>
      <c r="M1950" s="47" t="str">
        <f t="shared" si="58"/>
        <v/>
      </c>
      <c r="N1950" s="27" t="str">
        <f t="shared" si="59"/>
        <v/>
      </c>
      <c r="O1950" s="27" t="str">
        <f t="shared" si="60"/>
        <v/>
      </c>
      <c r="P1950" s="27" t="str">
        <f t="shared" si="61"/>
        <v/>
      </c>
      <c r="Q1950" s="28" t="s">
        <v>66</v>
      </c>
      <c r="R1950" s="33" t="s">
        <v>66</v>
      </c>
      <c r="S1950" s="30">
        <f ca="1">SUMIFS(Dividendos!E:E,Dividendos!B:B,A1950,Dividendos!A:A,"&gt;="&amp;B1950,Dividendos!A:A,"&lt;="&amp; IF(I1950="",TODAY(),I1950 ))*D1950</f>
        <v>0</v>
      </c>
      <c r="T1950" s="30">
        <f t="shared" ca="1" si="62"/>
        <v>0</v>
      </c>
      <c r="U1950" s="31" t="str">
        <f ca="1">IFERROR(__xludf.DUMMYFUNCTION("IFERROR(IF(B1950=TODAY(),GOOGLEFINANCE(""INDEXBVMF:IFIX""),INDEX(GOOGLEFINANCE(""INDEXBVMF:IFIX"",""price"",$B1950),2,2)))"),"")</f>
        <v/>
      </c>
      <c r="V1950" s="31">
        <f ca="1">IFERROR(__xludf.DUMMYFUNCTION("IF(OR(ISBLANK($I1950),I1950=TODAY()), GOOGLEFINANCE(""INDEXBVMF:IFIX"") ,INDEX(GOOGLEFINANCE(""INDEXBVMF:IFIX"",""price"",$I1950),2,2))"),3416.25)</f>
        <v>3416.25</v>
      </c>
      <c r="W1950" s="32" t="e">
        <f t="shared" ca="1" si="63"/>
        <v>#VALUE!</v>
      </c>
      <c r="X1950" s="33" t="s">
        <v>66</v>
      </c>
      <c r="Y1950" s="34">
        <v>0</v>
      </c>
    </row>
    <row r="1951" spans="1:25" ht="15.75" customHeight="1" x14ac:dyDescent="0.2">
      <c r="A1951" s="48"/>
      <c r="B1951" s="45"/>
      <c r="C1951" s="46"/>
      <c r="D1951" s="48"/>
      <c r="E1951" s="135"/>
      <c r="F1951" s="49">
        <f t="shared" si="56"/>
        <v>0</v>
      </c>
      <c r="G1951" s="49">
        <f t="shared" si="57"/>
        <v>0</v>
      </c>
      <c r="H1951" s="34" t="s">
        <v>66</v>
      </c>
      <c r="I1951" s="45"/>
      <c r="J1951" s="46"/>
      <c r="K1951" s="25"/>
      <c r="L1951" s="22"/>
      <c r="M1951" s="47" t="str">
        <f t="shared" si="58"/>
        <v/>
      </c>
      <c r="N1951" s="27" t="str">
        <f t="shared" si="59"/>
        <v/>
      </c>
      <c r="O1951" s="27" t="str">
        <f t="shared" si="60"/>
        <v/>
      </c>
      <c r="P1951" s="27" t="str">
        <f t="shared" si="61"/>
        <v/>
      </c>
      <c r="Q1951" s="28" t="s">
        <v>66</v>
      </c>
      <c r="R1951" s="33" t="s">
        <v>66</v>
      </c>
      <c r="S1951" s="30">
        <f ca="1">SUMIFS(Dividendos!E:E,Dividendos!B:B,A1951,Dividendos!A:A,"&gt;="&amp;B1951,Dividendos!A:A,"&lt;="&amp; IF(I1951="",TODAY(),I1951 ))*D1951</f>
        <v>0</v>
      </c>
      <c r="T1951" s="30">
        <f t="shared" ca="1" si="62"/>
        <v>0</v>
      </c>
      <c r="U1951" s="31" t="str">
        <f ca="1">IFERROR(__xludf.DUMMYFUNCTION("IFERROR(IF(B1951=TODAY(),GOOGLEFINANCE(""INDEXBVMF:IFIX""),INDEX(GOOGLEFINANCE(""INDEXBVMF:IFIX"",""price"",$B1951),2,2)))"),"")</f>
        <v/>
      </c>
      <c r="V1951" s="31">
        <f ca="1">IFERROR(__xludf.DUMMYFUNCTION("IF(OR(ISBLANK($I1951),I1951=TODAY()), GOOGLEFINANCE(""INDEXBVMF:IFIX"") ,INDEX(GOOGLEFINANCE(""INDEXBVMF:IFIX"",""price"",$I1951),2,2))"),3416.25)</f>
        <v>3416.25</v>
      </c>
      <c r="W1951" s="32" t="e">
        <f t="shared" ca="1" si="63"/>
        <v>#VALUE!</v>
      </c>
      <c r="X1951" s="33" t="s">
        <v>66</v>
      </c>
      <c r="Y1951" s="34">
        <v>0</v>
      </c>
    </row>
    <row r="1952" spans="1:25" ht="15.75" customHeight="1" x14ac:dyDescent="0.2">
      <c r="A1952" s="48"/>
      <c r="B1952" s="45"/>
      <c r="C1952" s="46"/>
      <c r="D1952" s="48"/>
      <c r="E1952" s="135"/>
      <c r="F1952" s="49">
        <f t="shared" si="56"/>
        <v>0</v>
      </c>
      <c r="G1952" s="49">
        <f t="shared" si="57"/>
        <v>0</v>
      </c>
      <c r="H1952" s="34" t="s">
        <v>66</v>
      </c>
      <c r="I1952" s="45"/>
      <c r="J1952" s="46"/>
      <c r="K1952" s="25"/>
      <c r="L1952" s="22"/>
      <c r="M1952" s="47" t="str">
        <f t="shared" si="58"/>
        <v/>
      </c>
      <c r="N1952" s="27" t="str">
        <f t="shared" si="59"/>
        <v/>
      </c>
      <c r="O1952" s="27" t="str">
        <f t="shared" si="60"/>
        <v/>
      </c>
      <c r="P1952" s="27" t="str">
        <f t="shared" si="61"/>
        <v/>
      </c>
      <c r="Q1952" s="28" t="s">
        <v>66</v>
      </c>
      <c r="R1952" s="33" t="s">
        <v>66</v>
      </c>
      <c r="S1952" s="30">
        <f ca="1">SUMIFS(Dividendos!E:E,Dividendos!B:B,A1952,Dividendos!A:A,"&gt;="&amp;B1952,Dividendos!A:A,"&lt;="&amp; IF(I1952="",TODAY(),I1952 ))*D1952</f>
        <v>0</v>
      </c>
      <c r="T1952" s="30">
        <f t="shared" ca="1" si="62"/>
        <v>0</v>
      </c>
      <c r="U1952" s="31" t="str">
        <f ca="1">IFERROR(__xludf.DUMMYFUNCTION("IFERROR(IF(B1952=TODAY(),GOOGLEFINANCE(""INDEXBVMF:IFIX""),INDEX(GOOGLEFINANCE(""INDEXBVMF:IFIX"",""price"",$B1952),2,2)))"),"")</f>
        <v/>
      </c>
      <c r="V1952" s="31">
        <f ca="1">IFERROR(__xludf.DUMMYFUNCTION("IF(OR(ISBLANK($I1952),I1952=TODAY()), GOOGLEFINANCE(""INDEXBVMF:IFIX"") ,INDEX(GOOGLEFINANCE(""INDEXBVMF:IFIX"",""price"",$I1952),2,2))"),3416.25)</f>
        <v>3416.25</v>
      </c>
      <c r="W1952" s="32" t="e">
        <f t="shared" ca="1" si="63"/>
        <v>#VALUE!</v>
      </c>
      <c r="X1952" s="33" t="s">
        <v>66</v>
      </c>
      <c r="Y1952" s="34">
        <v>0</v>
      </c>
    </row>
    <row r="1953" spans="1:25" ht="15.75" customHeight="1" x14ac:dyDescent="0.2">
      <c r="A1953" s="48"/>
      <c r="B1953" s="45"/>
      <c r="C1953" s="46"/>
      <c r="D1953" s="48"/>
      <c r="E1953" s="135"/>
      <c r="F1953" s="49">
        <f t="shared" si="56"/>
        <v>0</v>
      </c>
      <c r="G1953" s="49">
        <f t="shared" si="57"/>
        <v>0</v>
      </c>
      <c r="H1953" s="34" t="s">
        <v>66</v>
      </c>
      <c r="I1953" s="45"/>
      <c r="J1953" s="46"/>
      <c r="K1953" s="25"/>
      <c r="L1953" s="22"/>
      <c r="M1953" s="47" t="str">
        <f t="shared" si="58"/>
        <v/>
      </c>
      <c r="N1953" s="27" t="str">
        <f t="shared" si="59"/>
        <v/>
      </c>
      <c r="O1953" s="27" t="str">
        <f t="shared" si="60"/>
        <v/>
      </c>
      <c r="P1953" s="27" t="str">
        <f t="shared" si="61"/>
        <v/>
      </c>
      <c r="Q1953" s="28" t="s">
        <v>66</v>
      </c>
      <c r="R1953" s="33" t="s">
        <v>66</v>
      </c>
      <c r="S1953" s="30">
        <f ca="1">SUMIFS(Dividendos!E:E,Dividendos!B:B,A1953,Dividendos!A:A,"&gt;="&amp;B1953,Dividendos!A:A,"&lt;="&amp; IF(I1953="",TODAY(),I1953 ))*D1953</f>
        <v>0</v>
      </c>
      <c r="T1953" s="30">
        <f t="shared" ca="1" si="62"/>
        <v>0</v>
      </c>
      <c r="U1953" s="31" t="str">
        <f ca="1">IFERROR(__xludf.DUMMYFUNCTION("IFERROR(IF(B1953=TODAY(),GOOGLEFINANCE(""INDEXBVMF:IFIX""),INDEX(GOOGLEFINANCE(""INDEXBVMF:IFIX"",""price"",$B1953),2,2)))"),"")</f>
        <v/>
      </c>
      <c r="V1953" s="31">
        <f ca="1">IFERROR(__xludf.DUMMYFUNCTION("IF(OR(ISBLANK($I1953),I1953=TODAY()), GOOGLEFINANCE(""INDEXBVMF:IFIX"") ,INDEX(GOOGLEFINANCE(""INDEXBVMF:IFIX"",""price"",$I1953),2,2))"),3416.25)</f>
        <v>3416.25</v>
      </c>
      <c r="W1953" s="32" t="e">
        <f t="shared" ca="1" si="63"/>
        <v>#VALUE!</v>
      </c>
      <c r="X1953" s="33" t="s">
        <v>66</v>
      </c>
      <c r="Y1953" s="34">
        <v>0</v>
      </c>
    </row>
    <row r="1954" spans="1:25" ht="15.75" customHeight="1" x14ac:dyDescent="0.2">
      <c r="A1954" s="48"/>
      <c r="B1954" s="45"/>
      <c r="C1954" s="46"/>
      <c r="D1954" s="48"/>
      <c r="E1954" s="135"/>
      <c r="F1954" s="49">
        <f t="shared" si="56"/>
        <v>0</v>
      </c>
      <c r="G1954" s="49">
        <f t="shared" si="57"/>
        <v>0</v>
      </c>
      <c r="H1954" s="34" t="s">
        <v>66</v>
      </c>
      <c r="I1954" s="45"/>
      <c r="J1954" s="46"/>
      <c r="K1954" s="25"/>
      <c r="L1954" s="22"/>
      <c r="M1954" s="47" t="str">
        <f t="shared" si="58"/>
        <v/>
      </c>
      <c r="N1954" s="27" t="str">
        <f t="shared" si="59"/>
        <v/>
      </c>
      <c r="O1954" s="27" t="str">
        <f t="shared" si="60"/>
        <v/>
      </c>
      <c r="P1954" s="27" t="str">
        <f t="shared" si="61"/>
        <v/>
      </c>
      <c r="Q1954" s="28" t="s">
        <v>66</v>
      </c>
      <c r="R1954" s="33" t="s">
        <v>66</v>
      </c>
      <c r="S1954" s="30">
        <f ca="1">SUMIFS(Dividendos!E:E,Dividendos!B:B,A1954,Dividendos!A:A,"&gt;="&amp;B1954,Dividendos!A:A,"&lt;="&amp; IF(I1954="",TODAY(),I1954 ))*D1954</f>
        <v>0</v>
      </c>
      <c r="T1954" s="30">
        <f t="shared" ca="1" si="62"/>
        <v>0</v>
      </c>
      <c r="U1954" s="31" t="str">
        <f ca="1">IFERROR(__xludf.DUMMYFUNCTION("IFERROR(IF(B1954=TODAY(),GOOGLEFINANCE(""INDEXBVMF:IFIX""),INDEX(GOOGLEFINANCE(""INDEXBVMF:IFIX"",""price"",$B1954),2,2)))"),"")</f>
        <v/>
      </c>
      <c r="V1954" s="31">
        <f ca="1">IFERROR(__xludf.DUMMYFUNCTION("IF(OR(ISBLANK($I1954),I1954=TODAY()), GOOGLEFINANCE(""INDEXBVMF:IFIX"") ,INDEX(GOOGLEFINANCE(""INDEXBVMF:IFIX"",""price"",$I1954),2,2))"),3416.25)</f>
        <v>3416.25</v>
      </c>
      <c r="W1954" s="32" t="e">
        <f t="shared" ca="1" si="63"/>
        <v>#VALUE!</v>
      </c>
      <c r="X1954" s="33" t="s">
        <v>66</v>
      </c>
      <c r="Y1954" s="34">
        <v>0</v>
      </c>
    </row>
    <row r="1955" spans="1:25" ht="15.75" customHeight="1" x14ac:dyDescent="0.2">
      <c r="A1955" s="48"/>
      <c r="B1955" s="45"/>
      <c r="C1955" s="46"/>
      <c r="D1955" s="48"/>
      <c r="E1955" s="135"/>
      <c r="F1955" s="49">
        <f t="shared" si="56"/>
        <v>0</v>
      </c>
      <c r="G1955" s="49">
        <f t="shared" si="57"/>
        <v>0</v>
      </c>
      <c r="H1955" s="34" t="s">
        <v>66</v>
      </c>
      <c r="I1955" s="45"/>
      <c r="J1955" s="46"/>
      <c r="K1955" s="25"/>
      <c r="L1955" s="22"/>
      <c r="M1955" s="47" t="str">
        <f t="shared" si="58"/>
        <v/>
      </c>
      <c r="N1955" s="27" t="str">
        <f t="shared" si="59"/>
        <v/>
      </c>
      <c r="O1955" s="27" t="str">
        <f t="shared" si="60"/>
        <v/>
      </c>
      <c r="P1955" s="27" t="str">
        <f t="shared" si="61"/>
        <v/>
      </c>
      <c r="Q1955" s="28" t="s">
        <v>66</v>
      </c>
      <c r="R1955" s="33" t="s">
        <v>66</v>
      </c>
      <c r="S1955" s="30">
        <f ca="1">SUMIFS(Dividendos!E:E,Dividendos!B:B,A1955,Dividendos!A:A,"&gt;="&amp;B1955,Dividendos!A:A,"&lt;="&amp; IF(I1955="",TODAY(),I1955 ))*D1955</f>
        <v>0</v>
      </c>
      <c r="T1955" s="30">
        <f t="shared" ca="1" si="62"/>
        <v>0</v>
      </c>
      <c r="U1955" s="31" t="str">
        <f ca="1">IFERROR(__xludf.DUMMYFUNCTION("IFERROR(IF(B1955=TODAY(),GOOGLEFINANCE(""INDEXBVMF:IFIX""),INDEX(GOOGLEFINANCE(""INDEXBVMF:IFIX"",""price"",$B1955),2,2)))"),"")</f>
        <v/>
      </c>
      <c r="V1955" s="31">
        <f ca="1">IFERROR(__xludf.DUMMYFUNCTION("IF(OR(ISBLANK($I1955),I1955=TODAY()), GOOGLEFINANCE(""INDEXBVMF:IFIX"") ,INDEX(GOOGLEFINANCE(""INDEXBVMF:IFIX"",""price"",$I1955),2,2))"),3416.25)</f>
        <v>3416.25</v>
      </c>
      <c r="W1955" s="32" t="e">
        <f t="shared" ca="1" si="63"/>
        <v>#VALUE!</v>
      </c>
      <c r="X1955" s="33" t="s">
        <v>66</v>
      </c>
      <c r="Y1955" s="34">
        <v>0</v>
      </c>
    </row>
    <row r="1956" spans="1:25" ht="15.75" customHeight="1" x14ac:dyDescent="0.2">
      <c r="A1956" s="48"/>
      <c r="B1956" s="45"/>
      <c r="C1956" s="46"/>
      <c r="D1956" s="48"/>
      <c r="E1956" s="135"/>
      <c r="F1956" s="49">
        <f t="shared" si="56"/>
        <v>0</v>
      </c>
      <c r="G1956" s="49">
        <f t="shared" si="57"/>
        <v>0</v>
      </c>
      <c r="H1956" s="34" t="s">
        <v>66</v>
      </c>
      <c r="I1956" s="45"/>
      <c r="J1956" s="46"/>
      <c r="K1956" s="25"/>
      <c r="L1956" s="22"/>
      <c r="M1956" s="47" t="str">
        <f t="shared" si="58"/>
        <v/>
      </c>
      <c r="N1956" s="27" t="str">
        <f t="shared" si="59"/>
        <v/>
      </c>
      <c r="O1956" s="27" t="str">
        <f t="shared" si="60"/>
        <v/>
      </c>
      <c r="P1956" s="27" t="str">
        <f t="shared" si="61"/>
        <v/>
      </c>
      <c r="Q1956" s="28" t="s">
        <v>66</v>
      </c>
      <c r="R1956" s="33" t="s">
        <v>66</v>
      </c>
      <c r="S1956" s="30">
        <f ca="1">SUMIFS(Dividendos!E:E,Dividendos!B:B,A1956,Dividendos!A:A,"&gt;="&amp;B1956,Dividendos!A:A,"&lt;="&amp; IF(I1956="",TODAY(),I1956 ))*D1956</f>
        <v>0</v>
      </c>
      <c r="T1956" s="30">
        <f t="shared" ca="1" si="62"/>
        <v>0</v>
      </c>
      <c r="U1956" s="31" t="str">
        <f ca="1">IFERROR(__xludf.DUMMYFUNCTION("IFERROR(IF(B1956=TODAY(),GOOGLEFINANCE(""INDEXBVMF:IFIX""),INDEX(GOOGLEFINANCE(""INDEXBVMF:IFIX"",""price"",$B1956),2,2)))"),"")</f>
        <v/>
      </c>
      <c r="V1956" s="31">
        <f ca="1">IFERROR(__xludf.DUMMYFUNCTION("IF(OR(ISBLANK($I1956),I1956=TODAY()), GOOGLEFINANCE(""INDEXBVMF:IFIX"") ,INDEX(GOOGLEFINANCE(""INDEXBVMF:IFIX"",""price"",$I1956),2,2))"),3416.25)</f>
        <v>3416.25</v>
      </c>
      <c r="W1956" s="32" t="e">
        <f t="shared" ca="1" si="63"/>
        <v>#VALUE!</v>
      </c>
      <c r="X1956" s="33" t="s">
        <v>66</v>
      </c>
      <c r="Y1956" s="34">
        <v>0</v>
      </c>
    </row>
    <row r="1957" spans="1:25" ht="15.75" customHeight="1" x14ac:dyDescent="0.2">
      <c r="A1957" s="48"/>
      <c r="B1957" s="45"/>
      <c r="C1957" s="46"/>
      <c r="D1957" s="48"/>
      <c r="E1957" s="135"/>
      <c r="F1957" s="49">
        <f t="shared" si="56"/>
        <v>0</v>
      </c>
      <c r="G1957" s="49">
        <f t="shared" si="57"/>
        <v>0</v>
      </c>
      <c r="H1957" s="34" t="s">
        <v>66</v>
      </c>
      <c r="I1957" s="45"/>
      <c r="J1957" s="46"/>
      <c r="K1957" s="25"/>
      <c r="L1957" s="22"/>
      <c r="M1957" s="47" t="str">
        <f t="shared" si="58"/>
        <v/>
      </c>
      <c r="N1957" s="27" t="str">
        <f t="shared" si="59"/>
        <v/>
      </c>
      <c r="O1957" s="27" t="str">
        <f t="shared" si="60"/>
        <v/>
      </c>
      <c r="P1957" s="27" t="str">
        <f t="shared" si="61"/>
        <v/>
      </c>
      <c r="Q1957" s="28" t="s">
        <v>66</v>
      </c>
      <c r="R1957" s="33" t="s">
        <v>66</v>
      </c>
      <c r="S1957" s="30">
        <f ca="1">SUMIFS(Dividendos!E:E,Dividendos!B:B,A1957,Dividendos!A:A,"&gt;="&amp;B1957,Dividendos!A:A,"&lt;="&amp; IF(I1957="",TODAY(),I1957 ))*D1957</f>
        <v>0</v>
      </c>
      <c r="T1957" s="30">
        <f t="shared" ca="1" si="62"/>
        <v>0</v>
      </c>
      <c r="U1957" s="31" t="str">
        <f ca="1">IFERROR(__xludf.DUMMYFUNCTION("IFERROR(IF(B1957=TODAY(),GOOGLEFINANCE(""INDEXBVMF:IFIX""),INDEX(GOOGLEFINANCE(""INDEXBVMF:IFIX"",""price"",$B1957),2,2)))"),"")</f>
        <v/>
      </c>
      <c r="V1957" s="31">
        <f ca="1">IFERROR(__xludf.DUMMYFUNCTION("IF(OR(ISBLANK($I1957),I1957=TODAY()), GOOGLEFINANCE(""INDEXBVMF:IFIX"") ,INDEX(GOOGLEFINANCE(""INDEXBVMF:IFIX"",""price"",$I1957),2,2))"),3416.25)</f>
        <v>3416.25</v>
      </c>
      <c r="W1957" s="32" t="e">
        <f t="shared" ca="1" si="63"/>
        <v>#VALUE!</v>
      </c>
      <c r="X1957" s="33" t="s">
        <v>66</v>
      </c>
      <c r="Y1957" s="34">
        <v>0</v>
      </c>
    </row>
    <row r="1958" spans="1:25" ht="15.75" customHeight="1" x14ac:dyDescent="0.2">
      <c r="A1958" s="48"/>
      <c r="B1958" s="45"/>
      <c r="C1958" s="46"/>
      <c r="D1958" s="48"/>
      <c r="E1958" s="135"/>
      <c r="F1958" s="49">
        <f t="shared" si="56"/>
        <v>0</v>
      </c>
      <c r="G1958" s="49">
        <f t="shared" si="57"/>
        <v>0</v>
      </c>
      <c r="H1958" s="34" t="s">
        <v>66</v>
      </c>
      <c r="I1958" s="45"/>
      <c r="J1958" s="46"/>
      <c r="K1958" s="25"/>
      <c r="L1958" s="22"/>
      <c r="M1958" s="47" t="str">
        <f t="shared" si="58"/>
        <v/>
      </c>
      <c r="N1958" s="27" t="str">
        <f t="shared" si="59"/>
        <v/>
      </c>
      <c r="O1958" s="27" t="str">
        <f t="shared" si="60"/>
        <v/>
      </c>
      <c r="P1958" s="27" t="str">
        <f t="shared" si="61"/>
        <v/>
      </c>
      <c r="Q1958" s="28" t="s">
        <v>66</v>
      </c>
      <c r="R1958" s="33" t="s">
        <v>66</v>
      </c>
      <c r="S1958" s="30">
        <f ca="1">SUMIFS(Dividendos!E:E,Dividendos!B:B,A1958,Dividendos!A:A,"&gt;="&amp;B1958,Dividendos!A:A,"&lt;="&amp; IF(I1958="",TODAY(),I1958 ))*D1958</f>
        <v>0</v>
      </c>
      <c r="T1958" s="30">
        <f t="shared" ca="1" si="62"/>
        <v>0</v>
      </c>
      <c r="U1958" s="31" t="str">
        <f ca="1">IFERROR(__xludf.DUMMYFUNCTION("IFERROR(IF(B1958=TODAY(),GOOGLEFINANCE(""INDEXBVMF:IFIX""),INDEX(GOOGLEFINANCE(""INDEXBVMF:IFIX"",""price"",$B1958),2,2)))"),"")</f>
        <v/>
      </c>
      <c r="V1958" s="31">
        <f ca="1">IFERROR(__xludf.DUMMYFUNCTION("IF(OR(ISBLANK($I1958),I1958=TODAY()), GOOGLEFINANCE(""INDEXBVMF:IFIX"") ,INDEX(GOOGLEFINANCE(""INDEXBVMF:IFIX"",""price"",$I1958),2,2))"),3416.25)</f>
        <v>3416.25</v>
      </c>
      <c r="W1958" s="32" t="e">
        <f t="shared" ca="1" si="63"/>
        <v>#VALUE!</v>
      </c>
      <c r="X1958" s="33" t="s">
        <v>66</v>
      </c>
      <c r="Y1958" s="34">
        <v>0</v>
      </c>
    </row>
    <row r="1959" spans="1:25" ht="15.75" customHeight="1" x14ac:dyDescent="0.2">
      <c r="A1959" s="48"/>
      <c r="B1959" s="45"/>
      <c r="C1959" s="46"/>
      <c r="D1959" s="48"/>
      <c r="E1959" s="135"/>
      <c r="F1959" s="49">
        <f t="shared" si="56"/>
        <v>0</v>
      </c>
      <c r="G1959" s="49">
        <f t="shared" si="57"/>
        <v>0</v>
      </c>
      <c r="H1959" s="34" t="s">
        <v>66</v>
      </c>
      <c r="I1959" s="45"/>
      <c r="J1959" s="46"/>
      <c r="K1959" s="25"/>
      <c r="L1959" s="22"/>
      <c r="M1959" s="47" t="str">
        <f t="shared" si="58"/>
        <v/>
      </c>
      <c r="N1959" s="27" t="str">
        <f t="shared" si="59"/>
        <v/>
      </c>
      <c r="O1959" s="27" t="str">
        <f t="shared" si="60"/>
        <v/>
      </c>
      <c r="P1959" s="27" t="str">
        <f t="shared" si="61"/>
        <v/>
      </c>
      <c r="Q1959" s="28" t="s">
        <v>66</v>
      </c>
      <c r="R1959" s="33" t="s">
        <v>66</v>
      </c>
      <c r="S1959" s="30">
        <f ca="1">SUMIFS(Dividendos!E:E,Dividendos!B:B,A1959,Dividendos!A:A,"&gt;="&amp;B1959,Dividendos!A:A,"&lt;="&amp; IF(I1959="",TODAY(),I1959 ))*D1959</f>
        <v>0</v>
      </c>
      <c r="T1959" s="30">
        <f t="shared" ca="1" si="62"/>
        <v>0</v>
      </c>
      <c r="U1959" s="31" t="str">
        <f ca="1">IFERROR(__xludf.DUMMYFUNCTION("IFERROR(IF(B1959=TODAY(),GOOGLEFINANCE(""INDEXBVMF:IFIX""),INDEX(GOOGLEFINANCE(""INDEXBVMF:IFIX"",""price"",$B1959),2,2)))"),"")</f>
        <v/>
      </c>
      <c r="V1959" s="31">
        <f ca="1">IFERROR(__xludf.DUMMYFUNCTION("IF(OR(ISBLANK($I1959),I1959=TODAY()), GOOGLEFINANCE(""INDEXBVMF:IFIX"") ,INDEX(GOOGLEFINANCE(""INDEXBVMF:IFIX"",""price"",$I1959),2,2))"),3416.25)</f>
        <v>3416.25</v>
      </c>
      <c r="W1959" s="32" t="e">
        <f t="shared" ca="1" si="63"/>
        <v>#VALUE!</v>
      </c>
      <c r="X1959" s="33" t="s">
        <v>66</v>
      </c>
      <c r="Y1959" s="34">
        <v>0</v>
      </c>
    </row>
    <row r="1960" spans="1:25" ht="15.75" customHeight="1" x14ac:dyDescent="0.2">
      <c r="A1960" s="48"/>
      <c r="B1960" s="45"/>
      <c r="C1960" s="46"/>
      <c r="D1960" s="48"/>
      <c r="E1960" s="135"/>
      <c r="F1960" s="49">
        <f t="shared" si="56"/>
        <v>0</v>
      </c>
      <c r="G1960" s="49">
        <f t="shared" si="57"/>
        <v>0</v>
      </c>
      <c r="H1960" s="34" t="s">
        <v>66</v>
      </c>
      <c r="I1960" s="45"/>
      <c r="J1960" s="46"/>
      <c r="K1960" s="25"/>
      <c r="L1960" s="22"/>
      <c r="M1960" s="47" t="str">
        <f t="shared" si="58"/>
        <v/>
      </c>
      <c r="N1960" s="27" t="str">
        <f t="shared" si="59"/>
        <v/>
      </c>
      <c r="O1960" s="27" t="str">
        <f t="shared" si="60"/>
        <v/>
      </c>
      <c r="P1960" s="27" t="str">
        <f t="shared" si="61"/>
        <v/>
      </c>
      <c r="Q1960" s="28" t="s">
        <v>66</v>
      </c>
      <c r="R1960" s="33" t="s">
        <v>66</v>
      </c>
      <c r="S1960" s="30">
        <f ca="1">SUMIFS(Dividendos!E:E,Dividendos!B:B,A1960,Dividendos!A:A,"&gt;="&amp;B1960,Dividendos!A:A,"&lt;="&amp; IF(I1960="",TODAY(),I1960 ))*D1960</f>
        <v>0</v>
      </c>
      <c r="T1960" s="30">
        <f t="shared" ca="1" si="62"/>
        <v>0</v>
      </c>
      <c r="U1960" s="31" t="str">
        <f ca="1">IFERROR(__xludf.DUMMYFUNCTION("IFERROR(IF(B1960=TODAY(),GOOGLEFINANCE(""INDEXBVMF:IFIX""),INDEX(GOOGLEFINANCE(""INDEXBVMF:IFIX"",""price"",$B1960),2,2)))"),"")</f>
        <v/>
      </c>
      <c r="V1960" s="31">
        <f ca="1">IFERROR(__xludf.DUMMYFUNCTION("IF(OR(ISBLANK($I1960),I1960=TODAY()), GOOGLEFINANCE(""INDEXBVMF:IFIX"") ,INDEX(GOOGLEFINANCE(""INDEXBVMF:IFIX"",""price"",$I1960),2,2))"),3416.25)</f>
        <v>3416.25</v>
      </c>
      <c r="W1960" s="32" t="e">
        <f t="shared" ca="1" si="63"/>
        <v>#VALUE!</v>
      </c>
      <c r="X1960" s="33" t="s">
        <v>66</v>
      </c>
      <c r="Y1960" s="34">
        <v>0</v>
      </c>
    </row>
    <row r="1961" spans="1:25" ht="15.75" customHeight="1" x14ac:dyDescent="0.2">
      <c r="A1961" s="48"/>
      <c r="B1961" s="45"/>
      <c r="C1961" s="46"/>
      <c r="D1961" s="48"/>
      <c r="E1961" s="135"/>
      <c r="F1961" s="49">
        <f t="shared" si="56"/>
        <v>0</v>
      </c>
      <c r="G1961" s="49">
        <f t="shared" si="57"/>
        <v>0</v>
      </c>
      <c r="H1961" s="34" t="s">
        <v>66</v>
      </c>
      <c r="I1961" s="45"/>
      <c r="J1961" s="46"/>
      <c r="K1961" s="25"/>
      <c r="L1961" s="22"/>
      <c r="M1961" s="47" t="str">
        <f t="shared" si="58"/>
        <v/>
      </c>
      <c r="N1961" s="27" t="str">
        <f t="shared" si="59"/>
        <v/>
      </c>
      <c r="O1961" s="27" t="str">
        <f t="shared" si="60"/>
        <v/>
      </c>
      <c r="P1961" s="27" t="str">
        <f t="shared" si="61"/>
        <v/>
      </c>
      <c r="Q1961" s="28" t="s">
        <v>66</v>
      </c>
      <c r="R1961" s="33" t="s">
        <v>66</v>
      </c>
      <c r="S1961" s="30">
        <f ca="1">SUMIFS(Dividendos!E:E,Dividendos!B:B,A1961,Dividendos!A:A,"&gt;="&amp;B1961,Dividendos!A:A,"&lt;="&amp; IF(I1961="",TODAY(),I1961 ))*D1961</f>
        <v>0</v>
      </c>
      <c r="T1961" s="30">
        <f t="shared" ca="1" si="62"/>
        <v>0</v>
      </c>
      <c r="U1961" s="31" t="str">
        <f ca="1">IFERROR(__xludf.DUMMYFUNCTION("IFERROR(IF(B1961=TODAY(),GOOGLEFINANCE(""INDEXBVMF:IFIX""),INDEX(GOOGLEFINANCE(""INDEXBVMF:IFIX"",""price"",$B1961),2,2)))"),"")</f>
        <v/>
      </c>
      <c r="V1961" s="31">
        <f ca="1">IFERROR(__xludf.DUMMYFUNCTION("IF(OR(ISBLANK($I1961),I1961=TODAY()), GOOGLEFINANCE(""INDEXBVMF:IFIX"") ,INDEX(GOOGLEFINANCE(""INDEXBVMF:IFIX"",""price"",$I1961),2,2))"),3416.25)</f>
        <v>3416.25</v>
      </c>
      <c r="W1961" s="32" t="e">
        <f t="shared" ca="1" si="63"/>
        <v>#VALUE!</v>
      </c>
      <c r="X1961" s="33" t="s">
        <v>66</v>
      </c>
      <c r="Y1961" s="34">
        <v>0</v>
      </c>
    </row>
    <row r="1962" spans="1:25" ht="15.75" customHeight="1" x14ac:dyDescent="0.2">
      <c r="A1962" s="48"/>
      <c r="B1962" s="45"/>
      <c r="C1962" s="46"/>
      <c r="D1962" s="48"/>
      <c r="E1962" s="135"/>
      <c r="F1962" s="49">
        <f t="shared" si="56"/>
        <v>0</v>
      </c>
      <c r="G1962" s="49">
        <f t="shared" si="57"/>
        <v>0</v>
      </c>
      <c r="H1962" s="34" t="s">
        <v>66</v>
      </c>
      <c r="I1962" s="45"/>
      <c r="J1962" s="46"/>
      <c r="K1962" s="25"/>
      <c r="L1962" s="22"/>
      <c r="M1962" s="47" t="str">
        <f t="shared" si="58"/>
        <v/>
      </c>
      <c r="N1962" s="27" t="str">
        <f t="shared" si="59"/>
        <v/>
      </c>
      <c r="O1962" s="27" t="str">
        <f t="shared" si="60"/>
        <v/>
      </c>
      <c r="P1962" s="27" t="str">
        <f t="shared" si="61"/>
        <v/>
      </c>
      <c r="Q1962" s="28" t="s">
        <v>66</v>
      </c>
      <c r="R1962" s="33" t="s">
        <v>66</v>
      </c>
      <c r="S1962" s="30">
        <f ca="1">SUMIFS(Dividendos!E:E,Dividendos!B:B,A1962,Dividendos!A:A,"&gt;="&amp;B1962,Dividendos!A:A,"&lt;="&amp; IF(I1962="",TODAY(),I1962 ))*D1962</f>
        <v>0</v>
      </c>
      <c r="T1962" s="30">
        <f t="shared" ca="1" si="62"/>
        <v>0</v>
      </c>
      <c r="U1962" s="31" t="str">
        <f ca="1">IFERROR(__xludf.DUMMYFUNCTION("IFERROR(IF(B1962=TODAY(),GOOGLEFINANCE(""INDEXBVMF:IFIX""),INDEX(GOOGLEFINANCE(""INDEXBVMF:IFIX"",""price"",$B1962),2,2)))"),"")</f>
        <v/>
      </c>
      <c r="V1962" s="31">
        <f ca="1">IFERROR(__xludf.DUMMYFUNCTION("IF(OR(ISBLANK($I1962),I1962=TODAY()), GOOGLEFINANCE(""INDEXBVMF:IFIX"") ,INDEX(GOOGLEFINANCE(""INDEXBVMF:IFIX"",""price"",$I1962),2,2))"),3416.25)</f>
        <v>3416.25</v>
      </c>
      <c r="W1962" s="32" t="e">
        <f t="shared" ca="1" si="63"/>
        <v>#VALUE!</v>
      </c>
      <c r="X1962" s="33" t="s">
        <v>66</v>
      </c>
      <c r="Y1962" s="34">
        <v>0</v>
      </c>
    </row>
    <row r="1963" spans="1:25" ht="15.75" customHeight="1" x14ac:dyDescent="0.2">
      <c r="A1963" s="48"/>
      <c r="B1963" s="45"/>
      <c r="C1963" s="46"/>
      <c r="D1963" s="48"/>
      <c r="E1963" s="135"/>
      <c r="F1963" s="49">
        <f t="shared" si="56"/>
        <v>0</v>
      </c>
      <c r="G1963" s="49">
        <f t="shared" si="57"/>
        <v>0</v>
      </c>
      <c r="H1963" s="34" t="s">
        <v>66</v>
      </c>
      <c r="I1963" s="45"/>
      <c r="J1963" s="46"/>
      <c r="K1963" s="25"/>
      <c r="L1963" s="22"/>
      <c r="M1963" s="47" t="str">
        <f t="shared" si="58"/>
        <v/>
      </c>
      <c r="N1963" s="27" t="str">
        <f t="shared" si="59"/>
        <v/>
      </c>
      <c r="O1963" s="27" t="str">
        <f t="shared" si="60"/>
        <v/>
      </c>
      <c r="P1963" s="27" t="str">
        <f t="shared" si="61"/>
        <v/>
      </c>
      <c r="Q1963" s="28" t="s">
        <v>66</v>
      </c>
      <c r="R1963" s="33" t="s">
        <v>66</v>
      </c>
      <c r="S1963" s="30">
        <f ca="1">SUMIFS(Dividendos!E:E,Dividendos!B:B,A1963,Dividendos!A:A,"&gt;="&amp;B1963,Dividendos!A:A,"&lt;="&amp; IF(I1963="",TODAY(),I1963 ))*D1963</f>
        <v>0</v>
      </c>
      <c r="T1963" s="30">
        <f t="shared" ca="1" si="62"/>
        <v>0</v>
      </c>
      <c r="U1963" s="31" t="str">
        <f ca="1">IFERROR(__xludf.DUMMYFUNCTION("IFERROR(IF(B1963=TODAY(),GOOGLEFINANCE(""INDEXBVMF:IFIX""),INDEX(GOOGLEFINANCE(""INDEXBVMF:IFIX"",""price"",$B1963),2,2)))"),"")</f>
        <v/>
      </c>
      <c r="V1963" s="31">
        <f ca="1">IFERROR(__xludf.DUMMYFUNCTION("IF(OR(ISBLANK($I1963),I1963=TODAY()), GOOGLEFINANCE(""INDEXBVMF:IFIX"") ,INDEX(GOOGLEFINANCE(""INDEXBVMF:IFIX"",""price"",$I1963),2,2))"),3416.25)</f>
        <v>3416.25</v>
      </c>
      <c r="W1963" s="32" t="e">
        <f t="shared" ca="1" si="63"/>
        <v>#VALUE!</v>
      </c>
      <c r="X1963" s="33" t="s">
        <v>66</v>
      </c>
      <c r="Y1963" s="34">
        <v>0</v>
      </c>
    </row>
    <row r="1964" spans="1:25" ht="15.75" customHeight="1" x14ac:dyDescent="0.2">
      <c r="A1964" s="48"/>
      <c r="B1964" s="45"/>
      <c r="C1964" s="46"/>
      <c r="D1964" s="48"/>
      <c r="E1964" s="135"/>
      <c r="F1964" s="49">
        <f t="shared" si="56"/>
        <v>0</v>
      </c>
      <c r="G1964" s="49">
        <f t="shared" si="57"/>
        <v>0</v>
      </c>
      <c r="H1964" s="34" t="s">
        <v>66</v>
      </c>
      <c r="I1964" s="45"/>
      <c r="J1964" s="46"/>
      <c r="K1964" s="25"/>
      <c r="L1964" s="22"/>
      <c r="M1964" s="47" t="str">
        <f t="shared" si="58"/>
        <v/>
      </c>
      <c r="N1964" s="27" t="str">
        <f t="shared" si="59"/>
        <v/>
      </c>
      <c r="O1964" s="27" t="str">
        <f t="shared" si="60"/>
        <v/>
      </c>
      <c r="P1964" s="27" t="str">
        <f t="shared" si="61"/>
        <v/>
      </c>
      <c r="Q1964" s="28" t="s">
        <v>66</v>
      </c>
      <c r="R1964" s="33" t="s">
        <v>66</v>
      </c>
      <c r="S1964" s="30">
        <f ca="1">SUMIFS(Dividendos!E:E,Dividendos!B:B,A1964,Dividendos!A:A,"&gt;="&amp;B1964,Dividendos!A:A,"&lt;="&amp; IF(I1964="",TODAY(),I1964 ))*D1964</f>
        <v>0</v>
      </c>
      <c r="T1964" s="30">
        <f t="shared" ca="1" si="62"/>
        <v>0</v>
      </c>
      <c r="U1964" s="31" t="str">
        <f ca="1">IFERROR(__xludf.DUMMYFUNCTION("IFERROR(IF(B1964=TODAY(),GOOGLEFINANCE(""INDEXBVMF:IFIX""),INDEX(GOOGLEFINANCE(""INDEXBVMF:IFIX"",""price"",$B1964),2,2)))"),"")</f>
        <v/>
      </c>
      <c r="V1964" s="31">
        <f ca="1">IFERROR(__xludf.DUMMYFUNCTION("IF(OR(ISBLANK($I1964),I1964=TODAY()), GOOGLEFINANCE(""INDEXBVMF:IFIX"") ,INDEX(GOOGLEFINANCE(""INDEXBVMF:IFIX"",""price"",$I1964),2,2))"),3416.25)</f>
        <v>3416.25</v>
      </c>
      <c r="W1964" s="32" t="e">
        <f t="shared" ca="1" si="63"/>
        <v>#VALUE!</v>
      </c>
      <c r="X1964" s="33" t="s">
        <v>66</v>
      </c>
      <c r="Y1964" s="34">
        <v>0</v>
      </c>
    </row>
    <row r="1965" spans="1:25" ht="15.75" customHeight="1" x14ac:dyDescent="0.2">
      <c r="A1965" s="48"/>
      <c r="B1965" s="45"/>
      <c r="C1965" s="46"/>
      <c r="D1965" s="48"/>
      <c r="E1965" s="135"/>
      <c r="F1965" s="49">
        <f t="shared" si="56"/>
        <v>0</v>
      </c>
      <c r="G1965" s="49">
        <f t="shared" si="57"/>
        <v>0</v>
      </c>
      <c r="H1965" s="34" t="s">
        <v>66</v>
      </c>
      <c r="I1965" s="45"/>
      <c r="J1965" s="46"/>
      <c r="K1965" s="25"/>
      <c r="L1965" s="22"/>
      <c r="M1965" s="47" t="str">
        <f t="shared" si="58"/>
        <v/>
      </c>
      <c r="N1965" s="27" t="str">
        <f t="shared" si="59"/>
        <v/>
      </c>
      <c r="O1965" s="27" t="str">
        <f t="shared" si="60"/>
        <v/>
      </c>
      <c r="P1965" s="27" t="str">
        <f t="shared" si="61"/>
        <v/>
      </c>
      <c r="Q1965" s="28" t="s">
        <v>66</v>
      </c>
      <c r="R1965" s="33" t="s">
        <v>66</v>
      </c>
      <c r="S1965" s="30">
        <f ca="1">SUMIFS(Dividendos!E:E,Dividendos!B:B,A1965,Dividendos!A:A,"&gt;="&amp;B1965,Dividendos!A:A,"&lt;="&amp; IF(I1965="",TODAY(),I1965 ))*D1965</f>
        <v>0</v>
      </c>
      <c r="T1965" s="30">
        <f t="shared" ca="1" si="62"/>
        <v>0</v>
      </c>
      <c r="U1965" s="31" t="str">
        <f ca="1">IFERROR(__xludf.DUMMYFUNCTION("IFERROR(IF(B1965=TODAY(),GOOGLEFINANCE(""INDEXBVMF:IFIX""),INDEX(GOOGLEFINANCE(""INDEXBVMF:IFIX"",""price"",$B1965),2,2)))"),"")</f>
        <v/>
      </c>
      <c r="V1965" s="31">
        <f ca="1">IFERROR(__xludf.DUMMYFUNCTION("IF(OR(ISBLANK($I1965),I1965=TODAY()), GOOGLEFINANCE(""INDEXBVMF:IFIX"") ,INDEX(GOOGLEFINANCE(""INDEXBVMF:IFIX"",""price"",$I1965),2,2))"),3416.25)</f>
        <v>3416.25</v>
      </c>
      <c r="W1965" s="32" t="e">
        <f t="shared" ca="1" si="63"/>
        <v>#VALUE!</v>
      </c>
      <c r="X1965" s="33" t="s">
        <v>66</v>
      </c>
      <c r="Y1965" s="34">
        <v>0</v>
      </c>
    </row>
    <row r="1966" spans="1:25" ht="15.75" customHeight="1" x14ac:dyDescent="0.2">
      <c r="A1966" s="48"/>
      <c r="B1966" s="45"/>
      <c r="C1966" s="46"/>
      <c r="D1966" s="48"/>
      <c r="E1966" s="135"/>
      <c r="F1966" s="49">
        <f t="shared" si="56"/>
        <v>0</v>
      </c>
      <c r="G1966" s="49">
        <f t="shared" si="57"/>
        <v>0</v>
      </c>
      <c r="H1966" s="34" t="s">
        <v>66</v>
      </c>
      <c r="I1966" s="45"/>
      <c r="J1966" s="46"/>
      <c r="K1966" s="25"/>
      <c r="L1966" s="22"/>
      <c r="M1966" s="47" t="str">
        <f t="shared" si="58"/>
        <v/>
      </c>
      <c r="N1966" s="27" t="str">
        <f t="shared" si="59"/>
        <v/>
      </c>
      <c r="O1966" s="27" t="str">
        <f t="shared" si="60"/>
        <v/>
      </c>
      <c r="P1966" s="27" t="str">
        <f t="shared" si="61"/>
        <v/>
      </c>
      <c r="Q1966" s="28" t="s">
        <v>66</v>
      </c>
      <c r="R1966" s="33" t="s">
        <v>66</v>
      </c>
      <c r="S1966" s="30">
        <f ca="1">SUMIFS(Dividendos!E:E,Dividendos!B:B,A1966,Dividendos!A:A,"&gt;="&amp;B1966,Dividendos!A:A,"&lt;="&amp; IF(I1966="",TODAY(),I1966 ))*D1966</f>
        <v>0</v>
      </c>
      <c r="T1966" s="30">
        <f t="shared" ca="1" si="62"/>
        <v>0</v>
      </c>
      <c r="U1966" s="31" t="str">
        <f ca="1">IFERROR(__xludf.DUMMYFUNCTION("IFERROR(IF(B1966=TODAY(),GOOGLEFINANCE(""INDEXBVMF:IFIX""),INDEX(GOOGLEFINANCE(""INDEXBVMF:IFIX"",""price"",$B1966),2,2)))"),"")</f>
        <v/>
      </c>
      <c r="V1966" s="31">
        <f ca="1">IFERROR(__xludf.DUMMYFUNCTION("IF(OR(ISBLANK($I1966),I1966=TODAY()), GOOGLEFINANCE(""INDEXBVMF:IFIX"") ,INDEX(GOOGLEFINANCE(""INDEXBVMF:IFIX"",""price"",$I1966),2,2))"),3416.25)</f>
        <v>3416.25</v>
      </c>
      <c r="W1966" s="32" t="e">
        <f t="shared" ca="1" si="63"/>
        <v>#VALUE!</v>
      </c>
      <c r="X1966" s="33" t="s">
        <v>66</v>
      </c>
      <c r="Y1966" s="34">
        <v>0</v>
      </c>
    </row>
    <row r="1967" spans="1:25" ht="15.75" customHeight="1" x14ac:dyDescent="0.2">
      <c r="A1967" s="48"/>
      <c r="B1967" s="45"/>
      <c r="C1967" s="46"/>
      <c r="D1967" s="48"/>
      <c r="E1967" s="135"/>
      <c r="F1967" s="49">
        <f t="shared" si="56"/>
        <v>0</v>
      </c>
      <c r="G1967" s="49">
        <f t="shared" si="57"/>
        <v>0</v>
      </c>
      <c r="H1967" s="34" t="s">
        <v>66</v>
      </c>
      <c r="I1967" s="45"/>
      <c r="J1967" s="46"/>
      <c r="K1967" s="25"/>
      <c r="L1967" s="22"/>
      <c r="M1967" s="47" t="str">
        <f t="shared" si="58"/>
        <v/>
      </c>
      <c r="N1967" s="27" t="str">
        <f t="shared" si="59"/>
        <v/>
      </c>
      <c r="O1967" s="27" t="str">
        <f t="shared" si="60"/>
        <v/>
      </c>
      <c r="P1967" s="27" t="str">
        <f t="shared" si="61"/>
        <v/>
      </c>
      <c r="Q1967" s="28" t="s">
        <v>66</v>
      </c>
      <c r="R1967" s="33" t="s">
        <v>66</v>
      </c>
      <c r="S1967" s="30">
        <f ca="1">SUMIFS(Dividendos!E:E,Dividendos!B:B,A1967,Dividendos!A:A,"&gt;="&amp;B1967,Dividendos!A:A,"&lt;="&amp; IF(I1967="",TODAY(),I1967 ))*D1967</f>
        <v>0</v>
      </c>
      <c r="T1967" s="30">
        <f t="shared" ca="1" si="62"/>
        <v>0</v>
      </c>
      <c r="U1967" s="31" t="str">
        <f ca="1">IFERROR(__xludf.DUMMYFUNCTION("IFERROR(IF(B1967=TODAY(),GOOGLEFINANCE(""INDEXBVMF:IFIX""),INDEX(GOOGLEFINANCE(""INDEXBVMF:IFIX"",""price"",$B1967),2,2)))"),"")</f>
        <v/>
      </c>
      <c r="V1967" s="31">
        <f ca="1">IFERROR(__xludf.DUMMYFUNCTION("IF(OR(ISBLANK($I1967),I1967=TODAY()), GOOGLEFINANCE(""INDEXBVMF:IFIX"") ,INDEX(GOOGLEFINANCE(""INDEXBVMF:IFIX"",""price"",$I1967),2,2))"),3416.25)</f>
        <v>3416.25</v>
      </c>
      <c r="W1967" s="32" t="e">
        <f t="shared" ca="1" si="63"/>
        <v>#VALUE!</v>
      </c>
      <c r="X1967" s="33" t="s">
        <v>66</v>
      </c>
      <c r="Y1967" s="34">
        <v>0</v>
      </c>
    </row>
    <row r="1968" spans="1:25" ht="15.75" customHeight="1" x14ac:dyDescent="0.2">
      <c r="A1968" s="48"/>
      <c r="B1968" s="45"/>
      <c r="C1968" s="46"/>
      <c r="D1968" s="48"/>
      <c r="E1968" s="135"/>
      <c r="F1968" s="49">
        <f t="shared" si="56"/>
        <v>0</v>
      </c>
      <c r="G1968" s="49">
        <f t="shared" si="57"/>
        <v>0</v>
      </c>
      <c r="H1968" s="34" t="s">
        <v>66</v>
      </c>
      <c r="I1968" s="45"/>
      <c r="J1968" s="46"/>
      <c r="K1968" s="25"/>
      <c r="L1968" s="22"/>
      <c r="M1968" s="47" t="str">
        <f t="shared" si="58"/>
        <v/>
      </c>
      <c r="N1968" s="27" t="str">
        <f t="shared" si="59"/>
        <v/>
      </c>
      <c r="O1968" s="27" t="str">
        <f t="shared" si="60"/>
        <v/>
      </c>
      <c r="P1968" s="27" t="str">
        <f t="shared" si="61"/>
        <v/>
      </c>
      <c r="Q1968" s="28" t="s">
        <v>66</v>
      </c>
      <c r="R1968" s="33" t="s">
        <v>66</v>
      </c>
      <c r="S1968" s="30">
        <f ca="1">SUMIFS(Dividendos!E:E,Dividendos!B:B,A1968,Dividendos!A:A,"&gt;="&amp;B1968,Dividendos!A:A,"&lt;="&amp; IF(I1968="",TODAY(),I1968 ))*D1968</f>
        <v>0</v>
      </c>
      <c r="T1968" s="30">
        <f t="shared" ca="1" si="62"/>
        <v>0</v>
      </c>
      <c r="U1968" s="31" t="str">
        <f ca="1">IFERROR(__xludf.DUMMYFUNCTION("IFERROR(IF(B1968=TODAY(),GOOGLEFINANCE(""INDEXBVMF:IFIX""),INDEX(GOOGLEFINANCE(""INDEXBVMF:IFIX"",""price"",$B1968),2,2)))"),"")</f>
        <v/>
      </c>
      <c r="V1968" s="31">
        <f ca="1">IFERROR(__xludf.DUMMYFUNCTION("IF(OR(ISBLANK($I1968),I1968=TODAY()), GOOGLEFINANCE(""INDEXBVMF:IFIX"") ,INDEX(GOOGLEFINANCE(""INDEXBVMF:IFIX"",""price"",$I1968),2,2))"),3416.25)</f>
        <v>3416.25</v>
      </c>
      <c r="W1968" s="32" t="e">
        <f t="shared" ca="1" si="63"/>
        <v>#VALUE!</v>
      </c>
      <c r="X1968" s="33" t="s">
        <v>66</v>
      </c>
      <c r="Y1968" s="34">
        <v>0</v>
      </c>
    </row>
    <row r="1969" spans="1:25" ht="15.75" customHeight="1" x14ac:dyDescent="0.2">
      <c r="A1969" s="48"/>
      <c r="B1969" s="45"/>
      <c r="C1969" s="46"/>
      <c r="D1969" s="48"/>
      <c r="E1969" s="135"/>
      <c r="F1969" s="49">
        <f t="shared" si="56"/>
        <v>0</v>
      </c>
      <c r="G1969" s="49">
        <f t="shared" si="57"/>
        <v>0</v>
      </c>
      <c r="H1969" s="34" t="s">
        <v>66</v>
      </c>
      <c r="I1969" s="45"/>
      <c r="J1969" s="46"/>
      <c r="K1969" s="25"/>
      <c r="L1969" s="22"/>
      <c r="M1969" s="47" t="str">
        <f t="shared" si="58"/>
        <v/>
      </c>
      <c r="N1969" s="27" t="str">
        <f t="shared" si="59"/>
        <v/>
      </c>
      <c r="O1969" s="27" t="str">
        <f t="shared" si="60"/>
        <v/>
      </c>
      <c r="P1969" s="27" t="str">
        <f t="shared" si="61"/>
        <v/>
      </c>
      <c r="Q1969" s="28" t="s">
        <v>66</v>
      </c>
      <c r="R1969" s="33" t="s">
        <v>66</v>
      </c>
      <c r="S1969" s="30">
        <f ca="1">SUMIFS(Dividendos!E:E,Dividendos!B:B,A1969,Dividendos!A:A,"&gt;="&amp;B1969,Dividendos!A:A,"&lt;="&amp; IF(I1969="",TODAY(),I1969 ))*D1969</f>
        <v>0</v>
      </c>
      <c r="T1969" s="30">
        <f t="shared" ca="1" si="62"/>
        <v>0</v>
      </c>
      <c r="U1969" s="31" t="str">
        <f ca="1">IFERROR(__xludf.DUMMYFUNCTION("IFERROR(IF(B1969=TODAY(),GOOGLEFINANCE(""INDEXBVMF:IFIX""),INDEX(GOOGLEFINANCE(""INDEXBVMF:IFIX"",""price"",$B1969),2,2)))"),"")</f>
        <v/>
      </c>
      <c r="V1969" s="31">
        <f ca="1">IFERROR(__xludf.DUMMYFUNCTION("IF(OR(ISBLANK($I1969),I1969=TODAY()), GOOGLEFINANCE(""INDEXBVMF:IFIX"") ,INDEX(GOOGLEFINANCE(""INDEXBVMF:IFIX"",""price"",$I1969),2,2))"),3416.25)</f>
        <v>3416.25</v>
      </c>
      <c r="W1969" s="32" t="e">
        <f t="shared" ca="1" si="63"/>
        <v>#VALUE!</v>
      </c>
      <c r="X1969" s="33" t="s">
        <v>66</v>
      </c>
      <c r="Y1969" s="34">
        <v>0</v>
      </c>
    </row>
    <row r="1970" spans="1:25" ht="15.75" customHeight="1" x14ac:dyDescent="0.2">
      <c r="A1970" s="48"/>
      <c r="B1970" s="45"/>
      <c r="C1970" s="46"/>
      <c r="D1970" s="48"/>
      <c r="E1970" s="135"/>
      <c r="F1970" s="49">
        <f t="shared" si="56"/>
        <v>0</v>
      </c>
      <c r="G1970" s="49">
        <f t="shared" si="57"/>
        <v>0</v>
      </c>
      <c r="H1970" s="34" t="s">
        <v>66</v>
      </c>
      <c r="I1970" s="45"/>
      <c r="J1970" s="46"/>
      <c r="K1970" s="25"/>
      <c r="L1970" s="22"/>
      <c r="M1970" s="47" t="str">
        <f t="shared" si="58"/>
        <v/>
      </c>
      <c r="N1970" s="27" t="str">
        <f t="shared" si="59"/>
        <v/>
      </c>
      <c r="O1970" s="27" t="str">
        <f t="shared" si="60"/>
        <v/>
      </c>
      <c r="P1970" s="27" t="str">
        <f t="shared" si="61"/>
        <v/>
      </c>
      <c r="Q1970" s="28" t="s">
        <v>66</v>
      </c>
      <c r="R1970" s="33" t="s">
        <v>66</v>
      </c>
      <c r="S1970" s="30">
        <f ca="1">SUMIFS(Dividendos!E:E,Dividendos!B:B,A1970,Dividendos!A:A,"&gt;="&amp;B1970,Dividendos!A:A,"&lt;="&amp; IF(I1970="",TODAY(),I1970 ))*D1970</f>
        <v>0</v>
      </c>
      <c r="T1970" s="30">
        <f t="shared" ca="1" si="62"/>
        <v>0</v>
      </c>
      <c r="U1970" s="31" t="str">
        <f ca="1">IFERROR(__xludf.DUMMYFUNCTION("IFERROR(IF(B1970=TODAY(),GOOGLEFINANCE(""INDEXBVMF:IFIX""),INDEX(GOOGLEFINANCE(""INDEXBVMF:IFIX"",""price"",$B1970),2,2)))"),"")</f>
        <v/>
      </c>
      <c r="V1970" s="31">
        <f ca="1">IFERROR(__xludf.DUMMYFUNCTION("IF(OR(ISBLANK($I1970),I1970=TODAY()), GOOGLEFINANCE(""INDEXBVMF:IFIX"") ,INDEX(GOOGLEFINANCE(""INDEXBVMF:IFIX"",""price"",$I1970),2,2))"),3416.25)</f>
        <v>3416.25</v>
      </c>
      <c r="W1970" s="32" t="e">
        <f t="shared" ca="1" si="63"/>
        <v>#VALUE!</v>
      </c>
      <c r="X1970" s="33" t="s">
        <v>66</v>
      </c>
      <c r="Y1970" s="34">
        <v>0</v>
      </c>
    </row>
    <row r="1971" spans="1:25" ht="15.75" customHeight="1" x14ac:dyDescent="0.2">
      <c r="A1971" s="48"/>
      <c r="B1971" s="45"/>
      <c r="C1971" s="46"/>
      <c r="D1971" s="48"/>
      <c r="E1971" s="135"/>
      <c r="F1971" s="49">
        <f t="shared" si="56"/>
        <v>0</v>
      </c>
      <c r="G1971" s="49">
        <f t="shared" si="57"/>
        <v>0</v>
      </c>
      <c r="H1971" s="34" t="s">
        <v>66</v>
      </c>
      <c r="I1971" s="45"/>
      <c r="J1971" s="46"/>
      <c r="K1971" s="25"/>
      <c r="L1971" s="22"/>
      <c r="M1971" s="47" t="str">
        <f t="shared" si="58"/>
        <v/>
      </c>
      <c r="N1971" s="27" t="str">
        <f t="shared" si="59"/>
        <v/>
      </c>
      <c r="O1971" s="27" t="str">
        <f t="shared" si="60"/>
        <v/>
      </c>
      <c r="P1971" s="27" t="str">
        <f t="shared" si="61"/>
        <v/>
      </c>
      <c r="Q1971" s="28" t="s">
        <v>66</v>
      </c>
      <c r="R1971" s="33" t="s">
        <v>66</v>
      </c>
      <c r="S1971" s="30">
        <f ca="1">SUMIFS(Dividendos!E:E,Dividendos!B:B,A1971,Dividendos!A:A,"&gt;="&amp;B1971,Dividendos!A:A,"&lt;="&amp; IF(I1971="",TODAY(),I1971 ))*D1971</f>
        <v>0</v>
      </c>
      <c r="T1971" s="30">
        <f t="shared" ca="1" si="62"/>
        <v>0</v>
      </c>
      <c r="U1971" s="31" t="str">
        <f ca="1">IFERROR(__xludf.DUMMYFUNCTION("IFERROR(IF(B1971=TODAY(),GOOGLEFINANCE(""INDEXBVMF:IFIX""),INDEX(GOOGLEFINANCE(""INDEXBVMF:IFIX"",""price"",$B1971),2,2)))"),"")</f>
        <v/>
      </c>
      <c r="V1971" s="31">
        <f ca="1">IFERROR(__xludf.DUMMYFUNCTION("IF(OR(ISBLANK($I1971),I1971=TODAY()), GOOGLEFINANCE(""INDEXBVMF:IFIX"") ,INDEX(GOOGLEFINANCE(""INDEXBVMF:IFIX"",""price"",$I1971),2,2))"),3416.25)</f>
        <v>3416.25</v>
      </c>
      <c r="W1971" s="32" t="e">
        <f t="shared" ca="1" si="63"/>
        <v>#VALUE!</v>
      </c>
      <c r="X1971" s="33" t="s">
        <v>66</v>
      </c>
      <c r="Y1971" s="34">
        <v>0</v>
      </c>
    </row>
    <row r="1972" spans="1:25" ht="15.75" customHeight="1" x14ac:dyDescent="0.2">
      <c r="A1972" s="48"/>
      <c r="B1972" s="45"/>
      <c r="C1972" s="46"/>
      <c r="D1972" s="48"/>
      <c r="E1972" s="135"/>
      <c r="F1972" s="49">
        <f t="shared" si="56"/>
        <v>0</v>
      </c>
      <c r="G1972" s="49">
        <f t="shared" si="57"/>
        <v>0</v>
      </c>
      <c r="H1972" s="34" t="s">
        <v>66</v>
      </c>
      <c r="I1972" s="45"/>
      <c r="J1972" s="46"/>
      <c r="K1972" s="25"/>
      <c r="L1972" s="22"/>
      <c r="M1972" s="47" t="str">
        <f t="shared" si="58"/>
        <v/>
      </c>
      <c r="N1972" s="27" t="str">
        <f t="shared" si="59"/>
        <v/>
      </c>
      <c r="O1972" s="27" t="str">
        <f t="shared" si="60"/>
        <v/>
      </c>
      <c r="P1972" s="27" t="str">
        <f t="shared" si="61"/>
        <v/>
      </c>
      <c r="Q1972" s="28" t="s">
        <v>66</v>
      </c>
      <c r="R1972" s="33" t="s">
        <v>66</v>
      </c>
      <c r="S1972" s="30">
        <f ca="1">SUMIFS(Dividendos!E:E,Dividendos!B:B,A1972,Dividendos!A:A,"&gt;="&amp;B1972,Dividendos!A:A,"&lt;="&amp; IF(I1972="",TODAY(),I1972 ))*D1972</f>
        <v>0</v>
      </c>
      <c r="T1972" s="30">
        <f t="shared" ca="1" si="62"/>
        <v>0</v>
      </c>
      <c r="U1972" s="31" t="str">
        <f ca="1">IFERROR(__xludf.DUMMYFUNCTION("IFERROR(IF(B1972=TODAY(),GOOGLEFINANCE(""INDEXBVMF:IFIX""),INDEX(GOOGLEFINANCE(""INDEXBVMF:IFIX"",""price"",$B1972),2,2)))"),"")</f>
        <v/>
      </c>
      <c r="V1972" s="31">
        <f ca="1">IFERROR(__xludf.DUMMYFUNCTION("IF(OR(ISBLANK($I1972),I1972=TODAY()), GOOGLEFINANCE(""INDEXBVMF:IFIX"") ,INDEX(GOOGLEFINANCE(""INDEXBVMF:IFIX"",""price"",$I1972),2,2))"),3416.25)</f>
        <v>3416.25</v>
      </c>
      <c r="W1972" s="32" t="e">
        <f t="shared" ca="1" si="63"/>
        <v>#VALUE!</v>
      </c>
      <c r="X1972" s="33" t="s">
        <v>66</v>
      </c>
      <c r="Y1972" s="34">
        <v>0</v>
      </c>
    </row>
    <row r="1973" spans="1:25" ht="15.75" customHeight="1" x14ac:dyDescent="0.2">
      <c r="A1973" s="48"/>
      <c r="B1973" s="45"/>
      <c r="C1973" s="46"/>
      <c r="D1973" s="48"/>
      <c r="E1973" s="135"/>
      <c r="F1973" s="49">
        <f t="shared" si="56"/>
        <v>0</v>
      </c>
      <c r="G1973" s="49">
        <f t="shared" si="57"/>
        <v>0</v>
      </c>
      <c r="H1973" s="34" t="s">
        <v>66</v>
      </c>
      <c r="I1973" s="45"/>
      <c r="J1973" s="46"/>
      <c r="K1973" s="25"/>
      <c r="L1973" s="22"/>
      <c r="M1973" s="47" t="str">
        <f t="shared" si="58"/>
        <v/>
      </c>
      <c r="N1973" s="27" t="str">
        <f t="shared" si="59"/>
        <v/>
      </c>
      <c r="O1973" s="27" t="str">
        <f t="shared" si="60"/>
        <v/>
      </c>
      <c r="P1973" s="27" t="str">
        <f t="shared" si="61"/>
        <v/>
      </c>
      <c r="Q1973" s="28" t="s">
        <v>66</v>
      </c>
      <c r="R1973" s="33" t="s">
        <v>66</v>
      </c>
      <c r="S1973" s="30">
        <f ca="1">SUMIFS(Dividendos!E:E,Dividendos!B:B,A1973,Dividendos!A:A,"&gt;="&amp;B1973,Dividendos!A:A,"&lt;="&amp; IF(I1973="",TODAY(),I1973 ))*D1973</f>
        <v>0</v>
      </c>
      <c r="T1973" s="30">
        <f t="shared" ca="1" si="62"/>
        <v>0</v>
      </c>
      <c r="U1973" s="31" t="str">
        <f ca="1">IFERROR(__xludf.DUMMYFUNCTION("IFERROR(IF(B1973=TODAY(),GOOGLEFINANCE(""INDEXBVMF:IFIX""),INDEX(GOOGLEFINANCE(""INDEXBVMF:IFIX"",""price"",$B1973),2,2)))"),"")</f>
        <v/>
      </c>
      <c r="V1973" s="31">
        <f ca="1">IFERROR(__xludf.DUMMYFUNCTION("IF(OR(ISBLANK($I1973),I1973=TODAY()), GOOGLEFINANCE(""INDEXBVMF:IFIX"") ,INDEX(GOOGLEFINANCE(""INDEXBVMF:IFIX"",""price"",$I1973),2,2))"),3416.25)</f>
        <v>3416.25</v>
      </c>
      <c r="W1973" s="32" t="e">
        <f t="shared" ca="1" si="63"/>
        <v>#VALUE!</v>
      </c>
      <c r="X1973" s="33" t="s">
        <v>66</v>
      </c>
      <c r="Y1973" s="34">
        <v>0</v>
      </c>
    </row>
    <row r="1974" spans="1:25" ht="15.75" customHeight="1" x14ac:dyDescent="0.2">
      <c r="A1974" s="48"/>
      <c r="B1974" s="45"/>
      <c r="C1974" s="46"/>
      <c r="D1974" s="48"/>
      <c r="E1974" s="135"/>
      <c r="F1974" s="49">
        <f t="shared" si="56"/>
        <v>0</v>
      </c>
      <c r="G1974" s="49">
        <f t="shared" si="57"/>
        <v>0</v>
      </c>
      <c r="H1974" s="34" t="s">
        <v>66</v>
      </c>
      <c r="I1974" s="45"/>
      <c r="J1974" s="46"/>
      <c r="K1974" s="25"/>
      <c r="L1974" s="22"/>
      <c r="M1974" s="47" t="str">
        <f t="shared" si="58"/>
        <v/>
      </c>
      <c r="N1974" s="27" t="str">
        <f t="shared" si="59"/>
        <v/>
      </c>
      <c r="O1974" s="27" t="str">
        <f t="shared" si="60"/>
        <v/>
      </c>
      <c r="P1974" s="27" t="str">
        <f t="shared" si="61"/>
        <v/>
      </c>
      <c r="Q1974" s="28" t="s">
        <v>66</v>
      </c>
      <c r="R1974" s="33" t="s">
        <v>66</v>
      </c>
      <c r="S1974" s="30">
        <f ca="1">SUMIFS(Dividendos!E:E,Dividendos!B:B,A1974,Dividendos!A:A,"&gt;="&amp;B1974,Dividendos!A:A,"&lt;="&amp; IF(I1974="",TODAY(),I1974 ))*D1974</f>
        <v>0</v>
      </c>
      <c r="T1974" s="30">
        <f t="shared" ca="1" si="62"/>
        <v>0</v>
      </c>
      <c r="U1974" s="31" t="str">
        <f ca="1">IFERROR(__xludf.DUMMYFUNCTION("IFERROR(IF(B1974=TODAY(),GOOGLEFINANCE(""INDEXBVMF:IFIX""),INDEX(GOOGLEFINANCE(""INDEXBVMF:IFIX"",""price"",$B1974),2,2)))"),"")</f>
        <v/>
      </c>
      <c r="V1974" s="31">
        <f ca="1">IFERROR(__xludf.DUMMYFUNCTION("IF(OR(ISBLANK($I1974),I1974=TODAY()), GOOGLEFINANCE(""INDEXBVMF:IFIX"") ,INDEX(GOOGLEFINANCE(""INDEXBVMF:IFIX"",""price"",$I1974),2,2))"),3416.25)</f>
        <v>3416.25</v>
      </c>
      <c r="W1974" s="32" t="e">
        <f t="shared" ca="1" si="63"/>
        <v>#VALUE!</v>
      </c>
      <c r="X1974" s="33" t="s">
        <v>66</v>
      </c>
      <c r="Y1974" s="34">
        <v>0</v>
      </c>
    </row>
    <row r="1975" spans="1:25" ht="15.75" customHeight="1" x14ac:dyDescent="0.2">
      <c r="A1975" s="48"/>
      <c r="B1975" s="45"/>
      <c r="C1975" s="46"/>
      <c r="D1975" s="48"/>
      <c r="E1975" s="135"/>
      <c r="F1975" s="49">
        <f t="shared" si="56"/>
        <v>0</v>
      </c>
      <c r="G1975" s="49">
        <f t="shared" si="57"/>
        <v>0</v>
      </c>
      <c r="H1975" s="34" t="s">
        <v>66</v>
      </c>
      <c r="I1975" s="45"/>
      <c r="J1975" s="46"/>
      <c r="K1975" s="25"/>
      <c r="L1975" s="22"/>
      <c r="M1975" s="47" t="str">
        <f t="shared" si="58"/>
        <v/>
      </c>
      <c r="N1975" s="27" t="str">
        <f t="shared" si="59"/>
        <v/>
      </c>
      <c r="O1975" s="27" t="str">
        <f t="shared" si="60"/>
        <v/>
      </c>
      <c r="P1975" s="27" t="str">
        <f t="shared" si="61"/>
        <v/>
      </c>
      <c r="Q1975" s="28" t="s">
        <v>66</v>
      </c>
      <c r="R1975" s="33" t="s">
        <v>66</v>
      </c>
      <c r="S1975" s="30">
        <f ca="1">SUMIFS(Dividendos!E:E,Dividendos!B:B,A1975,Dividendos!A:A,"&gt;="&amp;B1975,Dividendos!A:A,"&lt;="&amp; IF(I1975="",TODAY(),I1975 ))*D1975</f>
        <v>0</v>
      </c>
      <c r="T1975" s="30">
        <f t="shared" ca="1" si="62"/>
        <v>0</v>
      </c>
      <c r="U1975" s="31" t="str">
        <f ca="1">IFERROR(__xludf.DUMMYFUNCTION("IFERROR(IF(B1975=TODAY(),GOOGLEFINANCE(""INDEXBVMF:IFIX""),INDEX(GOOGLEFINANCE(""INDEXBVMF:IFIX"",""price"",$B1975),2,2)))"),"")</f>
        <v/>
      </c>
      <c r="V1975" s="31">
        <f ca="1">IFERROR(__xludf.DUMMYFUNCTION("IF(OR(ISBLANK($I1975),I1975=TODAY()), GOOGLEFINANCE(""INDEXBVMF:IFIX"") ,INDEX(GOOGLEFINANCE(""INDEXBVMF:IFIX"",""price"",$I1975),2,2))"),3416.25)</f>
        <v>3416.25</v>
      </c>
      <c r="W1975" s="32" t="e">
        <f t="shared" ca="1" si="63"/>
        <v>#VALUE!</v>
      </c>
      <c r="X1975" s="33" t="s">
        <v>66</v>
      </c>
      <c r="Y1975" s="34">
        <v>0</v>
      </c>
    </row>
    <row r="1976" spans="1:25" ht="15.75" customHeight="1" x14ac:dyDescent="0.2">
      <c r="A1976" s="48"/>
      <c r="B1976" s="45"/>
      <c r="C1976" s="46"/>
      <c r="D1976" s="48"/>
      <c r="E1976" s="135"/>
      <c r="F1976" s="49">
        <f t="shared" si="56"/>
        <v>0</v>
      </c>
      <c r="G1976" s="49">
        <f t="shared" si="57"/>
        <v>0</v>
      </c>
      <c r="H1976" s="34" t="s">
        <v>66</v>
      </c>
      <c r="I1976" s="45"/>
      <c r="J1976" s="46"/>
      <c r="K1976" s="25"/>
      <c r="L1976" s="22"/>
      <c r="M1976" s="47" t="str">
        <f t="shared" si="58"/>
        <v/>
      </c>
      <c r="N1976" s="27" t="str">
        <f t="shared" si="59"/>
        <v/>
      </c>
      <c r="O1976" s="27" t="str">
        <f t="shared" si="60"/>
        <v/>
      </c>
      <c r="P1976" s="27" t="str">
        <f t="shared" si="61"/>
        <v/>
      </c>
      <c r="Q1976" s="28" t="s">
        <v>66</v>
      </c>
      <c r="R1976" s="33" t="s">
        <v>66</v>
      </c>
      <c r="S1976" s="30">
        <f ca="1">SUMIFS(Dividendos!E:E,Dividendos!B:B,A1976,Dividendos!A:A,"&gt;="&amp;B1976,Dividendos!A:A,"&lt;="&amp; IF(I1976="",TODAY(),I1976 ))*D1976</f>
        <v>0</v>
      </c>
      <c r="T1976" s="30">
        <f t="shared" ca="1" si="62"/>
        <v>0</v>
      </c>
      <c r="U1976" s="31" t="str">
        <f ca="1">IFERROR(__xludf.DUMMYFUNCTION("IFERROR(IF(B1976=TODAY(),GOOGLEFINANCE(""INDEXBVMF:IFIX""),INDEX(GOOGLEFINANCE(""INDEXBVMF:IFIX"",""price"",$B1976),2,2)))"),"")</f>
        <v/>
      </c>
      <c r="V1976" s="31">
        <f ca="1">IFERROR(__xludf.DUMMYFUNCTION("IF(OR(ISBLANK($I1976),I1976=TODAY()), GOOGLEFINANCE(""INDEXBVMF:IFIX"") ,INDEX(GOOGLEFINANCE(""INDEXBVMF:IFIX"",""price"",$I1976),2,2))"),3416.25)</f>
        <v>3416.25</v>
      </c>
      <c r="W1976" s="32" t="e">
        <f t="shared" ca="1" si="63"/>
        <v>#VALUE!</v>
      </c>
      <c r="X1976" s="33" t="s">
        <v>66</v>
      </c>
      <c r="Y1976" s="34">
        <v>0</v>
      </c>
    </row>
    <row r="1977" spans="1:25" ht="15.75" customHeight="1" x14ac:dyDescent="0.2">
      <c r="A1977" s="48"/>
      <c r="B1977" s="45"/>
      <c r="C1977" s="46"/>
      <c r="D1977" s="48"/>
      <c r="E1977" s="135"/>
      <c r="F1977" s="49">
        <f t="shared" si="56"/>
        <v>0</v>
      </c>
      <c r="G1977" s="49">
        <f t="shared" si="57"/>
        <v>0</v>
      </c>
      <c r="H1977" s="34" t="s">
        <v>66</v>
      </c>
      <c r="I1977" s="45"/>
      <c r="J1977" s="46"/>
      <c r="K1977" s="25"/>
      <c r="L1977" s="22"/>
      <c r="M1977" s="47" t="str">
        <f t="shared" si="58"/>
        <v/>
      </c>
      <c r="N1977" s="27" t="str">
        <f t="shared" si="59"/>
        <v/>
      </c>
      <c r="O1977" s="27" t="str">
        <f t="shared" si="60"/>
        <v/>
      </c>
      <c r="P1977" s="27" t="str">
        <f t="shared" si="61"/>
        <v/>
      </c>
      <c r="Q1977" s="28" t="s">
        <v>66</v>
      </c>
      <c r="R1977" s="33" t="s">
        <v>66</v>
      </c>
      <c r="S1977" s="30">
        <f ca="1">SUMIFS(Dividendos!E:E,Dividendos!B:B,A1977,Dividendos!A:A,"&gt;="&amp;B1977,Dividendos!A:A,"&lt;="&amp; IF(I1977="",TODAY(),I1977 ))*D1977</f>
        <v>0</v>
      </c>
      <c r="T1977" s="30">
        <f t="shared" ca="1" si="62"/>
        <v>0</v>
      </c>
      <c r="U1977" s="31" t="str">
        <f ca="1">IFERROR(__xludf.DUMMYFUNCTION("IFERROR(IF(B1977=TODAY(),GOOGLEFINANCE(""INDEXBVMF:IFIX""),INDEX(GOOGLEFINANCE(""INDEXBVMF:IFIX"",""price"",$B1977),2,2)))"),"")</f>
        <v/>
      </c>
      <c r="V1977" s="31">
        <f ca="1">IFERROR(__xludf.DUMMYFUNCTION("IF(OR(ISBLANK($I1977),I1977=TODAY()), GOOGLEFINANCE(""INDEXBVMF:IFIX"") ,INDEX(GOOGLEFINANCE(""INDEXBVMF:IFIX"",""price"",$I1977),2,2))"),3416.25)</f>
        <v>3416.25</v>
      </c>
      <c r="W1977" s="32" t="e">
        <f t="shared" ca="1" si="63"/>
        <v>#VALUE!</v>
      </c>
      <c r="X1977" s="33" t="s">
        <v>66</v>
      </c>
      <c r="Y1977" s="34">
        <v>0</v>
      </c>
    </row>
    <row r="1978" spans="1:25" ht="15.75" customHeight="1" x14ac:dyDescent="0.2">
      <c r="A1978" s="48"/>
      <c r="B1978" s="45"/>
      <c r="C1978" s="46"/>
      <c r="D1978" s="48"/>
      <c r="E1978" s="135"/>
      <c r="F1978" s="49">
        <f t="shared" si="56"/>
        <v>0</v>
      </c>
      <c r="G1978" s="49">
        <f t="shared" si="57"/>
        <v>0</v>
      </c>
      <c r="H1978" s="34" t="s">
        <v>66</v>
      </c>
      <c r="I1978" s="45"/>
      <c r="J1978" s="46"/>
      <c r="K1978" s="25"/>
      <c r="L1978" s="22"/>
      <c r="M1978" s="47" t="str">
        <f t="shared" si="58"/>
        <v/>
      </c>
      <c r="N1978" s="27" t="str">
        <f t="shared" si="59"/>
        <v/>
      </c>
      <c r="O1978" s="27" t="str">
        <f t="shared" si="60"/>
        <v/>
      </c>
      <c r="P1978" s="27" t="str">
        <f t="shared" si="61"/>
        <v/>
      </c>
      <c r="Q1978" s="28" t="s">
        <v>66</v>
      </c>
      <c r="R1978" s="33" t="s">
        <v>66</v>
      </c>
      <c r="S1978" s="30">
        <f ca="1">SUMIFS(Dividendos!E:E,Dividendos!B:B,A1978,Dividendos!A:A,"&gt;="&amp;B1978,Dividendos!A:A,"&lt;="&amp; IF(I1978="",TODAY(),I1978 ))*D1978</f>
        <v>0</v>
      </c>
      <c r="T1978" s="30">
        <f t="shared" ca="1" si="62"/>
        <v>0</v>
      </c>
      <c r="U1978" s="31" t="str">
        <f ca="1">IFERROR(__xludf.DUMMYFUNCTION("IFERROR(IF(B1978=TODAY(),GOOGLEFINANCE(""INDEXBVMF:IFIX""),INDEX(GOOGLEFINANCE(""INDEXBVMF:IFIX"",""price"",$B1978),2,2)))"),"")</f>
        <v/>
      </c>
      <c r="V1978" s="31">
        <f ca="1">IFERROR(__xludf.DUMMYFUNCTION("IF(OR(ISBLANK($I1978),I1978=TODAY()), GOOGLEFINANCE(""INDEXBVMF:IFIX"") ,INDEX(GOOGLEFINANCE(""INDEXBVMF:IFIX"",""price"",$I1978),2,2))"),3416.25)</f>
        <v>3416.25</v>
      </c>
      <c r="W1978" s="32" t="e">
        <f t="shared" ca="1" si="63"/>
        <v>#VALUE!</v>
      </c>
      <c r="X1978" s="33" t="s">
        <v>66</v>
      </c>
      <c r="Y1978" s="34">
        <v>0</v>
      </c>
    </row>
    <row r="1979" spans="1:25" ht="15.75" customHeight="1" x14ac:dyDescent="0.2">
      <c r="A1979" s="48"/>
      <c r="B1979" s="45"/>
      <c r="C1979" s="46"/>
      <c r="D1979" s="48"/>
      <c r="E1979" s="135"/>
      <c r="F1979" s="49">
        <f t="shared" si="56"/>
        <v>0</v>
      </c>
      <c r="G1979" s="49">
        <f t="shared" si="57"/>
        <v>0</v>
      </c>
      <c r="H1979" s="34" t="s">
        <v>66</v>
      </c>
      <c r="I1979" s="45"/>
      <c r="J1979" s="46"/>
      <c r="K1979" s="25"/>
      <c r="L1979" s="22"/>
      <c r="M1979" s="47" t="str">
        <f t="shared" si="58"/>
        <v/>
      </c>
      <c r="N1979" s="27" t="str">
        <f t="shared" si="59"/>
        <v/>
      </c>
      <c r="O1979" s="27" t="str">
        <f t="shared" si="60"/>
        <v/>
      </c>
      <c r="P1979" s="27" t="str">
        <f t="shared" si="61"/>
        <v/>
      </c>
      <c r="Q1979" s="28" t="s">
        <v>66</v>
      </c>
      <c r="R1979" s="33" t="s">
        <v>66</v>
      </c>
      <c r="S1979" s="30">
        <f ca="1">SUMIFS(Dividendos!E:E,Dividendos!B:B,A1979,Dividendos!A:A,"&gt;="&amp;B1979,Dividendos!A:A,"&lt;="&amp; IF(I1979="",TODAY(),I1979 ))*D1979</f>
        <v>0</v>
      </c>
      <c r="T1979" s="30">
        <f t="shared" ca="1" si="62"/>
        <v>0</v>
      </c>
      <c r="U1979" s="31" t="str">
        <f ca="1">IFERROR(__xludf.DUMMYFUNCTION("IFERROR(IF(B1979=TODAY(),GOOGLEFINANCE(""INDEXBVMF:IFIX""),INDEX(GOOGLEFINANCE(""INDEXBVMF:IFIX"",""price"",$B1979),2,2)))"),"")</f>
        <v/>
      </c>
      <c r="V1979" s="31">
        <f ca="1">IFERROR(__xludf.DUMMYFUNCTION("IF(OR(ISBLANK($I1979),I1979=TODAY()), GOOGLEFINANCE(""INDEXBVMF:IFIX"") ,INDEX(GOOGLEFINANCE(""INDEXBVMF:IFIX"",""price"",$I1979),2,2))"),3416.25)</f>
        <v>3416.25</v>
      </c>
      <c r="W1979" s="32" t="e">
        <f t="shared" ca="1" si="63"/>
        <v>#VALUE!</v>
      </c>
      <c r="X1979" s="33" t="s">
        <v>66</v>
      </c>
      <c r="Y1979" s="34">
        <v>0</v>
      </c>
    </row>
    <row r="1980" spans="1:25" ht="15.75" customHeight="1" x14ac:dyDescent="0.2">
      <c r="A1980" s="48"/>
      <c r="B1980" s="45"/>
      <c r="C1980" s="46"/>
      <c r="D1980" s="48"/>
      <c r="E1980" s="135"/>
      <c r="F1980" s="49">
        <f t="shared" si="56"/>
        <v>0</v>
      </c>
      <c r="G1980" s="49">
        <f t="shared" si="57"/>
        <v>0</v>
      </c>
      <c r="H1980" s="34" t="s">
        <v>66</v>
      </c>
      <c r="I1980" s="45"/>
      <c r="J1980" s="46"/>
      <c r="K1980" s="25"/>
      <c r="L1980" s="22"/>
      <c r="M1980" s="47" t="str">
        <f t="shared" si="58"/>
        <v/>
      </c>
      <c r="N1980" s="27" t="str">
        <f t="shared" si="59"/>
        <v/>
      </c>
      <c r="O1980" s="27" t="str">
        <f t="shared" si="60"/>
        <v/>
      </c>
      <c r="P1980" s="27" t="str">
        <f t="shared" si="61"/>
        <v/>
      </c>
      <c r="Q1980" s="28" t="s">
        <v>66</v>
      </c>
      <c r="R1980" s="33" t="s">
        <v>66</v>
      </c>
      <c r="S1980" s="30">
        <f ca="1">SUMIFS(Dividendos!E:E,Dividendos!B:B,A1980,Dividendos!A:A,"&gt;="&amp;B1980,Dividendos!A:A,"&lt;="&amp; IF(I1980="",TODAY(),I1980 ))*D1980</f>
        <v>0</v>
      </c>
      <c r="T1980" s="30">
        <f t="shared" ca="1" si="62"/>
        <v>0</v>
      </c>
      <c r="U1980" s="31" t="str">
        <f ca="1">IFERROR(__xludf.DUMMYFUNCTION("IFERROR(IF(B1980=TODAY(),GOOGLEFINANCE(""INDEXBVMF:IFIX""),INDEX(GOOGLEFINANCE(""INDEXBVMF:IFIX"",""price"",$B1980),2,2)))"),"")</f>
        <v/>
      </c>
      <c r="V1980" s="31">
        <f ca="1">IFERROR(__xludf.DUMMYFUNCTION("IF(OR(ISBLANK($I1980),I1980=TODAY()), GOOGLEFINANCE(""INDEXBVMF:IFIX"") ,INDEX(GOOGLEFINANCE(""INDEXBVMF:IFIX"",""price"",$I1980),2,2))"),3416.25)</f>
        <v>3416.25</v>
      </c>
      <c r="W1980" s="32" t="e">
        <f t="shared" ca="1" si="63"/>
        <v>#VALUE!</v>
      </c>
      <c r="X1980" s="33" t="s">
        <v>66</v>
      </c>
      <c r="Y1980" s="34">
        <v>0</v>
      </c>
    </row>
    <row r="1981" spans="1:25" ht="15.75" customHeight="1" x14ac:dyDescent="0.2">
      <c r="A1981" s="48"/>
      <c r="B1981" s="45"/>
      <c r="C1981" s="46"/>
      <c r="D1981" s="48"/>
      <c r="E1981" s="135"/>
      <c r="F1981" s="49">
        <f t="shared" si="56"/>
        <v>0</v>
      </c>
      <c r="G1981" s="49">
        <f t="shared" si="57"/>
        <v>0</v>
      </c>
      <c r="H1981" s="34" t="s">
        <v>66</v>
      </c>
      <c r="I1981" s="45"/>
      <c r="J1981" s="46"/>
      <c r="K1981" s="25"/>
      <c r="L1981" s="22"/>
      <c r="M1981" s="47" t="str">
        <f t="shared" si="58"/>
        <v/>
      </c>
      <c r="N1981" s="27" t="str">
        <f t="shared" si="59"/>
        <v/>
      </c>
      <c r="O1981" s="27" t="str">
        <f t="shared" si="60"/>
        <v/>
      </c>
      <c r="P1981" s="27" t="str">
        <f t="shared" si="61"/>
        <v/>
      </c>
      <c r="Q1981" s="28" t="s">
        <v>66</v>
      </c>
      <c r="R1981" s="33" t="s">
        <v>66</v>
      </c>
      <c r="S1981" s="30">
        <f ca="1">SUMIFS(Dividendos!E:E,Dividendos!B:B,A1981,Dividendos!A:A,"&gt;="&amp;B1981,Dividendos!A:A,"&lt;="&amp; IF(I1981="",TODAY(),I1981 ))*D1981</f>
        <v>0</v>
      </c>
      <c r="T1981" s="30">
        <f t="shared" ca="1" si="62"/>
        <v>0</v>
      </c>
      <c r="U1981" s="31" t="str">
        <f ca="1">IFERROR(__xludf.DUMMYFUNCTION("IFERROR(IF(B1981=TODAY(),GOOGLEFINANCE(""INDEXBVMF:IFIX""),INDEX(GOOGLEFINANCE(""INDEXBVMF:IFIX"",""price"",$B1981),2,2)))"),"")</f>
        <v/>
      </c>
      <c r="V1981" s="31">
        <f ca="1">IFERROR(__xludf.DUMMYFUNCTION("IF(OR(ISBLANK($I1981),I1981=TODAY()), GOOGLEFINANCE(""INDEXBVMF:IFIX"") ,INDEX(GOOGLEFINANCE(""INDEXBVMF:IFIX"",""price"",$I1981),2,2))"),3416.25)</f>
        <v>3416.25</v>
      </c>
      <c r="W1981" s="32" t="e">
        <f t="shared" ca="1" si="63"/>
        <v>#VALUE!</v>
      </c>
      <c r="X1981" s="33" t="s">
        <v>66</v>
      </c>
      <c r="Y1981" s="34">
        <v>0</v>
      </c>
    </row>
    <row r="1982" spans="1:25" ht="15.75" customHeight="1" x14ac:dyDescent="0.2">
      <c r="A1982" s="48"/>
      <c r="B1982" s="45"/>
      <c r="C1982" s="46"/>
      <c r="D1982" s="48"/>
      <c r="E1982" s="135"/>
      <c r="F1982" s="49">
        <f t="shared" si="56"/>
        <v>0</v>
      </c>
      <c r="G1982" s="49">
        <f t="shared" si="57"/>
        <v>0</v>
      </c>
      <c r="H1982" s="34" t="s">
        <v>66</v>
      </c>
      <c r="I1982" s="45"/>
      <c r="J1982" s="46"/>
      <c r="K1982" s="25"/>
      <c r="L1982" s="22"/>
      <c r="M1982" s="47" t="str">
        <f t="shared" si="58"/>
        <v/>
      </c>
      <c r="N1982" s="27" t="str">
        <f t="shared" si="59"/>
        <v/>
      </c>
      <c r="O1982" s="27" t="str">
        <f t="shared" si="60"/>
        <v/>
      </c>
      <c r="P1982" s="27" t="str">
        <f t="shared" si="61"/>
        <v/>
      </c>
      <c r="Q1982" s="28" t="s">
        <v>66</v>
      </c>
      <c r="R1982" s="33" t="s">
        <v>66</v>
      </c>
      <c r="S1982" s="30">
        <f ca="1">SUMIFS(Dividendos!E:E,Dividendos!B:B,A1982,Dividendos!A:A,"&gt;="&amp;B1982,Dividendos!A:A,"&lt;="&amp; IF(I1982="",TODAY(),I1982 ))*D1982</f>
        <v>0</v>
      </c>
      <c r="T1982" s="30">
        <f t="shared" ca="1" si="62"/>
        <v>0</v>
      </c>
      <c r="U1982" s="31" t="str">
        <f ca="1">IFERROR(__xludf.DUMMYFUNCTION("IFERROR(IF(B1982=TODAY(),GOOGLEFINANCE(""INDEXBVMF:IFIX""),INDEX(GOOGLEFINANCE(""INDEXBVMF:IFIX"",""price"",$B1982),2,2)))"),"")</f>
        <v/>
      </c>
      <c r="V1982" s="31">
        <f ca="1">IFERROR(__xludf.DUMMYFUNCTION("IF(OR(ISBLANK($I1982),I1982=TODAY()), GOOGLEFINANCE(""INDEXBVMF:IFIX"") ,INDEX(GOOGLEFINANCE(""INDEXBVMF:IFIX"",""price"",$I1982),2,2))"),3416.25)</f>
        <v>3416.25</v>
      </c>
      <c r="W1982" s="32" t="e">
        <f t="shared" ca="1" si="63"/>
        <v>#VALUE!</v>
      </c>
      <c r="X1982" s="33" t="s">
        <v>66</v>
      </c>
      <c r="Y1982" s="34">
        <v>0</v>
      </c>
    </row>
    <row r="1983" spans="1:25" ht="15.75" customHeight="1" x14ac:dyDescent="0.2">
      <c r="A1983" s="48"/>
      <c r="B1983" s="45"/>
      <c r="C1983" s="46"/>
      <c r="D1983" s="48"/>
      <c r="E1983" s="135"/>
      <c r="F1983" s="49">
        <f t="shared" si="56"/>
        <v>0</v>
      </c>
      <c r="G1983" s="49">
        <f t="shared" si="57"/>
        <v>0</v>
      </c>
      <c r="H1983" s="34" t="s">
        <v>66</v>
      </c>
      <c r="I1983" s="45"/>
      <c r="J1983" s="46"/>
      <c r="K1983" s="25"/>
      <c r="L1983" s="22"/>
      <c r="M1983" s="47" t="str">
        <f t="shared" si="58"/>
        <v/>
      </c>
      <c r="N1983" s="27" t="str">
        <f t="shared" si="59"/>
        <v/>
      </c>
      <c r="O1983" s="27" t="str">
        <f t="shared" si="60"/>
        <v/>
      </c>
      <c r="P1983" s="27" t="str">
        <f t="shared" si="61"/>
        <v/>
      </c>
      <c r="Q1983" s="28" t="s">
        <v>66</v>
      </c>
      <c r="R1983" s="33" t="s">
        <v>66</v>
      </c>
      <c r="S1983" s="30">
        <f ca="1">SUMIFS(Dividendos!E:E,Dividendos!B:B,A1983,Dividendos!A:A,"&gt;="&amp;B1983,Dividendos!A:A,"&lt;="&amp; IF(I1983="",TODAY(),I1983 ))*D1983</f>
        <v>0</v>
      </c>
      <c r="T1983" s="30">
        <f t="shared" ca="1" si="62"/>
        <v>0</v>
      </c>
      <c r="U1983" s="31" t="str">
        <f ca="1">IFERROR(__xludf.DUMMYFUNCTION("IFERROR(IF(B1983=TODAY(),GOOGLEFINANCE(""INDEXBVMF:IFIX""),INDEX(GOOGLEFINANCE(""INDEXBVMF:IFIX"",""price"",$B1983),2,2)))"),"")</f>
        <v/>
      </c>
      <c r="V1983" s="31">
        <f ca="1">IFERROR(__xludf.DUMMYFUNCTION("IF(OR(ISBLANK($I1983),I1983=TODAY()), GOOGLEFINANCE(""INDEXBVMF:IFIX"") ,INDEX(GOOGLEFINANCE(""INDEXBVMF:IFIX"",""price"",$I1983),2,2))"),3416.25)</f>
        <v>3416.25</v>
      </c>
      <c r="W1983" s="32" t="e">
        <f t="shared" ca="1" si="63"/>
        <v>#VALUE!</v>
      </c>
      <c r="X1983" s="33" t="s">
        <v>66</v>
      </c>
      <c r="Y1983" s="34">
        <v>0</v>
      </c>
    </row>
    <row r="1984" spans="1:25" ht="15.75" customHeight="1" x14ac:dyDescent="0.2">
      <c r="A1984" s="48"/>
      <c r="B1984" s="45"/>
      <c r="C1984" s="46"/>
      <c r="D1984" s="48"/>
      <c r="E1984" s="135"/>
      <c r="F1984" s="49">
        <f t="shared" si="56"/>
        <v>0</v>
      </c>
      <c r="G1984" s="49">
        <f t="shared" si="57"/>
        <v>0</v>
      </c>
      <c r="H1984" s="34" t="s">
        <v>66</v>
      </c>
      <c r="I1984" s="45"/>
      <c r="J1984" s="46"/>
      <c r="K1984" s="25"/>
      <c r="L1984" s="22"/>
      <c r="M1984" s="47" t="str">
        <f t="shared" si="58"/>
        <v/>
      </c>
      <c r="N1984" s="27" t="str">
        <f t="shared" si="59"/>
        <v/>
      </c>
      <c r="O1984" s="27" t="str">
        <f t="shared" si="60"/>
        <v/>
      </c>
      <c r="P1984" s="27" t="str">
        <f t="shared" si="61"/>
        <v/>
      </c>
      <c r="Q1984" s="28" t="s">
        <v>66</v>
      </c>
      <c r="R1984" s="33" t="s">
        <v>66</v>
      </c>
      <c r="S1984" s="30">
        <f ca="1">SUMIFS(Dividendos!E:E,Dividendos!B:B,A1984,Dividendos!A:A,"&gt;="&amp;B1984,Dividendos!A:A,"&lt;="&amp; IF(I1984="",TODAY(),I1984 ))*D1984</f>
        <v>0</v>
      </c>
      <c r="T1984" s="30">
        <f t="shared" ca="1" si="62"/>
        <v>0</v>
      </c>
      <c r="U1984" s="31" t="str">
        <f ca="1">IFERROR(__xludf.DUMMYFUNCTION("IFERROR(IF(B1984=TODAY(),GOOGLEFINANCE(""INDEXBVMF:IFIX""),INDEX(GOOGLEFINANCE(""INDEXBVMF:IFIX"",""price"",$B1984),2,2)))"),"")</f>
        <v/>
      </c>
      <c r="V1984" s="31">
        <f ca="1">IFERROR(__xludf.DUMMYFUNCTION("IF(OR(ISBLANK($I1984),I1984=TODAY()), GOOGLEFINANCE(""INDEXBVMF:IFIX"") ,INDEX(GOOGLEFINANCE(""INDEXBVMF:IFIX"",""price"",$I1984),2,2))"),3416.25)</f>
        <v>3416.25</v>
      </c>
      <c r="W1984" s="32" t="e">
        <f t="shared" ca="1" si="63"/>
        <v>#VALUE!</v>
      </c>
      <c r="X1984" s="33" t="s">
        <v>66</v>
      </c>
      <c r="Y1984" s="34">
        <v>0</v>
      </c>
    </row>
    <row r="1985" spans="1:25" ht="15.75" customHeight="1" x14ac:dyDescent="0.2">
      <c r="A1985" s="48"/>
      <c r="B1985" s="45"/>
      <c r="C1985" s="46"/>
      <c r="D1985" s="48"/>
      <c r="E1985" s="135"/>
      <c r="F1985" s="49">
        <f t="shared" si="56"/>
        <v>0</v>
      </c>
      <c r="G1985" s="49">
        <f t="shared" si="57"/>
        <v>0</v>
      </c>
      <c r="H1985" s="34" t="s">
        <v>66</v>
      </c>
      <c r="I1985" s="45"/>
      <c r="J1985" s="46"/>
      <c r="K1985" s="25"/>
      <c r="L1985" s="22"/>
      <c r="M1985" s="47" t="str">
        <f t="shared" si="58"/>
        <v/>
      </c>
      <c r="N1985" s="27" t="str">
        <f t="shared" si="59"/>
        <v/>
      </c>
      <c r="O1985" s="27" t="str">
        <f t="shared" si="60"/>
        <v/>
      </c>
      <c r="P1985" s="27" t="str">
        <f t="shared" si="61"/>
        <v/>
      </c>
      <c r="Q1985" s="28" t="s">
        <v>66</v>
      </c>
      <c r="R1985" s="33" t="s">
        <v>66</v>
      </c>
      <c r="S1985" s="30">
        <f ca="1">SUMIFS(Dividendos!E:E,Dividendos!B:B,A1985,Dividendos!A:A,"&gt;="&amp;B1985,Dividendos!A:A,"&lt;="&amp; IF(I1985="",TODAY(),I1985 ))*D1985</f>
        <v>0</v>
      </c>
      <c r="T1985" s="30">
        <f t="shared" ca="1" si="62"/>
        <v>0</v>
      </c>
      <c r="U1985" s="31" t="str">
        <f ca="1">IFERROR(__xludf.DUMMYFUNCTION("IFERROR(IF(B1985=TODAY(),GOOGLEFINANCE(""INDEXBVMF:IFIX""),INDEX(GOOGLEFINANCE(""INDEXBVMF:IFIX"",""price"",$B1985),2,2)))"),"")</f>
        <v/>
      </c>
      <c r="V1985" s="31">
        <f ca="1">IFERROR(__xludf.DUMMYFUNCTION("IF(OR(ISBLANK($I1985),I1985=TODAY()), GOOGLEFINANCE(""INDEXBVMF:IFIX"") ,INDEX(GOOGLEFINANCE(""INDEXBVMF:IFIX"",""price"",$I1985),2,2))"),3416.25)</f>
        <v>3416.25</v>
      </c>
      <c r="W1985" s="32" t="e">
        <f t="shared" ca="1" si="63"/>
        <v>#VALUE!</v>
      </c>
      <c r="X1985" s="33" t="s">
        <v>66</v>
      </c>
      <c r="Y1985" s="34">
        <v>0</v>
      </c>
    </row>
    <row r="1986" spans="1:25" ht="15.75" customHeight="1" x14ac:dyDescent="0.2">
      <c r="A1986" s="48"/>
      <c r="B1986" s="45"/>
      <c r="C1986" s="46"/>
      <c r="D1986" s="48"/>
      <c r="E1986" s="135"/>
      <c r="F1986" s="49">
        <f t="shared" si="56"/>
        <v>0</v>
      </c>
      <c r="G1986" s="49">
        <f t="shared" si="57"/>
        <v>0</v>
      </c>
      <c r="H1986" s="34" t="s">
        <v>66</v>
      </c>
      <c r="I1986" s="45"/>
      <c r="J1986" s="46"/>
      <c r="K1986" s="25"/>
      <c r="L1986" s="22"/>
      <c r="M1986" s="47" t="str">
        <f t="shared" si="58"/>
        <v/>
      </c>
      <c r="N1986" s="27" t="str">
        <f t="shared" si="59"/>
        <v/>
      </c>
      <c r="O1986" s="27" t="str">
        <f t="shared" si="60"/>
        <v/>
      </c>
      <c r="P1986" s="27" t="str">
        <f t="shared" si="61"/>
        <v/>
      </c>
      <c r="Q1986" s="28" t="s">
        <v>66</v>
      </c>
      <c r="R1986" s="33" t="s">
        <v>66</v>
      </c>
      <c r="S1986" s="30">
        <f ca="1">SUMIFS(Dividendos!E:E,Dividendos!B:B,A1986,Dividendos!A:A,"&gt;="&amp;B1986,Dividendos!A:A,"&lt;="&amp; IF(I1986="",TODAY(),I1986 ))*D1986</f>
        <v>0</v>
      </c>
      <c r="T1986" s="30">
        <f t="shared" ca="1" si="62"/>
        <v>0</v>
      </c>
      <c r="U1986" s="31" t="str">
        <f ca="1">IFERROR(__xludf.DUMMYFUNCTION("IFERROR(IF(B1986=TODAY(),GOOGLEFINANCE(""INDEXBVMF:IFIX""),INDEX(GOOGLEFINANCE(""INDEXBVMF:IFIX"",""price"",$B1986),2,2)))"),"")</f>
        <v/>
      </c>
      <c r="V1986" s="31">
        <f ca="1">IFERROR(__xludf.DUMMYFUNCTION("IF(OR(ISBLANK($I1986),I1986=TODAY()), GOOGLEFINANCE(""INDEXBVMF:IFIX"") ,INDEX(GOOGLEFINANCE(""INDEXBVMF:IFIX"",""price"",$I1986),2,2))"),3416.25)</f>
        <v>3416.25</v>
      </c>
      <c r="W1986" s="32" t="e">
        <f t="shared" ca="1" si="63"/>
        <v>#VALUE!</v>
      </c>
      <c r="X1986" s="33" t="s">
        <v>66</v>
      </c>
      <c r="Y1986" s="34">
        <v>0</v>
      </c>
    </row>
    <row r="1987" spans="1:25" ht="15.75" customHeight="1" x14ac:dyDescent="0.2">
      <c r="A1987" s="48"/>
      <c r="B1987" s="45"/>
      <c r="C1987" s="46"/>
      <c r="D1987" s="48"/>
      <c r="E1987" s="135"/>
      <c r="F1987" s="49">
        <f t="shared" si="56"/>
        <v>0</v>
      </c>
      <c r="G1987" s="49">
        <f t="shared" si="57"/>
        <v>0</v>
      </c>
      <c r="H1987" s="34" t="s">
        <v>66</v>
      </c>
      <c r="I1987" s="45"/>
      <c r="J1987" s="46"/>
      <c r="K1987" s="25"/>
      <c r="L1987" s="22"/>
      <c r="M1987" s="47" t="str">
        <f t="shared" si="58"/>
        <v/>
      </c>
      <c r="N1987" s="27" t="str">
        <f t="shared" si="59"/>
        <v/>
      </c>
      <c r="O1987" s="27" t="str">
        <f t="shared" si="60"/>
        <v/>
      </c>
      <c r="P1987" s="27" t="str">
        <f t="shared" si="61"/>
        <v/>
      </c>
      <c r="Q1987" s="28" t="s">
        <v>66</v>
      </c>
      <c r="R1987" s="33" t="s">
        <v>66</v>
      </c>
      <c r="S1987" s="30">
        <f ca="1">SUMIFS(Dividendos!E:E,Dividendos!B:B,A1987,Dividendos!A:A,"&gt;="&amp;B1987,Dividendos!A:A,"&lt;="&amp; IF(I1987="",TODAY(),I1987 ))*D1987</f>
        <v>0</v>
      </c>
      <c r="T1987" s="30">
        <f t="shared" ca="1" si="62"/>
        <v>0</v>
      </c>
      <c r="U1987" s="31" t="str">
        <f ca="1">IFERROR(__xludf.DUMMYFUNCTION("IFERROR(IF(B1987=TODAY(),GOOGLEFINANCE(""INDEXBVMF:IFIX""),INDEX(GOOGLEFINANCE(""INDEXBVMF:IFIX"",""price"",$B1987),2,2)))"),"")</f>
        <v/>
      </c>
      <c r="V1987" s="31">
        <f ca="1">IFERROR(__xludf.DUMMYFUNCTION("IF(OR(ISBLANK($I1987),I1987=TODAY()), GOOGLEFINANCE(""INDEXBVMF:IFIX"") ,INDEX(GOOGLEFINANCE(""INDEXBVMF:IFIX"",""price"",$I1987),2,2))"),3416.25)</f>
        <v>3416.25</v>
      </c>
      <c r="W1987" s="32" t="e">
        <f t="shared" ca="1" si="63"/>
        <v>#VALUE!</v>
      </c>
      <c r="X1987" s="33" t="s">
        <v>66</v>
      </c>
      <c r="Y1987" s="34">
        <v>0</v>
      </c>
    </row>
    <row r="1988" spans="1:25" ht="15.75" customHeight="1" x14ac:dyDescent="0.2">
      <c r="A1988" s="48"/>
      <c r="B1988" s="45"/>
      <c r="C1988" s="46"/>
      <c r="D1988" s="48"/>
      <c r="E1988" s="135"/>
      <c r="F1988" s="49">
        <f t="shared" si="56"/>
        <v>0</v>
      </c>
      <c r="G1988" s="49">
        <f t="shared" si="57"/>
        <v>0</v>
      </c>
      <c r="H1988" s="34" t="s">
        <v>66</v>
      </c>
      <c r="I1988" s="45"/>
      <c r="J1988" s="46"/>
      <c r="K1988" s="25"/>
      <c r="L1988" s="22"/>
      <c r="M1988" s="47" t="str">
        <f t="shared" si="58"/>
        <v/>
      </c>
      <c r="N1988" s="27" t="str">
        <f t="shared" si="59"/>
        <v/>
      </c>
      <c r="O1988" s="27" t="str">
        <f t="shared" si="60"/>
        <v/>
      </c>
      <c r="P1988" s="27" t="str">
        <f t="shared" si="61"/>
        <v/>
      </c>
      <c r="Q1988" s="28" t="s">
        <v>66</v>
      </c>
      <c r="R1988" s="33" t="s">
        <v>66</v>
      </c>
      <c r="S1988" s="30">
        <f ca="1">SUMIFS(Dividendos!E:E,Dividendos!B:B,A1988,Dividendos!A:A,"&gt;="&amp;B1988,Dividendos!A:A,"&lt;="&amp; IF(I1988="",TODAY(),I1988 ))*D1988</f>
        <v>0</v>
      </c>
      <c r="T1988" s="30">
        <f t="shared" ca="1" si="62"/>
        <v>0</v>
      </c>
      <c r="U1988" s="31" t="str">
        <f ca="1">IFERROR(__xludf.DUMMYFUNCTION("IFERROR(IF(B1988=TODAY(),GOOGLEFINANCE(""INDEXBVMF:IFIX""),INDEX(GOOGLEFINANCE(""INDEXBVMF:IFIX"",""price"",$B1988),2,2)))"),"")</f>
        <v/>
      </c>
      <c r="V1988" s="31">
        <f ca="1">IFERROR(__xludf.DUMMYFUNCTION("IF(OR(ISBLANK($I1988),I1988=TODAY()), GOOGLEFINANCE(""INDEXBVMF:IFIX"") ,INDEX(GOOGLEFINANCE(""INDEXBVMF:IFIX"",""price"",$I1988),2,2))"),3416.25)</f>
        <v>3416.25</v>
      </c>
      <c r="W1988" s="32" t="e">
        <f t="shared" ca="1" si="63"/>
        <v>#VALUE!</v>
      </c>
      <c r="X1988" s="33" t="s">
        <v>66</v>
      </c>
      <c r="Y1988" s="34">
        <v>0</v>
      </c>
    </row>
    <row r="1989" spans="1:25" ht="15.75" customHeight="1" x14ac:dyDescent="0.2">
      <c r="A1989" s="48"/>
      <c r="B1989" s="45"/>
      <c r="C1989" s="46"/>
      <c r="D1989" s="48"/>
      <c r="E1989" s="135"/>
      <c r="F1989" s="49">
        <f t="shared" si="56"/>
        <v>0</v>
      </c>
      <c r="G1989" s="49">
        <f t="shared" si="57"/>
        <v>0</v>
      </c>
      <c r="H1989" s="34" t="s">
        <v>66</v>
      </c>
      <c r="I1989" s="45"/>
      <c r="J1989" s="46"/>
      <c r="K1989" s="25"/>
      <c r="L1989" s="22"/>
      <c r="M1989" s="47" t="str">
        <f t="shared" si="58"/>
        <v/>
      </c>
      <c r="N1989" s="27" t="str">
        <f t="shared" si="59"/>
        <v/>
      </c>
      <c r="O1989" s="27" t="str">
        <f t="shared" si="60"/>
        <v/>
      </c>
      <c r="P1989" s="27" t="str">
        <f t="shared" si="61"/>
        <v/>
      </c>
      <c r="Q1989" s="28" t="s">
        <v>66</v>
      </c>
      <c r="R1989" s="33" t="s">
        <v>66</v>
      </c>
      <c r="S1989" s="30">
        <f ca="1">SUMIFS(Dividendos!E:E,Dividendos!B:B,A1989,Dividendos!A:A,"&gt;="&amp;B1989,Dividendos!A:A,"&lt;="&amp; IF(I1989="",TODAY(),I1989 ))*D1989</f>
        <v>0</v>
      </c>
      <c r="T1989" s="30">
        <f t="shared" ca="1" si="62"/>
        <v>0</v>
      </c>
      <c r="U1989" s="31" t="str">
        <f ca="1">IFERROR(__xludf.DUMMYFUNCTION("IFERROR(IF(B1989=TODAY(),GOOGLEFINANCE(""INDEXBVMF:IFIX""),INDEX(GOOGLEFINANCE(""INDEXBVMF:IFIX"",""price"",$B1989),2,2)))"),"")</f>
        <v/>
      </c>
      <c r="V1989" s="31">
        <f ca="1">IFERROR(__xludf.DUMMYFUNCTION("IF(OR(ISBLANK($I1989),I1989=TODAY()), GOOGLEFINANCE(""INDEXBVMF:IFIX"") ,INDEX(GOOGLEFINANCE(""INDEXBVMF:IFIX"",""price"",$I1989),2,2))"),3416.25)</f>
        <v>3416.25</v>
      </c>
      <c r="W1989" s="32" t="e">
        <f t="shared" ca="1" si="63"/>
        <v>#VALUE!</v>
      </c>
      <c r="X1989" s="33" t="s">
        <v>66</v>
      </c>
      <c r="Y1989" s="34">
        <v>0</v>
      </c>
    </row>
    <row r="1990" spans="1:25" ht="15.75" customHeight="1" x14ac:dyDescent="0.2">
      <c r="A1990" s="48"/>
      <c r="B1990" s="45"/>
      <c r="C1990" s="46"/>
      <c r="D1990" s="48"/>
      <c r="E1990" s="135"/>
      <c r="F1990" s="49">
        <f t="shared" si="56"/>
        <v>0</v>
      </c>
      <c r="G1990" s="49">
        <f t="shared" si="57"/>
        <v>0</v>
      </c>
      <c r="H1990" s="34" t="s">
        <v>66</v>
      </c>
      <c r="I1990" s="45"/>
      <c r="J1990" s="46"/>
      <c r="K1990" s="25"/>
      <c r="L1990" s="22"/>
      <c r="M1990" s="47" t="str">
        <f t="shared" si="58"/>
        <v/>
      </c>
      <c r="N1990" s="27" t="str">
        <f t="shared" si="59"/>
        <v/>
      </c>
      <c r="O1990" s="27" t="str">
        <f t="shared" si="60"/>
        <v/>
      </c>
      <c r="P1990" s="27" t="str">
        <f t="shared" si="61"/>
        <v/>
      </c>
      <c r="Q1990" s="28" t="s">
        <v>66</v>
      </c>
      <c r="R1990" s="33" t="s">
        <v>66</v>
      </c>
      <c r="S1990" s="30">
        <f ca="1">SUMIFS(Dividendos!E:E,Dividendos!B:B,A1990,Dividendos!A:A,"&gt;="&amp;B1990,Dividendos!A:A,"&lt;="&amp; IF(I1990="",TODAY(),I1990 ))*D1990</f>
        <v>0</v>
      </c>
      <c r="T1990" s="30">
        <f t="shared" ca="1" si="62"/>
        <v>0</v>
      </c>
      <c r="U1990" s="31" t="str">
        <f ca="1">IFERROR(__xludf.DUMMYFUNCTION("IFERROR(IF(B1990=TODAY(),GOOGLEFINANCE(""INDEXBVMF:IFIX""),INDEX(GOOGLEFINANCE(""INDEXBVMF:IFIX"",""price"",$B1990),2,2)))"),"")</f>
        <v/>
      </c>
      <c r="V1990" s="31">
        <f ca="1">IFERROR(__xludf.DUMMYFUNCTION("IF(OR(ISBLANK($I1990),I1990=TODAY()), GOOGLEFINANCE(""INDEXBVMF:IFIX"") ,INDEX(GOOGLEFINANCE(""INDEXBVMF:IFIX"",""price"",$I1990),2,2))"),3416.25)</f>
        <v>3416.25</v>
      </c>
      <c r="W1990" s="32" t="e">
        <f t="shared" ca="1" si="63"/>
        <v>#VALUE!</v>
      </c>
      <c r="X1990" s="33" t="s">
        <v>66</v>
      </c>
      <c r="Y1990" s="34">
        <v>0</v>
      </c>
    </row>
    <row r="1991" spans="1:25" ht="15.75" customHeight="1" x14ac:dyDescent="0.2">
      <c r="A1991" s="48"/>
      <c r="B1991" s="45"/>
      <c r="C1991" s="46"/>
      <c r="D1991" s="48"/>
      <c r="E1991" s="135"/>
      <c r="F1991" s="49">
        <f t="shared" si="56"/>
        <v>0</v>
      </c>
      <c r="G1991" s="49">
        <f t="shared" si="57"/>
        <v>0</v>
      </c>
      <c r="H1991" s="34" t="s">
        <v>66</v>
      </c>
      <c r="I1991" s="45"/>
      <c r="J1991" s="46"/>
      <c r="K1991" s="25"/>
      <c r="L1991" s="22"/>
      <c r="M1991" s="47" t="str">
        <f t="shared" si="58"/>
        <v/>
      </c>
      <c r="N1991" s="27" t="str">
        <f t="shared" si="59"/>
        <v/>
      </c>
      <c r="O1991" s="27" t="str">
        <f t="shared" si="60"/>
        <v/>
      </c>
      <c r="P1991" s="27" t="str">
        <f t="shared" si="61"/>
        <v/>
      </c>
      <c r="Q1991" s="28" t="s">
        <v>66</v>
      </c>
      <c r="R1991" s="33" t="s">
        <v>66</v>
      </c>
      <c r="S1991" s="30">
        <f ca="1">SUMIFS(Dividendos!E:E,Dividendos!B:B,A1991,Dividendos!A:A,"&gt;="&amp;B1991,Dividendos!A:A,"&lt;="&amp; IF(I1991="",TODAY(),I1991 ))*D1991</f>
        <v>0</v>
      </c>
      <c r="T1991" s="30">
        <f t="shared" ca="1" si="62"/>
        <v>0</v>
      </c>
      <c r="U1991" s="31" t="str">
        <f ca="1">IFERROR(__xludf.DUMMYFUNCTION("IFERROR(IF(B1991=TODAY(),GOOGLEFINANCE(""INDEXBVMF:IFIX""),INDEX(GOOGLEFINANCE(""INDEXBVMF:IFIX"",""price"",$B1991),2,2)))"),"")</f>
        <v/>
      </c>
      <c r="V1991" s="31">
        <f ca="1">IFERROR(__xludf.DUMMYFUNCTION("IF(OR(ISBLANK($I1991),I1991=TODAY()), GOOGLEFINANCE(""INDEXBVMF:IFIX"") ,INDEX(GOOGLEFINANCE(""INDEXBVMF:IFIX"",""price"",$I1991),2,2))"),3416.25)</f>
        <v>3416.25</v>
      </c>
      <c r="W1991" s="32" t="e">
        <f t="shared" ca="1" si="63"/>
        <v>#VALUE!</v>
      </c>
      <c r="X1991" s="33" t="s">
        <v>66</v>
      </c>
      <c r="Y1991" s="34">
        <v>0</v>
      </c>
    </row>
    <row r="1992" spans="1:25" ht="15.75" customHeight="1" x14ac:dyDescent="0.2">
      <c r="A1992" s="48"/>
      <c r="B1992" s="45"/>
      <c r="C1992" s="46"/>
      <c r="D1992" s="48"/>
      <c r="E1992" s="135"/>
      <c r="F1992" s="49">
        <f t="shared" si="56"/>
        <v>0</v>
      </c>
      <c r="G1992" s="49">
        <f t="shared" si="57"/>
        <v>0</v>
      </c>
      <c r="H1992" s="34" t="s">
        <v>66</v>
      </c>
      <c r="I1992" s="45"/>
      <c r="J1992" s="46"/>
      <c r="K1992" s="25"/>
      <c r="L1992" s="22"/>
      <c r="M1992" s="47" t="str">
        <f t="shared" si="58"/>
        <v/>
      </c>
      <c r="N1992" s="27" t="str">
        <f t="shared" si="59"/>
        <v/>
      </c>
      <c r="O1992" s="27" t="str">
        <f t="shared" si="60"/>
        <v/>
      </c>
      <c r="P1992" s="27" t="str">
        <f t="shared" si="61"/>
        <v/>
      </c>
      <c r="Q1992" s="28" t="s">
        <v>66</v>
      </c>
      <c r="R1992" s="33" t="s">
        <v>66</v>
      </c>
      <c r="S1992" s="30">
        <f ca="1">SUMIFS(Dividendos!E:E,Dividendos!B:B,A1992,Dividendos!A:A,"&gt;="&amp;B1992,Dividendos!A:A,"&lt;="&amp; IF(I1992="",TODAY(),I1992 ))*D1992</f>
        <v>0</v>
      </c>
      <c r="T1992" s="30">
        <f t="shared" ca="1" si="62"/>
        <v>0</v>
      </c>
      <c r="U1992" s="31" t="str">
        <f ca="1">IFERROR(__xludf.DUMMYFUNCTION("IFERROR(IF(B1992=TODAY(),GOOGLEFINANCE(""INDEXBVMF:IFIX""),INDEX(GOOGLEFINANCE(""INDEXBVMF:IFIX"",""price"",$B1992),2,2)))"),"")</f>
        <v/>
      </c>
      <c r="V1992" s="31">
        <f ca="1">IFERROR(__xludf.DUMMYFUNCTION("IF(OR(ISBLANK($I1992),I1992=TODAY()), GOOGLEFINANCE(""INDEXBVMF:IFIX"") ,INDEX(GOOGLEFINANCE(""INDEXBVMF:IFIX"",""price"",$I1992),2,2))"),3416.25)</f>
        <v>3416.25</v>
      </c>
      <c r="W1992" s="32" t="e">
        <f t="shared" ca="1" si="63"/>
        <v>#VALUE!</v>
      </c>
      <c r="X1992" s="33" t="s">
        <v>66</v>
      </c>
      <c r="Y1992" s="34">
        <v>0</v>
      </c>
    </row>
    <row r="1993" spans="1:25" ht="15.75" customHeight="1" x14ac:dyDescent="0.2">
      <c r="A1993" s="48"/>
      <c r="B1993" s="45"/>
      <c r="C1993" s="46"/>
      <c r="D1993" s="48"/>
      <c r="E1993" s="135"/>
      <c r="F1993" s="49">
        <f t="shared" si="56"/>
        <v>0</v>
      </c>
      <c r="G1993" s="49">
        <f t="shared" si="57"/>
        <v>0</v>
      </c>
      <c r="H1993" s="34" t="s">
        <v>66</v>
      </c>
      <c r="I1993" s="45"/>
      <c r="J1993" s="46"/>
      <c r="K1993" s="25"/>
      <c r="L1993" s="22"/>
      <c r="M1993" s="47" t="str">
        <f t="shared" si="58"/>
        <v/>
      </c>
      <c r="N1993" s="27" t="str">
        <f t="shared" si="59"/>
        <v/>
      </c>
      <c r="O1993" s="27" t="str">
        <f t="shared" si="60"/>
        <v/>
      </c>
      <c r="P1993" s="27" t="str">
        <f t="shared" si="61"/>
        <v/>
      </c>
      <c r="Q1993" s="28" t="s">
        <v>66</v>
      </c>
      <c r="R1993" s="33" t="s">
        <v>66</v>
      </c>
      <c r="S1993" s="30">
        <f ca="1">SUMIFS(Dividendos!E:E,Dividendos!B:B,A1993,Dividendos!A:A,"&gt;="&amp;B1993,Dividendos!A:A,"&lt;="&amp; IF(I1993="",TODAY(),I1993 ))*D1993</f>
        <v>0</v>
      </c>
      <c r="T1993" s="30">
        <f t="shared" ca="1" si="62"/>
        <v>0</v>
      </c>
      <c r="U1993" s="31" t="str">
        <f ca="1">IFERROR(__xludf.DUMMYFUNCTION("IFERROR(IF(B1993=TODAY(),GOOGLEFINANCE(""INDEXBVMF:IFIX""),INDEX(GOOGLEFINANCE(""INDEXBVMF:IFIX"",""price"",$B1993),2,2)))"),"")</f>
        <v/>
      </c>
      <c r="V1993" s="31">
        <f ca="1">IFERROR(__xludf.DUMMYFUNCTION("IF(OR(ISBLANK($I1993),I1993=TODAY()), GOOGLEFINANCE(""INDEXBVMF:IFIX"") ,INDEX(GOOGLEFINANCE(""INDEXBVMF:IFIX"",""price"",$I1993),2,2))"),3416.25)</f>
        <v>3416.25</v>
      </c>
      <c r="W1993" s="32" t="e">
        <f t="shared" ca="1" si="63"/>
        <v>#VALUE!</v>
      </c>
      <c r="X1993" s="33" t="s">
        <v>66</v>
      </c>
      <c r="Y1993" s="34">
        <v>0</v>
      </c>
    </row>
    <row r="1994" spans="1:25" ht="15.75" customHeight="1" x14ac:dyDescent="0.2">
      <c r="A1994" s="48"/>
      <c r="B1994" s="45"/>
      <c r="C1994" s="46"/>
      <c r="D1994" s="48"/>
      <c r="E1994" s="135"/>
      <c r="F1994" s="49">
        <f t="shared" si="56"/>
        <v>0</v>
      </c>
      <c r="G1994" s="49">
        <f t="shared" si="57"/>
        <v>0</v>
      </c>
      <c r="H1994" s="34" t="s">
        <v>66</v>
      </c>
      <c r="I1994" s="45"/>
      <c r="J1994" s="46"/>
      <c r="K1994" s="25"/>
      <c r="L1994" s="22"/>
      <c r="M1994" s="47" t="str">
        <f t="shared" si="58"/>
        <v/>
      </c>
      <c r="N1994" s="27" t="str">
        <f t="shared" si="59"/>
        <v/>
      </c>
      <c r="O1994" s="27" t="str">
        <f t="shared" si="60"/>
        <v/>
      </c>
      <c r="P1994" s="27" t="str">
        <f t="shared" si="61"/>
        <v/>
      </c>
      <c r="Q1994" s="28" t="s">
        <v>66</v>
      </c>
      <c r="R1994" s="33" t="s">
        <v>66</v>
      </c>
      <c r="S1994" s="30">
        <f ca="1">SUMIFS(Dividendos!E:E,Dividendos!B:B,A1994,Dividendos!A:A,"&gt;="&amp;B1994,Dividendos!A:A,"&lt;="&amp; IF(I1994="",TODAY(),I1994 ))*D1994</f>
        <v>0</v>
      </c>
      <c r="T1994" s="30">
        <f t="shared" ca="1" si="62"/>
        <v>0</v>
      </c>
      <c r="U1994" s="31" t="str">
        <f ca="1">IFERROR(__xludf.DUMMYFUNCTION("IFERROR(IF(B1994=TODAY(),GOOGLEFINANCE(""INDEXBVMF:IFIX""),INDEX(GOOGLEFINANCE(""INDEXBVMF:IFIX"",""price"",$B1994),2,2)))"),"")</f>
        <v/>
      </c>
      <c r="V1994" s="31">
        <f ca="1">IFERROR(__xludf.DUMMYFUNCTION("IF(OR(ISBLANK($I1994),I1994=TODAY()), GOOGLEFINANCE(""INDEXBVMF:IFIX"") ,INDEX(GOOGLEFINANCE(""INDEXBVMF:IFIX"",""price"",$I1994),2,2))"),3416.25)</f>
        <v>3416.25</v>
      </c>
      <c r="W1994" s="32" t="e">
        <f t="shared" ca="1" si="63"/>
        <v>#VALUE!</v>
      </c>
      <c r="X1994" s="33" t="s">
        <v>66</v>
      </c>
      <c r="Y1994" s="34">
        <v>0</v>
      </c>
    </row>
    <row r="1995" spans="1:25" ht="15.75" customHeight="1" x14ac:dyDescent="0.2">
      <c r="A1995" s="48"/>
      <c r="B1995" s="45"/>
      <c r="C1995" s="46"/>
      <c r="D1995" s="48"/>
      <c r="E1995" s="135"/>
      <c r="F1995" s="49">
        <f t="shared" si="56"/>
        <v>0</v>
      </c>
      <c r="G1995" s="49">
        <f t="shared" si="57"/>
        <v>0</v>
      </c>
      <c r="H1995" s="34" t="s">
        <v>66</v>
      </c>
      <c r="I1995" s="45"/>
      <c r="J1995" s="46"/>
      <c r="K1995" s="25"/>
      <c r="L1995" s="22"/>
      <c r="M1995" s="47" t="str">
        <f t="shared" si="58"/>
        <v/>
      </c>
      <c r="N1995" s="27" t="str">
        <f t="shared" si="59"/>
        <v/>
      </c>
      <c r="O1995" s="27" t="str">
        <f t="shared" si="60"/>
        <v/>
      </c>
      <c r="P1995" s="27" t="str">
        <f t="shared" si="61"/>
        <v/>
      </c>
      <c r="Q1995" s="28" t="s">
        <v>66</v>
      </c>
      <c r="R1995" s="33" t="s">
        <v>66</v>
      </c>
      <c r="S1995" s="30">
        <f ca="1">SUMIFS(Dividendos!E:E,Dividendos!B:B,A1995,Dividendos!A:A,"&gt;="&amp;B1995,Dividendos!A:A,"&lt;="&amp; IF(I1995="",TODAY(),I1995 ))*D1995</f>
        <v>0</v>
      </c>
      <c r="T1995" s="30">
        <f t="shared" ca="1" si="62"/>
        <v>0</v>
      </c>
      <c r="U1995" s="31" t="str">
        <f ca="1">IFERROR(__xludf.DUMMYFUNCTION("IFERROR(IF(B1995=TODAY(),GOOGLEFINANCE(""INDEXBVMF:IFIX""),INDEX(GOOGLEFINANCE(""INDEXBVMF:IFIX"",""price"",$B1995),2,2)))"),"")</f>
        <v/>
      </c>
      <c r="V1995" s="31">
        <f ca="1">IFERROR(__xludf.DUMMYFUNCTION("IF(OR(ISBLANK($I1995),I1995=TODAY()), GOOGLEFINANCE(""INDEXBVMF:IFIX"") ,INDEX(GOOGLEFINANCE(""INDEXBVMF:IFIX"",""price"",$I1995),2,2))"),3416.25)</f>
        <v>3416.25</v>
      </c>
      <c r="W1995" s="32" t="e">
        <f t="shared" ca="1" si="63"/>
        <v>#VALUE!</v>
      </c>
      <c r="X1995" s="33" t="s">
        <v>66</v>
      </c>
      <c r="Y1995" s="34">
        <v>0</v>
      </c>
    </row>
    <row r="1996" spans="1:25" ht="15.75" customHeight="1" x14ac:dyDescent="0.2">
      <c r="A1996" s="48"/>
      <c r="B1996" s="45"/>
      <c r="C1996" s="46"/>
      <c r="D1996" s="48"/>
      <c r="E1996" s="135"/>
      <c r="F1996" s="49">
        <f t="shared" si="56"/>
        <v>0</v>
      </c>
      <c r="G1996" s="49">
        <f t="shared" si="57"/>
        <v>0</v>
      </c>
      <c r="H1996" s="34" t="s">
        <v>66</v>
      </c>
      <c r="I1996" s="45"/>
      <c r="J1996" s="46"/>
      <c r="K1996" s="25"/>
      <c r="L1996" s="22"/>
      <c r="M1996" s="47" t="str">
        <f t="shared" si="58"/>
        <v/>
      </c>
      <c r="N1996" s="27" t="str">
        <f t="shared" si="59"/>
        <v/>
      </c>
      <c r="O1996" s="27" t="str">
        <f t="shared" si="60"/>
        <v/>
      </c>
      <c r="P1996" s="27" t="str">
        <f t="shared" si="61"/>
        <v/>
      </c>
      <c r="Q1996" s="28" t="s">
        <v>66</v>
      </c>
      <c r="R1996" s="33" t="s">
        <v>66</v>
      </c>
      <c r="S1996" s="30">
        <f ca="1">SUMIFS(Dividendos!E:E,Dividendos!B:B,A1996,Dividendos!A:A,"&gt;="&amp;B1996,Dividendos!A:A,"&lt;="&amp; IF(I1996="",TODAY(),I1996 ))*D1996</f>
        <v>0</v>
      </c>
      <c r="T1996" s="30">
        <f t="shared" ca="1" si="62"/>
        <v>0</v>
      </c>
      <c r="U1996" s="31" t="str">
        <f ca="1">IFERROR(__xludf.DUMMYFUNCTION("IFERROR(IF(B1996=TODAY(),GOOGLEFINANCE(""INDEXBVMF:IFIX""),INDEX(GOOGLEFINANCE(""INDEXBVMF:IFIX"",""price"",$B1996),2,2)))"),"")</f>
        <v/>
      </c>
      <c r="V1996" s="31">
        <f ca="1">IFERROR(__xludf.DUMMYFUNCTION("IF(OR(ISBLANK($I1996),I1996=TODAY()), GOOGLEFINANCE(""INDEXBVMF:IFIX"") ,INDEX(GOOGLEFINANCE(""INDEXBVMF:IFIX"",""price"",$I1996),2,2))"),3416.25)</f>
        <v>3416.25</v>
      </c>
      <c r="W1996" s="32" t="e">
        <f t="shared" ca="1" si="63"/>
        <v>#VALUE!</v>
      </c>
      <c r="X1996" s="33" t="s">
        <v>66</v>
      </c>
      <c r="Y1996" s="34">
        <v>0</v>
      </c>
    </row>
    <row r="1997" spans="1:25" ht="15.75" customHeight="1" x14ac:dyDescent="0.2">
      <c r="A1997" s="48"/>
      <c r="B1997" s="45"/>
      <c r="C1997" s="46"/>
      <c r="D1997" s="48"/>
      <c r="E1997" s="135"/>
      <c r="F1997" s="49">
        <f t="shared" si="56"/>
        <v>0</v>
      </c>
      <c r="G1997" s="49">
        <f t="shared" si="57"/>
        <v>0</v>
      </c>
      <c r="H1997" s="34" t="s">
        <v>66</v>
      </c>
      <c r="I1997" s="45"/>
      <c r="J1997" s="46"/>
      <c r="K1997" s="25"/>
      <c r="L1997" s="22"/>
      <c r="M1997" s="47" t="str">
        <f t="shared" si="58"/>
        <v/>
      </c>
      <c r="N1997" s="27" t="str">
        <f t="shared" si="59"/>
        <v/>
      </c>
      <c r="O1997" s="27" t="str">
        <f t="shared" si="60"/>
        <v/>
      </c>
      <c r="P1997" s="27" t="str">
        <f t="shared" si="61"/>
        <v/>
      </c>
      <c r="Q1997" s="28" t="s">
        <v>66</v>
      </c>
      <c r="R1997" s="33" t="s">
        <v>66</v>
      </c>
      <c r="S1997" s="30">
        <f ca="1">SUMIFS(Dividendos!E:E,Dividendos!B:B,A1997,Dividendos!A:A,"&gt;="&amp;B1997,Dividendos!A:A,"&lt;="&amp; IF(I1997="",TODAY(),I1997 ))*D1997</f>
        <v>0</v>
      </c>
      <c r="T1997" s="30">
        <f t="shared" ca="1" si="62"/>
        <v>0</v>
      </c>
      <c r="U1997" s="31" t="str">
        <f ca="1">IFERROR(__xludf.DUMMYFUNCTION("IFERROR(IF(B1997=TODAY(),GOOGLEFINANCE(""INDEXBVMF:IFIX""),INDEX(GOOGLEFINANCE(""INDEXBVMF:IFIX"",""price"",$B1997),2,2)))"),"")</f>
        <v/>
      </c>
      <c r="V1997" s="31">
        <f ca="1">IFERROR(__xludf.DUMMYFUNCTION("IF(OR(ISBLANK($I1997),I1997=TODAY()), GOOGLEFINANCE(""INDEXBVMF:IFIX"") ,INDEX(GOOGLEFINANCE(""INDEXBVMF:IFIX"",""price"",$I1997),2,2))"),3416.25)</f>
        <v>3416.25</v>
      </c>
      <c r="W1997" s="32" t="e">
        <f t="shared" ca="1" si="63"/>
        <v>#VALUE!</v>
      </c>
      <c r="X1997" s="33" t="s">
        <v>66</v>
      </c>
      <c r="Y1997" s="34">
        <v>0</v>
      </c>
    </row>
    <row r="1998" spans="1:25" ht="15.75" customHeight="1" x14ac:dyDescent="0.2">
      <c r="A1998" s="48"/>
      <c r="B1998" s="45"/>
      <c r="C1998" s="46"/>
      <c r="D1998" s="48"/>
      <c r="E1998" s="135"/>
      <c r="F1998" s="49">
        <f t="shared" si="56"/>
        <v>0</v>
      </c>
      <c r="G1998" s="49">
        <f t="shared" si="57"/>
        <v>0</v>
      </c>
      <c r="H1998" s="34" t="s">
        <v>66</v>
      </c>
      <c r="I1998" s="45"/>
      <c r="J1998" s="46"/>
      <c r="K1998" s="25"/>
      <c r="L1998" s="22"/>
      <c r="M1998" s="47" t="str">
        <f t="shared" si="58"/>
        <v/>
      </c>
      <c r="N1998" s="27" t="str">
        <f t="shared" si="59"/>
        <v/>
      </c>
      <c r="O1998" s="27" t="str">
        <f t="shared" si="60"/>
        <v/>
      </c>
      <c r="P1998" s="27" t="str">
        <f t="shared" si="61"/>
        <v/>
      </c>
      <c r="Q1998" s="28" t="s">
        <v>66</v>
      </c>
      <c r="R1998" s="33" t="s">
        <v>66</v>
      </c>
      <c r="S1998" s="30">
        <f ca="1">SUMIFS(Dividendos!E:E,Dividendos!B:B,A1998,Dividendos!A:A,"&gt;="&amp;B1998,Dividendos!A:A,"&lt;="&amp; IF(I1998="",TODAY(),I1998 ))*D1998</f>
        <v>0</v>
      </c>
      <c r="T1998" s="30">
        <f t="shared" ca="1" si="62"/>
        <v>0</v>
      </c>
      <c r="U1998" s="31" t="str">
        <f ca="1">IFERROR(__xludf.DUMMYFUNCTION("IFERROR(IF(B1998=TODAY(),GOOGLEFINANCE(""INDEXBVMF:IFIX""),INDEX(GOOGLEFINANCE(""INDEXBVMF:IFIX"",""price"",$B1998),2,2)))"),"")</f>
        <v/>
      </c>
      <c r="V1998" s="31">
        <f ca="1">IFERROR(__xludf.DUMMYFUNCTION("IF(OR(ISBLANK($I1998),I1998=TODAY()), GOOGLEFINANCE(""INDEXBVMF:IFIX"") ,INDEX(GOOGLEFINANCE(""INDEXBVMF:IFIX"",""price"",$I1998),2,2))"),3416.25)</f>
        <v>3416.25</v>
      </c>
      <c r="W1998" s="32" t="e">
        <f t="shared" ca="1" si="63"/>
        <v>#VALUE!</v>
      </c>
      <c r="X1998" s="33" t="s">
        <v>66</v>
      </c>
      <c r="Y1998" s="34">
        <v>0</v>
      </c>
    </row>
    <row r="1999" spans="1:25" ht="15.75" customHeight="1" x14ac:dyDescent="0.2">
      <c r="A1999" s="48"/>
      <c r="B1999" s="45"/>
      <c r="C1999" s="46"/>
      <c r="D1999" s="48"/>
      <c r="E1999" s="135"/>
      <c r="F1999" s="49">
        <f t="shared" si="56"/>
        <v>0</v>
      </c>
      <c r="G1999" s="49">
        <f t="shared" si="57"/>
        <v>0</v>
      </c>
      <c r="H1999" s="34" t="s">
        <v>66</v>
      </c>
      <c r="I1999" s="45"/>
      <c r="J1999" s="46"/>
      <c r="K1999" s="25"/>
      <c r="L1999" s="22"/>
      <c r="M1999" s="47" t="str">
        <f t="shared" si="58"/>
        <v/>
      </c>
      <c r="N1999" s="27" t="str">
        <f t="shared" si="59"/>
        <v/>
      </c>
      <c r="O1999" s="27" t="str">
        <f t="shared" si="60"/>
        <v/>
      </c>
      <c r="P1999" s="27" t="str">
        <f t="shared" si="61"/>
        <v/>
      </c>
      <c r="Q1999" s="28" t="s">
        <v>66</v>
      </c>
      <c r="R1999" s="33" t="s">
        <v>66</v>
      </c>
      <c r="S1999" s="30">
        <f ca="1">SUMIFS(Dividendos!E:E,Dividendos!B:B,A1999,Dividendos!A:A,"&gt;="&amp;B1999,Dividendos!A:A,"&lt;="&amp; IF(I1999="",TODAY(),I1999 ))*D1999</f>
        <v>0</v>
      </c>
      <c r="T1999" s="30">
        <f t="shared" ca="1" si="62"/>
        <v>0</v>
      </c>
      <c r="U1999" s="31" t="str">
        <f ca="1">IFERROR(__xludf.DUMMYFUNCTION("IFERROR(IF(B1999=TODAY(),GOOGLEFINANCE(""INDEXBVMF:IFIX""),INDEX(GOOGLEFINANCE(""INDEXBVMF:IFIX"",""price"",$B1999),2,2)))"),"")</f>
        <v/>
      </c>
      <c r="V1999" s="31">
        <f ca="1">IFERROR(__xludf.DUMMYFUNCTION("IF(OR(ISBLANK($I1999),I1999=TODAY()), GOOGLEFINANCE(""INDEXBVMF:IFIX"") ,INDEX(GOOGLEFINANCE(""INDEXBVMF:IFIX"",""price"",$I1999),2,2))"),3416.25)</f>
        <v>3416.25</v>
      </c>
      <c r="W1999" s="32" t="e">
        <f t="shared" ca="1" si="63"/>
        <v>#VALUE!</v>
      </c>
      <c r="X1999" s="33" t="s">
        <v>66</v>
      </c>
      <c r="Y1999" s="34">
        <v>0</v>
      </c>
    </row>
    <row r="2000" spans="1:25" ht="15.75" customHeight="1" x14ac:dyDescent="0.2">
      <c r="A2000" s="48"/>
      <c r="B2000" s="45"/>
      <c r="C2000" s="46"/>
      <c r="D2000" s="48"/>
      <c r="E2000" s="135"/>
      <c r="F2000" s="49">
        <f t="shared" si="56"/>
        <v>0</v>
      </c>
      <c r="G2000" s="49">
        <f t="shared" si="57"/>
        <v>0</v>
      </c>
      <c r="H2000" s="34" t="s">
        <v>66</v>
      </c>
      <c r="I2000" s="45"/>
      <c r="J2000" s="46"/>
      <c r="K2000" s="25"/>
      <c r="L2000" s="22"/>
      <c r="M2000" s="47" t="str">
        <f t="shared" si="58"/>
        <v/>
      </c>
      <c r="N2000" s="27" t="str">
        <f t="shared" si="59"/>
        <v/>
      </c>
      <c r="O2000" s="27" t="str">
        <f t="shared" si="60"/>
        <v/>
      </c>
      <c r="P2000" s="27" t="str">
        <f t="shared" si="61"/>
        <v/>
      </c>
      <c r="Q2000" s="28" t="s">
        <v>66</v>
      </c>
      <c r="R2000" s="33" t="s">
        <v>66</v>
      </c>
      <c r="S2000" s="30">
        <f ca="1">SUMIFS(Dividendos!E:E,Dividendos!B:B,A2000,Dividendos!A:A,"&gt;="&amp;B2000,Dividendos!A:A,"&lt;="&amp; IF(I2000="",TODAY(),I2000 ))*D2000</f>
        <v>0</v>
      </c>
      <c r="T2000" s="30">
        <f t="shared" ca="1" si="62"/>
        <v>0</v>
      </c>
      <c r="U2000" s="31" t="str">
        <f ca="1">IFERROR(__xludf.DUMMYFUNCTION("IFERROR(IF(B2000=TODAY(),GOOGLEFINANCE(""INDEXBVMF:IFIX""),INDEX(GOOGLEFINANCE(""INDEXBVMF:IFIX"",""price"",$B2000),2,2)))"),"")</f>
        <v/>
      </c>
      <c r="V2000" s="31">
        <f ca="1">IFERROR(__xludf.DUMMYFUNCTION("IF(OR(ISBLANK($I2000),I2000=TODAY()), GOOGLEFINANCE(""INDEXBVMF:IFIX"") ,INDEX(GOOGLEFINANCE(""INDEXBVMF:IFIX"",""price"",$I2000),2,2))"),3416.25)</f>
        <v>3416.25</v>
      </c>
      <c r="W2000" s="32" t="e">
        <f t="shared" ca="1" si="63"/>
        <v>#VALUE!</v>
      </c>
      <c r="X2000" s="33" t="s">
        <v>66</v>
      </c>
      <c r="Y2000" s="34">
        <v>0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91B3E8-63CB-4A1A-B363-E4B1CAE84786}">
          <x14:formula1>
            <xm:f>DADOS!$A$2:$A$7</xm:f>
          </x14:formula1>
          <xm:sqref>A2:A2000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000"/>
  <sheetViews>
    <sheetView showGridLines="0" workbookViewId="0">
      <pane ySplit="2" topLeftCell="A3" activePane="bottomLeft" state="frozen"/>
      <selection pane="bottomLeft" activeCell="C8" sqref="C8"/>
    </sheetView>
  </sheetViews>
  <sheetFormatPr defaultColWidth="12.5703125" defaultRowHeight="15" customHeight="1" x14ac:dyDescent="0.2"/>
  <cols>
    <col min="1" max="1" width="10.42578125" style="51" bestFit="1" customWidth="1"/>
    <col min="2" max="2" width="8.5703125" style="51" bestFit="1" customWidth="1"/>
    <col min="3" max="3" width="12.5703125" style="51" customWidth="1"/>
    <col min="4" max="4" width="8.140625" style="51" bestFit="1" customWidth="1"/>
    <col min="5" max="5" width="16.85546875" style="51" bestFit="1" customWidth="1"/>
    <col min="6" max="6" width="14.140625" style="51" bestFit="1" customWidth="1"/>
    <col min="7" max="7" width="6.5703125" style="51" bestFit="1" customWidth="1"/>
    <col min="8" max="16384" width="12.5703125" style="51"/>
  </cols>
  <sheetData>
    <row r="1" spans="1:26" ht="15.75" customHeight="1" x14ac:dyDescent="0.2">
      <c r="A1" s="50"/>
      <c r="C1" s="52">
        <f>SUM(C3:C885)</f>
        <v>94.5</v>
      </c>
      <c r="E1" s="53"/>
      <c r="F1" s="53"/>
      <c r="G1" s="54"/>
    </row>
    <row r="2" spans="1:26" ht="15.75" customHeight="1" x14ac:dyDescent="0.2">
      <c r="A2" s="55" t="s">
        <v>32</v>
      </c>
      <c r="B2" s="56" t="s">
        <v>0</v>
      </c>
      <c r="C2" s="56" t="s">
        <v>16</v>
      </c>
      <c r="D2" s="56" t="s">
        <v>33</v>
      </c>
      <c r="E2" s="57" t="s">
        <v>34</v>
      </c>
      <c r="F2" s="57" t="s">
        <v>35</v>
      </c>
      <c r="G2" s="58" t="s">
        <v>36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 x14ac:dyDescent="0.2">
      <c r="A3" s="59">
        <v>45488</v>
      </c>
      <c r="B3" s="60" t="s">
        <v>26</v>
      </c>
      <c r="C3" s="61">
        <v>15</v>
      </c>
      <c r="D3" s="62">
        <v>150</v>
      </c>
      <c r="E3" s="63">
        <v>0.1</v>
      </c>
      <c r="F3" s="63">
        <f ca="1">IFERROR(__xludf.DUMMYFUNCTION("IFERROR(IF(A3=TODAY(),GOOGLEFINANCE(B3),INDEX(GOOGLEFINANCE(B3,""price"",A3),2,2)))"),10.21)</f>
        <v>10.210000000000001</v>
      </c>
      <c r="G3" s="64">
        <v>9.7943192949999994E-3</v>
      </c>
    </row>
    <row r="4" spans="1:26" ht="15.75" customHeight="1" x14ac:dyDescent="0.2">
      <c r="A4" s="59">
        <v>45488</v>
      </c>
      <c r="B4" s="60" t="s">
        <v>27</v>
      </c>
      <c r="C4" s="61">
        <v>35</v>
      </c>
      <c r="D4" s="60">
        <v>20</v>
      </c>
      <c r="E4" s="65">
        <v>1.75</v>
      </c>
      <c r="F4" s="63">
        <f ca="1">IFERROR(__xludf.DUMMYFUNCTION("IFERROR(IF(A4=TODAY(),GOOGLEFINANCE(B4),INDEX(GOOGLEFINANCE(B4,""price"",A4),2,2)))"),219.5)</f>
        <v>219.5</v>
      </c>
      <c r="G4" s="64">
        <v>7.9726651479999997E-3</v>
      </c>
    </row>
    <row r="5" spans="1:26" ht="15.75" customHeight="1" x14ac:dyDescent="0.2">
      <c r="A5" s="59">
        <v>45488</v>
      </c>
      <c r="B5" s="60" t="s">
        <v>28</v>
      </c>
      <c r="C5" s="61">
        <v>11</v>
      </c>
      <c r="D5" s="60">
        <v>10</v>
      </c>
      <c r="E5" s="63">
        <v>1.1000000000000001</v>
      </c>
      <c r="F5" s="63">
        <f ca="1">IFERROR(__xludf.DUMMYFUNCTION("IFERROR(IF(A5=TODAY(),GOOGLEFINANCE(B5),INDEX(GOOGLEFINANCE(B5,""price"",A5),2,2)))"),162.7)</f>
        <v>162.69999999999999</v>
      </c>
      <c r="G5" s="64">
        <v>6.7609096499999998E-3</v>
      </c>
    </row>
    <row r="6" spans="1:26" ht="15.75" customHeight="1" x14ac:dyDescent="0.2">
      <c r="A6" s="59">
        <v>45488</v>
      </c>
      <c r="B6" s="60" t="s">
        <v>29</v>
      </c>
      <c r="C6" s="61">
        <v>8.5</v>
      </c>
      <c r="D6" s="60">
        <v>10</v>
      </c>
      <c r="E6" s="63">
        <v>0.85</v>
      </c>
      <c r="F6" s="63">
        <f ca="1">IFERROR(__xludf.DUMMYFUNCTION("IFERROR(IF(A6=TODAY(),GOOGLEFINANCE(B6),INDEX(GOOGLEFINANCE(B6,""price"",A6),2,2)))"),97.98)</f>
        <v>97.98</v>
      </c>
      <c r="G6" s="64">
        <v>8.675239845E-3</v>
      </c>
    </row>
    <row r="7" spans="1:26" ht="15.75" customHeight="1" x14ac:dyDescent="0.2">
      <c r="A7" s="59">
        <v>45488</v>
      </c>
      <c r="B7" s="60" t="s">
        <v>30</v>
      </c>
      <c r="C7" s="61">
        <v>7</v>
      </c>
      <c r="D7" s="60">
        <v>100</v>
      </c>
      <c r="E7" s="63">
        <v>7.0000000000000007E-2</v>
      </c>
      <c r="F7" s="63" t="str">
        <f ca="1">IFERROR(__xludf.DUMMYFUNCTION("IFERROR(IF(A7=TODAY(),GOOGLEFINANCE(B7),INDEX(GOOGLEFINANCE(B7,""price"",A7),2,2)))"),"")</f>
        <v/>
      </c>
      <c r="G7" s="64" t="s">
        <v>66</v>
      </c>
    </row>
    <row r="8" spans="1:26" ht="15.75" customHeight="1" x14ac:dyDescent="0.2">
      <c r="A8" s="59">
        <v>45488</v>
      </c>
      <c r="B8" s="60" t="s">
        <v>31</v>
      </c>
      <c r="C8" s="61">
        <v>18</v>
      </c>
      <c r="D8" s="60">
        <v>20</v>
      </c>
      <c r="E8" s="63">
        <v>0.9</v>
      </c>
      <c r="F8" s="63">
        <f ca="1">IFERROR(__xludf.DUMMYFUNCTION("IFERROR(IF(A8=TODAY(),GOOGLEFINANCE(B8),INDEX(GOOGLEFINANCE(B8,""price"",A8),2,2)))"),88.28)</f>
        <v>88.28</v>
      </c>
      <c r="G8" s="64">
        <v>1.0194834620000001E-2</v>
      </c>
    </row>
    <row r="9" spans="1:26" ht="15.75" customHeight="1" x14ac:dyDescent="0.2">
      <c r="A9" s="59"/>
      <c r="B9" s="60"/>
      <c r="C9" s="61"/>
      <c r="D9" s="60"/>
      <c r="E9" s="63" t="s">
        <v>66</v>
      </c>
      <c r="F9" s="63" t="str">
        <f ca="1">IFERROR(__xludf.DUMMYFUNCTION("IFERROR(IF(A9=TODAY(),GOOGLEFINANCE(B9),INDEX(GOOGLEFINANCE(B9,""price"",A9),2,2)))"),"")</f>
        <v/>
      </c>
      <c r="G9" s="64" t="s">
        <v>66</v>
      </c>
    </row>
    <row r="10" spans="1:26" ht="15.75" customHeight="1" x14ac:dyDescent="0.2">
      <c r="A10" s="59"/>
      <c r="B10" s="60"/>
      <c r="C10" s="61"/>
      <c r="D10" s="60"/>
      <c r="E10" s="63" t="s">
        <v>66</v>
      </c>
      <c r="F10" s="63" t="str">
        <f ca="1">IFERROR(__xludf.DUMMYFUNCTION("IFERROR(IF(A10=TODAY(),GOOGLEFINANCE(B10),INDEX(GOOGLEFINANCE(B10,""price"",A10),2,2)))"),"")</f>
        <v/>
      </c>
      <c r="G10" s="64" t="s">
        <v>66</v>
      </c>
    </row>
    <row r="11" spans="1:26" ht="15.75" customHeight="1" x14ac:dyDescent="0.2">
      <c r="A11" s="59"/>
      <c r="B11" s="60"/>
      <c r="C11" s="61"/>
      <c r="D11" s="60"/>
      <c r="E11" s="63" t="s">
        <v>66</v>
      </c>
      <c r="F11" s="63" t="str">
        <f ca="1">IFERROR(__xludf.DUMMYFUNCTION("IFERROR(IF(A11=TODAY(),GOOGLEFINANCE(B11),INDEX(GOOGLEFINANCE(B11,""price"",A11),2,2)))"),"")</f>
        <v/>
      </c>
      <c r="G11" s="64" t="s">
        <v>66</v>
      </c>
    </row>
    <row r="12" spans="1:26" ht="15.75" customHeight="1" x14ac:dyDescent="0.2">
      <c r="A12" s="59"/>
      <c r="B12" s="60"/>
      <c r="C12" s="61"/>
      <c r="D12" s="60"/>
      <c r="E12" s="63" t="s">
        <v>66</v>
      </c>
      <c r="F12" s="63" t="str">
        <f ca="1">IFERROR(__xludf.DUMMYFUNCTION("IFERROR(IF(A12=TODAY(),GOOGLEFINANCE(B12),INDEX(GOOGLEFINANCE(B12,""price"",A12),2,2)))"),"")</f>
        <v/>
      </c>
      <c r="G12" s="64" t="s">
        <v>66</v>
      </c>
    </row>
    <row r="13" spans="1:26" ht="15.75" customHeight="1" x14ac:dyDescent="0.2">
      <c r="A13" s="59"/>
      <c r="B13" s="60"/>
      <c r="C13" s="61"/>
      <c r="D13" s="60"/>
      <c r="E13" s="63" t="s">
        <v>66</v>
      </c>
      <c r="F13" s="63" t="str">
        <f ca="1">IFERROR(__xludf.DUMMYFUNCTION("IFERROR(IF(A13=TODAY(),GOOGLEFINANCE(B13),INDEX(GOOGLEFINANCE(B13,""price"",A13),2,2)))"),"")</f>
        <v/>
      </c>
      <c r="G13" s="64" t="s">
        <v>66</v>
      </c>
    </row>
    <row r="14" spans="1:26" ht="15.75" customHeight="1" x14ac:dyDescent="0.2">
      <c r="A14" s="59"/>
      <c r="B14" s="60"/>
      <c r="C14" s="61"/>
      <c r="D14" s="60"/>
      <c r="E14" s="63" t="s">
        <v>66</v>
      </c>
      <c r="F14" s="63" t="str">
        <f ca="1">IFERROR(__xludf.DUMMYFUNCTION("IFERROR(IF(A14=TODAY(),GOOGLEFINANCE(B14),INDEX(GOOGLEFINANCE(B14,""price"",A14),2,2)))"),"")</f>
        <v/>
      </c>
      <c r="G14" s="64" t="s">
        <v>66</v>
      </c>
    </row>
    <row r="15" spans="1:26" ht="15.75" customHeight="1" x14ac:dyDescent="0.2">
      <c r="A15" s="59"/>
      <c r="B15" s="60"/>
      <c r="C15" s="61"/>
      <c r="D15" s="60"/>
      <c r="E15" s="63" t="s">
        <v>66</v>
      </c>
      <c r="F15" s="63" t="str">
        <f ca="1">IFERROR(__xludf.DUMMYFUNCTION("IFERROR(IF(A15=TODAY(),GOOGLEFINANCE(B15),INDEX(GOOGLEFINANCE(B15,""price"",A15),2,2)))"),"")</f>
        <v/>
      </c>
      <c r="G15" s="64" t="s">
        <v>66</v>
      </c>
    </row>
    <row r="16" spans="1:26" ht="15.75" customHeight="1" x14ac:dyDescent="0.2">
      <c r="A16" s="59"/>
      <c r="B16" s="60"/>
      <c r="C16" s="61"/>
      <c r="D16" s="60"/>
      <c r="E16" s="63" t="s">
        <v>66</v>
      </c>
      <c r="F16" s="63" t="str">
        <f ca="1">IFERROR(__xludf.DUMMYFUNCTION("IFERROR(IF(A16=TODAY(),GOOGLEFINANCE(B16),INDEX(GOOGLEFINANCE(B16,""price"",A16),2,2)))"),"")</f>
        <v/>
      </c>
      <c r="G16" s="64" t="s">
        <v>66</v>
      </c>
    </row>
    <row r="17" spans="1:7" ht="15.75" customHeight="1" x14ac:dyDescent="0.2">
      <c r="A17" s="59"/>
      <c r="B17" s="60"/>
      <c r="C17" s="61"/>
      <c r="D17" s="60"/>
      <c r="E17" s="63" t="s">
        <v>66</v>
      </c>
      <c r="F17" s="63" t="str">
        <f ca="1">IFERROR(__xludf.DUMMYFUNCTION("IFERROR(IF(A17=TODAY(),GOOGLEFINANCE(B17),INDEX(GOOGLEFINANCE(B17,""price"",A17),2,2)))"),"")</f>
        <v/>
      </c>
      <c r="G17" s="64" t="s">
        <v>66</v>
      </c>
    </row>
    <row r="18" spans="1:7" ht="15.75" customHeight="1" x14ac:dyDescent="0.2">
      <c r="A18" s="59"/>
      <c r="B18" s="60"/>
      <c r="C18" s="61"/>
      <c r="D18" s="60"/>
      <c r="E18" s="63" t="s">
        <v>66</v>
      </c>
      <c r="F18" s="63" t="str">
        <f ca="1">IFERROR(__xludf.DUMMYFUNCTION("IFERROR(IF(A18=TODAY(),GOOGLEFINANCE(B18),INDEX(GOOGLEFINANCE(B18,""price"",A18),2,2)))"),"")</f>
        <v/>
      </c>
      <c r="G18" s="64" t="s">
        <v>66</v>
      </c>
    </row>
    <row r="19" spans="1:7" ht="15.75" customHeight="1" x14ac:dyDescent="0.2">
      <c r="A19" s="59"/>
      <c r="B19" s="60"/>
      <c r="C19" s="61"/>
      <c r="D19" s="60"/>
      <c r="E19" s="63" t="s">
        <v>66</v>
      </c>
      <c r="F19" s="63" t="str">
        <f ca="1">IFERROR(__xludf.DUMMYFUNCTION("IFERROR(IF(A19=TODAY(),GOOGLEFINANCE(B19),INDEX(GOOGLEFINANCE(B19,""price"",A19),2,2)))"),"")</f>
        <v/>
      </c>
      <c r="G19" s="64" t="s">
        <v>66</v>
      </c>
    </row>
    <row r="20" spans="1:7" ht="15.75" customHeight="1" x14ac:dyDescent="0.2">
      <c r="A20" s="59"/>
      <c r="B20" s="60"/>
      <c r="C20" s="61"/>
      <c r="D20" s="60"/>
      <c r="E20" s="63" t="s">
        <v>66</v>
      </c>
      <c r="F20" s="63" t="str">
        <f ca="1">IFERROR(__xludf.DUMMYFUNCTION("IFERROR(IF(A20=TODAY(),GOOGLEFINANCE(B20),INDEX(GOOGLEFINANCE(B20,""price"",A20),2,2)))"),"")</f>
        <v/>
      </c>
      <c r="G20" s="64" t="s">
        <v>66</v>
      </c>
    </row>
    <row r="21" spans="1:7" ht="15.75" customHeight="1" x14ac:dyDescent="0.2">
      <c r="A21" s="59"/>
      <c r="B21" s="60"/>
      <c r="C21" s="61"/>
      <c r="D21" s="60"/>
      <c r="E21" s="63" t="s">
        <v>66</v>
      </c>
      <c r="F21" s="63" t="str">
        <f ca="1">IFERROR(__xludf.DUMMYFUNCTION("IFERROR(IF(A21=TODAY(),GOOGLEFINANCE(B21),INDEX(GOOGLEFINANCE(B21,""price"",A21),2,2)))"),"")</f>
        <v/>
      </c>
      <c r="G21" s="64" t="s">
        <v>66</v>
      </c>
    </row>
    <row r="22" spans="1:7" ht="15.75" customHeight="1" x14ac:dyDescent="0.2">
      <c r="A22" s="59"/>
      <c r="B22" s="60"/>
      <c r="C22" s="61"/>
      <c r="D22" s="60"/>
      <c r="E22" s="63" t="s">
        <v>66</v>
      </c>
      <c r="F22" s="63" t="str">
        <f ca="1">IFERROR(__xludf.DUMMYFUNCTION("IFERROR(IF(A22=TODAY(),GOOGLEFINANCE(B22),INDEX(GOOGLEFINANCE(B22,""price"",A22),2,2)))"),"")</f>
        <v/>
      </c>
      <c r="G22" s="64" t="s">
        <v>66</v>
      </c>
    </row>
    <row r="23" spans="1:7" ht="15.75" customHeight="1" x14ac:dyDescent="0.2">
      <c r="A23" s="59"/>
      <c r="B23" s="60"/>
      <c r="C23" s="61"/>
      <c r="D23" s="60"/>
      <c r="E23" s="63" t="s">
        <v>66</v>
      </c>
      <c r="F23" s="63" t="str">
        <f ca="1">IFERROR(__xludf.DUMMYFUNCTION("IFERROR(IF(A23=TODAY(),GOOGLEFINANCE(B23),INDEX(GOOGLEFINANCE(B23,""price"",A23),2,2)))"),"")</f>
        <v/>
      </c>
      <c r="G23" s="64" t="s">
        <v>66</v>
      </c>
    </row>
    <row r="24" spans="1:7" ht="15.75" customHeight="1" x14ac:dyDescent="0.2">
      <c r="A24" s="59"/>
      <c r="B24" s="60"/>
      <c r="C24" s="61"/>
      <c r="D24" s="60"/>
      <c r="E24" s="63" t="s">
        <v>66</v>
      </c>
      <c r="F24" s="63" t="str">
        <f ca="1">IFERROR(__xludf.DUMMYFUNCTION("IFERROR(IF(A24=TODAY(),GOOGLEFINANCE(B24),INDEX(GOOGLEFINANCE(B24,""price"",A24),2,2)))"),"")</f>
        <v/>
      </c>
      <c r="G24" s="64" t="s">
        <v>66</v>
      </c>
    </row>
    <row r="25" spans="1:7" ht="15.75" customHeight="1" x14ac:dyDescent="0.2">
      <c r="A25" s="59"/>
      <c r="B25" s="60"/>
      <c r="C25" s="61"/>
      <c r="D25" s="60"/>
      <c r="E25" s="63" t="s">
        <v>66</v>
      </c>
      <c r="F25" s="63" t="str">
        <f ca="1">IFERROR(__xludf.DUMMYFUNCTION("IFERROR(IF(A25=TODAY(),GOOGLEFINANCE(B25),INDEX(GOOGLEFINANCE(B25,""price"",A25),2,2)))"),"")</f>
        <v/>
      </c>
      <c r="G25" s="64" t="s">
        <v>66</v>
      </c>
    </row>
    <row r="26" spans="1:7" ht="15.75" customHeight="1" x14ac:dyDescent="0.2">
      <c r="A26" s="59"/>
      <c r="B26" s="60"/>
      <c r="C26" s="61"/>
      <c r="D26" s="60"/>
      <c r="E26" s="63" t="s">
        <v>66</v>
      </c>
      <c r="F26" s="63" t="str">
        <f ca="1">IFERROR(__xludf.DUMMYFUNCTION("IFERROR(IF(A26=TODAY(),GOOGLEFINANCE(B26),INDEX(GOOGLEFINANCE(B26,""price"",A26),2,2)))"),"")</f>
        <v/>
      </c>
      <c r="G26" s="64" t="s">
        <v>66</v>
      </c>
    </row>
    <row r="27" spans="1:7" ht="15.75" customHeight="1" x14ac:dyDescent="0.2">
      <c r="A27" s="59"/>
      <c r="B27" s="60"/>
      <c r="C27" s="61"/>
      <c r="D27" s="60"/>
      <c r="E27" s="63" t="s">
        <v>66</v>
      </c>
      <c r="F27" s="63" t="str">
        <f ca="1">IFERROR(__xludf.DUMMYFUNCTION("IFERROR(IF(A27=TODAY(),GOOGLEFINANCE(B27),INDEX(GOOGLEFINANCE(B27,""price"",A27),2,2)))"),"")</f>
        <v/>
      </c>
      <c r="G27" s="64" t="s">
        <v>66</v>
      </c>
    </row>
    <row r="28" spans="1:7" ht="15.75" customHeight="1" x14ac:dyDescent="0.2">
      <c r="A28" s="59"/>
      <c r="B28" s="60"/>
      <c r="C28" s="61"/>
      <c r="D28" s="60"/>
      <c r="E28" s="63" t="s">
        <v>66</v>
      </c>
      <c r="F28" s="63" t="str">
        <f ca="1">IFERROR(__xludf.DUMMYFUNCTION("IFERROR(IF(A28=TODAY(),GOOGLEFINANCE(B28),INDEX(GOOGLEFINANCE(B28,""price"",A28),2,2)))"),"")</f>
        <v/>
      </c>
      <c r="G28" s="64" t="s">
        <v>66</v>
      </c>
    </row>
    <row r="29" spans="1:7" ht="15.75" customHeight="1" x14ac:dyDescent="0.2">
      <c r="A29" s="59"/>
      <c r="B29" s="60"/>
      <c r="C29" s="61"/>
      <c r="D29" s="60"/>
      <c r="E29" s="63" t="s">
        <v>66</v>
      </c>
      <c r="F29" s="63" t="str">
        <f ca="1">IFERROR(__xludf.DUMMYFUNCTION("IFERROR(IF(A29=TODAY(),GOOGLEFINANCE(B29),INDEX(GOOGLEFINANCE(B29,""price"",A29),2,2)))"),"")</f>
        <v/>
      </c>
      <c r="G29" s="64" t="s">
        <v>66</v>
      </c>
    </row>
    <row r="30" spans="1:7" ht="15.75" customHeight="1" x14ac:dyDescent="0.2">
      <c r="A30" s="59"/>
      <c r="B30" s="60"/>
      <c r="C30" s="61"/>
      <c r="D30" s="60"/>
      <c r="E30" s="63" t="s">
        <v>66</v>
      </c>
      <c r="F30" s="63" t="str">
        <f ca="1">IFERROR(__xludf.DUMMYFUNCTION("IFERROR(IF(A30=TODAY(),GOOGLEFINANCE(B30),INDEX(GOOGLEFINANCE(B30,""price"",A30),2,2)))"),"")</f>
        <v/>
      </c>
      <c r="G30" s="64" t="s">
        <v>66</v>
      </c>
    </row>
    <row r="31" spans="1:7" ht="15.75" customHeight="1" x14ac:dyDescent="0.2">
      <c r="A31" s="59"/>
      <c r="B31" s="60"/>
      <c r="C31" s="61"/>
      <c r="D31" s="60"/>
      <c r="E31" s="63" t="s">
        <v>66</v>
      </c>
      <c r="F31" s="63" t="str">
        <f ca="1">IFERROR(__xludf.DUMMYFUNCTION("IFERROR(IF(A31=TODAY(),GOOGLEFINANCE(B31),INDEX(GOOGLEFINANCE(B31,""price"",A31),2,2)))"),"")</f>
        <v/>
      </c>
      <c r="G31" s="64" t="s">
        <v>66</v>
      </c>
    </row>
    <row r="32" spans="1:7" ht="15.75" customHeight="1" x14ac:dyDescent="0.2">
      <c r="A32" s="59"/>
      <c r="B32" s="60"/>
      <c r="C32" s="61"/>
      <c r="D32" s="60"/>
      <c r="E32" s="63" t="s">
        <v>66</v>
      </c>
      <c r="F32" s="63" t="str">
        <f ca="1">IFERROR(__xludf.DUMMYFUNCTION("IFERROR(IF(A32=TODAY(),GOOGLEFINANCE(B32),INDEX(GOOGLEFINANCE(B32,""price"",A32),2,2)))"),"")</f>
        <v/>
      </c>
      <c r="G32" s="64" t="s">
        <v>66</v>
      </c>
    </row>
    <row r="33" spans="1:7" ht="15.75" customHeight="1" x14ac:dyDescent="0.2">
      <c r="A33" s="59"/>
      <c r="B33" s="60"/>
      <c r="C33" s="61"/>
      <c r="D33" s="60"/>
      <c r="E33" s="63" t="s">
        <v>66</v>
      </c>
      <c r="F33" s="63" t="str">
        <f ca="1">IFERROR(__xludf.DUMMYFUNCTION("IFERROR(IF(A33=TODAY(),GOOGLEFINANCE(B33),INDEX(GOOGLEFINANCE(B33,""price"",A33),2,2)))"),"")</f>
        <v/>
      </c>
      <c r="G33" s="64" t="s">
        <v>66</v>
      </c>
    </row>
    <row r="34" spans="1:7" ht="15.75" customHeight="1" x14ac:dyDescent="0.2">
      <c r="A34" s="59"/>
      <c r="B34" s="60"/>
      <c r="C34" s="61"/>
      <c r="D34" s="60"/>
      <c r="E34" s="63" t="s">
        <v>66</v>
      </c>
      <c r="F34" s="63" t="str">
        <f ca="1">IFERROR(__xludf.DUMMYFUNCTION("IFERROR(IF(A34=TODAY(),GOOGLEFINANCE(B34),INDEX(GOOGLEFINANCE(B34,""price"",A34),2,2)))"),"")</f>
        <v/>
      </c>
      <c r="G34" s="64" t="s">
        <v>66</v>
      </c>
    </row>
    <row r="35" spans="1:7" ht="15.75" customHeight="1" x14ac:dyDescent="0.2">
      <c r="A35" s="59"/>
      <c r="B35" s="60"/>
      <c r="C35" s="61"/>
      <c r="D35" s="60"/>
      <c r="E35" s="63" t="s">
        <v>66</v>
      </c>
      <c r="F35" s="63" t="str">
        <f ca="1">IFERROR(__xludf.DUMMYFUNCTION("IFERROR(IF(A35=TODAY(),GOOGLEFINANCE(B35),INDEX(GOOGLEFINANCE(B35,""price"",A35),2,2)))"),"")</f>
        <v/>
      </c>
      <c r="G35" s="64" t="s">
        <v>66</v>
      </c>
    </row>
    <row r="36" spans="1:7" ht="15.75" customHeight="1" x14ac:dyDescent="0.2">
      <c r="A36" s="59"/>
      <c r="B36" s="60"/>
      <c r="C36" s="61"/>
      <c r="D36" s="60"/>
      <c r="E36" s="63" t="s">
        <v>66</v>
      </c>
      <c r="F36" s="63" t="str">
        <f ca="1">IFERROR(__xludf.DUMMYFUNCTION("IFERROR(IF(A36=TODAY(),GOOGLEFINANCE(B36),INDEX(GOOGLEFINANCE(B36,""price"",A36),2,2)))"),"")</f>
        <v/>
      </c>
      <c r="G36" s="64" t="s">
        <v>66</v>
      </c>
    </row>
    <row r="37" spans="1:7" ht="15.75" customHeight="1" x14ac:dyDescent="0.2">
      <c r="A37" s="59"/>
      <c r="B37" s="60"/>
      <c r="C37" s="61"/>
      <c r="D37" s="60"/>
      <c r="E37" s="63" t="s">
        <v>66</v>
      </c>
      <c r="F37" s="63" t="str">
        <f ca="1">IFERROR(__xludf.DUMMYFUNCTION("IFERROR(IF(A37=TODAY(),GOOGLEFINANCE(B37),INDEX(GOOGLEFINANCE(B37,""price"",A37),2,2)))"),"")</f>
        <v/>
      </c>
      <c r="G37" s="64" t="s">
        <v>66</v>
      </c>
    </row>
    <row r="38" spans="1:7" ht="15.75" customHeight="1" x14ac:dyDescent="0.2">
      <c r="A38" s="59"/>
      <c r="B38" s="60"/>
      <c r="C38" s="61"/>
      <c r="D38" s="60"/>
      <c r="E38" s="63" t="s">
        <v>66</v>
      </c>
      <c r="F38" s="63" t="str">
        <f ca="1">IFERROR(__xludf.DUMMYFUNCTION("IFERROR(IF(A38=TODAY(),GOOGLEFINANCE(B38),INDEX(GOOGLEFINANCE(B38,""price"",A38),2,2)))"),"")</f>
        <v/>
      </c>
      <c r="G38" s="64" t="s">
        <v>66</v>
      </c>
    </row>
    <row r="39" spans="1:7" ht="15.75" customHeight="1" x14ac:dyDescent="0.2">
      <c r="A39" s="59"/>
      <c r="B39" s="60"/>
      <c r="C39" s="61"/>
      <c r="D39" s="60"/>
      <c r="E39" s="63" t="s">
        <v>66</v>
      </c>
      <c r="F39" s="63" t="str">
        <f ca="1">IFERROR(__xludf.DUMMYFUNCTION("IFERROR(IF(A39=TODAY(),GOOGLEFINANCE(B39),INDEX(GOOGLEFINANCE(B39,""price"",A39),2,2)))"),"")</f>
        <v/>
      </c>
      <c r="G39" s="64" t="s">
        <v>66</v>
      </c>
    </row>
    <row r="40" spans="1:7" ht="15.75" customHeight="1" x14ac:dyDescent="0.2">
      <c r="A40" s="66"/>
      <c r="B40" s="67"/>
      <c r="C40" s="68"/>
      <c r="D40" s="67"/>
      <c r="E40" s="69" t="s">
        <v>66</v>
      </c>
      <c r="F40" s="69" t="str">
        <f ca="1">IFERROR(__xludf.DUMMYFUNCTION("IFERROR(IF(A40=TODAY(),GOOGLEFINANCE(B40),INDEX(GOOGLEFINANCE(B40,""price"",A40),2,2)))"),"")</f>
        <v/>
      </c>
      <c r="G40" s="70" t="s">
        <v>66</v>
      </c>
    </row>
    <row r="41" spans="1:7" ht="15.75" customHeight="1" x14ac:dyDescent="0.2">
      <c r="A41" s="66"/>
      <c r="B41" s="67"/>
      <c r="C41" s="68"/>
      <c r="D41" s="67"/>
      <c r="E41" s="69" t="s">
        <v>66</v>
      </c>
      <c r="F41" s="69" t="str">
        <f ca="1">IFERROR(__xludf.DUMMYFUNCTION("IFERROR(IF(A41=TODAY(),GOOGLEFINANCE(B41),INDEX(GOOGLEFINANCE(B41,""price"",A41),2,2)))"),"")</f>
        <v/>
      </c>
      <c r="G41" s="70" t="s">
        <v>66</v>
      </c>
    </row>
    <row r="42" spans="1:7" ht="15.75" customHeight="1" x14ac:dyDescent="0.2">
      <c r="A42" s="66"/>
      <c r="B42" s="67"/>
      <c r="C42" s="68"/>
      <c r="D42" s="67"/>
      <c r="E42" s="69" t="s">
        <v>66</v>
      </c>
      <c r="F42" s="69" t="str">
        <f ca="1">IFERROR(__xludf.DUMMYFUNCTION("IFERROR(IF(A42=TODAY(),GOOGLEFINANCE(B42),INDEX(GOOGLEFINANCE(B42,""price"",A42),2,2)))"),"")</f>
        <v/>
      </c>
      <c r="G42" s="70" t="s">
        <v>66</v>
      </c>
    </row>
    <row r="43" spans="1:7" ht="15.75" customHeight="1" x14ac:dyDescent="0.2">
      <c r="A43" s="66"/>
      <c r="B43" s="67"/>
      <c r="C43" s="68"/>
      <c r="D43" s="67"/>
      <c r="E43" s="69" t="s">
        <v>66</v>
      </c>
      <c r="F43" s="69" t="str">
        <f ca="1">IFERROR(__xludf.DUMMYFUNCTION("IFERROR(IF(A43=TODAY(),GOOGLEFINANCE(B43),INDEX(GOOGLEFINANCE(B43,""price"",A43),2,2)))"),"")</f>
        <v/>
      </c>
      <c r="G43" s="70" t="s">
        <v>66</v>
      </c>
    </row>
    <row r="44" spans="1:7" ht="15.75" customHeight="1" x14ac:dyDescent="0.2">
      <c r="A44" s="66"/>
      <c r="B44" s="67"/>
      <c r="C44" s="68"/>
      <c r="D44" s="67"/>
      <c r="E44" s="69" t="s">
        <v>66</v>
      </c>
      <c r="F44" s="69" t="str">
        <f ca="1">IFERROR(__xludf.DUMMYFUNCTION("IFERROR(IF(A44=TODAY(),GOOGLEFINANCE(B44),INDEX(GOOGLEFINANCE(B44,""price"",A44),2,2)))"),"")</f>
        <v/>
      </c>
      <c r="G44" s="70" t="s">
        <v>66</v>
      </c>
    </row>
    <row r="45" spans="1:7" ht="15.75" customHeight="1" x14ac:dyDescent="0.2">
      <c r="A45" s="66"/>
      <c r="B45" s="67"/>
      <c r="C45" s="68"/>
      <c r="D45" s="67"/>
      <c r="E45" s="69" t="s">
        <v>66</v>
      </c>
      <c r="F45" s="69" t="str">
        <f ca="1">IFERROR(__xludf.DUMMYFUNCTION("IFERROR(IF(A45=TODAY(),GOOGLEFINANCE(B45),INDEX(GOOGLEFINANCE(B45,""price"",A45),2,2)))"),"")</f>
        <v/>
      </c>
      <c r="G45" s="70" t="s">
        <v>66</v>
      </c>
    </row>
    <row r="46" spans="1:7" ht="15.75" customHeight="1" x14ac:dyDescent="0.2">
      <c r="A46" s="66"/>
      <c r="B46" s="67"/>
      <c r="C46" s="68"/>
      <c r="D46" s="67"/>
      <c r="E46" s="69" t="s">
        <v>66</v>
      </c>
      <c r="F46" s="69" t="str">
        <f ca="1">IFERROR(__xludf.DUMMYFUNCTION("IFERROR(IF(A46=TODAY(),GOOGLEFINANCE(B46),INDEX(GOOGLEFINANCE(B46,""price"",A46),2,2)))"),"")</f>
        <v/>
      </c>
      <c r="G46" s="70" t="s">
        <v>66</v>
      </c>
    </row>
    <row r="47" spans="1:7" ht="15.75" customHeight="1" x14ac:dyDescent="0.2">
      <c r="A47" s="66"/>
      <c r="B47" s="67"/>
      <c r="C47" s="68"/>
      <c r="D47" s="67"/>
      <c r="E47" s="69" t="s">
        <v>66</v>
      </c>
      <c r="F47" s="69" t="str">
        <f ca="1">IFERROR(__xludf.DUMMYFUNCTION("IFERROR(IF(A47=TODAY(),GOOGLEFINANCE(B47),INDEX(GOOGLEFINANCE(B47,""price"",A47),2,2)))"),"")</f>
        <v/>
      </c>
      <c r="G47" s="70" t="s">
        <v>66</v>
      </c>
    </row>
    <row r="48" spans="1:7" ht="15.75" customHeight="1" x14ac:dyDescent="0.2">
      <c r="A48" s="66"/>
      <c r="B48" s="67"/>
      <c r="C48" s="68"/>
      <c r="D48" s="67"/>
      <c r="E48" s="69" t="s">
        <v>66</v>
      </c>
      <c r="F48" s="69" t="str">
        <f ca="1">IFERROR(__xludf.DUMMYFUNCTION("IFERROR(IF(A48=TODAY(),GOOGLEFINANCE(B48),INDEX(GOOGLEFINANCE(B48,""price"",A48),2,2)))"),"")</f>
        <v/>
      </c>
      <c r="G48" s="70" t="s">
        <v>66</v>
      </c>
    </row>
    <row r="49" spans="1:7" ht="15.75" customHeight="1" x14ac:dyDescent="0.2">
      <c r="A49" s="66"/>
      <c r="B49" s="67"/>
      <c r="C49" s="68"/>
      <c r="D49" s="67"/>
      <c r="E49" s="69" t="s">
        <v>66</v>
      </c>
      <c r="F49" s="69" t="str">
        <f ca="1">IFERROR(__xludf.DUMMYFUNCTION("IFERROR(IF(A49=TODAY(),GOOGLEFINANCE(B49),INDEX(GOOGLEFINANCE(B49,""price"",A49),2,2)))"),"")</f>
        <v/>
      </c>
      <c r="G49" s="70" t="s">
        <v>66</v>
      </c>
    </row>
    <row r="50" spans="1:7" ht="15.75" customHeight="1" x14ac:dyDescent="0.2">
      <c r="A50" s="66"/>
      <c r="B50" s="67"/>
      <c r="C50" s="68"/>
      <c r="D50" s="67"/>
      <c r="E50" s="69" t="s">
        <v>66</v>
      </c>
      <c r="F50" s="69" t="str">
        <f ca="1">IFERROR(__xludf.DUMMYFUNCTION("IFERROR(IF(A50=TODAY(),GOOGLEFINANCE(B50),INDEX(GOOGLEFINANCE(B50,""price"",A50),2,2)))"),"")</f>
        <v/>
      </c>
      <c r="G50" s="70" t="s">
        <v>66</v>
      </c>
    </row>
    <row r="51" spans="1:7" ht="15.75" customHeight="1" x14ac:dyDescent="0.2">
      <c r="A51" s="66"/>
      <c r="B51" s="67"/>
      <c r="C51" s="68"/>
      <c r="D51" s="67"/>
      <c r="E51" s="69" t="s">
        <v>66</v>
      </c>
      <c r="F51" s="69" t="str">
        <f ca="1">IFERROR(__xludf.DUMMYFUNCTION("IFERROR(IF(A51=TODAY(),GOOGLEFINANCE(B51),INDEX(GOOGLEFINANCE(B51,""price"",A51),2,2)))"),"")</f>
        <v/>
      </c>
      <c r="G51" s="70" t="s">
        <v>66</v>
      </c>
    </row>
    <row r="52" spans="1:7" ht="15.75" customHeight="1" x14ac:dyDescent="0.2">
      <c r="A52" s="66"/>
      <c r="B52" s="67"/>
      <c r="C52" s="68"/>
      <c r="D52" s="67"/>
      <c r="E52" s="69" t="s">
        <v>66</v>
      </c>
      <c r="F52" s="69" t="str">
        <f ca="1">IFERROR(__xludf.DUMMYFUNCTION("IFERROR(IF(A52=TODAY(),GOOGLEFINANCE(B52),INDEX(GOOGLEFINANCE(B52,""price"",A52),2,2)))"),"")</f>
        <v/>
      </c>
      <c r="G52" s="70" t="s">
        <v>66</v>
      </c>
    </row>
    <row r="53" spans="1:7" ht="15.75" customHeight="1" x14ac:dyDescent="0.2">
      <c r="A53" s="66"/>
      <c r="B53" s="67"/>
      <c r="C53" s="68"/>
      <c r="D53" s="67"/>
      <c r="E53" s="69" t="s">
        <v>66</v>
      </c>
      <c r="F53" s="69" t="str">
        <f ca="1">IFERROR(__xludf.DUMMYFUNCTION("IFERROR(IF(A53=TODAY(),GOOGLEFINANCE(B53),INDEX(GOOGLEFINANCE(B53,""price"",A53),2,2)))"),"")</f>
        <v/>
      </c>
      <c r="G53" s="70" t="s">
        <v>66</v>
      </c>
    </row>
    <row r="54" spans="1:7" ht="15.75" customHeight="1" x14ac:dyDescent="0.2">
      <c r="A54" s="66"/>
      <c r="B54" s="67"/>
      <c r="C54" s="68"/>
      <c r="D54" s="67"/>
      <c r="E54" s="69" t="s">
        <v>66</v>
      </c>
      <c r="F54" s="69" t="str">
        <f ca="1">IFERROR(__xludf.DUMMYFUNCTION("IFERROR(IF(A54=TODAY(),GOOGLEFINANCE(B54),INDEX(GOOGLEFINANCE(B54,""price"",A54),2,2)))"),"")</f>
        <v/>
      </c>
      <c r="G54" s="70" t="s">
        <v>66</v>
      </c>
    </row>
    <row r="55" spans="1:7" ht="15.75" customHeight="1" x14ac:dyDescent="0.2">
      <c r="A55" s="66"/>
      <c r="B55" s="67"/>
      <c r="C55" s="68"/>
      <c r="D55" s="67"/>
      <c r="E55" s="69" t="s">
        <v>66</v>
      </c>
      <c r="F55" s="69" t="str">
        <f ca="1">IFERROR(__xludf.DUMMYFUNCTION("IFERROR(IF(A55=TODAY(),GOOGLEFINANCE(B55),INDEX(GOOGLEFINANCE(B55,""price"",A55),2,2)))"),"")</f>
        <v/>
      </c>
      <c r="G55" s="70" t="s">
        <v>66</v>
      </c>
    </row>
    <row r="56" spans="1:7" ht="15.75" customHeight="1" x14ac:dyDescent="0.2">
      <c r="A56" s="66"/>
      <c r="B56" s="67"/>
      <c r="C56" s="68"/>
      <c r="D56" s="67"/>
      <c r="E56" s="69" t="s">
        <v>66</v>
      </c>
      <c r="F56" s="69" t="str">
        <f ca="1">IFERROR(__xludf.DUMMYFUNCTION("IFERROR(IF(A56=TODAY(),GOOGLEFINANCE(B56),INDEX(GOOGLEFINANCE(B56,""price"",A56),2,2)))"),"")</f>
        <v/>
      </c>
      <c r="G56" s="70" t="s">
        <v>66</v>
      </c>
    </row>
    <row r="57" spans="1:7" ht="15.75" customHeight="1" x14ac:dyDescent="0.2">
      <c r="A57" s="66"/>
      <c r="B57" s="67"/>
      <c r="C57" s="68"/>
      <c r="D57" s="67"/>
      <c r="E57" s="69" t="s">
        <v>66</v>
      </c>
      <c r="F57" s="69" t="str">
        <f ca="1">IFERROR(__xludf.DUMMYFUNCTION("IFERROR(IF(A57=TODAY(),GOOGLEFINANCE(B57),INDEX(GOOGLEFINANCE(B57,""price"",A57),2,2)))"),"")</f>
        <v/>
      </c>
      <c r="G57" s="70" t="s">
        <v>66</v>
      </c>
    </row>
    <row r="58" spans="1:7" ht="15.75" customHeight="1" x14ac:dyDescent="0.2">
      <c r="A58" s="66"/>
      <c r="B58" s="67"/>
      <c r="C58" s="68"/>
      <c r="D58" s="67"/>
      <c r="E58" s="69" t="s">
        <v>66</v>
      </c>
      <c r="F58" s="69" t="str">
        <f ca="1">IFERROR(__xludf.DUMMYFUNCTION("IFERROR(IF(A58=TODAY(),GOOGLEFINANCE(B58),INDEX(GOOGLEFINANCE(B58,""price"",A58),2,2)))"),"")</f>
        <v/>
      </c>
      <c r="G58" s="70" t="s">
        <v>66</v>
      </c>
    </row>
    <row r="59" spans="1:7" ht="15.75" customHeight="1" x14ac:dyDescent="0.2">
      <c r="A59" s="66"/>
      <c r="B59" s="67"/>
      <c r="C59" s="68"/>
      <c r="D59" s="67"/>
      <c r="E59" s="69" t="s">
        <v>66</v>
      </c>
      <c r="F59" s="69" t="str">
        <f ca="1">IFERROR(__xludf.DUMMYFUNCTION("IFERROR(IF(A59=TODAY(),GOOGLEFINANCE(B59),INDEX(GOOGLEFINANCE(B59,""price"",A59),2,2)))"),"")</f>
        <v/>
      </c>
      <c r="G59" s="70" t="s">
        <v>66</v>
      </c>
    </row>
    <row r="60" spans="1:7" ht="15.75" customHeight="1" x14ac:dyDescent="0.2">
      <c r="A60" s="66"/>
      <c r="B60" s="67"/>
      <c r="C60" s="68"/>
      <c r="D60" s="67"/>
      <c r="E60" s="69" t="s">
        <v>66</v>
      </c>
      <c r="F60" s="69" t="str">
        <f ca="1">IFERROR(__xludf.DUMMYFUNCTION("IFERROR(IF(A60=TODAY(),GOOGLEFINANCE(B60),INDEX(GOOGLEFINANCE(B60,""price"",A60),2,2)))"),"")</f>
        <v/>
      </c>
      <c r="G60" s="70" t="s">
        <v>66</v>
      </c>
    </row>
    <row r="61" spans="1:7" ht="15.75" customHeight="1" x14ac:dyDescent="0.2">
      <c r="A61" s="66"/>
      <c r="B61" s="67"/>
      <c r="C61" s="68"/>
      <c r="D61" s="67"/>
      <c r="E61" s="69" t="s">
        <v>66</v>
      </c>
      <c r="F61" s="69" t="str">
        <f ca="1">IFERROR(__xludf.DUMMYFUNCTION("IFERROR(IF(A61=TODAY(),GOOGLEFINANCE(B61),INDEX(GOOGLEFINANCE(B61,""price"",A61),2,2)))"),"")</f>
        <v/>
      </c>
      <c r="G61" s="70" t="s">
        <v>66</v>
      </c>
    </row>
    <row r="62" spans="1:7" ht="15.75" customHeight="1" x14ac:dyDescent="0.2">
      <c r="A62" s="66"/>
      <c r="B62" s="67"/>
      <c r="C62" s="68"/>
      <c r="D62" s="67"/>
      <c r="E62" s="69" t="s">
        <v>66</v>
      </c>
      <c r="F62" s="69" t="str">
        <f ca="1">IFERROR(__xludf.DUMMYFUNCTION("IFERROR(IF(A62=TODAY(),GOOGLEFINANCE(B62),INDEX(GOOGLEFINANCE(B62,""price"",A62),2,2)))"),"")</f>
        <v/>
      </c>
      <c r="G62" s="70" t="s">
        <v>66</v>
      </c>
    </row>
    <row r="63" spans="1:7" ht="15.75" customHeight="1" x14ac:dyDescent="0.2">
      <c r="A63" s="66"/>
      <c r="B63" s="67"/>
      <c r="C63" s="68"/>
      <c r="D63" s="67"/>
      <c r="E63" s="69" t="s">
        <v>66</v>
      </c>
      <c r="F63" s="69" t="str">
        <f ca="1">IFERROR(__xludf.DUMMYFUNCTION("IFERROR(IF(A63=TODAY(),GOOGLEFINANCE(B63),INDEX(GOOGLEFINANCE(B63,""price"",A63),2,2)))"),"")</f>
        <v/>
      </c>
      <c r="G63" s="70" t="s">
        <v>66</v>
      </c>
    </row>
    <row r="64" spans="1:7" ht="15.75" customHeight="1" x14ac:dyDescent="0.2">
      <c r="A64" s="66"/>
      <c r="B64" s="67"/>
      <c r="C64" s="68"/>
      <c r="D64" s="67"/>
      <c r="E64" s="69" t="s">
        <v>66</v>
      </c>
      <c r="F64" s="69" t="str">
        <f ca="1">IFERROR(__xludf.DUMMYFUNCTION("IFERROR(IF(A64=TODAY(),GOOGLEFINANCE(B64),INDEX(GOOGLEFINANCE(B64,""price"",A64),2,2)))"),"")</f>
        <v/>
      </c>
      <c r="G64" s="70" t="s">
        <v>66</v>
      </c>
    </row>
    <row r="65" spans="1:7" ht="15.75" customHeight="1" x14ac:dyDescent="0.2">
      <c r="A65" s="66"/>
      <c r="B65" s="67"/>
      <c r="C65" s="68"/>
      <c r="D65" s="67"/>
      <c r="E65" s="69" t="s">
        <v>66</v>
      </c>
      <c r="F65" s="69" t="str">
        <f ca="1">IFERROR(__xludf.DUMMYFUNCTION("IFERROR(IF(A65=TODAY(),GOOGLEFINANCE(B65),INDEX(GOOGLEFINANCE(B65,""price"",A65),2,2)))"),"")</f>
        <v/>
      </c>
      <c r="G65" s="70" t="s">
        <v>66</v>
      </c>
    </row>
    <row r="66" spans="1:7" ht="15.75" customHeight="1" x14ac:dyDescent="0.2">
      <c r="A66" s="66"/>
      <c r="B66" s="67"/>
      <c r="C66" s="68"/>
      <c r="D66" s="67"/>
      <c r="E66" s="69" t="s">
        <v>66</v>
      </c>
      <c r="F66" s="69" t="str">
        <f ca="1">IFERROR(__xludf.DUMMYFUNCTION("IFERROR(IF(A66=TODAY(),GOOGLEFINANCE(B66),INDEX(GOOGLEFINANCE(B66,""price"",A66),2,2)))"),"")</f>
        <v/>
      </c>
      <c r="G66" s="70" t="s">
        <v>66</v>
      </c>
    </row>
    <row r="67" spans="1:7" ht="15.75" customHeight="1" x14ac:dyDescent="0.2">
      <c r="A67" s="66"/>
      <c r="B67" s="67"/>
      <c r="C67" s="68"/>
      <c r="D67" s="67"/>
      <c r="E67" s="69" t="s">
        <v>66</v>
      </c>
      <c r="F67" s="69" t="str">
        <f ca="1">IFERROR(__xludf.DUMMYFUNCTION("IFERROR(IF(A67=TODAY(),GOOGLEFINANCE(B67),INDEX(GOOGLEFINANCE(B67,""price"",A67),2,2)))"),"")</f>
        <v/>
      </c>
      <c r="G67" s="70" t="s">
        <v>66</v>
      </c>
    </row>
    <row r="68" spans="1:7" ht="15.75" customHeight="1" x14ac:dyDescent="0.2">
      <c r="A68" s="66"/>
      <c r="B68" s="67"/>
      <c r="C68" s="68"/>
      <c r="D68" s="67"/>
      <c r="E68" s="69" t="s">
        <v>66</v>
      </c>
      <c r="F68" s="69" t="str">
        <f ca="1">IFERROR(__xludf.DUMMYFUNCTION("IFERROR(IF(A68=TODAY(),GOOGLEFINANCE(B68),INDEX(GOOGLEFINANCE(B68,""price"",A68),2,2)))"),"")</f>
        <v/>
      </c>
      <c r="G68" s="70" t="s">
        <v>66</v>
      </c>
    </row>
    <row r="69" spans="1:7" ht="15.75" customHeight="1" x14ac:dyDescent="0.2">
      <c r="A69" s="66"/>
      <c r="B69" s="67"/>
      <c r="C69" s="68"/>
      <c r="D69" s="67"/>
      <c r="E69" s="69" t="s">
        <v>66</v>
      </c>
      <c r="F69" s="69" t="str">
        <f ca="1">IFERROR(__xludf.DUMMYFUNCTION("IFERROR(IF(A69=TODAY(),GOOGLEFINANCE(B69),INDEX(GOOGLEFINANCE(B69,""price"",A69),2,2)))"),"")</f>
        <v/>
      </c>
      <c r="G69" s="70" t="s">
        <v>66</v>
      </c>
    </row>
    <row r="70" spans="1:7" ht="15.75" customHeight="1" x14ac:dyDescent="0.2">
      <c r="A70" s="66"/>
      <c r="B70" s="67"/>
      <c r="C70" s="68"/>
      <c r="D70" s="67"/>
      <c r="E70" s="69" t="s">
        <v>66</v>
      </c>
      <c r="F70" s="69" t="str">
        <f ca="1">IFERROR(__xludf.DUMMYFUNCTION("IFERROR(IF(A70=TODAY(),GOOGLEFINANCE(B70),INDEX(GOOGLEFINANCE(B70,""price"",A70),2,2)))"),"")</f>
        <v/>
      </c>
      <c r="G70" s="70" t="s">
        <v>66</v>
      </c>
    </row>
    <row r="71" spans="1:7" ht="15.75" customHeight="1" x14ac:dyDescent="0.2">
      <c r="A71" s="66"/>
      <c r="B71" s="67"/>
      <c r="C71" s="68"/>
      <c r="D71" s="67"/>
      <c r="E71" s="69" t="s">
        <v>66</v>
      </c>
      <c r="F71" s="69" t="str">
        <f ca="1">IFERROR(__xludf.DUMMYFUNCTION("IFERROR(IF(A71=TODAY(),GOOGLEFINANCE(B71),INDEX(GOOGLEFINANCE(B71,""price"",A71),2,2)))"),"")</f>
        <v/>
      </c>
      <c r="G71" s="70" t="s">
        <v>66</v>
      </c>
    </row>
    <row r="72" spans="1:7" ht="15.75" customHeight="1" x14ac:dyDescent="0.2">
      <c r="A72" s="66"/>
      <c r="B72" s="67"/>
      <c r="C72" s="68"/>
      <c r="D72" s="67"/>
      <c r="E72" s="69" t="s">
        <v>66</v>
      </c>
      <c r="F72" s="69" t="str">
        <f ca="1">IFERROR(__xludf.DUMMYFUNCTION("IFERROR(IF(A72=TODAY(),GOOGLEFINANCE(B72),INDEX(GOOGLEFINANCE(B72,""price"",A72),2,2)))"),"")</f>
        <v/>
      </c>
      <c r="G72" s="70" t="s">
        <v>66</v>
      </c>
    </row>
    <row r="73" spans="1:7" ht="15.75" customHeight="1" x14ac:dyDescent="0.2">
      <c r="A73" s="66"/>
      <c r="B73" s="67"/>
      <c r="C73" s="68"/>
      <c r="D73" s="67"/>
      <c r="E73" s="69" t="s">
        <v>66</v>
      </c>
      <c r="F73" s="69" t="str">
        <f ca="1">IFERROR(__xludf.DUMMYFUNCTION("IFERROR(IF(A73=TODAY(),GOOGLEFINANCE(B73),INDEX(GOOGLEFINANCE(B73,""price"",A73),2,2)))"),"")</f>
        <v/>
      </c>
      <c r="G73" s="70" t="s">
        <v>66</v>
      </c>
    </row>
    <row r="74" spans="1:7" ht="15.75" customHeight="1" x14ac:dyDescent="0.2">
      <c r="A74" s="66"/>
      <c r="B74" s="67"/>
      <c r="C74" s="68"/>
      <c r="D74" s="67"/>
      <c r="E74" s="69" t="s">
        <v>66</v>
      </c>
      <c r="F74" s="69" t="str">
        <f ca="1">IFERROR(__xludf.DUMMYFUNCTION("IFERROR(IF(A74=TODAY(),GOOGLEFINANCE(B74),INDEX(GOOGLEFINANCE(B74,""price"",A74),2,2)))"),"")</f>
        <v/>
      </c>
      <c r="G74" s="70" t="s">
        <v>66</v>
      </c>
    </row>
    <row r="75" spans="1:7" ht="15.75" customHeight="1" x14ac:dyDescent="0.2">
      <c r="A75" s="66"/>
      <c r="B75" s="67"/>
      <c r="C75" s="68"/>
      <c r="D75" s="67"/>
      <c r="E75" s="69" t="s">
        <v>66</v>
      </c>
      <c r="F75" s="69" t="str">
        <f ca="1">IFERROR(__xludf.DUMMYFUNCTION("IFERROR(IF(A75=TODAY(),GOOGLEFINANCE(B75),INDEX(GOOGLEFINANCE(B75,""price"",A75),2,2)))"),"")</f>
        <v/>
      </c>
      <c r="G75" s="70" t="s">
        <v>66</v>
      </c>
    </row>
    <row r="76" spans="1:7" ht="15.75" customHeight="1" x14ac:dyDescent="0.2">
      <c r="A76" s="66"/>
      <c r="B76" s="67"/>
      <c r="C76" s="68"/>
      <c r="D76" s="67"/>
      <c r="E76" s="69" t="s">
        <v>66</v>
      </c>
      <c r="F76" s="69" t="str">
        <f ca="1">IFERROR(__xludf.DUMMYFUNCTION("IFERROR(IF(A76=TODAY(),GOOGLEFINANCE(B76),INDEX(GOOGLEFINANCE(B76,""price"",A76),2,2)))"),"")</f>
        <v/>
      </c>
      <c r="G76" s="70" t="s">
        <v>66</v>
      </c>
    </row>
    <row r="77" spans="1:7" ht="15.75" customHeight="1" x14ac:dyDescent="0.2">
      <c r="A77" s="66"/>
      <c r="B77" s="67"/>
      <c r="C77" s="68"/>
      <c r="D77" s="67"/>
      <c r="E77" s="69" t="s">
        <v>66</v>
      </c>
      <c r="F77" s="69" t="str">
        <f ca="1">IFERROR(__xludf.DUMMYFUNCTION("IFERROR(IF(A77=TODAY(),GOOGLEFINANCE(B77),INDEX(GOOGLEFINANCE(B77,""price"",A77),2,2)))"),"")</f>
        <v/>
      </c>
      <c r="G77" s="70" t="s">
        <v>66</v>
      </c>
    </row>
    <row r="78" spans="1:7" ht="15.75" customHeight="1" x14ac:dyDescent="0.2">
      <c r="A78" s="66"/>
      <c r="B78" s="67"/>
      <c r="C78" s="68"/>
      <c r="D78" s="67"/>
      <c r="E78" s="69" t="s">
        <v>66</v>
      </c>
      <c r="F78" s="69" t="str">
        <f ca="1">IFERROR(__xludf.DUMMYFUNCTION("IFERROR(IF(A78=TODAY(),GOOGLEFINANCE(B78),INDEX(GOOGLEFINANCE(B78,""price"",A78),2,2)))"),"")</f>
        <v/>
      </c>
      <c r="G78" s="70" t="s">
        <v>66</v>
      </c>
    </row>
    <row r="79" spans="1:7" ht="15.75" customHeight="1" x14ac:dyDescent="0.2">
      <c r="A79" s="66"/>
      <c r="B79" s="67"/>
      <c r="C79" s="68"/>
      <c r="D79" s="67"/>
      <c r="E79" s="69" t="s">
        <v>66</v>
      </c>
      <c r="F79" s="69" t="str">
        <f ca="1">IFERROR(__xludf.DUMMYFUNCTION("IFERROR(IF(A79=TODAY(),GOOGLEFINANCE(B79),INDEX(GOOGLEFINANCE(B79,""price"",A79),2,2)))"),"")</f>
        <v/>
      </c>
      <c r="G79" s="70" t="s">
        <v>66</v>
      </c>
    </row>
    <row r="80" spans="1:7" ht="15.75" customHeight="1" x14ac:dyDescent="0.2">
      <c r="A80" s="66"/>
      <c r="B80" s="67"/>
      <c r="C80" s="68"/>
      <c r="D80" s="67"/>
      <c r="E80" s="69" t="s">
        <v>66</v>
      </c>
      <c r="F80" s="69" t="str">
        <f ca="1">IFERROR(__xludf.DUMMYFUNCTION("IFERROR(IF(A80=TODAY(),GOOGLEFINANCE(B80),INDEX(GOOGLEFINANCE(B80,""price"",A80),2,2)))"),"")</f>
        <v/>
      </c>
      <c r="G80" s="70" t="s">
        <v>66</v>
      </c>
    </row>
    <row r="81" spans="1:7" ht="15.75" customHeight="1" x14ac:dyDescent="0.2">
      <c r="A81" s="66"/>
      <c r="B81" s="67"/>
      <c r="C81" s="68"/>
      <c r="D81" s="67"/>
      <c r="E81" s="69" t="s">
        <v>66</v>
      </c>
      <c r="F81" s="69" t="str">
        <f ca="1">IFERROR(__xludf.DUMMYFUNCTION("IFERROR(IF(A81=TODAY(),GOOGLEFINANCE(B81),INDEX(GOOGLEFINANCE(B81,""price"",A81),2,2)))"),"")</f>
        <v/>
      </c>
      <c r="G81" s="70" t="s">
        <v>66</v>
      </c>
    </row>
    <row r="82" spans="1:7" ht="15.75" customHeight="1" x14ac:dyDescent="0.2">
      <c r="A82" s="66"/>
      <c r="B82" s="67"/>
      <c r="C82" s="68"/>
      <c r="D82" s="67"/>
      <c r="E82" s="69" t="s">
        <v>66</v>
      </c>
      <c r="F82" s="69" t="str">
        <f ca="1">IFERROR(__xludf.DUMMYFUNCTION("IFERROR(IF(A82=TODAY(),GOOGLEFINANCE(B82),INDEX(GOOGLEFINANCE(B82,""price"",A82),2,2)))"),"")</f>
        <v/>
      </c>
      <c r="G82" s="70" t="s">
        <v>66</v>
      </c>
    </row>
    <row r="83" spans="1:7" ht="15.75" customHeight="1" x14ac:dyDescent="0.2">
      <c r="A83" s="66"/>
      <c r="B83" s="67"/>
      <c r="C83" s="68"/>
      <c r="D83" s="67"/>
      <c r="E83" s="69" t="s">
        <v>66</v>
      </c>
      <c r="F83" s="69" t="str">
        <f ca="1">IFERROR(__xludf.DUMMYFUNCTION("IFERROR(IF(A83=TODAY(),GOOGLEFINANCE(B83),INDEX(GOOGLEFINANCE(B83,""price"",A83),2,2)))"),"")</f>
        <v/>
      </c>
      <c r="G83" s="70" t="s">
        <v>66</v>
      </c>
    </row>
    <row r="84" spans="1:7" ht="15.75" customHeight="1" x14ac:dyDescent="0.2">
      <c r="A84" s="66"/>
      <c r="B84" s="67"/>
      <c r="C84" s="68"/>
      <c r="D84" s="67"/>
      <c r="E84" s="69" t="s">
        <v>66</v>
      </c>
      <c r="F84" s="69" t="str">
        <f ca="1">IFERROR(__xludf.DUMMYFUNCTION("IFERROR(IF(A84=TODAY(),GOOGLEFINANCE(B84),INDEX(GOOGLEFINANCE(B84,""price"",A84),2,2)))"),"")</f>
        <v/>
      </c>
      <c r="G84" s="70" t="s">
        <v>66</v>
      </c>
    </row>
    <row r="85" spans="1:7" ht="15.75" customHeight="1" x14ac:dyDescent="0.2">
      <c r="A85" s="66"/>
      <c r="B85" s="67"/>
      <c r="C85" s="68"/>
      <c r="D85" s="67"/>
      <c r="E85" s="69" t="s">
        <v>66</v>
      </c>
      <c r="F85" s="69" t="str">
        <f ca="1">IFERROR(__xludf.DUMMYFUNCTION("IFERROR(IF(A85=TODAY(),GOOGLEFINANCE(B85),INDEX(GOOGLEFINANCE(B85,""price"",A85),2,2)))"),"")</f>
        <v/>
      </c>
      <c r="G85" s="70" t="s">
        <v>66</v>
      </c>
    </row>
    <row r="86" spans="1:7" ht="15.75" customHeight="1" x14ac:dyDescent="0.2">
      <c r="A86" s="66"/>
      <c r="B86" s="67"/>
      <c r="C86" s="68"/>
      <c r="D86" s="67"/>
      <c r="E86" s="69" t="s">
        <v>66</v>
      </c>
      <c r="F86" s="69" t="str">
        <f ca="1">IFERROR(__xludf.DUMMYFUNCTION("IFERROR(IF(A86=TODAY(),GOOGLEFINANCE(B86),INDEX(GOOGLEFINANCE(B86,""price"",A86),2,2)))"),"")</f>
        <v/>
      </c>
      <c r="G86" s="70" t="s">
        <v>66</v>
      </c>
    </row>
    <row r="87" spans="1:7" ht="15.75" customHeight="1" x14ac:dyDescent="0.2">
      <c r="A87" s="66"/>
      <c r="B87" s="67"/>
      <c r="C87" s="68"/>
      <c r="D87" s="67"/>
      <c r="E87" s="69" t="s">
        <v>66</v>
      </c>
      <c r="F87" s="69" t="str">
        <f ca="1">IFERROR(__xludf.DUMMYFUNCTION("IFERROR(IF(A87=TODAY(),GOOGLEFINANCE(B87),INDEX(GOOGLEFINANCE(B87,""price"",A87),2,2)))"),"")</f>
        <v/>
      </c>
      <c r="G87" s="70" t="s">
        <v>66</v>
      </c>
    </row>
    <row r="88" spans="1:7" ht="15.75" customHeight="1" x14ac:dyDescent="0.2">
      <c r="A88" s="66"/>
      <c r="B88" s="67"/>
      <c r="C88" s="68"/>
      <c r="D88" s="67"/>
      <c r="E88" s="69" t="s">
        <v>66</v>
      </c>
      <c r="F88" s="69" t="str">
        <f ca="1">IFERROR(__xludf.DUMMYFUNCTION("IFERROR(IF(A88=TODAY(),GOOGLEFINANCE(B88),INDEX(GOOGLEFINANCE(B88,""price"",A88),2,2)))"),"")</f>
        <v/>
      </c>
      <c r="G88" s="70" t="s">
        <v>66</v>
      </c>
    </row>
    <row r="89" spans="1:7" ht="15.75" customHeight="1" x14ac:dyDescent="0.2">
      <c r="A89" s="66"/>
      <c r="B89" s="67"/>
      <c r="C89" s="68"/>
      <c r="D89" s="67"/>
      <c r="E89" s="69" t="s">
        <v>66</v>
      </c>
      <c r="F89" s="69" t="str">
        <f ca="1">IFERROR(__xludf.DUMMYFUNCTION("IFERROR(IF(A89=TODAY(),GOOGLEFINANCE(B89),INDEX(GOOGLEFINANCE(B89,""price"",A89),2,2)))"),"")</f>
        <v/>
      </c>
      <c r="G89" s="70" t="s">
        <v>66</v>
      </c>
    </row>
    <row r="90" spans="1:7" ht="15.75" customHeight="1" x14ac:dyDescent="0.2">
      <c r="A90" s="71"/>
      <c r="B90" s="72"/>
      <c r="C90" s="73"/>
      <c r="D90" s="72"/>
      <c r="E90" s="74" t="s">
        <v>66</v>
      </c>
      <c r="F90" s="74" t="str">
        <f ca="1">IFERROR(__xludf.DUMMYFUNCTION("IFERROR(IF(A90=TODAY(),GOOGLEFINANCE(B90),INDEX(GOOGLEFINANCE(B90,""price"",A90),2,2)))"),"")</f>
        <v/>
      </c>
      <c r="G90" s="75" t="s">
        <v>66</v>
      </c>
    </row>
    <row r="91" spans="1:7" ht="15.75" customHeight="1" x14ac:dyDescent="0.2">
      <c r="A91" s="71"/>
      <c r="B91" s="72"/>
      <c r="C91" s="73"/>
      <c r="D91" s="72"/>
      <c r="E91" s="74" t="s">
        <v>66</v>
      </c>
      <c r="F91" s="74" t="str">
        <f ca="1">IFERROR(__xludf.DUMMYFUNCTION("IFERROR(IF(A91=TODAY(),GOOGLEFINANCE(B91),INDEX(GOOGLEFINANCE(B91,""price"",A91),2,2)))"),"")</f>
        <v/>
      </c>
      <c r="G91" s="75" t="s">
        <v>66</v>
      </c>
    </row>
    <row r="92" spans="1:7" ht="15.75" customHeight="1" x14ac:dyDescent="0.2">
      <c r="A92" s="71"/>
      <c r="B92" s="72"/>
      <c r="C92" s="73"/>
      <c r="D92" s="72"/>
      <c r="E92" s="74" t="s">
        <v>66</v>
      </c>
      <c r="F92" s="74" t="str">
        <f ca="1">IFERROR(__xludf.DUMMYFUNCTION("IFERROR(IF(A92=TODAY(),GOOGLEFINANCE(B92),INDEX(GOOGLEFINANCE(B92,""price"",A92),2,2)))"),"")</f>
        <v/>
      </c>
      <c r="G92" s="75" t="s">
        <v>66</v>
      </c>
    </row>
    <row r="93" spans="1:7" ht="15.75" customHeight="1" x14ac:dyDescent="0.2">
      <c r="A93" s="71"/>
      <c r="B93" s="72"/>
      <c r="C93" s="73"/>
      <c r="D93" s="72"/>
      <c r="E93" s="74" t="s">
        <v>66</v>
      </c>
      <c r="F93" s="74" t="str">
        <f ca="1">IFERROR(__xludf.DUMMYFUNCTION("IFERROR(IF(A93=TODAY(),GOOGLEFINANCE(B93),INDEX(GOOGLEFINANCE(B93,""price"",A93),2,2)))"),"")</f>
        <v/>
      </c>
      <c r="G93" s="75" t="s">
        <v>66</v>
      </c>
    </row>
    <row r="94" spans="1:7" ht="15.75" customHeight="1" x14ac:dyDescent="0.2">
      <c r="A94" s="71"/>
      <c r="B94" s="72"/>
      <c r="C94" s="73"/>
      <c r="D94" s="72"/>
      <c r="E94" s="74" t="s">
        <v>66</v>
      </c>
      <c r="F94" s="74" t="str">
        <f ca="1">IFERROR(__xludf.DUMMYFUNCTION("IFERROR(IF(A94=TODAY(),GOOGLEFINANCE(B94),INDEX(GOOGLEFINANCE(B94,""price"",A94),2,2)))"),"")</f>
        <v/>
      </c>
      <c r="G94" s="75" t="s">
        <v>66</v>
      </c>
    </row>
    <row r="95" spans="1:7" ht="15.75" customHeight="1" x14ac:dyDescent="0.2">
      <c r="A95" s="71"/>
      <c r="B95" s="72"/>
      <c r="C95" s="73"/>
      <c r="D95" s="72"/>
      <c r="E95" s="74" t="s">
        <v>66</v>
      </c>
      <c r="F95" s="74" t="str">
        <f ca="1">IFERROR(__xludf.DUMMYFUNCTION("IFERROR(IF(A95=TODAY(),GOOGLEFINANCE(B95),INDEX(GOOGLEFINANCE(B95,""price"",A95),2,2)))"),"")</f>
        <v/>
      </c>
      <c r="G95" s="75" t="s">
        <v>66</v>
      </c>
    </row>
    <row r="96" spans="1:7" ht="15.75" customHeight="1" x14ac:dyDescent="0.2">
      <c r="A96" s="71"/>
      <c r="B96" s="72"/>
      <c r="C96" s="73"/>
      <c r="D96" s="72"/>
      <c r="E96" s="74" t="s">
        <v>66</v>
      </c>
      <c r="F96" s="74" t="str">
        <f ca="1">IFERROR(__xludf.DUMMYFUNCTION("IFERROR(IF(A96=TODAY(),GOOGLEFINANCE(B96),INDEX(GOOGLEFINANCE(B96,""price"",A96),2,2)))"),"")</f>
        <v/>
      </c>
      <c r="G96" s="75" t="s">
        <v>66</v>
      </c>
    </row>
    <row r="97" spans="1:7" ht="15.75" customHeight="1" x14ac:dyDescent="0.2">
      <c r="A97" s="71"/>
      <c r="B97" s="72"/>
      <c r="C97" s="73"/>
      <c r="D97" s="72"/>
      <c r="E97" s="74" t="s">
        <v>66</v>
      </c>
      <c r="F97" s="74" t="str">
        <f ca="1">IFERROR(__xludf.DUMMYFUNCTION("IFERROR(IF(A97=TODAY(),GOOGLEFINANCE(B97),INDEX(GOOGLEFINANCE(B97,""price"",A97),2,2)))"),"")</f>
        <v/>
      </c>
      <c r="G97" s="75" t="s">
        <v>66</v>
      </c>
    </row>
    <row r="98" spans="1:7" ht="15.75" customHeight="1" x14ac:dyDescent="0.2">
      <c r="A98" s="71"/>
      <c r="B98" s="72"/>
      <c r="C98" s="73"/>
      <c r="D98" s="72"/>
      <c r="E98" s="74" t="s">
        <v>66</v>
      </c>
      <c r="F98" s="74" t="str">
        <f ca="1">IFERROR(__xludf.DUMMYFUNCTION("IFERROR(IF(A98=TODAY(),GOOGLEFINANCE(B98),INDEX(GOOGLEFINANCE(B98,""price"",A98),2,2)))"),"")</f>
        <v/>
      </c>
      <c r="G98" s="75" t="s">
        <v>66</v>
      </c>
    </row>
    <row r="99" spans="1:7" ht="15.75" customHeight="1" x14ac:dyDescent="0.2">
      <c r="A99" s="71"/>
      <c r="B99" s="72"/>
      <c r="C99" s="73"/>
      <c r="D99" s="72"/>
      <c r="E99" s="74" t="s">
        <v>66</v>
      </c>
      <c r="F99" s="74" t="str">
        <f ca="1">IFERROR(__xludf.DUMMYFUNCTION("IFERROR(IF(A99=TODAY(),GOOGLEFINANCE(B99),INDEX(GOOGLEFINANCE(B99,""price"",A99),2,2)))"),"")</f>
        <v/>
      </c>
      <c r="G99" s="75" t="s">
        <v>66</v>
      </c>
    </row>
    <row r="100" spans="1:7" ht="15.75" customHeight="1" x14ac:dyDescent="0.2">
      <c r="A100" s="71"/>
      <c r="B100" s="72"/>
      <c r="C100" s="73"/>
      <c r="D100" s="72"/>
      <c r="E100" s="74" t="s">
        <v>66</v>
      </c>
      <c r="F100" s="74" t="str">
        <f ca="1">IFERROR(__xludf.DUMMYFUNCTION("IFERROR(IF(A100=TODAY(),GOOGLEFINANCE(B100),INDEX(GOOGLEFINANCE(B100,""price"",A100),2,2)))"),"")</f>
        <v/>
      </c>
      <c r="G100" s="75" t="s">
        <v>66</v>
      </c>
    </row>
    <row r="101" spans="1:7" ht="15.75" customHeight="1" x14ac:dyDescent="0.2">
      <c r="A101" s="71"/>
      <c r="B101" s="72"/>
      <c r="C101" s="73"/>
      <c r="D101" s="76"/>
      <c r="E101" s="74" t="s">
        <v>66</v>
      </c>
      <c r="F101" s="74" t="str">
        <f ca="1">IFERROR(__xludf.DUMMYFUNCTION("IFERROR(IF(A101=TODAY(),GOOGLEFINANCE(B101),INDEX(GOOGLEFINANCE(B101,""price"",A101),2,2)))"),"")</f>
        <v/>
      </c>
      <c r="G101" s="75" t="s">
        <v>66</v>
      </c>
    </row>
    <row r="102" spans="1:7" ht="15.75" customHeight="1" x14ac:dyDescent="0.2">
      <c r="A102" s="71"/>
      <c r="B102" s="72"/>
      <c r="C102" s="73"/>
      <c r="D102" s="76"/>
      <c r="E102" s="74" t="s">
        <v>66</v>
      </c>
      <c r="F102" s="74" t="str">
        <f ca="1">IFERROR(__xludf.DUMMYFUNCTION("IFERROR(IF(A102=TODAY(),GOOGLEFINANCE(B102),INDEX(GOOGLEFINANCE(B102,""price"",A102),2,2)))"),"")</f>
        <v/>
      </c>
      <c r="G102" s="75" t="s">
        <v>66</v>
      </c>
    </row>
    <row r="103" spans="1:7" ht="15.75" customHeight="1" x14ac:dyDescent="0.2">
      <c r="A103" s="71"/>
      <c r="B103" s="72"/>
      <c r="C103" s="73"/>
      <c r="D103" s="76"/>
      <c r="E103" s="74" t="s">
        <v>66</v>
      </c>
      <c r="F103" s="74" t="str">
        <f ca="1">IFERROR(__xludf.DUMMYFUNCTION("IFERROR(IF(A103=TODAY(),GOOGLEFINANCE(B103),INDEX(GOOGLEFINANCE(B103,""price"",A103),2,2)))"),"")</f>
        <v/>
      </c>
      <c r="G103" s="75" t="s">
        <v>66</v>
      </c>
    </row>
    <row r="104" spans="1:7" ht="15.75" customHeight="1" x14ac:dyDescent="0.2">
      <c r="A104" s="71"/>
      <c r="B104" s="72"/>
      <c r="C104" s="73"/>
      <c r="D104" s="76"/>
      <c r="E104" s="74" t="s">
        <v>66</v>
      </c>
      <c r="F104" s="74" t="str">
        <f ca="1">IFERROR(__xludf.DUMMYFUNCTION("IFERROR(IF(A104=TODAY(),GOOGLEFINANCE(B104),INDEX(GOOGLEFINANCE(B104,""price"",A104),2,2)))"),"")</f>
        <v/>
      </c>
      <c r="G104" s="75" t="s">
        <v>66</v>
      </c>
    </row>
    <row r="105" spans="1:7" ht="15.75" customHeight="1" x14ac:dyDescent="0.2">
      <c r="A105" s="71"/>
      <c r="B105" s="72"/>
      <c r="C105" s="73"/>
      <c r="D105" s="76"/>
      <c r="E105" s="74" t="s">
        <v>66</v>
      </c>
      <c r="F105" s="74" t="str">
        <f ca="1">IFERROR(__xludf.DUMMYFUNCTION("IFERROR(IF(A105=TODAY(),GOOGLEFINANCE(B105),INDEX(GOOGLEFINANCE(B105,""price"",A105),2,2)))"),"")</f>
        <v/>
      </c>
      <c r="G105" s="75" t="s">
        <v>66</v>
      </c>
    </row>
    <row r="106" spans="1:7" ht="15.75" customHeight="1" x14ac:dyDescent="0.2">
      <c r="A106" s="71"/>
      <c r="B106" s="72"/>
      <c r="C106" s="73"/>
      <c r="D106" s="76"/>
      <c r="E106" s="74" t="s">
        <v>66</v>
      </c>
      <c r="F106" s="74" t="str">
        <f ca="1">IFERROR(__xludf.DUMMYFUNCTION("IFERROR(IF(A106=TODAY(),GOOGLEFINANCE(B106),INDEX(GOOGLEFINANCE(B106,""price"",A106),2,2)))"),"")</f>
        <v/>
      </c>
      <c r="G106" s="75" t="s">
        <v>66</v>
      </c>
    </row>
    <row r="107" spans="1:7" ht="15.75" customHeight="1" x14ac:dyDescent="0.2">
      <c r="A107" s="71"/>
      <c r="B107" s="72"/>
      <c r="C107" s="73"/>
      <c r="D107" s="76"/>
      <c r="E107" s="74" t="s">
        <v>66</v>
      </c>
      <c r="F107" s="74" t="str">
        <f ca="1">IFERROR(__xludf.DUMMYFUNCTION("IFERROR(IF(A107=TODAY(),GOOGLEFINANCE(B107),INDEX(GOOGLEFINANCE(B107,""price"",A107),2,2)))"),"")</f>
        <v/>
      </c>
      <c r="G107" s="75" t="s">
        <v>66</v>
      </c>
    </row>
    <row r="108" spans="1:7" ht="15.75" customHeight="1" x14ac:dyDescent="0.2">
      <c r="A108" s="71"/>
      <c r="B108" s="72"/>
      <c r="C108" s="73"/>
      <c r="D108" s="76"/>
      <c r="E108" s="74" t="s">
        <v>66</v>
      </c>
      <c r="F108" s="74" t="str">
        <f ca="1">IFERROR(__xludf.DUMMYFUNCTION("IFERROR(IF(A108=TODAY(),GOOGLEFINANCE(B108),INDEX(GOOGLEFINANCE(B108,""price"",A108),2,2)))"),"")</f>
        <v/>
      </c>
      <c r="G108" s="75" t="s">
        <v>66</v>
      </c>
    </row>
    <row r="109" spans="1:7" ht="15.75" customHeight="1" x14ac:dyDescent="0.2">
      <c r="A109" s="71"/>
      <c r="B109" s="72"/>
      <c r="C109" s="73"/>
      <c r="D109" s="76"/>
      <c r="E109" s="74" t="s">
        <v>66</v>
      </c>
      <c r="F109" s="74" t="str">
        <f ca="1">IFERROR(__xludf.DUMMYFUNCTION("IFERROR(IF(A109=TODAY(),GOOGLEFINANCE(B109),INDEX(GOOGLEFINANCE(B109,""price"",A109),2,2)))"),"")</f>
        <v/>
      </c>
      <c r="G109" s="75" t="s">
        <v>66</v>
      </c>
    </row>
    <row r="110" spans="1:7" ht="15.75" customHeight="1" x14ac:dyDescent="0.2">
      <c r="A110" s="71"/>
      <c r="B110" s="72"/>
      <c r="C110" s="73"/>
      <c r="D110" s="76"/>
      <c r="E110" s="74" t="s">
        <v>66</v>
      </c>
      <c r="F110" s="74" t="str">
        <f ca="1">IFERROR(__xludf.DUMMYFUNCTION("IFERROR(IF(A110=TODAY(),GOOGLEFINANCE(B110),INDEX(GOOGLEFINANCE(B110,""price"",A110),2,2)))"),"")</f>
        <v/>
      </c>
      <c r="G110" s="75" t="s">
        <v>66</v>
      </c>
    </row>
    <row r="111" spans="1:7" ht="15.75" customHeight="1" x14ac:dyDescent="0.2">
      <c r="A111" s="71"/>
      <c r="B111" s="72"/>
      <c r="C111" s="73"/>
      <c r="D111" s="76"/>
      <c r="E111" s="74" t="s">
        <v>66</v>
      </c>
      <c r="F111" s="74" t="str">
        <f ca="1">IFERROR(__xludf.DUMMYFUNCTION("IFERROR(IF(A111=TODAY(),GOOGLEFINANCE(B111),INDEX(GOOGLEFINANCE(B111,""price"",A111),2,2)))"),"")</f>
        <v/>
      </c>
      <c r="G111" s="75" t="s">
        <v>66</v>
      </c>
    </row>
    <row r="112" spans="1:7" ht="15.75" customHeight="1" x14ac:dyDescent="0.2">
      <c r="A112" s="71"/>
      <c r="B112" s="72"/>
      <c r="C112" s="73"/>
      <c r="D112" s="76"/>
      <c r="E112" s="74" t="s">
        <v>66</v>
      </c>
      <c r="F112" s="74" t="str">
        <f ca="1">IFERROR(__xludf.DUMMYFUNCTION("IFERROR(IF(A112=TODAY(),GOOGLEFINANCE(B112),INDEX(GOOGLEFINANCE(B112,""price"",A112),2,2)))"),"")</f>
        <v/>
      </c>
      <c r="G112" s="75" t="s">
        <v>66</v>
      </c>
    </row>
    <row r="113" spans="1:7" ht="15.75" customHeight="1" x14ac:dyDescent="0.2">
      <c r="A113" s="71"/>
      <c r="B113" s="72"/>
      <c r="C113" s="73"/>
      <c r="D113" s="76"/>
      <c r="E113" s="74" t="s">
        <v>66</v>
      </c>
      <c r="F113" s="74" t="str">
        <f ca="1">IFERROR(__xludf.DUMMYFUNCTION("IFERROR(IF(A113=TODAY(),GOOGLEFINANCE(B113),INDEX(GOOGLEFINANCE(B113,""price"",A113),2,2)))"),"")</f>
        <v/>
      </c>
      <c r="G113" s="75" t="s">
        <v>66</v>
      </c>
    </row>
    <row r="114" spans="1:7" ht="15.75" customHeight="1" x14ac:dyDescent="0.2">
      <c r="A114" s="71"/>
      <c r="B114" s="72"/>
      <c r="C114" s="73"/>
      <c r="D114" s="76"/>
      <c r="E114" s="74" t="s">
        <v>66</v>
      </c>
      <c r="F114" s="74" t="str">
        <f ca="1">IFERROR(__xludf.DUMMYFUNCTION("IFERROR(IF(A114=TODAY(),GOOGLEFINANCE(B114),INDEX(GOOGLEFINANCE(B114,""price"",A114),2,2)))"),"")</f>
        <v/>
      </c>
      <c r="G114" s="75" t="s">
        <v>66</v>
      </c>
    </row>
    <row r="115" spans="1:7" ht="15.75" customHeight="1" x14ac:dyDescent="0.2">
      <c r="A115" s="71"/>
      <c r="B115" s="72"/>
      <c r="C115" s="73"/>
      <c r="D115" s="76"/>
      <c r="E115" s="74" t="s">
        <v>66</v>
      </c>
      <c r="F115" s="74" t="str">
        <f ca="1">IFERROR(__xludf.DUMMYFUNCTION("IFERROR(IF(A115=TODAY(),GOOGLEFINANCE(B115),INDEX(GOOGLEFINANCE(B115,""price"",A115),2,2)))"),"")</f>
        <v/>
      </c>
      <c r="G115" s="75" t="s">
        <v>66</v>
      </c>
    </row>
    <row r="116" spans="1:7" ht="15.75" customHeight="1" x14ac:dyDescent="0.2">
      <c r="A116" s="71"/>
      <c r="B116" s="72"/>
      <c r="C116" s="73"/>
      <c r="D116" s="76"/>
      <c r="E116" s="74" t="s">
        <v>66</v>
      </c>
      <c r="F116" s="74" t="str">
        <f ca="1">IFERROR(__xludf.DUMMYFUNCTION("IFERROR(IF(A116=TODAY(),GOOGLEFINANCE(B116),INDEX(GOOGLEFINANCE(B116,""price"",A116),2,2)))"),"")</f>
        <v/>
      </c>
      <c r="G116" s="75" t="s">
        <v>66</v>
      </c>
    </row>
    <row r="117" spans="1:7" ht="15.75" customHeight="1" x14ac:dyDescent="0.2">
      <c r="A117" s="71"/>
      <c r="B117" s="72"/>
      <c r="C117" s="73"/>
      <c r="D117" s="76"/>
      <c r="E117" s="74" t="s">
        <v>66</v>
      </c>
      <c r="F117" s="74" t="str">
        <f ca="1">IFERROR(__xludf.DUMMYFUNCTION("IFERROR(IF(A117=TODAY(),GOOGLEFINANCE(B117),INDEX(GOOGLEFINANCE(B117,""price"",A117),2,2)))"),"")</f>
        <v/>
      </c>
      <c r="G117" s="75" t="s">
        <v>66</v>
      </c>
    </row>
    <row r="118" spans="1:7" ht="15.75" customHeight="1" x14ac:dyDescent="0.2">
      <c r="A118" s="71"/>
      <c r="B118" s="72"/>
      <c r="C118" s="73"/>
      <c r="D118" s="76"/>
      <c r="E118" s="74" t="s">
        <v>66</v>
      </c>
      <c r="F118" s="74" t="str">
        <f ca="1">IFERROR(__xludf.DUMMYFUNCTION("IFERROR(IF(A118=TODAY(),GOOGLEFINANCE(B118),INDEX(GOOGLEFINANCE(B118,""price"",A118),2,2)))"),"")</f>
        <v/>
      </c>
      <c r="G118" s="75" t="s">
        <v>66</v>
      </c>
    </row>
    <row r="119" spans="1:7" ht="15.75" customHeight="1" x14ac:dyDescent="0.2">
      <c r="A119" s="71"/>
      <c r="B119" s="72"/>
      <c r="C119" s="73"/>
      <c r="D119" s="76"/>
      <c r="E119" s="74" t="s">
        <v>66</v>
      </c>
      <c r="F119" s="74" t="str">
        <f ca="1">IFERROR(__xludf.DUMMYFUNCTION("IFERROR(IF(A119=TODAY(),GOOGLEFINANCE(B119),INDEX(GOOGLEFINANCE(B119,""price"",A119),2,2)))"),"")</f>
        <v/>
      </c>
      <c r="G119" s="75" t="s">
        <v>66</v>
      </c>
    </row>
    <row r="120" spans="1:7" ht="15.75" customHeight="1" x14ac:dyDescent="0.2">
      <c r="A120" s="71"/>
      <c r="B120" s="72"/>
      <c r="C120" s="73"/>
      <c r="D120" s="76"/>
      <c r="E120" s="74" t="s">
        <v>66</v>
      </c>
      <c r="F120" s="74" t="str">
        <f ca="1">IFERROR(__xludf.DUMMYFUNCTION("IFERROR(IF(A120=TODAY(),GOOGLEFINANCE(B120),INDEX(GOOGLEFINANCE(B120,""price"",A120),2,2)))"),"")</f>
        <v/>
      </c>
      <c r="G120" s="75" t="s">
        <v>66</v>
      </c>
    </row>
    <row r="121" spans="1:7" ht="15.75" customHeight="1" x14ac:dyDescent="0.2">
      <c r="A121" s="71"/>
      <c r="B121" s="72"/>
      <c r="C121" s="73"/>
      <c r="D121" s="76"/>
      <c r="E121" s="74" t="s">
        <v>66</v>
      </c>
      <c r="F121" s="74" t="str">
        <f ca="1">IFERROR(__xludf.DUMMYFUNCTION("IFERROR(IF(A121=TODAY(),GOOGLEFINANCE(B121),INDEX(GOOGLEFINANCE(B121,""price"",A121),2,2)))"),"")</f>
        <v/>
      </c>
      <c r="G121" s="75" t="s">
        <v>66</v>
      </c>
    </row>
    <row r="122" spans="1:7" ht="15.75" customHeight="1" x14ac:dyDescent="0.2">
      <c r="A122" s="71"/>
      <c r="B122" s="72"/>
      <c r="C122" s="73"/>
      <c r="D122" s="76"/>
      <c r="E122" s="74" t="s">
        <v>66</v>
      </c>
      <c r="F122" s="74" t="str">
        <f ca="1">IFERROR(__xludf.DUMMYFUNCTION("IFERROR(IF(A122=TODAY(),GOOGLEFINANCE(B122),INDEX(GOOGLEFINANCE(B122,""price"",A122),2,2)))"),"")</f>
        <v/>
      </c>
      <c r="G122" s="75" t="s">
        <v>66</v>
      </c>
    </row>
    <row r="123" spans="1:7" ht="15.75" customHeight="1" x14ac:dyDescent="0.2">
      <c r="A123" s="71"/>
      <c r="B123" s="72"/>
      <c r="C123" s="73"/>
      <c r="D123" s="76"/>
      <c r="E123" s="74" t="s">
        <v>66</v>
      </c>
      <c r="F123" s="74" t="str">
        <f ca="1">IFERROR(__xludf.DUMMYFUNCTION("IFERROR(IF(A123=TODAY(),GOOGLEFINANCE(B123),INDEX(GOOGLEFINANCE(B123,""price"",A123),2,2)))"),"")</f>
        <v/>
      </c>
      <c r="G123" s="75" t="s">
        <v>66</v>
      </c>
    </row>
    <row r="124" spans="1:7" ht="15.75" customHeight="1" x14ac:dyDescent="0.2">
      <c r="A124" s="71"/>
      <c r="B124" s="72"/>
      <c r="C124" s="73"/>
      <c r="D124" s="76"/>
      <c r="E124" s="74" t="s">
        <v>66</v>
      </c>
      <c r="F124" s="74" t="str">
        <f ca="1">IFERROR(__xludf.DUMMYFUNCTION("IFERROR(IF(A124=TODAY(),GOOGLEFINANCE(B124),INDEX(GOOGLEFINANCE(B124,""price"",A124),2,2)))"),"")</f>
        <v/>
      </c>
      <c r="G124" s="75" t="s">
        <v>66</v>
      </c>
    </row>
    <row r="125" spans="1:7" ht="15.75" customHeight="1" x14ac:dyDescent="0.2">
      <c r="A125" s="71"/>
      <c r="B125" s="72"/>
      <c r="C125" s="73"/>
      <c r="D125" s="76"/>
      <c r="E125" s="74" t="s">
        <v>66</v>
      </c>
      <c r="F125" s="74" t="str">
        <f ca="1">IFERROR(__xludf.DUMMYFUNCTION("IFERROR(IF(A125=TODAY(),GOOGLEFINANCE(B125),INDEX(GOOGLEFINANCE(B125,""price"",A125),2,2)))"),"")</f>
        <v/>
      </c>
      <c r="G125" s="75" t="s">
        <v>66</v>
      </c>
    </row>
    <row r="126" spans="1:7" ht="15.75" customHeight="1" x14ac:dyDescent="0.2">
      <c r="A126" s="71"/>
      <c r="B126" s="72"/>
      <c r="C126" s="73"/>
      <c r="D126" s="76"/>
      <c r="E126" s="74" t="s">
        <v>66</v>
      </c>
      <c r="F126" s="74" t="str">
        <f ca="1">IFERROR(__xludf.DUMMYFUNCTION("IFERROR(IF(A126=TODAY(),GOOGLEFINANCE(B126),INDEX(GOOGLEFINANCE(B126,""price"",A126),2,2)))"),"")</f>
        <v/>
      </c>
      <c r="G126" s="75" t="s">
        <v>66</v>
      </c>
    </row>
    <row r="127" spans="1:7" ht="15.75" customHeight="1" x14ac:dyDescent="0.2">
      <c r="A127" s="71"/>
      <c r="B127" s="72"/>
      <c r="C127" s="73"/>
      <c r="D127" s="76"/>
      <c r="E127" s="74" t="s">
        <v>66</v>
      </c>
      <c r="F127" s="74" t="str">
        <f ca="1">IFERROR(__xludf.DUMMYFUNCTION("IFERROR(IF(A127=TODAY(),GOOGLEFINANCE(B127),INDEX(GOOGLEFINANCE(B127,""price"",A127),2,2)))"),"")</f>
        <v/>
      </c>
      <c r="G127" s="75" t="s">
        <v>66</v>
      </c>
    </row>
    <row r="128" spans="1:7" ht="15.75" customHeight="1" x14ac:dyDescent="0.2">
      <c r="A128" s="71"/>
      <c r="B128" s="72"/>
      <c r="C128" s="73"/>
      <c r="D128" s="76"/>
      <c r="E128" s="74" t="s">
        <v>66</v>
      </c>
      <c r="F128" s="74" t="str">
        <f ca="1">IFERROR(__xludf.DUMMYFUNCTION("IFERROR(IF(A128=TODAY(),GOOGLEFINANCE(B128),INDEX(GOOGLEFINANCE(B128,""price"",A128),2,2)))"),"")</f>
        <v/>
      </c>
      <c r="G128" s="75" t="s">
        <v>66</v>
      </c>
    </row>
    <row r="129" spans="1:7" ht="15.75" customHeight="1" x14ac:dyDescent="0.2">
      <c r="A129" s="71"/>
      <c r="B129" s="72"/>
      <c r="C129" s="73"/>
      <c r="D129" s="76"/>
      <c r="E129" s="74" t="s">
        <v>66</v>
      </c>
      <c r="F129" s="74" t="str">
        <f ca="1">IFERROR(__xludf.DUMMYFUNCTION("IFERROR(IF(A129=TODAY(),GOOGLEFINANCE(B129),INDEX(GOOGLEFINANCE(B129,""price"",A129),2,2)))"),"")</f>
        <v/>
      </c>
      <c r="G129" s="75" t="s">
        <v>66</v>
      </c>
    </row>
    <row r="130" spans="1:7" ht="15.75" customHeight="1" x14ac:dyDescent="0.2">
      <c r="A130" s="71"/>
      <c r="B130" s="72"/>
      <c r="C130" s="73"/>
      <c r="D130" s="76"/>
      <c r="E130" s="74" t="s">
        <v>66</v>
      </c>
      <c r="F130" s="74" t="str">
        <f ca="1">IFERROR(__xludf.DUMMYFUNCTION("IFERROR(IF(A130=TODAY(),GOOGLEFINANCE(B130),INDEX(GOOGLEFINANCE(B130,""price"",A130),2,2)))"),"")</f>
        <v/>
      </c>
      <c r="G130" s="75" t="s">
        <v>66</v>
      </c>
    </row>
    <row r="131" spans="1:7" ht="15.75" customHeight="1" x14ac:dyDescent="0.2">
      <c r="A131" s="71"/>
      <c r="B131" s="72"/>
      <c r="C131" s="73"/>
      <c r="D131" s="76"/>
      <c r="E131" s="74" t="s">
        <v>66</v>
      </c>
      <c r="F131" s="74" t="str">
        <f ca="1">IFERROR(__xludf.DUMMYFUNCTION("IFERROR(IF(A131=TODAY(),GOOGLEFINANCE(B131),INDEX(GOOGLEFINANCE(B131,""price"",A131),2,2)))"),"")</f>
        <v/>
      </c>
      <c r="G131" s="75" t="s">
        <v>66</v>
      </c>
    </row>
    <row r="132" spans="1:7" ht="15.75" customHeight="1" x14ac:dyDescent="0.2">
      <c r="A132" s="71"/>
      <c r="B132" s="72"/>
      <c r="C132" s="73"/>
      <c r="D132" s="76"/>
      <c r="E132" s="74" t="s">
        <v>66</v>
      </c>
      <c r="F132" s="74" t="str">
        <f ca="1">IFERROR(__xludf.DUMMYFUNCTION("IFERROR(IF(A132=TODAY(),GOOGLEFINANCE(B132),INDEX(GOOGLEFINANCE(B132,""price"",A132),2,2)))"),"")</f>
        <v/>
      </c>
      <c r="G132" s="75" t="s">
        <v>66</v>
      </c>
    </row>
    <row r="133" spans="1:7" ht="15.75" customHeight="1" x14ac:dyDescent="0.2">
      <c r="A133" s="71"/>
      <c r="B133" s="72"/>
      <c r="C133" s="73"/>
      <c r="D133" s="76"/>
      <c r="E133" s="74" t="s">
        <v>66</v>
      </c>
      <c r="F133" s="74" t="str">
        <f ca="1">IFERROR(__xludf.DUMMYFUNCTION("IFERROR(IF(A133=TODAY(),GOOGLEFINANCE(B133),INDEX(GOOGLEFINANCE(B133,""price"",A133),2,2)))"),"")</f>
        <v/>
      </c>
      <c r="G133" s="75" t="s">
        <v>66</v>
      </c>
    </row>
    <row r="134" spans="1:7" ht="15.75" customHeight="1" x14ac:dyDescent="0.2">
      <c r="A134" s="71"/>
      <c r="B134" s="72"/>
      <c r="C134" s="73"/>
      <c r="D134" s="76"/>
      <c r="E134" s="74" t="s">
        <v>66</v>
      </c>
      <c r="F134" s="74" t="str">
        <f ca="1">IFERROR(__xludf.DUMMYFUNCTION("IFERROR(IF(A134=TODAY(),GOOGLEFINANCE(B134),INDEX(GOOGLEFINANCE(B134,""price"",A134),2,2)))"),"")</f>
        <v/>
      </c>
      <c r="G134" s="75" t="s">
        <v>66</v>
      </c>
    </row>
    <row r="135" spans="1:7" ht="15.75" customHeight="1" x14ac:dyDescent="0.2">
      <c r="A135" s="71"/>
      <c r="B135" s="72"/>
      <c r="C135" s="73"/>
      <c r="D135" s="76"/>
      <c r="E135" s="74" t="s">
        <v>66</v>
      </c>
      <c r="F135" s="74" t="str">
        <f ca="1">IFERROR(__xludf.DUMMYFUNCTION("IFERROR(IF(A135=TODAY(),GOOGLEFINANCE(B135),INDEX(GOOGLEFINANCE(B135,""price"",A135),2,2)))"),"")</f>
        <v/>
      </c>
      <c r="G135" s="75" t="s">
        <v>66</v>
      </c>
    </row>
    <row r="136" spans="1:7" ht="15.75" customHeight="1" x14ac:dyDescent="0.2">
      <c r="A136" s="71"/>
      <c r="B136" s="72"/>
      <c r="C136" s="73"/>
      <c r="D136" s="76"/>
      <c r="E136" s="74" t="s">
        <v>66</v>
      </c>
      <c r="F136" s="74" t="str">
        <f ca="1">IFERROR(__xludf.DUMMYFUNCTION("IFERROR(IF(A136=TODAY(),GOOGLEFINANCE(B136),INDEX(GOOGLEFINANCE(B136,""price"",A136),2,2)))"),"")</f>
        <v/>
      </c>
      <c r="G136" s="75" t="s">
        <v>66</v>
      </c>
    </row>
    <row r="137" spans="1:7" ht="15.75" customHeight="1" x14ac:dyDescent="0.2">
      <c r="A137" s="71"/>
      <c r="B137" s="72"/>
      <c r="C137" s="73"/>
      <c r="D137" s="76"/>
      <c r="E137" s="74" t="s">
        <v>66</v>
      </c>
      <c r="F137" s="74" t="str">
        <f ca="1">IFERROR(__xludf.DUMMYFUNCTION("IFERROR(IF(A137=TODAY(),GOOGLEFINANCE(B137),INDEX(GOOGLEFINANCE(B137,""price"",A137),2,2)))"),"")</f>
        <v/>
      </c>
      <c r="G137" s="75" t="s">
        <v>66</v>
      </c>
    </row>
    <row r="138" spans="1:7" ht="15.75" customHeight="1" x14ac:dyDescent="0.2">
      <c r="A138" s="71"/>
      <c r="B138" s="72"/>
      <c r="C138" s="73"/>
      <c r="D138" s="76"/>
      <c r="E138" s="74" t="s">
        <v>66</v>
      </c>
      <c r="F138" s="74" t="str">
        <f ca="1">IFERROR(__xludf.DUMMYFUNCTION("IFERROR(IF(A138=TODAY(),GOOGLEFINANCE(B138),INDEX(GOOGLEFINANCE(B138,""price"",A138),2,2)))"),"")</f>
        <v/>
      </c>
      <c r="G138" s="75" t="s">
        <v>66</v>
      </c>
    </row>
    <row r="139" spans="1:7" ht="15.75" customHeight="1" x14ac:dyDescent="0.2">
      <c r="A139" s="71"/>
      <c r="B139" s="72"/>
      <c r="C139" s="73"/>
      <c r="D139" s="76"/>
      <c r="E139" s="74" t="s">
        <v>66</v>
      </c>
      <c r="F139" s="74" t="str">
        <f ca="1">IFERROR(__xludf.DUMMYFUNCTION("IFERROR(IF(A139=TODAY(),GOOGLEFINANCE(B139),INDEX(GOOGLEFINANCE(B139,""price"",A139),2,2)))"),"")</f>
        <v/>
      </c>
      <c r="G139" s="75" t="s">
        <v>66</v>
      </c>
    </row>
    <row r="140" spans="1:7" ht="15.75" customHeight="1" x14ac:dyDescent="0.2">
      <c r="A140" s="71"/>
      <c r="B140" s="72"/>
      <c r="C140" s="73"/>
      <c r="D140" s="76"/>
      <c r="E140" s="74" t="s">
        <v>66</v>
      </c>
      <c r="F140" s="74" t="str">
        <f ca="1">IFERROR(__xludf.DUMMYFUNCTION("IFERROR(IF(A140=TODAY(),GOOGLEFINANCE(B140),INDEX(GOOGLEFINANCE(B140,""price"",A140),2,2)))"),"")</f>
        <v/>
      </c>
      <c r="G140" s="75" t="s">
        <v>66</v>
      </c>
    </row>
    <row r="141" spans="1:7" ht="15.75" customHeight="1" x14ac:dyDescent="0.2">
      <c r="A141" s="71"/>
      <c r="B141" s="72"/>
      <c r="C141" s="73"/>
      <c r="D141" s="76"/>
      <c r="E141" s="74" t="s">
        <v>66</v>
      </c>
      <c r="F141" s="74" t="str">
        <f ca="1">IFERROR(__xludf.DUMMYFUNCTION("IFERROR(IF(A141=TODAY(),GOOGLEFINANCE(B141),INDEX(GOOGLEFINANCE(B141,""price"",A141),2,2)))"),"")</f>
        <v/>
      </c>
      <c r="G141" s="75" t="s">
        <v>66</v>
      </c>
    </row>
    <row r="142" spans="1:7" ht="15.75" customHeight="1" x14ac:dyDescent="0.2">
      <c r="A142" s="71"/>
      <c r="B142" s="72"/>
      <c r="C142" s="73"/>
      <c r="D142" s="76"/>
      <c r="E142" s="74" t="s">
        <v>66</v>
      </c>
      <c r="F142" s="74" t="str">
        <f ca="1">IFERROR(__xludf.DUMMYFUNCTION("IFERROR(IF(A142=TODAY(),GOOGLEFINANCE(B142),INDEX(GOOGLEFINANCE(B142,""price"",A142),2,2)))"),"")</f>
        <v/>
      </c>
      <c r="G142" s="75" t="s">
        <v>66</v>
      </c>
    </row>
    <row r="143" spans="1:7" ht="15.75" customHeight="1" x14ac:dyDescent="0.2">
      <c r="A143" s="71"/>
      <c r="B143" s="72"/>
      <c r="C143" s="73"/>
      <c r="D143" s="76"/>
      <c r="E143" s="74" t="s">
        <v>66</v>
      </c>
      <c r="F143" s="74" t="str">
        <f ca="1">IFERROR(__xludf.DUMMYFUNCTION("IFERROR(IF(A143=TODAY(),GOOGLEFINANCE(B143),INDEX(GOOGLEFINANCE(B143,""price"",A143),2,2)))"),"")</f>
        <v/>
      </c>
      <c r="G143" s="75" t="s">
        <v>66</v>
      </c>
    </row>
    <row r="144" spans="1:7" ht="15.75" customHeight="1" x14ac:dyDescent="0.2">
      <c r="A144" s="71"/>
      <c r="B144" s="72"/>
      <c r="C144" s="73"/>
      <c r="D144" s="76"/>
      <c r="E144" s="74" t="s">
        <v>66</v>
      </c>
      <c r="F144" s="74" t="str">
        <f ca="1">IFERROR(__xludf.DUMMYFUNCTION("IFERROR(IF(A144=TODAY(),GOOGLEFINANCE(B144),INDEX(GOOGLEFINANCE(B144,""price"",A144),2,2)))"),"")</f>
        <v/>
      </c>
      <c r="G144" s="75" t="s">
        <v>66</v>
      </c>
    </row>
    <row r="145" spans="1:7" ht="15.75" customHeight="1" x14ac:dyDescent="0.2">
      <c r="A145" s="71"/>
      <c r="B145" s="72"/>
      <c r="C145" s="73"/>
      <c r="D145" s="76"/>
      <c r="E145" s="74" t="s">
        <v>66</v>
      </c>
      <c r="F145" s="74" t="str">
        <f ca="1">IFERROR(__xludf.DUMMYFUNCTION("IFERROR(IF(A145=TODAY(),GOOGLEFINANCE(B145),INDEX(GOOGLEFINANCE(B145,""price"",A145),2,2)))"),"")</f>
        <v/>
      </c>
      <c r="G145" s="75" t="s">
        <v>66</v>
      </c>
    </row>
    <row r="146" spans="1:7" ht="15.75" customHeight="1" x14ac:dyDescent="0.2">
      <c r="A146" s="71"/>
      <c r="B146" s="72"/>
      <c r="C146" s="73"/>
      <c r="D146" s="76"/>
      <c r="E146" s="74" t="s">
        <v>66</v>
      </c>
      <c r="F146" s="74" t="str">
        <f ca="1">IFERROR(__xludf.DUMMYFUNCTION("IFERROR(IF(A146=TODAY(),GOOGLEFINANCE(B146),INDEX(GOOGLEFINANCE(B146,""price"",A146),2,2)))"),"")</f>
        <v/>
      </c>
      <c r="G146" s="75" t="s">
        <v>66</v>
      </c>
    </row>
    <row r="147" spans="1:7" ht="15.75" customHeight="1" x14ac:dyDescent="0.2">
      <c r="A147" s="71"/>
      <c r="B147" s="72"/>
      <c r="C147" s="73"/>
      <c r="D147" s="76"/>
      <c r="E147" s="74" t="s">
        <v>66</v>
      </c>
      <c r="F147" s="74" t="str">
        <f ca="1">IFERROR(__xludf.DUMMYFUNCTION("IFERROR(IF(A147=TODAY(),GOOGLEFINANCE(B147),INDEX(GOOGLEFINANCE(B147,""price"",A147),2,2)))"),"")</f>
        <v/>
      </c>
      <c r="G147" s="75" t="s">
        <v>66</v>
      </c>
    </row>
    <row r="148" spans="1:7" ht="15.75" customHeight="1" x14ac:dyDescent="0.2">
      <c r="A148" s="71"/>
      <c r="B148" s="72"/>
      <c r="C148" s="73"/>
      <c r="D148" s="76"/>
      <c r="E148" s="74" t="s">
        <v>66</v>
      </c>
      <c r="F148" s="74" t="str">
        <f ca="1">IFERROR(__xludf.DUMMYFUNCTION("IFERROR(IF(A148=TODAY(),GOOGLEFINANCE(B148),INDEX(GOOGLEFINANCE(B148,""price"",A148),2,2)))"),"")</f>
        <v/>
      </c>
      <c r="G148" s="75" t="s">
        <v>66</v>
      </c>
    </row>
    <row r="149" spans="1:7" ht="15.75" customHeight="1" x14ac:dyDescent="0.2">
      <c r="A149" s="71"/>
      <c r="B149" s="72"/>
      <c r="C149" s="73"/>
      <c r="D149" s="76"/>
      <c r="E149" s="74" t="s">
        <v>66</v>
      </c>
      <c r="F149" s="74" t="str">
        <f ca="1">IFERROR(__xludf.DUMMYFUNCTION("IFERROR(IF(A149=TODAY(),GOOGLEFINANCE(B149),INDEX(GOOGLEFINANCE(B149,""price"",A149),2,2)))"),"")</f>
        <v/>
      </c>
      <c r="G149" s="75" t="s">
        <v>66</v>
      </c>
    </row>
    <row r="150" spans="1:7" ht="15.75" customHeight="1" x14ac:dyDescent="0.2">
      <c r="A150" s="71"/>
      <c r="B150" s="72"/>
      <c r="C150" s="73"/>
      <c r="D150" s="76"/>
      <c r="E150" s="74" t="s">
        <v>66</v>
      </c>
      <c r="F150" s="74" t="str">
        <f ca="1">IFERROR(__xludf.DUMMYFUNCTION("IFERROR(IF(A150=TODAY(),GOOGLEFINANCE(B150),INDEX(GOOGLEFINANCE(B150,""price"",A150),2,2)))"),"")</f>
        <v/>
      </c>
      <c r="G150" s="75" t="s">
        <v>66</v>
      </c>
    </row>
    <row r="151" spans="1:7" ht="15.75" customHeight="1" x14ac:dyDescent="0.2">
      <c r="A151" s="71"/>
      <c r="B151" s="72"/>
      <c r="C151" s="73"/>
      <c r="D151" s="76"/>
      <c r="E151" s="74" t="s">
        <v>66</v>
      </c>
      <c r="F151" s="74" t="str">
        <f ca="1">IFERROR(__xludf.DUMMYFUNCTION("IFERROR(IF(A151=TODAY(),GOOGLEFINANCE(B151),INDEX(GOOGLEFINANCE(B151,""price"",A151),2,2)))"),"")</f>
        <v/>
      </c>
      <c r="G151" s="75" t="s">
        <v>66</v>
      </c>
    </row>
    <row r="152" spans="1:7" ht="15.75" customHeight="1" x14ac:dyDescent="0.2">
      <c r="A152" s="71"/>
      <c r="B152" s="72"/>
      <c r="C152" s="73"/>
      <c r="D152" s="76"/>
      <c r="E152" s="74" t="s">
        <v>66</v>
      </c>
      <c r="F152" s="74" t="str">
        <f ca="1">IFERROR(__xludf.DUMMYFUNCTION("IFERROR(IF(A152=TODAY(),GOOGLEFINANCE(B152),INDEX(GOOGLEFINANCE(B152,""price"",A152),2,2)))"),"")</f>
        <v/>
      </c>
      <c r="G152" s="75" t="s">
        <v>66</v>
      </c>
    </row>
    <row r="153" spans="1:7" ht="15.75" customHeight="1" x14ac:dyDescent="0.2">
      <c r="A153" s="71"/>
      <c r="B153" s="72"/>
      <c r="C153" s="73"/>
      <c r="D153" s="76"/>
      <c r="E153" s="74" t="s">
        <v>66</v>
      </c>
      <c r="F153" s="74" t="str">
        <f ca="1">IFERROR(__xludf.DUMMYFUNCTION("IFERROR(IF(A153=TODAY(),GOOGLEFINANCE(B153),INDEX(GOOGLEFINANCE(B153,""price"",A153),2,2)))"),"")</f>
        <v/>
      </c>
      <c r="G153" s="75" t="s">
        <v>66</v>
      </c>
    </row>
    <row r="154" spans="1:7" ht="15.75" customHeight="1" x14ac:dyDescent="0.2">
      <c r="A154" s="71"/>
      <c r="B154" s="72"/>
      <c r="C154" s="73"/>
      <c r="D154" s="76"/>
      <c r="E154" s="74" t="s">
        <v>66</v>
      </c>
      <c r="F154" s="74" t="str">
        <f ca="1">IFERROR(__xludf.DUMMYFUNCTION("IFERROR(IF(A154=TODAY(),GOOGLEFINANCE(B154),INDEX(GOOGLEFINANCE(B154,""price"",A154),2,2)))"),"")</f>
        <v/>
      </c>
      <c r="G154" s="75" t="s">
        <v>66</v>
      </c>
    </row>
    <row r="155" spans="1:7" ht="15.75" customHeight="1" x14ac:dyDescent="0.2">
      <c r="A155" s="71"/>
      <c r="B155" s="72"/>
      <c r="C155" s="73"/>
      <c r="D155" s="76"/>
      <c r="E155" s="74" t="s">
        <v>66</v>
      </c>
      <c r="F155" s="74" t="str">
        <f ca="1">IFERROR(__xludf.DUMMYFUNCTION("IFERROR(IF(A155=TODAY(),GOOGLEFINANCE(B155),INDEX(GOOGLEFINANCE(B155,""price"",A155),2,2)))"),"")</f>
        <v/>
      </c>
      <c r="G155" s="75" t="s">
        <v>66</v>
      </c>
    </row>
    <row r="156" spans="1:7" ht="15.75" customHeight="1" x14ac:dyDescent="0.2">
      <c r="A156" s="71"/>
      <c r="B156" s="72"/>
      <c r="C156" s="73"/>
      <c r="D156" s="76"/>
      <c r="E156" s="74" t="s">
        <v>66</v>
      </c>
      <c r="F156" s="74" t="str">
        <f ca="1">IFERROR(__xludf.DUMMYFUNCTION("IFERROR(IF(A156=TODAY(),GOOGLEFINANCE(B156),INDEX(GOOGLEFINANCE(B156,""price"",A156),2,2)))"),"")</f>
        <v/>
      </c>
      <c r="G156" s="75" t="s">
        <v>66</v>
      </c>
    </row>
    <row r="157" spans="1:7" ht="15.75" customHeight="1" x14ac:dyDescent="0.2">
      <c r="A157" s="71"/>
      <c r="B157" s="72"/>
      <c r="C157" s="73"/>
      <c r="D157" s="76"/>
      <c r="E157" s="74" t="s">
        <v>66</v>
      </c>
      <c r="F157" s="74" t="str">
        <f ca="1">IFERROR(__xludf.DUMMYFUNCTION("IFERROR(IF(A157=TODAY(),GOOGLEFINANCE(B157),INDEX(GOOGLEFINANCE(B157,""price"",A157),2,2)))"),"")</f>
        <v/>
      </c>
      <c r="G157" s="75" t="s">
        <v>66</v>
      </c>
    </row>
    <row r="158" spans="1:7" ht="15.75" customHeight="1" x14ac:dyDescent="0.2">
      <c r="A158" s="71"/>
      <c r="B158" s="72"/>
      <c r="C158" s="73"/>
      <c r="D158" s="76"/>
      <c r="E158" s="74" t="s">
        <v>66</v>
      </c>
      <c r="F158" s="74" t="str">
        <f ca="1">IFERROR(__xludf.DUMMYFUNCTION("IFERROR(IF(A158=TODAY(),GOOGLEFINANCE(B158),INDEX(GOOGLEFINANCE(B158,""price"",A158),2,2)))"),"")</f>
        <v/>
      </c>
      <c r="G158" s="75" t="s">
        <v>66</v>
      </c>
    </row>
    <row r="159" spans="1:7" ht="15.75" customHeight="1" x14ac:dyDescent="0.2">
      <c r="A159" s="71"/>
      <c r="B159" s="72"/>
      <c r="C159" s="73"/>
      <c r="D159" s="76"/>
      <c r="E159" s="74" t="s">
        <v>66</v>
      </c>
      <c r="F159" s="74" t="str">
        <f ca="1">IFERROR(__xludf.DUMMYFUNCTION("IFERROR(IF(A159=TODAY(),GOOGLEFINANCE(B159),INDEX(GOOGLEFINANCE(B159,""price"",A159),2,2)))"),"")</f>
        <v/>
      </c>
      <c r="G159" s="75" t="s">
        <v>66</v>
      </c>
    </row>
    <row r="160" spans="1:7" ht="15.75" customHeight="1" x14ac:dyDescent="0.2">
      <c r="A160" s="71"/>
      <c r="B160" s="72"/>
      <c r="C160" s="73"/>
      <c r="D160" s="76"/>
      <c r="E160" s="74" t="s">
        <v>66</v>
      </c>
      <c r="F160" s="74" t="str">
        <f ca="1">IFERROR(__xludf.DUMMYFUNCTION("IFERROR(IF(A160=TODAY(),GOOGLEFINANCE(B160),INDEX(GOOGLEFINANCE(B160,""price"",A160),2,2)))"),"")</f>
        <v/>
      </c>
      <c r="G160" s="75" t="s">
        <v>66</v>
      </c>
    </row>
    <row r="161" spans="1:7" ht="15.75" customHeight="1" x14ac:dyDescent="0.2">
      <c r="A161" s="71"/>
      <c r="B161" s="72"/>
      <c r="C161" s="73"/>
      <c r="D161" s="76"/>
      <c r="E161" s="74" t="s">
        <v>66</v>
      </c>
      <c r="F161" s="74" t="str">
        <f ca="1">IFERROR(__xludf.DUMMYFUNCTION("IFERROR(IF(A161=TODAY(),GOOGLEFINANCE(B161),INDEX(GOOGLEFINANCE(B161,""price"",A161),2,2)))"),"")</f>
        <v/>
      </c>
      <c r="G161" s="75" t="s">
        <v>66</v>
      </c>
    </row>
    <row r="162" spans="1:7" ht="15.75" customHeight="1" x14ac:dyDescent="0.2">
      <c r="A162" s="71"/>
      <c r="B162" s="72"/>
      <c r="C162" s="73"/>
      <c r="D162" s="76"/>
      <c r="E162" s="74" t="s">
        <v>66</v>
      </c>
      <c r="F162" s="74" t="str">
        <f ca="1">IFERROR(__xludf.DUMMYFUNCTION("IFERROR(IF(A162=TODAY(),GOOGLEFINANCE(B162),INDEX(GOOGLEFINANCE(B162,""price"",A162),2,2)))"),"")</f>
        <v/>
      </c>
      <c r="G162" s="75" t="s">
        <v>66</v>
      </c>
    </row>
    <row r="163" spans="1:7" ht="15.75" customHeight="1" x14ac:dyDescent="0.2">
      <c r="A163" s="71"/>
      <c r="B163" s="72"/>
      <c r="C163" s="73"/>
      <c r="D163" s="76"/>
      <c r="E163" s="74" t="s">
        <v>66</v>
      </c>
      <c r="F163" s="74" t="str">
        <f ca="1">IFERROR(__xludf.DUMMYFUNCTION("IFERROR(IF(A163=TODAY(),GOOGLEFINANCE(B163),INDEX(GOOGLEFINANCE(B163,""price"",A163),2,2)))"),"")</f>
        <v/>
      </c>
      <c r="G163" s="75" t="s">
        <v>66</v>
      </c>
    </row>
    <row r="164" spans="1:7" ht="15.75" customHeight="1" x14ac:dyDescent="0.2">
      <c r="A164" s="71"/>
      <c r="B164" s="72"/>
      <c r="C164" s="73"/>
      <c r="D164" s="76"/>
      <c r="E164" s="74" t="s">
        <v>66</v>
      </c>
      <c r="F164" s="74" t="str">
        <f ca="1">IFERROR(__xludf.DUMMYFUNCTION("IFERROR(IF(A164=TODAY(),GOOGLEFINANCE(B164),INDEX(GOOGLEFINANCE(B164,""price"",A164),2,2)))"),"")</f>
        <v/>
      </c>
      <c r="G164" s="75" t="s">
        <v>66</v>
      </c>
    </row>
    <row r="165" spans="1:7" ht="15.75" customHeight="1" x14ac:dyDescent="0.2">
      <c r="A165" s="71"/>
      <c r="B165" s="72"/>
      <c r="C165" s="73"/>
      <c r="D165" s="76"/>
      <c r="E165" s="74" t="s">
        <v>66</v>
      </c>
      <c r="F165" s="74" t="str">
        <f ca="1">IFERROR(__xludf.DUMMYFUNCTION("IFERROR(IF(A165=TODAY(),GOOGLEFINANCE(B165),INDEX(GOOGLEFINANCE(B165,""price"",A165),2,2)))"),"")</f>
        <v/>
      </c>
      <c r="G165" s="75" t="s">
        <v>66</v>
      </c>
    </row>
    <row r="166" spans="1:7" ht="15.75" customHeight="1" x14ac:dyDescent="0.2">
      <c r="A166" s="71"/>
      <c r="B166" s="72"/>
      <c r="C166" s="73"/>
      <c r="D166" s="76"/>
      <c r="E166" s="74" t="s">
        <v>66</v>
      </c>
      <c r="F166" s="74" t="str">
        <f ca="1">IFERROR(__xludf.DUMMYFUNCTION("IFERROR(IF(A166=TODAY(),GOOGLEFINANCE(B166),INDEX(GOOGLEFINANCE(B166,""price"",A166),2,2)))"),"")</f>
        <v/>
      </c>
      <c r="G166" s="75" t="s">
        <v>66</v>
      </c>
    </row>
    <row r="167" spans="1:7" ht="15.75" customHeight="1" x14ac:dyDescent="0.2">
      <c r="A167" s="71"/>
      <c r="B167" s="72"/>
      <c r="C167" s="73"/>
      <c r="D167" s="76"/>
      <c r="E167" s="74" t="s">
        <v>66</v>
      </c>
      <c r="F167" s="74" t="str">
        <f ca="1">IFERROR(__xludf.DUMMYFUNCTION("IFERROR(IF(A167=TODAY(),GOOGLEFINANCE(B167),INDEX(GOOGLEFINANCE(B167,""price"",A167),2,2)))"),"")</f>
        <v/>
      </c>
      <c r="G167" s="75" t="s">
        <v>66</v>
      </c>
    </row>
    <row r="168" spans="1:7" ht="15.75" customHeight="1" x14ac:dyDescent="0.2">
      <c r="A168" s="71"/>
      <c r="B168" s="72"/>
      <c r="C168" s="73"/>
      <c r="D168" s="76"/>
      <c r="E168" s="74" t="s">
        <v>66</v>
      </c>
      <c r="F168" s="74" t="str">
        <f ca="1">IFERROR(__xludf.DUMMYFUNCTION("IFERROR(IF(A168=TODAY(),GOOGLEFINANCE(B168),INDEX(GOOGLEFINANCE(B168,""price"",A168),2,2)))"),"")</f>
        <v/>
      </c>
      <c r="G168" s="75" t="s">
        <v>66</v>
      </c>
    </row>
    <row r="169" spans="1:7" ht="15.75" customHeight="1" x14ac:dyDescent="0.2">
      <c r="A169" s="71"/>
      <c r="B169" s="72"/>
      <c r="C169" s="73"/>
      <c r="D169" s="76"/>
      <c r="E169" s="74" t="s">
        <v>66</v>
      </c>
      <c r="F169" s="74" t="str">
        <f ca="1">IFERROR(__xludf.DUMMYFUNCTION("IFERROR(IF(A169=TODAY(),GOOGLEFINANCE(B169),INDEX(GOOGLEFINANCE(B169,""price"",A169),2,2)))"),"")</f>
        <v/>
      </c>
      <c r="G169" s="75" t="s">
        <v>66</v>
      </c>
    </row>
    <row r="170" spans="1:7" ht="15.75" customHeight="1" x14ac:dyDescent="0.2">
      <c r="A170" s="71"/>
      <c r="B170" s="72"/>
      <c r="C170" s="73"/>
      <c r="D170" s="76"/>
      <c r="E170" s="74" t="s">
        <v>66</v>
      </c>
      <c r="F170" s="74" t="str">
        <f ca="1">IFERROR(__xludf.DUMMYFUNCTION("IFERROR(IF(A170=TODAY(),GOOGLEFINANCE(B170),INDEX(GOOGLEFINANCE(B170,""price"",A170),2,2)))"),"")</f>
        <v/>
      </c>
      <c r="G170" s="75" t="s">
        <v>66</v>
      </c>
    </row>
    <row r="171" spans="1:7" ht="15.75" customHeight="1" x14ac:dyDescent="0.2">
      <c r="A171" s="71"/>
      <c r="B171" s="72"/>
      <c r="C171" s="73"/>
      <c r="D171" s="76"/>
      <c r="E171" s="74" t="s">
        <v>66</v>
      </c>
      <c r="F171" s="74" t="str">
        <f ca="1">IFERROR(__xludf.DUMMYFUNCTION("IFERROR(IF(A171=TODAY(),GOOGLEFINANCE(B171),INDEX(GOOGLEFINANCE(B171,""price"",A171),2,2)))"),"")</f>
        <v/>
      </c>
      <c r="G171" s="75" t="s">
        <v>66</v>
      </c>
    </row>
    <row r="172" spans="1:7" ht="15.75" customHeight="1" x14ac:dyDescent="0.2">
      <c r="A172" s="71"/>
      <c r="B172" s="72"/>
      <c r="C172" s="73"/>
      <c r="D172" s="76"/>
      <c r="E172" s="74" t="s">
        <v>66</v>
      </c>
      <c r="F172" s="74" t="str">
        <f ca="1">IFERROR(__xludf.DUMMYFUNCTION("IFERROR(IF(A172=TODAY(),GOOGLEFINANCE(B172),INDEX(GOOGLEFINANCE(B172,""price"",A172),2,2)))"),"")</f>
        <v/>
      </c>
      <c r="G172" s="75" t="s">
        <v>66</v>
      </c>
    </row>
    <row r="173" spans="1:7" ht="15.75" customHeight="1" x14ac:dyDescent="0.2">
      <c r="A173" s="71"/>
      <c r="B173" s="72"/>
      <c r="C173" s="73"/>
      <c r="D173" s="76"/>
      <c r="E173" s="74" t="s">
        <v>66</v>
      </c>
      <c r="F173" s="74" t="str">
        <f ca="1">IFERROR(__xludf.DUMMYFUNCTION("IFERROR(IF(A173=TODAY(),GOOGLEFINANCE(B173),INDEX(GOOGLEFINANCE(B173,""price"",A173),2,2)))"),"")</f>
        <v/>
      </c>
      <c r="G173" s="75" t="s">
        <v>66</v>
      </c>
    </row>
    <row r="174" spans="1:7" ht="15.75" customHeight="1" x14ac:dyDescent="0.2">
      <c r="A174" s="71"/>
      <c r="B174" s="72"/>
      <c r="C174" s="73"/>
      <c r="D174" s="76"/>
      <c r="E174" s="74" t="s">
        <v>66</v>
      </c>
      <c r="F174" s="74" t="str">
        <f ca="1">IFERROR(__xludf.DUMMYFUNCTION("IFERROR(IF(A174=TODAY(),GOOGLEFINANCE(B174),INDEX(GOOGLEFINANCE(B174,""price"",A174),2,2)))"),"")</f>
        <v/>
      </c>
      <c r="G174" s="75" t="s">
        <v>66</v>
      </c>
    </row>
    <row r="175" spans="1:7" ht="15.75" customHeight="1" x14ac:dyDescent="0.2">
      <c r="A175" s="71"/>
      <c r="B175" s="72"/>
      <c r="C175" s="73"/>
      <c r="D175" s="76"/>
      <c r="E175" s="74" t="s">
        <v>66</v>
      </c>
      <c r="F175" s="74" t="str">
        <f ca="1">IFERROR(__xludf.DUMMYFUNCTION("IFERROR(IF(A175=TODAY(),GOOGLEFINANCE(B175),INDEX(GOOGLEFINANCE(B175,""price"",A175),2,2)))"),"")</f>
        <v/>
      </c>
      <c r="G175" s="75" t="s">
        <v>66</v>
      </c>
    </row>
    <row r="176" spans="1:7" ht="15.75" customHeight="1" x14ac:dyDescent="0.2">
      <c r="A176" s="71"/>
      <c r="B176" s="72"/>
      <c r="C176" s="73"/>
      <c r="D176" s="76"/>
      <c r="E176" s="74" t="s">
        <v>66</v>
      </c>
      <c r="F176" s="74" t="str">
        <f ca="1">IFERROR(__xludf.DUMMYFUNCTION("IFERROR(IF(A176=TODAY(),GOOGLEFINANCE(B176),INDEX(GOOGLEFINANCE(B176,""price"",A176),2,2)))"),"")</f>
        <v/>
      </c>
      <c r="G176" s="75" t="s">
        <v>66</v>
      </c>
    </row>
    <row r="177" spans="1:7" ht="15.75" customHeight="1" x14ac:dyDescent="0.2">
      <c r="A177" s="71"/>
      <c r="B177" s="72"/>
      <c r="C177" s="73"/>
      <c r="D177" s="76"/>
      <c r="E177" s="74" t="s">
        <v>66</v>
      </c>
      <c r="F177" s="74" t="str">
        <f ca="1">IFERROR(__xludf.DUMMYFUNCTION("IFERROR(IF(A177=TODAY(),GOOGLEFINANCE(B177),INDEX(GOOGLEFINANCE(B177,""price"",A177),2,2)))"),"")</f>
        <v/>
      </c>
      <c r="G177" s="75" t="s">
        <v>66</v>
      </c>
    </row>
    <row r="178" spans="1:7" ht="15.75" customHeight="1" x14ac:dyDescent="0.2">
      <c r="A178" s="71"/>
      <c r="B178" s="72"/>
      <c r="C178" s="73"/>
      <c r="D178" s="76"/>
      <c r="E178" s="74" t="s">
        <v>66</v>
      </c>
      <c r="F178" s="74" t="str">
        <f ca="1">IFERROR(__xludf.DUMMYFUNCTION("IFERROR(IF(A178=TODAY(),GOOGLEFINANCE(B178),INDEX(GOOGLEFINANCE(B178,""price"",A178),2,2)))"),"")</f>
        <v/>
      </c>
      <c r="G178" s="75" t="s">
        <v>66</v>
      </c>
    </row>
    <row r="179" spans="1:7" ht="15.75" customHeight="1" x14ac:dyDescent="0.2">
      <c r="A179" s="71"/>
      <c r="B179" s="72"/>
      <c r="C179" s="73"/>
      <c r="D179" s="76"/>
      <c r="E179" s="74" t="s">
        <v>66</v>
      </c>
      <c r="F179" s="74" t="str">
        <f ca="1">IFERROR(__xludf.DUMMYFUNCTION("IFERROR(IF(A179=TODAY(),GOOGLEFINANCE(B179),INDEX(GOOGLEFINANCE(B179,""price"",A179),2,2)))"),"")</f>
        <v/>
      </c>
      <c r="G179" s="75" t="s">
        <v>66</v>
      </c>
    </row>
    <row r="180" spans="1:7" ht="15.75" customHeight="1" x14ac:dyDescent="0.2">
      <c r="A180" s="71"/>
      <c r="B180" s="72"/>
      <c r="C180" s="73"/>
      <c r="D180" s="76"/>
      <c r="E180" s="74" t="s">
        <v>66</v>
      </c>
      <c r="F180" s="74" t="str">
        <f ca="1">IFERROR(__xludf.DUMMYFUNCTION("IFERROR(IF(A180=TODAY(),GOOGLEFINANCE(B180),INDEX(GOOGLEFINANCE(B180,""price"",A180),2,2)))"),"")</f>
        <v/>
      </c>
      <c r="G180" s="75" t="s">
        <v>66</v>
      </c>
    </row>
    <row r="181" spans="1:7" ht="15.75" customHeight="1" x14ac:dyDescent="0.2">
      <c r="A181" s="71"/>
      <c r="B181" s="72"/>
      <c r="C181" s="73"/>
      <c r="D181" s="76"/>
      <c r="E181" s="74" t="s">
        <v>66</v>
      </c>
      <c r="F181" s="74" t="str">
        <f ca="1">IFERROR(__xludf.DUMMYFUNCTION("IFERROR(IF(A181=TODAY(),GOOGLEFINANCE(B181),INDEX(GOOGLEFINANCE(B181,""price"",A181),2,2)))"),"")</f>
        <v/>
      </c>
      <c r="G181" s="75" t="s">
        <v>66</v>
      </c>
    </row>
    <row r="182" spans="1:7" ht="15.75" customHeight="1" x14ac:dyDescent="0.2">
      <c r="A182" s="71"/>
      <c r="B182" s="72"/>
      <c r="C182" s="73"/>
      <c r="D182" s="76"/>
      <c r="E182" s="74" t="s">
        <v>66</v>
      </c>
      <c r="F182" s="74" t="str">
        <f ca="1">IFERROR(__xludf.DUMMYFUNCTION("IFERROR(IF(A182=TODAY(),GOOGLEFINANCE(B182),INDEX(GOOGLEFINANCE(B182,""price"",A182),2,2)))"),"")</f>
        <v/>
      </c>
      <c r="G182" s="75" t="s">
        <v>66</v>
      </c>
    </row>
    <row r="183" spans="1:7" ht="15.75" customHeight="1" x14ac:dyDescent="0.2">
      <c r="A183" s="71"/>
      <c r="B183" s="72"/>
      <c r="C183" s="73"/>
      <c r="D183" s="76"/>
      <c r="E183" s="74" t="s">
        <v>66</v>
      </c>
      <c r="F183" s="74" t="str">
        <f ca="1">IFERROR(__xludf.DUMMYFUNCTION("IFERROR(IF(A183=TODAY(),GOOGLEFINANCE(B183),INDEX(GOOGLEFINANCE(B183,""price"",A183),2,2)))"),"")</f>
        <v/>
      </c>
      <c r="G183" s="75" t="s">
        <v>66</v>
      </c>
    </row>
    <row r="184" spans="1:7" ht="15.75" customHeight="1" x14ac:dyDescent="0.2">
      <c r="A184" s="71"/>
      <c r="B184" s="72"/>
      <c r="C184" s="73"/>
      <c r="D184" s="76"/>
      <c r="E184" s="74" t="s">
        <v>66</v>
      </c>
      <c r="F184" s="74" t="str">
        <f ca="1">IFERROR(__xludf.DUMMYFUNCTION("IFERROR(IF(A184=TODAY(),GOOGLEFINANCE(B184),INDEX(GOOGLEFINANCE(B184,""price"",A184),2,2)))"),"")</f>
        <v/>
      </c>
      <c r="G184" s="75" t="s">
        <v>66</v>
      </c>
    </row>
    <row r="185" spans="1:7" ht="15.75" customHeight="1" x14ac:dyDescent="0.2">
      <c r="A185" s="71"/>
      <c r="B185" s="72"/>
      <c r="C185" s="73"/>
      <c r="D185" s="76"/>
      <c r="E185" s="74" t="s">
        <v>66</v>
      </c>
      <c r="F185" s="74" t="str">
        <f ca="1">IFERROR(__xludf.DUMMYFUNCTION("IFERROR(IF(A185=TODAY(),GOOGLEFINANCE(B185),INDEX(GOOGLEFINANCE(B185,""price"",A185),2,2)))"),"")</f>
        <v/>
      </c>
      <c r="G185" s="75" t="s">
        <v>66</v>
      </c>
    </row>
    <row r="186" spans="1:7" ht="15.75" customHeight="1" x14ac:dyDescent="0.2">
      <c r="A186" s="71"/>
      <c r="B186" s="72"/>
      <c r="C186" s="73"/>
      <c r="D186" s="76"/>
      <c r="E186" s="74" t="s">
        <v>66</v>
      </c>
      <c r="F186" s="74" t="str">
        <f ca="1">IFERROR(__xludf.DUMMYFUNCTION("IFERROR(IF(A186=TODAY(),GOOGLEFINANCE(B186),INDEX(GOOGLEFINANCE(B186,""price"",A186),2,2)))"),"")</f>
        <v/>
      </c>
      <c r="G186" s="75" t="s">
        <v>66</v>
      </c>
    </row>
    <row r="187" spans="1:7" ht="15.75" customHeight="1" x14ac:dyDescent="0.2">
      <c r="A187" s="71"/>
      <c r="B187" s="72"/>
      <c r="C187" s="73"/>
      <c r="D187" s="76"/>
      <c r="E187" s="74" t="s">
        <v>66</v>
      </c>
      <c r="F187" s="74" t="str">
        <f ca="1">IFERROR(__xludf.DUMMYFUNCTION("IFERROR(IF(A187=TODAY(),GOOGLEFINANCE(B187),INDEX(GOOGLEFINANCE(B187,""price"",A187),2,2)))"),"")</f>
        <v/>
      </c>
      <c r="G187" s="75" t="s">
        <v>66</v>
      </c>
    </row>
    <row r="188" spans="1:7" ht="15.75" customHeight="1" x14ac:dyDescent="0.2">
      <c r="A188" s="71"/>
      <c r="B188" s="72"/>
      <c r="C188" s="73"/>
      <c r="D188" s="76"/>
      <c r="E188" s="74" t="s">
        <v>66</v>
      </c>
      <c r="F188" s="74" t="str">
        <f ca="1">IFERROR(__xludf.DUMMYFUNCTION("IFERROR(IF(A188=TODAY(),GOOGLEFINANCE(B188),INDEX(GOOGLEFINANCE(B188,""price"",A188),2,2)))"),"")</f>
        <v/>
      </c>
      <c r="G188" s="75" t="s">
        <v>66</v>
      </c>
    </row>
    <row r="189" spans="1:7" ht="15.75" customHeight="1" x14ac:dyDescent="0.2">
      <c r="A189" s="71"/>
      <c r="B189" s="72"/>
      <c r="C189" s="73"/>
      <c r="D189" s="76"/>
      <c r="E189" s="74" t="s">
        <v>66</v>
      </c>
      <c r="F189" s="74" t="str">
        <f ca="1">IFERROR(__xludf.DUMMYFUNCTION("IFERROR(IF(A189=TODAY(),GOOGLEFINANCE(B189),INDEX(GOOGLEFINANCE(B189,""price"",A189),2,2)))"),"")</f>
        <v/>
      </c>
      <c r="G189" s="75" t="s">
        <v>66</v>
      </c>
    </row>
    <row r="190" spans="1:7" ht="15.75" customHeight="1" x14ac:dyDescent="0.2">
      <c r="A190" s="71"/>
      <c r="B190" s="72"/>
      <c r="C190" s="73"/>
      <c r="D190" s="76"/>
      <c r="E190" s="74" t="s">
        <v>66</v>
      </c>
      <c r="F190" s="74" t="str">
        <f ca="1">IFERROR(__xludf.DUMMYFUNCTION("IFERROR(IF(A190=TODAY(),GOOGLEFINANCE(B190),INDEX(GOOGLEFINANCE(B190,""price"",A190),2,2)))"),"")</f>
        <v/>
      </c>
      <c r="G190" s="75" t="s">
        <v>66</v>
      </c>
    </row>
    <row r="191" spans="1:7" ht="15.75" customHeight="1" x14ac:dyDescent="0.2">
      <c r="A191" s="71"/>
      <c r="B191" s="72"/>
      <c r="C191" s="73"/>
      <c r="D191" s="76"/>
      <c r="E191" s="74" t="s">
        <v>66</v>
      </c>
      <c r="F191" s="74" t="str">
        <f ca="1">IFERROR(__xludf.DUMMYFUNCTION("IFERROR(IF(A191=TODAY(),GOOGLEFINANCE(B191),INDEX(GOOGLEFINANCE(B191,""price"",A191),2,2)))"),"")</f>
        <v/>
      </c>
      <c r="G191" s="75" t="s">
        <v>66</v>
      </c>
    </row>
    <row r="192" spans="1:7" ht="15.75" customHeight="1" x14ac:dyDescent="0.2">
      <c r="A192" s="71"/>
      <c r="B192" s="72"/>
      <c r="C192" s="73"/>
      <c r="D192" s="76"/>
      <c r="E192" s="74" t="s">
        <v>66</v>
      </c>
      <c r="F192" s="74" t="str">
        <f ca="1">IFERROR(__xludf.DUMMYFUNCTION("IFERROR(IF(A192=TODAY(),GOOGLEFINANCE(B192),INDEX(GOOGLEFINANCE(B192,""price"",A192),2,2)))"),"")</f>
        <v/>
      </c>
      <c r="G192" s="75" t="s">
        <v>66</v>
      </c>
    </row>
    <row r="193" spans="1:7" ht="15.75" customHeight="1" x14ac:dyDescent="0.2">
      <c r="A193" s="71"/>
      <c r="B193" s="72"/>
      <c r="C193" s="73"/>
      <c r="D193" s="76"/>
      <c r="E193" s="74" t="s">
        <v>66</v>
      </c>
      <c r="F193" s="74" t="str">
        <f ca="1">IFERROR(__xludf.DUMMYFUNCTION("IFERROR(IF(A193=TODAY(),GOOGLEFINANCE(B193),INDEX(GOOGLEFINANCE(B193,""price"",A193),2,2)))"),"")</f>
        <v/>
      </c>
      <c r="G193" s="75" t="s">
        <v>66</v>
      </c>
    </row>
    <row r="194" spans="1:7" ht="15.75" customHeight="1" x14ac:dyDescent="0.2">
      <c r="A194" s="71"/>
      <c r="B194" s="72"/>
      <c r="C194" s="73"/>
      <c r="D194" s="76"/>
      <c r="E194" s="74" t="s">
        <v>66</v>
      </c>
      <c r="F194" s="74" t="str">
        <f ca="1">IFERROR(__xludf.DUMMYFUNCTION("IFERROR(IF(A194=TODAY(),GOOGLEFINANCE(B194),INDEX(GOOGLEFINANCE(B194,""price"",A194),2,2)))"),"")</f>
        <v/>
      </c>
      <c r="G194" s="75" t="s">
        <v>66</v>
      </c>
    </row>
    <row r="195" spans="1:7" ht="15.75" customHeight="1" x14ac:dyDescent="0.2">
      <c r="A195" s="71"/>
      <c r="B195" s="72"/>
      <c r="C195" s="73"/>
      <c r="D195" s="76"/>
      <c r="E195" s="74" t="s">
        <v>66</v>
      </c>
      <c r="F195" s="74" t="str">
        <f ca="1">IFERROR(__xludf.DUMMYFUNCTION("IFERROR(IF(A195=TODAY(),GOOGLEFINANCE(B195),INDEX(GOOGLEFINANCE(B195,""price"",A195),2,2)))"),"")</f>
        <v/>
      </c>
      <c r="G195" s="75" t="s">
        <v>66</v>
      </c>
    </row>
    <row r="196" spans="1:7" ht="15.75" customHeight="1" x14ac:dyDescent="0.2">
      <c r="A196" s="71"/>
      <c r="B196" s="72"/>
      <c r="C196" s="73"/>
      <c r="D196" s="76"/>
      <c r="E196" s="74" t="s">
        <v>66</v>
      </c>
      <c r="F196" s="74" t="str">
        <f ca="1">IFERROR(__xludf.DUMMYFUNCTION("IFERROR(IF(A196=TODAY(),GOOGLEFINANCE(B196),INDEX(GOOGLEFINANCE(B196,""price"",A196),2,2)))"),"")</f>
        <v/>
      </c>
      <c r="G196" s="75" t="s">
        <v>66</v>
      </c>
    </row>
    <row r="197" spans="1:7" ht="15.75" customHeight="1" x14ac:dyDescent="0.2">
      <c r="A197" s="71"/>
      <c r="B197" s="72"/>
      <c r="C197" s="73"/>
      <c r="D197" s="76"/>
      <c r="E197" s="74" t="s">
        <v>66</v>
      </c>
      <c r="F197" s="74" t="str">
        <f ca="1">IFERROR(__xludf.DUMMYFUNCTION("IFERROR(IF(A197=TODAY(),GOOGLEFINANCE(B197),INDEX(GOOGLEFINANCE(B197,""price"",A197),2,2)))"),"")</f>
        <v/>
      </c>
      <c r="G197" s="75" t="s">
        <v>66</v>
      </c>
    </row>
    <row r="198" spans="1:7" ht="15.75" customHeight="1" x14ac:dyDescent="0.2">
      <c r="A198" s="71"/>
      <c r="B198" s="72"/>
      <c r="C198" s="73"/>
      <c r="D198" s="76"/>
      <c r="E198" s="74" t="s">
        <v>66</v>
      </c>
      <c r="F198" s="74" t="str">
        <f ca="1">IFERROR(__xludf.DUMMYFUNCTION("IFERROR(IF(A198=TODAY(),GOOGLEFINANCE(B198),INDEX(GOOGLEFINANCE(B198,""price"",A198),2,2)))"),"")</f>
        <v/>
      </c>
      <c r="G198" s="75" t="s">
        <v>66</v>
      </c>
    </row>
    <row r="199" spans="1:7" ht="15.75" customHeight="1" x14ac:dyDescent="0.2">
      <c r="A199" s="71"/>
      <c r="B199" s="72"/>
      <c r="C199" s="73"/>
      <c r="D199" s="76"/>
      <c r="E199" s="74" t="s">
        <v>66</v>
      </c>
      <c r="F199" s="74" t="str">
        <f ca="1">IFERROR(__xludf.DUMMYFUNCTION("IFERROR(IF(A199=TODAY(),GOOGLEFINANCE(B199),INDEX(GOOGLEFINANCE(B199,""price"",A199),2,2)))"),"")</f>
        <v/>
      </c>
      <c r="G199" s="75" t="s">
        <v>66</v>
      </c>
    </row>
    <row r="200" spans="1:7" ht="15.75" customHeight="1" x14ac:dyDescent="0.2">
      <c r="A200" s="71"/>
      <c r="B200" s="72"/>
      <c r="C200" s="73"/>
      <c r="D200" s="76"/>
      <c r="E200" s="74" t="s">
        <v>66</v>
      </c>
      <c r="F200" s="74" t="str">
        <f ca="1">IFERROR(__xludf.DUMMYFUNCTION("IFERROR(IF(A200=TODAY(),GOOGLEFINANCE(B200),INDEX(GOOGLEFINANCE(B200,""price"",A200),2,2)))"),"")</f>
        <v/>
      </c>
      <c r="G200" s="75" t="s">
        <v>66</v>
      </c>
    </row>
    <row r="201" spans="1:7" ht="15.75" customHeight="1" x14ac:dyDescent="0.2">
      <c r="A201" s="71"/>
      <c r="B201" s="72"/>
      <c r="C201" s="73"/>
      <c r="D201" s="76"/>
      <c r="E201" s="74" t="s">
        <v>66</v>
      </c>
      <c r="F201" s="74" t="str">
        <f ca="1">IFERROR(__xludf.DUMMYFUNCTION("IFERROR(IF(A201=TODAY(),GOOGLEFINANCE(B201),INDEX(GOOGLEFINANCE(B201,""price"",A201),2,2)))"),"")</f>
        <v/>
      </c>
      <c r="G201" s="75" t="s">
        <v>66</v>
      </c>
    </row>
    <row r="202" spans="1:7" ht="15.75" customHeight="1" x14ac:dyDescent="0.2">
      <c r="A202" s="71"/>
      <c r="B202" s="72"/>
      <c r="C202" s="73"/>
      <c r="D202" s="76"/>
      <c r="E202" s="74" t="s">
        <v>66</v>
      </c>
      <c r="F202" s="74" t="str">
        <f ca="1">IFERROR(__xludf.DUMMYFUNCTION("IFERROR(IF(A202=TODAY(),GOOGLEFINANCE(B202),INDEX(GOOGLEFINANCE(B202,""price"",A202),2,2)))"),"")</f>
        <v/>
      </c>
      <c r="G202" s="75" t="s">
        <v>66</v>
      </c>
    </row>
    <row r="203" spans="1:7" ht="15.75" customHeight="1" x14ac:dyDescent="0.2">
      <c r="A203" s="71"/>
      <c r="B203" s="72"/>
      <c r="C203" s="73"/>
      <c r="D203" s="76"/>
      <c r="E203" s="74" t="s">
        <v>66</v>
      </c>
      <c r="F203" s="74" t="str">
        <f ca="1">IFERROR(__xludf.DUMMYFUNCTION("IFERROR(IF(A203=TODAY(),GOOGLEFINANCE(B203),INDEX(GOOGLEFINANCE(B203,""price"",A203),2,2)))"),"")</f>
        <v/>
      </c>
      <c r="G203" s="75" t="s">
        <v>66</v>
      </c>
    </row>
    <row r="204" spans="1:7" ht="15.75" customHeight="1" x14ac:dyDescent="0.2">
      <c r="A204" s="71"/>
      <c r="B204" s="72"/>
      <c r="C204" s="73"/>
      <c r="D204" s="76"/>
      <c r="E204" s="74" t="s">
        <v>66</v>
      </c>
      <c r="F204" s="74" t="str">
        <f ca="1">IFERROR(__xludf.DUMMYFUNCTION("IFERROR(IF(A204=TODAY(),GOOGLEFINANCE(B204),INDEX(GOOGLEFINANCE(B204,""price"",A204),2,2)))"),"")</f>
        <v/>
      </c>
      <c r="G204" s="75" t="s">
        <v>66</v>
      </c>
    </row>
    <row r="205" spans="1:7" ht="15.75" customHeight="1" x14ac:dyDescent="0.2">
      <c r="A205" s="71"/>
      <c r="B205" s="72"/>
      <c r="C205" s="73"/>
      <c r="D205" s="76"/>
      <c r="E205" s="74" t="s">
        <v>66</v>
      </c>
      <c r="F205" s="74" t="str">
        <f ca="1">IFERROR(__xludf.DUMMYFUNCTION("IFERROR(IF(A205=TODAY(),GOOGLEFINANCE(B205),INDEX(GOOGLEFINANCE(B205,""price"",A205),2,2)))"),"")</f>
        <v/>
      </c>
      <c r="G205" s="75" t="s">
        <v>66</v>
      </c>
    </row>
    <row r="206" spans="1:7" ht="15.75" customHeight="1" x14ac:dyDescent="0.2">
      <c r="A206" s="71"/>
      <c r="B206" s="72"/>
      <c r="C206" s="73"/>
      <c r="D206" s="76"/>
      <c r="E206" s="74" t="s">
        <v>66</v>
      </c>
      <c r="F206" s="74" t="str">
        <f ca="1">IFERROR(__xludf.DUMMYFUNCTION("IFERROR(IF(A206=TODAY(),GOOGLEFINANCE(B206),INDEX(GOOGLEFINANCE(B206,""price"",A206),2,2)))"),"")</f>
        <v/>
      </c>
      <c r="G206" s="75" t="s">
        <v>66</v>
      </c>
    </row>
    <row r="207" spans="1:7" ht="15.75" customHeight="1" x14ac:dyDescent="0.2">
      <c r="A207" s="71"/>
      <c r="B207" s="72"/>
      <c r="C207" s="73"/>
      <c r="D207" s="76"/>
      <c r="E207" s="74" t="s">
        <v>66</v>
      </c>
      <c r="F207" s="74" t="str">
        <f ca="1">IFERROR(__xludf.DUMMYFUNCTION("IFERROR(IF(A207=TODAY(),GOOGLEFINANCE(B207),INDEX(GOOGLEFINANCE(B207,""price"",A207),2,2)))"),"")</f>
        <v/>
      </c>
      <c r="G207" s="75" t="s">
        <v>66</v>
      </c>
    </row>
    <row r="208" spans="1:7" ht="15.75" customHeight="1" x14ac:dyDescent="0.2">
      <c r="A208" s="71"/>
      <c r="B208" s="72"/>
      <c r="C208" s="73"/>
      <c r="D208" s="76"/>
      <c r="E208" s="74" t="s">
        <v>66</v>
      </c>
      <c r="F208" s="74" t="str">
        <f ca="1">IFERROR(__xludf.DUMMYFUNCTION("IFERROR(IF(A208=TODAY(),GOOGLEFINANCE(B208),INDEX(GOOGLEFINANCE(B208,""price"",A208),2,2)))"),"")</f>
        <v/>
      </c>
      <c r="G208" s="75" t="s">
        <v>66</v>
      </c>
    </row>
    <row r="209" spans="1:7" ht="15.75" customHeight="1" x14ac:dyDescent="0.2">
      <c r="A209" s="71"/>
      <c r="B209" s="72"/>
      <c r="C209" s="72"/>
      <c r="D209" s="72"/>
      <c r="E209" s="74" t="s">
        <v>66</v>
      </c>
      <c r="F209" s="74" t="str">
        <f ca="1">IFERROR(__xludf.DUMMYFUNCTION("IFERROR(IF(A209=TODAY(),GOOGLEFINANCE(B209),INDEX(GOOGLEFINANCE(B209,""price"",A209),2,2)))"),"")</f>
        <v/>
      </c>
      <c r="G209" s="75" t="s">
        <v>66</v>
      </c>
    </row>
    <row r="210" spans="1:7" ht="15.75" customHeight="1" x14ac:dyDescent="0.2">
      <c r="A210" s="71"/>
      <c r="B210" s="72"/>
      <c r="C210" s="72"/>
      <c r="D210" s="72"/>
      <c r="E210" s="74" t="s">
        <v>66</v>
      </c>
      <c r="F210" s="74" t="str">
        <f ca="1">IFERROR(__xludf.DUMMYFUNCTION("IFERROR(IF(A210=TODAY(),GOOGLEFINANCE(B210),INDEX(GOOGLEFINANCE(B210,""price"",A210),2,2)))"),"")</f>
        <v/>
      </c>
      <c r="G210" s="75" t="s">
        <v>66</v>
      </c>
    </row>
    <row r="211" spans="1:7" ht="15.75" customHeight="1" x14ac:dyDescent="0.2">
      <c r="A211" s="71"/>
      <c r="B211" s="72"/>
      <c r="C211" s="72"/>
      <c r="D211" s="72"/>
      <c r="E211" s="74" t="s">
        <v>66</v>
      </c>
      <c r="F211" s="74" t="str">
        <f ca="1">IFERROR(__xludf.DUMMYFUNCTION("IFERROR(IF(A211=TODAY(),GOOGLEFINANCE(B211),INDEX(GOOGLEFINANCE(B211,""price"",A211),2,2)))"),"")</f>
        <v/>
      </c>
      <c r="G211" s="75" t="s">
        <v>66</v>
      </c>
    </row>
    <row r="212" spans="1:7" ht="15.75" customHeight="1" x14ac:dyDescent="0.2">
      <c r="A212" s="71"/>
      <c r="B212" s="72"/>
      <c r="C212" s="72"/>
      <c r="D212" s="72"/>
      <c r="E212" s="74" t="s">
        <v>66</v>
      </c>
      <c r="F212" s="74" t="str">
        <f ca="1">IFERROR(__xludf.DUMMYFUNCTION("IFERROR(IF(A212=TODAY(),GOOGLEFINANCE(B212),INDEX(GOOGLEFINANCE(B212,""price"",A212),2,2)))"),"")</f>
        <v/>
      </c>
      <c r="G212" s="75" t="s">
        <v>66</v>
      </c>
    </row>
    <row r="213" spans="1:7" ht="15.75" customHeight="1" x14ac:dyDescent="0.2">
      <c r="A213" s="71"/>
      <c r="B213" s="72"/>
      <c r="C213" s="72"/>
      <c r="D213" s="72"/>
      <c r="E213" s="74" t="s">
        <v>66</v>
      </c>
      <c r="F213" s="74" t="str">
        <f ca="1">IFERROR(__xludf.DUMMYFUNCTION("IFERROR(IF(A213=TODAY(),GOOGLEFINANCE(B213),INDEX(GOOGLEFINANCE(B213,""price"",A213),2,2)))"),"")</f>
        <v/>
      </c>
      <c r="G213" s="75" t="s">
        <v>66</v>
      </c>
    </row>
    <row r="214" spans="1:7" ht="15.75" customHeight="1" x14ac:dyDescent="0.2">
      <c r="A214" s="71"/>
      <c r="B214" s="72"/>
      <c r="C214" s="72"/>
      <c r="D214" s="72"/>
      <c r="E214" s="74" t="s">
        <v>66</v>
      </c>
      <c r="F214" s="74" t="str">
        <f ca="1">IFERROR(__xludf.DUMMYFUNCTION("IFERROR(IF(A214=TODAY(),GOOGLEFINANCE(B214),INDEX(GOOGLEFINANCE(B214,""price"",A214),2,2)))"),"")</f>
        <v/>
      </c>
      <c r="G214" s="75" t="s">
        <v>66</v>
      </c>
    </row>
    <row r="215" spans="1:7" ht="15.75" customHeight="1" x14ac:dyDescent="0.2">
      <c r="A215" s="71"/>
      <c r="B215" s="72"/>
      <c r="C215" s="72"/>
      <c r="D215" s="72"/>
      <c r="E215" s="74" t="s">
        <v>66</v>
      </c>
      <c r="F215" s="74" t="str">
        <f ca="1">IFERROR(__xludf.DUMMYFUNCTION("IFERROR(IF(A215=TODAY(),GOOGLEFINANCE(B215),INDEX(GOOGLEFINANCE(B215,""price"",A215),2,2)))"),"")</f>
        <v/>
      </c>
      <c r="G215" s="75" t="s">
        <v>66</v>
      </c>
    </row>
    <row r="216" spans="1:7" ht="15.75" customHeight="1" x14ac:dyDescent="0.2">
      <c r="A216" s="71"/>
      <c r="B216" s="72"/>
      <c r="C216" s="72"/>
      <c r="D216" s="72"/>
      <c r="E216" s="74" t="s">
        <v>66</v>
      </c>
      <c r="F216" s="74" t="str">
        <f ca="1">IFERROR(__xludf.DUMMYFUNCTION("IFERROR(IF(A216=TODAY(),GOOGLEFINANCE(B216),INDEX(GOOGLEFINANCE(B216,""price"",A216),2,2)))"),"")</f>
        <v/>
      </c>
      <c r="G216" s="75" t="s">
        <v>66</v>
      </c>
    </row>
    <row r="217" spans="1:7" ht="15.75" customHeight="1" x14ac:dyDescent="0.2">
      <c r="A217" s="71"/>
      <c r="B217" s="72"/>
      <c r="C217" s="72"/>
      <c r="D217" s="72"/>
      <c r="E217" s="74" t="s">
        <v>66</v>
      </c>
      <c r="F217" s="74" t="str">
        <f ca="1">IFERROR(__xludf.DUMMYFUNCTION("IFERROR(IF(A217=TODAY(),GOOGLEFINANCE(B217),INDEX(GOOGLEFINANCE(B217,""price"",A217),2,2)))"),"")</f>
        <v/>
      </c>
      <c r="G217" s="75" t="s">
        <v>66</v>
      </c>
    </row>
    <row r="218" spans="1:7" ht="15.75" customHeight="1" x14ac:dyDescent="0.2">
      <c r="A218" s="71"/>
      <c r="B218" s="72"/>
      <c r="C218" s="72"/>
      <c r="D218" s="72"/>
      <c r="E218" s="74" t="s">
        <v>66</v>
      </c>
      <c r="F218" s="74" t="str">
        <f ca="1">IFERROR(__xludf.DUMMYFUNCTION("IFERROR(IF(A218=TODAY(),GOOGLEFINANCE(B218),INDEX(GOOGLEFINANCE(B218,""price"",A218),2,2)))"),"")</f>
        <v/>
      </c>
      <c r="G218" s="75" t="s">
        <v>66</v>
      </c>
    </row>
    <row r="219" spans="1:7" ht="15.75" customHeight="1" x14ac:dyDescent="0.2">
      <c r="A219" s="71"/>
      <c r="B219" s="72"/>
      <c r="C219" s="72"/>
      <c r="D219" s="72"/>
      <c r="E219" s="74" t="s">
        <v>66</v>
      </c>
      <c r="F219" s="74" t="str">
        <f ca="1">IFERROR(__xludf.DUMMYFUNCTION("IFERROR(IF(A219=TODAY(),GOOGLEFINANCE(B219),INDEX(GOOGLEFINANCE(B219,""price"",A219),2,2)))"),"")</f>
        <v/>
      </c>
      <c r="G219" s="75" t="s">
        <v>66</v>
      </c>
    </row>
    <row r="220" spans="1:7" ht="15.75" customHeight="1" x14ac:dyDescent="0.2">
      <c r="A220" s="71"/>
      <c r="B220" s="72"/>
      <c r="C220" s="72"/>
      <c r="D220" s="72"/>
      <c r="E220" s="74" t="s">
        <v>66</v>
      </c>
      <c r="F220" s="74" t="str">
        <f ca="1">IFERROR(__xludf.DUMMYFUNCTION("IFERROR(IF(A220=TODAY(),GOOGLEFINANCE(B220),INDEX(GOOGLEFINANCE(B220,""price"",A220),2,2)))"),"")</f>
        <v/>
      </c>
      <c r="G220" s="75" t="s">
        <v>66</v>
      </c>
    </row>
    <row r="221" spans="1:7" ht="15.75" customHeight="1" x14ac:dyDescent="0.2">
      <c r="A221" s="71"/>
      <c r="B221" s="72"/>
      <c r="C221" s="72"/>
      <c r="D221" s="72"/>
      <c r="E221" s="74" t="s">
        <v>66</v>
      </c>
      <c r="F221" s="74" t="str">
        <f ca="1">IFERROR(__xludf.DUMMYFUNCTION("IFERROR(IF(A221=TODAY(),GOOGLEFINANCE(B221),INDEX(GOOGLEFINANCE(B221,""price"",A221),2,2)))"),"")</f>
        <v/>
      </c>
      <c r="G221" s="75" t="s">
        <v>66</v>
      </c>
    </row>
    <row r="222" spans="1:7" ht="15.75" customHeight="1" x14ac:dyDescent="0.2">
      <c r="A222" s="71"/>
      <c r="B222" s="72"/>
      <c r="C222" s="72"/>
      <c r="D222" s="72"/>
      <c r="E222" s="74" t="s">
        <v>66</v>
      </c>
      <c r="F222" s="74" t="str">
        <f ca="1">IFERROR(__xludf.DUMMYFUNCTION("IFERROR(IF(A222=TODAY(),GOOGLEFINANCE(B222),INDEX(GOOGLEFINANCE(B222,""price"",A222),2,2)))"),"")</f>
        <v/>
      </c>
      <c r="G222" s="75" t="s">
        <v>66</v>
      </c>
    </row>
    <row r="223" spans="1:7" ht="15.75" customHeight="1" x14ac:dyDescent="0.2">
      <c r="A223" s="71"/>
      <c r="B223" s="72"/>
      <c r="C223" s="72"/>
      <c r="D223" s="72"/>
      <c r="E223" s="74" t="s">
        <v>66</v>
      </c>
      <c r="F223" s="74" t="str">
        <f ca="1">IFERROR(__xludf.DUMMYFUNCTION("IFERROR(IF(A223=TODAY(),GOOGLEFINANCE(B223),INDEX(GOOGLEFINANCE(B223,""price"",A223),2,2)))"),"")</f>
        <v/>
      </c>
      <c r="G223" s="75" t="s">
        <v>66</v>
      </c>
    </row>
    <row r="224" spans="1:7" ht="15.75" customHeight="1" x14ac:dyDescent="0.2">
      <c r="A224" s="71"/>
      <c r="B224" s="72"/>
      <c r="C224" s="72"/>
      <c r="D224" s="72"/>
      <c r="E224" s="74" t="s">
        <v>66</v>
      </c>
      <c r="F224" s="74" t="str">
        <f ca="1">IFERROR(__xludf.DUMMYFUNCTION("IFERROR(IF(A224=TODAY(),GOOGLEFINANCE(B224),INDEX(GOOGLEFINANCE(B224,""price"",A224),2,2)))"),"")</f>
        <v/>
      </c>
      <c r="G224" s="75" t="s">
        <v>66</v>
      </c>
    </row>
    <row r="225" spans="1:7" ht="15.75" customHeight="1" x14ac:dyDescent="0.2">
      <c r="A225" s="71"/>
      <c r="B225" s="72"/>
      <c r="C225" s="72"/>
      <c r="D225" s="72"/>
      <c r="E225" s="74" t="s">
        <v>66</v>
      </c>
      <c r="F225" s="74" t="str">
        <f ca="1">IFERROR(__xludf.DUMMYFUNCTION("IFERROR(IF(A225=TODAY(),GOOGLEFINANCE(B225),INDEX(GOOGLEFINANCE(B225,""price"",A225),2,2)))"),"")</f>
        <v/>
      </c>
      <c r="G225" s="75" t="s">
        <v>66</v>
      </c>
    </row>
    <row r="226" spans="1:7" ht="15.75" customHeight="1" x14ac:dyDescent="0.2">
      <c r="A226" s="71"/>
      <c r="B226" s="72"/>
      <c r="C226" s="72"/>
      <c r="D226" s="72"/>
      <c r="E226" s="74" t="s">
        <v>66</v>
      </c>
      <c r="F226" s="74" t="str">
        <f ca="1">IFERROR(__xludf.DUMMYFUNCTION("IFERROR(IF(A226=TODAY(),GOOGLEFINANCE(B226),INDEX(GOOGLEFINANCE(B226,""price"",A226),2,2)))"),"")</f>
        <v/>
      </c>
      <c r="G226" s="75" t="s">
        <v>66</v>
      </c>
    </row>
    <row r="227" spans="1:7" ht="15.75" customHeight="1" x14ac:dyDescent="0.2">
      <c r="A227" s="71"/>
      <c r="B227" s="72"/>
      <c r="C227" s="72"/>
      <c r="D227" s="72"/>
      <c r="E227" s="74" t="s">
        <v>66</v>
      </c>
      <c r="F227" s="74" t="str">
        <f ca="1">IFERROR(__xludf.DUMMYFUNCTION("IFERROR(IF(A227=TODAY(),GOOGLEFINANCE(B227),INDEX(GOOGLEFINANCE(B227,""price"",A227),2,2)))"),"")</f>
        <v/>
      </c>
      <c r="G227" s="75" t="s">
        <v>66</v>
      </c>
    </row>
    <row r="228" spans="1:7" ht="15.75" customHeight="1" x14ac:dyDescent="0.2">
      <c r="A228" s="71"/>
      <c r="B228" s="72"/>
      <c r="C228" s="72"/>
      <c r="D228" s="72"/>
      <c r="E228" s="74" t="s">
        <v>66</v>
      </c>
      <c r="F228" s="74" t="str">
        <f ca="1">IFERROR(__xludf.DUMMYFUNCTION("IFERROR(IF(A228=TODAY(),GOOGLEFINANCE(B228),INDEX(GOOGLEFINANCE(B228,""price"",A228),2,2)))"),"")</f>
        <v/>
      </c>
      <c r="G228" s="75" t="s">
        <v>66</v>
      </c>
    </row>
    <row r="229" spans="1:7" ht="15.75" customHeight="1" x14ac:dyDescent="0.2">
      <c r="A229" s="71"/>
      <c r="B229" s="72"/>
      <c r="C229" s="72"/>
      <c r="D229" s="72"/>
      <c r="E229" s="74" t="s">
        <v>66</v>
      </c>
      <c r="F229" s="74" t="str">
        <f ca="1">IFERROR(__xludf.DUMMYFUNCTION("IFERROR(IF(A229=TODAY(),GOOGLEFINANCE(B229),INDEX(GOOGLEFINANCE(B229,""price"",A229),2,2)))"),"")</f>
        <v/>
      </c>
      <c r="G229" s="75" t="s">
        <v>66</v>
      </c>
    </row>
    <row r="230" spans="1:7" ht="15.75" customHeight="1" x14ac:dyDescent="0.2">
      <c r="A230" s="71"/>
      <c r="B230" s="72"/>
      <c r="C230" s="72"/>
      <c r="D230" s="72"/>
      <c r="E230" s="74" t="s">
        <v>66</v>
      </c>
      <c r="F230" s="74" t="str">
        <f ca="1">IFERROR(__xludf.DUMMYFUNCTION("IFERROR(IF(A230=TODAY(),GOOGLEFINANCE(B230),INDEX(GOOGLEFINANCE(B230,""price"",A230),2,2)))"),"")</f>
        <v/>
      </c>
      <c r="G230" s="75" t="s">
        <v>66</v>
      </c>
    </row>
    <row r="231" spans="1:7" ht="15.75" customHeight="1" x14ac:dyDescent="0.2">
      <c r="A231" s="71"/>
      <c r="B231" s="72"/>
      <c r="C231" s="72"/>
      <c r="D231" s="72"/>
      <c r="E231" s="74" t="s">
        <v>66</v>
      </c>
      <c r="F231" s="74" t="str">
        <f ca="1">IFERROR(__xludf.DUMMYFUNCTION("IFERROR(IF(A231=TODAY(),GOOGLEFINANCE(B231),INDEX(GOOGLEFINANCE(B231,""price"",A231),2,2)))"),"")</f>
        <v/>
      </c>
      <c r="G231" s="75" t="s">
        <v>66</v>
      </c>
    </row>
    <row r="232" spans="1:7" ht="15.75" customHeight="1" x14ac:dyDescent="0.2">
      <c r="A232" s="71"/>
      <c r="B232" s="72"/>
      <c r="C232" s="72"/>
      <c r="D232" s="72"/>
      <c r="E232" s="74" t="s">
        <v>66</v>
      </c>
      <c r="F232" s="74" t="str">
        <f ca="1">IFERROR(__xludf.DUMMYFUNCTION("IFERROR(IF(A232=TODAY(),GOOGLEFINANCE(B232),INDEX(GOOGLEFINANCE(B232,""price"",A232),2,2)))"),"")</f>
        <v/>
      </c>
      <c r="G232" s="75" t="s">
        <v>66</v>
      </c>
    </row>
    <row r="233" spans="1:7" ht="15.75" customHeight="1" x14ac:dyDescent="0.2">
      <c r="A233" s="71"/>
      <c r="B233" s="72"/>
      <c r="C233" s="72"/>
      <c r="D233" s="72"/>
      <c r="E233" s="74" t="s">
        <v>66</v>
      </c>
      <c r="F233" s="74" t="str">
        <f ca="1">IFERROR(__xludf.DUMMYFUNCTION("IFERROR(IF(A233=TODAY(),GOOGLEFINANCE(B233),INDEX(GOOGLEFINANCE(B233,""price"",A233),2,2)))"),"")</f>
        <v/>
      </c>
      <c r="G233" s="75" t="s">
        <v>66</v>
      </c>
    </row>
    <row r="234" spans="1:7" ht="15.75" customHeight="1" x14ac:dyDescent="0.2">
      <c r="A234" s="71"/>
      <c r="B234" s="72"/>
      <c r="C234" s="72"/>
      <c r="D234" s="72"/>
      <c r="E234" s="74" t="s">
        <v>66</v>
      </c>
      <c r="F234" s="74" t="str">
        <f ca="1">IFERROR(__xludf.DUMMYFUNCTION("IFERROR(IF(A234=TODAY(),GOOGLEFINANCE(B234),INDEX(GOOGLEFINANCE(B234,""price"",A234),2,2)))"),"")</f>
        <v/>
      </c>
      <c r="G234" s="75" t="s">
        <v>66</v>
      </c>
    </row>
    <row r="235" spans="1:7" ht="15.75" customHeight="1" x14ac:dyDescent="0.2">
      <c r="A235" s="71"/>
      <c r="B235" s="72"/>
      <c r="C235" s="72"/>
      <c r="D235" s="72"/>
      <c r="E235" s="74" t="s">
        <v>66</v>
      </c>
      <c r="F235" s="74" t="str">
        <f ca="1">IFERROR(__xludf.DUMMYFUNCTION("IFERROR(IF(A235=TODAY(),GOOGLEFINANCE(B235),INDEX(GOOGLEFINANCE(B235,""price"",A235),2,2)))"),"")</f>
        <v/>
      </c>
      <c r="G235" s="75" t="s">
        <v>66</v>
      </c>
    </row>
    <row r="236" spans="1:7" ht="15.75" customHeight="1" x14ac:dyDescent="0.2">
      <c r="A236" s="71"/>
      <c r="B236" s="72"/>
      <c r="C236" s="72"/>
      <c r="D236" s="72"/>
      <c r="E236" s="74" t="s">
        <v>66</v>
      </c>
      <c r="F236" s="74" t="str">
        <f ca="1">IFERROR(__xludf.DUMMYFUNCTION("IFERROR(IF(A236=TODAY(),GOOGLEFINANCE(B236),INDEX(GOOGLEFINANCE(B236,""price"",A236),2,2)))"),"")</f>
        <v/>
      </c>
      <c r="G236" s="75" t="s">
        <v>66</v>
      </c>
    </row>
    <row r="237" spans="1:7" ht="15.75" customHeight="1" x14ac:dyDescent="0.2">
      <c r="A237" s="71"/>
      <c r="B237" s="72"/>
      <c r="C237" s="72"/>
      <c r="D237" s="72"/>
      <c r="E237" s="74" t="s">
        <v>66</v>
      </c>
      <c r="F237" s="74" t="str">
        <f ca="1">IFERROR(__xludf.DUMMYFUNCTION("IFERROR(IF(A237=TODAY(),GOOGLEFINANCE(B237),INDEX(GOOGLEFINANCE(B237,""price"",A237),2,2)))"),"")</f>
        <v/>
      </c>
      <c r="G237" s="75" t="s">
        <v>66</v>
      </c>
    </row>
    <row r="238" spans="1:7" ht="15.75" customHeight="1" x14ac:dyDescent="0.2">
      <c r="A238" s="71"/>
      <c r="B238" s="72"/>
      <c r="C238" s="72"/>
      <c r="D238" s="72"/>
      <c r="E238" s="74" t="s">
        <v>66</v>
      </c>
      <c r="F238" s="74" t="str">
        <f ca="1">IFERROR(__xludf.DUMMYFUNCTION("IFERROR(IF(A238=TODAY(),GOOGLEFINANCE(B238),INDEX(GOOGLEFINANCE(B238,""price"",A238),2,2)))"),"")</f>
        <v/>
      </c>
      <c r="G238" s="75" t="s">
        <v>66</v>
      </c>
    </row>
    <row r="239" spans="1:7" ht="15.75" customHeight="1" x14ac:dyDescent="0.2">
      <c r="A239" s="71"/>
      <c r="B239" s="72"/>
      <c r="C239" s="72"/>
      <c r="D239" s="72"/>
      <c r="E239" s="74" t="s">
        <v>66</v>
      </c>
      <c r="F239" s="74" t="str">
        <f ca="1">IFERROR(__xludf.DUMMYFUNCTION("IFERROR(IF(A239=TODAY(),GOOGLEFINANCE(B239),INDEX(GOOGLEFINANCE(B239,""price"",A239),2,2)))"),"")</f>
        <v/>
      </c>
      <c r="G239" s="75" t="s">
        <v>66</v>
      </c>
    </row>
    <row r="240" spans="1:7" ht="15.75" customHeight="1" x14ac:dyDescent="0.2">
      <c r="A240" s="71"/>
      <c r="B240" s="72"/>
      <c r="C240" s="72"/>
      <c r="D240" s="72"/>
      <c r="E240" s="74" t="s">
        <v>66</v>
      </c>
      <c r="F240" s="74" t="str">
        <f ca="1">IFERROR(__xludf.DUMMYFUNCTION("IFERROR(IF(A240=TODAY(),GOOGLEFINANCE(B240),INDEX(GOOGLEFINANCE(B240,""price"",A240),2,2)))"),"")</f>
        <v/>
      </c>
      <c r="G240" s="75" t="s">
        <v>66</v>
      </c>
    </row>
    <row r="241" spans="1:7" ht="15.75" customHeight="1" x14ac:dyDescent="0.2">
      <c r="A241" s="71"/>
      <c r="B241" s="72"/>
      <c r="C241" s="72"/>
      <c r="D241" s="72"/>
      <c r="E241" s="74" t="s">
        <v>66</v>
      </c>
      <c r="F241" s="74" t="str">
        <f ca="1">IFERROR(__xludf.DUMMYFUNCTION("IFERROR(IF(A241=TODAY(),GOOGLEFINANCE(B241),INDEX(GOOGLEFINANCE(B241,""price"",A241),2,2)))"),"")</f>
        <v/>
      </c>
      <c r="G241" s="75" t="s">
        <v>66</v>
      </c>
    </row>
    <row r="242" spans="1:7" ht="15.75" customHeight="1" x14ac:dyDescent="0.2">
      <c r="A242" s="71"/>
      <c r="B242" s="72"/>
      <c r="C242" s="72"/>
      <c r="D242" s="72"/>
      <c r="E242" s="74" t="s">
        <v>66</v>
      </c>
      <c r="F242" s="74" t="str">
        <f ca="1">IFERROR(__xludf.DUMMYFUNCTION("IFERROR(IF(A242=TODAY(),GOOGLEFINANCE(B242),INDEX(GOOGLEFINANCE(B242,""price"",A242),2,2)))"),"")</f>
        <v/>
      </c>
      <c r="G242" s="75" t="s">
        <v>66</v>
      </c>
    </row>
    <row r="243" spans="1:7" ht="15.75" customHeight="1" x14ac:dyDescent="0.2">
      <c r="A243" s="71"/>
      <c r="B243" s="72"/>
      <c r="C243" s="72"/>
      <c r="D243" s="72"/>
      <c r="E243" s="74" t="s">
        <v>66</v>
      </c>
      <c r="F243" s="74" t="str">
        <f ca="1">IFERROR(__xludf.DUMMYFUNCTION("IFERROR(IF(A243=TODAY(),GOOGLEFINANCE(B243),INDEX(GOOGLEFINANCE(B243,""price"",A243),2,2)))"),"")</f>
        <v/>
      </c>
      <c r="G243" s="75" t="s">
        <v>66</v>
      </c>
    </row>
    <row r="244" spans="1:7" ht="15.75" customHeight="1" x14ac:dyDescent="0.2">
      <c r="A244" s="71"/>
      <c r="B244" s="72"/>
      <c r="C244" s="72"/>
      <c r="D244" s="72"/>
      <c r="E244" s="74" t="s">
        <v>66</v>
      </c>
      <c r="F244" s="74" t="str">
        <f ca="1">IFERROR(__xludf.DUMMYFUNCTION("IFERROR(IF(A244=TODAY(),GOOGLEFINANCE(B244),INDEX(GOOGLEFINANCE(B244,""price"",A244),2,2)))"),"")</f>
        <v/>
      </c>
      <c r="G244" s="75" t="s">
        <v>66</v>
      </c>
    </row>
    <row r="245" spans="1:7" ht="15.75" customHeight="1" x14ac:dyDescent="0.2">
      <c r="A245" s="71"/>
      <c r="B245" s="72"/>
      <c r="C245" s="72"/>
      <c r="D245" s="72"/>
      <c r="E245" s="74" t="s">
        <v>66</v>
      </c>
      <c r="F245" s="74" t="str">
        <f ca="1">IFERROR(__xludf.DUMMYFUNCTION("IFERROR(IF(A245=TODAY(),GOOGLEFINANCE(B245),INDEX(GOOGLEFINANCE(B245,""price"",A245),2,2)))"),"")</f>
        <v/>
      </c>
      <c r="G245" s="75" t="s">
        <v>66</v>
      </c>
    </row>
    <row r="246" spans="1:7" ht="15.75" customHeight="1" x14ac:dyDescent="0.2">
      <c r="A246" s="71"/>
      <c r="B246" s="72"/>
      <c r="C246" s="72"/>
      <c r="D246" s="72"/>
      <c r="E246" s="74" t="s">
        <v>66</v>
      </c>
      <c r="F246" s="74" t="str">
        <f ca="1">IFERROR(__xludf.DUMMYFUNCTION("IFERROR(IF(A246=TODAY(),GOOGLEFINANCE(B246),INDEX(GOOGLEFINANCE(B246,""price"",A246),2,2)))"),"")</f>
        <v/>
      </c>
      <c r="G246" s="75" t="s">
        <v>66</v>
      </c>
    </row>
    <row r="247" spans="1:7" ht="15.75" customHeight="1" x14ac:dyDescent="0.2">
      <c r="A247" s="71"/>
      <c r="B247" s="72"/>
      <c r="C247" s="72"/>
      <c r="D247" s="72"/>
      <c r="E247" s="74" t="s">
        <v>66</v>
      </c>
      <c r="F247" s="74" t="str">
        <f ca="1">IFERROR(__xludf.DUMMYFUNCTION("IFERROR(IF(A247=TODAY(),GOOGLEFINANCE(B247),INDEX(GOOGLEFINANCE(B247,""price"",A247),2,2)))"),"")</f>
        <v/>
      </c>
      <c r="G247" s="75" t="s">
        <v>66</v>
      </c>
    </row>
    <row r="248" spans="1:7" ht="15.75" customHeight="1" x14ac:dyDescent="0.2">
      <c r="A248" s="71"/>
      <c r="B248" s="72"/>
      <c r="C248" s="72"/>
      <c r="D248" s="72"/>
      <c r="E248" s="74" t="s">
        <v>66</v>
      </c>
      <c r="F248" s="74" t="str">
        <f ca="1">IFERROR(__xludf.DUMMYFUNCTION("IFERROR(IF(A248=TODAY(),GOOGLEFINANCE(B248),INDEX(GOOGLEFINANCE(B248,""price"",A248),2,2)))"),"")</f>
        <v/>
      </c>
      <c r="G248" s="75" t="s">
        <v>66</v>
      </c>
    </row>
    <row r="249" spans="1:7" ht="15.75" customHeight="1" x14ac:dyDescent="0.2">
      <c r="A249" s="71"/>
      <c r="B249" s="72"/>
      <c r="C249" s="72"/>
      <c r="D249" s="72"/>
      <c r="E249" s="74" t="s">
        <v>66</v>
      </c>
      <c r="F249" s="74" t="str">
        <f ca="1">IFERROR(__xludf.DUMMYFUNCTION("IFERROR(IF(A249=TODAY(),GOOGLEFINANCE(B249),INDEX(GOOGLEFINANCE(B249,""price"",A249),2,2)))"),"")</f>
        <v/>
      </c>
      <c r="G249" s="75" t="s">
        <v>66</v>
      </c>
    </row>
    <row r="250" spans="1:7" ht="15.75" customHeight="1" x14ac:dyDescent="0.2">
      <c r="A250" s="71"/>
      <c r="B250" s="72"/>
      <c r="C250" s="72"/>
      <c r="D250" s="72"/>
      <c r="E250" s="74" t="s">
        <v>66</v>
      </c>
      <c r="F250" s="74" t="str">
        <f ca="1">IFERROR(__xludf.DUMMYFUNCTION("IFERROR(IF(A250=TODAY(),GOOGLEFINANCE(B250),INDEX(GOOGLEFINANCE(B250,""price"",A250),2,2)))"),"")</f>
        <v/>
      </c>
      <c r="G250" s="75" t="s">
        <v>66</v>
      </c>
    </row>
    <row r="251" spans="1:7" ht="15.75" customHeight="1" x14ac:dyDescent="0.2">
      <c r="A251" s="71"/>
      <c r="B251" s="72"/>
      <c r="C251" s="72"/>
      <c r="D251" s="72"/>
      <c r="E251" s="74" t="s">
        <v>66</v>
      </c>
      <c r="F251" s="74" t="str">
        <f ca="1">IFERROR(__xludf.DUMMYFUNCTION("IFERROR(IF(A251=TODAY(),GOOGLEFINANCE(B251),INDEX(GOOGLEFINANCE(B251,""price"",A251),2,2)))"),"")</f>
        <v/>
      </c>
      <c r="G251" s="75" t="s">
        <v>66</v>
      </c>
    </row>
    <row r="252" spans="1:7" ht="15.75" customHeight="1" x14ac:dyDescent="0.2">
      <c r="A252" s="71"/>
      <c r="B252" s="72"/>
      <c r="C252" s="72"/>
      <c r="D252" s="72"/>
      <c r="E252" s="74" t="s">
        <v>66</v>
      </c>
      <c r="F252" s="74" t="str">
        <f ca="1">IFERROR(__xludf.DUMMYFUNCTION("IFERROR(IF(A252=TODAY(),GOOGLEFINANCE(B252),INDEX(GOOGLEFINANCE(B252,""price"",A252),2,2)))"),"")</f>
        <v/>
      </c>
      <c r="G252" s="75" t="s">
        <v>66</v>
      </c>
    </row>
    <row r="253" spans="1:7" ht="15.75" customHeight="1" x14ac:dyDescent="0.2">
      <c r="A253" s="71"/>
      <c r="B253" s="72"/>
      <c r="C253" s="72"/>
      <c r="D253" s="72"/>
      <c r="E253" s="74" t="s">
        <v>66</v>
      </c>
      <c r="F253" s="74" t="str">
        <f ca="1">IFERROR(__xludf.DUMMYFUNCTION("IFERROR(IF(A253=TODAY(),GOOGLEFINANCE(B253),INDEX(GOOGLEFINANCE(B253,""price"",A253),2,2)))"),"")</f>
        <v/>
      </c>
      <c r="G253" s="75" t="s">
        <v>66</v>
      </c>
    </row>
    <row r="254" spans="1:7" ht="15.75" customHeight="1" x14ac:dyDescent="0.2">
      <c r="A254" s="71"/>
      <c r="B254" s="72"/>
      <c r="C254" s="72"/>
      <c r="D254" s="72"/>
      <c r="E254" s="74" t="s">
        <v>66</v>
      </c>
      <c r="F254" s="74" t="str">
        <f ca="1">IFERROR(__xludf.DUMMYFUNCTION("IFERROR(IF(A254=TODAY(),GOOGLEFINANCE(B254),INDEX(GOOGLEFINANCE(B254,""price"",A254),2,2)))"),"")</f>
        <v/>
      </c>
      <c r="G254" s="75" t="s">
        <v>66</v>
      </c>
    </row>
    <row r="255" spans="1:7" ht="15.75" customHeight="1" x14ac:dyDescent="0.2">
      <c r="A255" s="71"/>
      <c r="B255" s="72"/>
      <c r="C255" s="72"/>
      <c r="D255" s="72"/>
      <c r="E255" s="74" t="s">
        <v>66</v>
      </c>
      <c r="F255" s="74" t="str">
        <f ca="1">IFERROR(__xludf.DUMMYFUNCTION("IFERROR(IF(A255=TODAY(),GOOGLEFINANCE(B255),INDEX(GOOGLEFINANCE(B255,""price"",A255),2,2)))"),"")</f>
        <v/>
      </c>
      <c r="G255" s="75" t="s">
        <v>66</v>
      </c>
    </row>
    <row r="256" spans="1:7" ht="15.75" customHeight="1" x14ac:dyDescent="0.2">
      <c r="A256" s="71"/>
      <c r="B256" s="72"/>
      <c r="C256" s="72"/>
      <c r="D256" s="72"/>
      <c r="E256" s="74" t="s">
        <v>66</v>
      </c>
      <c r="F256" s="74" t="str">
        <f ca="1">IFERROR(__xludf.DUMMYFUNCTION("IFERROR(IF(A256=TODAY(),GOOGLEFINANCE(B256),INDEX(GOOGLEFINANCE(B256,""price"",A256),2,2)))"),"")</f>
        <v/>
      </c>
      <c r="G256" s="75" t="s">
        <v>66</v>
      </c>
    </row>
    <row r="257" spans="1:7" ht="15.75" customHeight="1" x14ac:dyDescent="0.2">
      <c r="A257" s="71"/>
      <c r="B257" s="72"/>
      <c r="C257" s="72"/>
      <c r="D257" s="72"/>
      <c r="E257" s="74" t="s">
        <v>66</v>
      </c>
      <c r="F257" s="74" t="str">
        <f ca="1">IFERROR(__xludf.DUMMYFUNCTION("IFERROR(IF(A257=TODAY(),GOOGLEFINANCE(B257),INDEX(GOOGLEFINANCE(B257,""price"",A257),2,2)))"),"")</f>
        <v/>
      </c>
      <c r="G257" s="75" t="s">
        <v>66</v>
      </c>
    </row>
    <row r="258" spans="1:7" ht="15.75" customHeight="1" x14ac:dyDescent="0.2">
      <c r="A258" s="71"/>
      <c r="B258" s="72"/>
      <c r="C258" s="72"/>
      <c r="D258" s="72"/>
      <c r="E258" s="74" t="s">
        <v>66</v>
      </c>
      <c r="F258" s="74" t="str">
        <f ca="1">IFERROR(__xludf.DUMMYFUNCTION("IFERROR(IF(A258=TODAY(),GOOGLEFINANCE(B258),INDEX(GOOGLEFINANCE(B258,""price"",A258),2,2)))"),"")</f>
        <v/>
      </c>
      <c r="G258" s="75" t="s">
        <v>66</v>
      </c>
    </row>
    <row r="259" spans="1:7" ht="15.75" customHeight="1" x14ac:dyDescent="0.2">
      <c r="A259" s="71"/>
      <c r="B259" s="72"/>
      <c r="C259" s="72"/>
      <c r="D259" s="72"/>
      <c r="E259" s="74" t="s">
        <v>66</v>
      </c>
      <c r="F259" s="74" t="str">
        <f ca="1">IFERROR(__xludf.DUMMYFUNCTION("IFERROR(IF(A259=TODAY(),GOOGLEFINANCE(B259),INDEX(GOOGLEFINANCE(B259,""price"",A259),2,2)))"),"")</f>
        <v/>
      </c>
      <c r="G259" s="75" t="s">
        <v>66</v>
      </c>
    </row>
    <row r="260" spans="1:7" ht="15.75" customHeight="1" x14ac:dyDescent="0.2">
      <c r="A260" s="71"/>
      <c r="B260" s="72"/>
      <c r="C260" s="72"/>
      <c r="D260" s="72"/>
      <c r="E260" s="74" t="s">
        <v>66</v>
      </c>
      <c r="F260" s="74" t="str">
        <f ca="1">IFERROR(__xludf.DUMMYFUNCTION("IFERROR(IF(A260=TODAY(),GOOGLEFINANCE(B260),INDEX(GOOGLEFINANCE(B260,""price"",A260),2,2)))"),"")</f>
        <v/>
      </c>
      <c r="G260" s="75" t="s">
        <v>66</v>
      </c>
    </row>
    <row r="261" spans="1:7" ht="15.75" customHeight="1" x14ac:dyDescent="0.2">
      <c r="A261" s="71"/>
      <c r="B261" s="72"/>
      <c r="C261" s="72"/>
      <c r="D261" s="72"/>
      <c r="E261" s="74" t="s">
        <v>66</v>
      </c>
      <c r="F261" s="74" t="str">
        <f ca="1">IFERROR(__xludf.DUMMYFUNCTION("IFERROR(IF(A261=TODAY(),GOOGLEFINANCE(B261),INDEX(GOOGLEFINANCE(B261,""price"",A261),2,2)))"),"")</f>
        <v/>
      </c>
      <c r="G261" s="75" t="s">
        <v>66</v>
      </c>
    </row>
    <row r="262" spans="1:7" ht="15.75" customHeight="1" x14ac:dyDescent="0.2">
      <c r="A262" s="71"/>
      <c r="B262" s="72"/>
      <c r="C262" s="72"/>
      <c r="D262" s="72"/>
      <c r="E262" s="74" t="s">
        <v>66</v>
      </c>
      <c r="F262" s="74" t="str">
        <f ca="1">IFERROR(__xludf.DUMMYFUNCTION("IFERROR(IF(A262=TODAY(),GOOGLEFINANCE(B262),INDEX(GOOGLEFINANCE(B262,""price"",A262),2,2)))"),"")</f>
        <v/>
      </c>
      <c r="G262" s="75" t="s">
        <v>66</v>
      </c>
    </row>
    <row r="263" spans="1:7" ht="15.75" customHeight="1" x14ac:dyDescent="0.2">
      <c r="A263" s="71"/>
      <c r="B263" s="72"/>
      <c r="C263" s="72"/>
      <c r="D263" s="72"/>
      <c r="E263" s="74" t="s">
        <v>66</v>
      </c>
      <c r="F263" s="74" t="str">
        <f ca="1">IFERROR(__xludf.DUMMYFUNCTION("IFERROR(IF(A263=TODAY(),GOOGLEFINANCE(B263),INDEX(GOOGLEFINANCE(B263,""price"",A263),2,2)))"),"")</f>
        <v/>
      </c>
      <c r="G263" s="75" t="s">
        <v>66</v>
      </c>
    </row>
    <row r="264" spans="1:7" ht="15.75" customHeight="1" x14ac:dyDescent="0.2">
      <c r="A264" s="71"/>
      <c r="B264" s="72"/>
      <c r="C264" s="72"/>
      <c r="D264" s="72"/>
      <c r="E264" s="74" t="s">
        <v>66</v>
      </c>
      <c r="F264" s="74" t="str">
        <f ca="1">IFERROR(__xludf.DUMMYFUNCTION("IFERROR(IF(A264=TODAY(),GOOGLEFINANCE(B264),INDEX(GOOGLEFINANCE(B264,""price"",A264),2,2)))"),"")</f>
        <v/>
      </c>
      <c r="G264" s="75" t="s">
        <v>66</v>
      </c>
    </row>
    <row r="265" spans="1:7" ht="15.75" customHeight="1" x14ac:dyDescent="0.2">
      <c r="A265" s="71"/>
      <c r="B265" s="72"/>
      <c r="C265" s="72"/>
      <c r="D265" s="72"/>
      <c r="E265" s="74" t="s">
        <v>66</v>
      </c>
      <c r="F265" s="74" t="str">
        <f ca="1">IFERROR(__xludf.DUMMYFUNCTION("IFERROR(IF(A265=TODAY(),GOOGLEFINANCE(B265),INDEX(GOOGLEFINANCE(B265,""price"",A265),2,2)))"),"")</f>
        <v/>
      </c>
      <c r="G265" s="75" t="s">
        <v>66</v>
      </c>
    </row>
    <row r="266" spans="1:7" ht="15.75" customHeight="1" x14ac:dyDescent="0.2">
      <c r="A266" s="71"/>
      <c r="B266" s="72"/>
      <c r="C266" s="72"/>
      <c r="D266" s="72"/>
      <c r="E266" s="74" t="s">
        <v>66</v>
      </c>
      <c r="F266" s="74" t="str">
        <f ca="1">IFERROR(__xludf.DUMMYFUNCTION("IFERROR(IF(A266=TODAY(),GOOGLEFINANCE(B266),INDEX(GOOGLEFINANCE(B266,""price"",A266),2,2)))"),"")</f>
        <v/>
      </c>
      <c r="G266" s="75" t="s">
        <v>66</v>
      </c>
    </row>
    <row r="267" spans="1:7" ht="15.75" customHeight="1" x14ac:dyDescent="0.2">
      <c r="A267" s="71"/>
      <c r="B267" s="72"/>
      <c r="C267" s="72"/>
      <c r="D267" s="72"/>
      <c r="E267" s="74" t="s">
        <v>66</v>
      </c>
      <c r="F267" s="74" t="str">
        <f ca="1">IFERROR(__xludf.DUMMYFUNCTION("IFERROR(IF(A267=TODAY(),GOOGLEFINANCE(B267),INDEX(GOOGLEFINANCE(B267,""price"",A267),2,2)))"),"")</f>
        <v/>
      </c>
      <c r="G267" s="75" t="s">
        <v>66</v>
      </c>
    </row>
    <row r="268" spans="1:7" ht="15.75" customHeight="1" x14ac:dyDescent="0.2">
      <c r="A268" s="71"/>
      <c r="B268" s="72"/>
      <c r="C268" s="72"/>
      <c r="D268" s="72"/>
      <c r="E268" s="74" t="s">
        <v>66</v>
      </c>
      <c r="F268" s="74" t="str">
        <f ca="1">IFERROR(__xludf.DUMMYFUNCTION("IFERROR(IF(A268=TODAY(),GOOGLEFINANCE(B268),INDEX(GOOGLEFINANCE(B268,""price"",A268),2,2)))"),"")</f>
        <v/>
      </c>
      <c r="G268" s="75" t="s">
        <v>66</v>
      </c>
    </row>
    <row r="269" spans="1:7" ht="15.75" customHeight="1" x14ac:dyDescent="0.2">
      <c r="A269" s="71"/>
      <c r="B269" s="72"/>
      <c r="C269" s="72"/>
      <c r="D269" s="72"/>
      <c r="E269" s="74" t="s">
        <v>66</v>
      </c>
      <c r="F269" s="74" t="str">
        <f ca="1">IFERROR(__xludf.DUMMYFUNCTION("IFERROR(IF(A269=TODAY(),GOOGLEFINANCE(B269),INDEX(GOOGLEFINANCE(B269,""price"",A269),2,2)))"),"")</f>
        <v/>
      </c>
      <c r="G269" s="75" t="s">
        <v>66</v>
      </c>
    </row>
    <row r="270" spans="1:7" ht="15.75" customHeight="1" x14ac:dyDescent="0.2">
      <c r="A270" s="71"/>
      <c r="B270" s="72"/>
      <c r="C270" s="72"/>
      <c r="D270" s="72"/>
      <c r="E270" s="74" t="s">
        <v>66</v>
      </c>
      <c r="F270" s="74" t="str">
        <f ca="1">IFERROR(__xludf.DUMMYFUNCTION("IFERROR(IF(A270=TODAY(),GOOGLEFINANCE(B270),INDEX(GOOGLEFINANCE(B270,""price"",A270),2,2)))"),"")</f>
        <v/>
      </c>
      <c r="G270" s="75" t="s">
        <v>66</v>
      </c>
    </row>
    <row r="271" spans="1:7" ht="15.75" customHeight="1" x14ac:dyDescent="0.2">
      <c r="A271" s="71"/>
      <c r="B271" s="72"/>
      <c r="C271" s="72"/>
      <c r="D271" s="72"/>
      <c r="E271" s="74" t="s">
        <v>66</v>
      </c>
      <c r="F271" s="74" t="str">
        <f ca="1">IFERROR(__xludf.DUMMYFUNCTION("IFERROR(IF(A271=TODAY(),GOOGLEFINANCE(B271),INDEX(GOOGLEFINANCE(B271,""price"",A271),2,2)))"),"")</f>
        <v/>
      </c>
      <c r="G271" s="75" t="s">
        <v>66</v>
      </c>
    </row>
    <row r="272" spans="1:7" ht="15.75" customHeight="1" x14ac:dyDescent="0.2">
      <c r="A272" s="71"/>
      <c r="B272" s="72"/>
      <c r="C272" s="72"/>
      <c r="D272" s="72"/>
      <c r="E272" s="74" t="s">
        <v>66</v>
      </c>
      <c r="F272" s="74" t="str">
        <f ca="1">IFERROR(__xludf.DUMMYFUNCTION("IFERROR(IF(A272=TODAY(),GOOGLEFINANCE(B272),INDEX(GOOGLEFINANCE(B272,""price"",A272),2,2)))"),"")</f>
        <v/>
      </c>
      <c r="G272" s="75" t="s">
        <v>66</v>
      </c>
    </row>
    <row r="273" spans="1:7" ht="15.75" customHeight="1" x14ac:dyDescent="0.2">
      <c r="A273" s="71"/>
      <c r="B273" s="72"/>
      <c r="C273" s="72"/>
      <c r="D273" s="72"/>
      <c r="E273" s="74" t="s">
        <v>66</v>
      </c>
      <c r="F273" s="74" t="str">
        <f ca="1">IFERROR(__xludf.DUMMYFUNCTION("IFERROR(IF(A273=TODAY(),GOOGLEFINANCE(B273),INDEX(GOOGLEFINANCE(B273,""price"",A273),2,2)))"),"")</f>
        <v/>
      </c>
      <c r="G273" s="75" t="s">
        <v>66</v>
      </c>
    </row>
    <row r="274" spans="1:7" ht="15.75" customHeight="1" x14ac:dyDescent="0.2">
      <c r="A274" s="71"/>
      <c r="B274" s="72"/>
      <c r="C274" s="72"/>
      <c r="D274" s="72"/>
      <c r="E274" s="74" t="s">
        <v>66</v>
      </c>
      <c r="F274" s="74" t="str">
        <f ca="1">IFERROR(__xludf.DUMMYFUNCTION("IFERROR(IF(A274=TODAY(),GOOGLEFINANCE(B274),INDEX(GOOGLEFINANCE(B274,""price"",A274),2,2)))"),"")</f>
        <v/>
      </c>
      <c r="G274" s="75" t="s">
        <v>66</v>
      </c>
    </row>
    <row r="275" spans="1:7" ht="15.75" customHeight="1" x14ac:dyDescent="0.2">
      <c r="A275" s="71"/>
      <c r="B275" s="72"/>
      <c r="C275" s="72"/>
      <c r="D275" s="72"/>
      <c r="E275" s="74" t="s">
        <v>66</v>
      </c>
      <c r="F275" s="74" t="str">
        <f ca="1">IFERROR(__xludf.DUMMYFUNCTION("IFERROR(IF(A275=TODAY(),GOOGLEFINANCE(B275),INDEX(GOOGLEFINANCE(B275,""price"",A275),2,2)))"),"")</f>
        <v/>
      </c>
      <c r="G275" s="75" t="s">
        <v>66</v>
      </c>
    </row>
    <row r="276" spans="1:7" ht="15.75" customHeight="1" x14ac:dyDescent="0.2">
      <c r="A276" s="71"/>
      <c r="B276" s="72"/>
      <c r="C276" s="72"/>
      <c r="D276" s="72"/>
      <c r="E276" s="74" t="s">
        <v>66</v>
      </c>
      <c r="F276" s="74" t="str">
        <f ca="1">IFERROR(__xludf.DUMMYFUNCTION("IFERROR(IF(A276=TODAY(),GOOGLEFINANCE(B276),INDEX(GOOGLEFINANCE(B276,""price"",A276),2,2)))"),"")</f>
        <v/>
      </c>
      <c r="G276" s="75" t="s">
        <v>66</v>
      </c>
    </row>
    <row r="277" spans="1:7" ht="15.75" customHeight="1" x14ac:dyDescent="0.2">
      <c r="A277" s="71"/>
      <c r="B277" s="72"/>
      <c r="C277" s="72"/>
      <c r="D277" s="72"/>
      <c r="E277" s="74" t="s">
        <v>66</v>
      </c>
      <c r="F277" s="74" t="str">
        <f ca="1">IFERROR(__xludf.DUMMYFUNCTION("IFERROR(IF(A277=TODAY(),GOOGLEFINANCE(B277),INDEX(GOOGLEFINANCE(B277,""price"",A277),2,2)))"),"")</f>
        <v/>
      </c>
      <c r="G277" s="75" t="s">
        <v>66</v>
      </c>
    </row>
    <row r="278" spans="1:7" ht="15.75" customHeight="1" x14ac:dyDescent="0.2">
      <c r="A278" s="71"/>
      <c r="B278" s="72"/>
      <c r="C278" s="72"/>
      <c r="D278" s="72"/>
      <c r="E278" s="74" t="s">
        <v>66</v>
      </c>
      <c r="F278" s="74" t="str">
        <f ca="1">IFERROR(__xludf.DUMMYFUNCTION("IFERROR(IF(A278=TODAY(),GOOGLEFINANCE(B278),INDEX(GOOGLEFINANCE(B278,""price"",A278),2,2)))"),"")</f>
        <v/>
      </c>
      <c r="G278" s="75" t="s">
        <v>66</v>
      </c>
    </row>
    <row r="279" spans="1:7" ht="15.75" customHeight="1" x14ac:dyDescent="0.2">
      <c r="A279" s="71"/>
      <c r="B279" s="72"/>
      <c r="C279" s="72"/>
      <c r="D279" s="72"/>
      <c r="E279" s="74" t="s">
        <v>66</v>
      </c>
      <c r="F279" s="74" t="str">
        <f ca="1">IFERROR(__xludf.DUMMYFUNCTION("IFERROR(IF(A279=TODAY(),GOOGLEFINANCE(B279),INDEX(GOOGLEFINANCE(B279,""price"",A279),2,2)))"),"")</f>
        <v/>
      </c>
      <c r="G279" s="75" t="s">
        <v>66</v>
      </c>
    </row>
    <row r="280" spans="1:7" ht="15.75" customHeight="1" x14ac:dyDescent="0.2">
      <c r="A280" s="71"/>
      <c r="B280" s="72"/>
      <c r="C280" s="72"/>
      <c r="D280" s="72"/>
      <c r="E280" s="74" t="s">
        <v>66</v>
      </c>
      <c r="F280" s="74" t="str">
        <f ca="1">IFERROR(__xludf.DUMMYFUNCTION("IFERROR(IF(A280=TODAY(),GOOGLEFINANCE(B280),INDEX(GOOGLEFINANCE(B280,""price"",A280),2,2)))"),"")</f>
        <v/>
      </c>
      <c r="G280" s="75" t="s">
        <v>66</v>
      </c>
    </row>
    <row r="281" spans="1:7" ht="15.75" customHeight="1" x14ac:dyDescent="0.2">
      <c r="A281" s="71"/>
      <c r="B281" s="72"/>
      <c r="C281" s="72"/>
      <c r="D281" s="72"/>
      <c r="E281" s="74" t="s">
        <v>66</v>
      </c>
      <c r="F281" s="74" t="str">
        <f ca="1">IFERROR(__xludf.DUMMYFUNCTION("IFERROR(IF(A281=TODAY(),GOOGLEFINANCE(B281),INDEX(GOOGLEFINANCE(B281,""price"",A281),2,2)))"),"")</f>
        <v/>
      </c>
      <c r="G281" s="75" t="s">
        <v>66</v>
      </c>
    </row>
    <row r="282" spans="1:7" ht="15.75" customHeight="1" x14ac:dyDescent="0.2">
      <c r="A282" s="71"/>
      <c r="B282" s="72"/>
      <c r="C282" s="72"/>
      <c r="D282" s="72"/>
      <c r="E282" s="74" t="s">
        <v>66</v>
      </c>
      <c r="F282" s="74" t="str">
        <f ca="1">IFERROR(__xludf.DUMMYFUNCTION("IFERROR(IF(A282=TODAY(),GOOGLEFINANCE(B282),INDEX(GOOGLEFINANCE(B282,""price"",A282),2,2)))"),"")</f>
        <v/>
      </c>
      <c r="G282" s="75" t="s">
        <v>66</v>
      </c>
    </row>
    <row r="283" spans="1:7" ht="15.75" customHeight="1" x14ac:dyDescent="0.2">
      <c r="A283" s="71"/>
      <c r="B283" s="72"/>
      <c r="C283" s="72"/>
      <c r="D283" s="72"/>
      <c r="E283" s="74" t="s">
        <v>66</v>
      </c>
      <c r="F283" s="74" t="str">
        <f ca="1">IFERROR(__xludf.DUMMYFUNCTION("IFERROR(IF(A283=TODAY(),GOOGLEFINANCE(B283),INDEX(GOOGLEFINANCE(B283,""price"",A283),2,2)))"),"")</f>
        <v/>
      </c>
      <c r="G283" s="75" t="s">
        <v>66</v>
      </c>
    </row>
    <row r="284" spans="1:7" ht="15.75" customHeight="1" x14ac:dyDescent="0.2">
      <c r="A284" s="71"/>
      <c r="B284" s="72"/>
      <c r="C284" s="72"/>
      <c r="D284" s="72"/>
      <c r="E284" s="74" t="s">
        <v>66</v>
      </c>
      <c r="F284" s="74" t="str">
        <f ca="1">IFERROR(__xludf.DUMMYFUNCTION("IFERROR(IF(A284=TODAY(),GOOGLEFINANCE(B284),INDEX(GOOGLEFINANCE(B284,""price"",A284),2,2)))"),"")</f>
        <v/>
      </c>
      <c r="G284" s="75" t="s">
        <v>66</v>
      </c>
    </row>
    <row r="285" spans="1:7" ht="15.75" customHeight="1" x14ac:dyDescent="0.2">
      <c r="A285" s="71"/>
      <c r="B285" s="72"/>
      <c r="C285" s="72"/>
      <c r="D285" s="72"/>
      <c r="E285" s="74" t="s">
        <v>66</v>
      </c>
      <c r="F285" s="74" t="str">
        <f ca="1">IFERROR(__xludf.DUMMYFUNCTION("IFERROR(IF(A285=TODAY(),GOOGLEFINANCE(B285),INDEX(GOOGLEFINANCE(B285,""price"",A285),2,2)))"),"")</f>
        <v/>
      </c>
      <c r="G285" s="75" t="s">
        <v>66</v>
      </c>
    </row>
    <row r="286" spans="1:7" ht="15.75" customHeight="1" x14ac:dyDescent="0.2">
      <c r="A286" s="71"/>
      <c r="B286" s="72"/>
      <c r="C286" s="72"/>
      <c r="D286" s="72"/>
      <c r="E286" s="74" t="s">
        <v>66</v>
      </c>
      <c r="F286" s="74" t="str">
        <f ca="1">IFERROR(__xludf.DUMMYFUNCTION("IFERROR(IF(A286=TODAY(),GOOGLEFINANCE(B286),INDEX(GOOGLEFINANCE(B286,""price"",A286),2,2)))"),"")</f>
        <v/>
      </c>
      <c r="G286" s="75" t="s">
        <v>66</v>
      </c>
    </row>
    <row r="287" spans="1:7" ht="15.75" customHeight="1" x14ac:dyDescent="0.2">
      <c r="A287" s="71"/>
      <c r="B287" s="72"/>
      <c r="C287" s="72"/>
      <c r="D287" s="72"/>
      <c r="E287" s="74" t="s">
        <v>66</v>
      </c>
      <c r="F287" s="74" t="str">
        <f ca="1">IFERROR(__xludf.DUMMYFUNCTION("IFERROR(IF(A287=TODAY(),GOOGLEFINANCE(B287),INDEX(GOOGLEFINANCE(B287,""price"",A287),2,2)))"),"")</f>
        <v/>
      </c>
      <c r="G287" s="75" t="s">
        <v>66</v>
      </c>
    </row>
    <row r="288" spans="1:7" ht="15.75" customHeight="1" x14ac:dyDescent="0.2">
      <c r="A288" s="71"/>
      <c r="B288" s="72"/>
      <c r="C288" s="72"/>
      <c r="D288" s="72"/>
      <c r="E288" s="74" t="s">
        <v>66</v>
      </c>
      <c r="F288" s="74" t="str">
        <f ca="1">IFERROR(__xludf.DUMMYFUNCTION("IFERROR(IF(A288=TODAY(),GOOGLEFINANCE(B288),INDEX(GOOGLEFINANCE(B288,""price"",A288),2,2)))"),"")</f>
        <v/>
      </c>
      <c r="G288" s="75" t="s">
        <v>66</v>
      </c>
    </row>
    <row r="289" spans="1:7" ht="15.75" customHeight="1" x14ac:dyDescent="0.2">
      <c r="A289" s="71"/>
      <c r="B289" s="72"/>
      <c r="C289" s="72"/>
      <c r="D289" s="72"/>
      <c r="E289" s="74" t="s">
        <v>66</v>
      </c>
      <c r="F289" s="74" t="str">
        <f ca="1">IFERROR(__xludf.DUMMYFUNCTION("IFERROR(IF(A289=TODAY(),GOOGLEFINANCE(B289),INDEX(GOOGLEFINANCE(B289,""price"",A289),2,2)))"),"")</f>
        <v/>
      </c>
      <c r="G289" s="75" t="s">
        <v>66</v>
      </c>
    </row>
    <row r="290" spans="1:7" ht="15.75" customHeight="1" x14ac:dyDescent="0.2">
      <c r="A290" s="71"/>
      <c r="B290" s="72"/>
      <c r="C290" s="72"/>
      <c r="D290" s="72"/>
      <c r="E290" s="74" t="s">
        <v>66</v>
      </c>
      <c r="F290" s="74" t="str">
        <f ca="1">IFERROR(__xludf.DUMMYFUNCTION("IFERROR(IF(A290=TODAY(),GOOGLEFINANCE(B290),INDEX(GOOGLEFINANCE(B290,""price"",A290),2,2)))"),"")</f>
        <v/>
      </c>
      <c r="G290" s="75" t="s">
        <v>66</v>
      </c>
    </row>
    <row r="291" spans="1:7" ht="15.75" customHeight="1" x14ac:dyDescent="0.2">
      <c r="A291" s="71"/>
      <c r="B291" s="72"/>
      <c r="C291" s="72"/>
      <c r="D291" s="72"/>
      <c r="E291" s="74" t="s">
        <v>66</v>
      </c>
      <c r="F291" s="74" t="str">
        <f ca="1">IFERROR(__xludf.DUMMYFUNCTION("IFERROR(IF(A291=TODAY(),GOOGLEFINANCE(B291),INDEX(GOOGLEFINANCE(B291,""price"",A291),2,2)))"),"")</f>
        <v/>
      </c>
      <c r="G291" s="75" t="s">
        <v>66</v>
      </c>
    </row>
    <row r="292" spans="1:7" ht="15.75" customHeight="1" x14ac:dyDescent="0.2">
      <c r="A292" s="71"/>
      <c r="B292" s="72"/>
      <c r="C292" s="72"/>
      <c r="D292" s="72"/>
      <c r="E292" s="74" t="s">
        <v>66</v>
      </c>
      <c r="F292" s="74" t="str">
        <f ca="1">IFERROR(__xludf.DUMMYFUNCTION("IFERROR(IF(A292=TODAY(),GOOGLEFINANCE(B292),INDEX(GOOGLEFINANCE(B292,""price"",A292),2,2)))"),"")</f>
        <v/>
      </c>
      <c r="G292" s="75" t="s">
        <v>66</v>
      </c>
    </row>
    <row r="293" spans="1:7" ht="15.75" customHeight="1" x14ac:dyDescent="0.2">
      <c r="A293" s="71"/>
      <c r="B293" s="72"/>
      <c r="C293" s="72"/>
      <c r="D293" s="72"/>
      <c r="E293" s="74" t="s">
        <v>66</v>
      </c>
      <c r="F293" s="74" t="str">
        <f ca="1">IFERROR(__xludf.DUMMYFUNCTION("IFERROR(IF(A293=TODAY(),GOOGLEFINANCE(B293),INDEX(GOOGLEFINANCE(B293,""price"",A293),2,2)))"),"")</f>
        <v/>
      </c>
      <c r="G293" s="75" t="s">
        <v>66</v>
      </c>
    </row>
    <row r="294" spans="1:7" ht="15.75" customHeight="1" x14ac:dyDescent="0.2">
      <c r="A294" s="71"/>
      <c r="B294" s="72"/>
      <c r="C294" s="72"/>
      <c r="D294" s="72"/>
      <c r="E294" s="74" t="s">
        <v>66</v>
      </c>
      <c r="F294" s="74" t="str">
        <f ca="1">IFERROR(__xludf.DUMMYFUNCTION("IFERROR(IF(A294=TODAY(),GOOGLEFINANCE(B294),INDEX(GOOGLEFINANCE(B294,""price"",A294),2,2)))"),"")</f>
        <v/>
      </c>
      <c r="G294" s="75" t="s">
        <v>66</v>
      </c>
    </row>
    <row r="295" spans="1:7" ht="15.75" customHeight="1" x14ac:dyDescent="0.2">
      <c r="A295" s="71"/>
      <c r="B295" s="72"/>
      <c r="C295" s="72"/>
      <c r="D295" s="72"/>
      <c r="E295" s="74" t="s">
        <v>66</v>
      </c>
      <c r="F295" s="74" t="str">
        <f ca="1">IFERROR(__xludf.DUMMYFUNCTION("IFERROR(IF(A295=TODAY(),GOOGLEFINANCE(B295),INDEX(GOOGLEFINANCE(B295,""price"",A295),2,2)))"),"")</f>
        <v/>
      </c>
      <c r="G295" s="75" t="s">
        <v>66</v>
      </c>
    </row>
    <row r="296" spans="1:7" ht="15.75" customHeight="1" x14ac:dyDescent="0.2">
      <c r="A296" s="71"/>
      <c r="B296" s="72"/>
      <c r="C296" s="72"/>
      <c r="D296" s="72"/>
      <c r="E296" s="74" t="s">
        <v>66</v>
      </c>
      <c r="F296" s="74" t="str">
        <f ca="1">IFERROR(__xludf.DUMMYFUNCTION("IFERROR(IF(A296=TODAY(),GOOGLEFINANCE(B296),INDEX(GOOGLEFINANCE(B296,""price"",A296),2,2)))"),"")</f>
        <v/>
      </c>
      <c r="G296" s="75" t="s">
        <v>66</v>
      </c>
    </row>
    <row r="297" spans="1:7" ht="15.75" customHeight="1" x14ac:dyDescent="0.2">
      <c r="A297" s="71"/>
      <c r="B297" s="72"/>
      <c r="C297" s="72"/>
      <c r="D297" s="72"/>
      <c r="E297" s="74" t="s">
        <v>66</v>
      </c>
      <c r="F297" s="74" t="str">
        <f ca="1">IFERROR(__xludf.DUMMYFUNCTION("IFERROR(IF(A297=TODAY(),GOOGLEFINANCE(B297),INDEX(GOOGLEFINANCE(B297,""price"",A297),2,2)))"),"")</f>
        <v/>
      </c>
      <c r="G297" s="75" t="s">
        <v>66</v>
      </c>
    </row>
    <row r="298" spans="1:7" ht="15.75" customHeight="1" x14ac:dyDescent="0.2">
      <c r="A298" s="71"/>
      <c r="B298" s="72"/>
      <c r="C298" s="72"/>
      <c r="D298" s="72"/>
      <c r="E298" s="74" t="s">
        <v>66</v>
      </c>
      <c r="F298" s="74" t="str">
        <f ca="1">IFERROR(__xludf.DUMMYFUNCTION("IFERROR(IF(A298=TODAY(),GOOGLEFINANCE(B298),INDEX(GOOGLEFINANCE(B298,""price"",A298),2,2)))"),"")</f>
        <v/>
      </c>
      <c r="G298" s="75" t="s">
        <v>66</v>
      </c>
    </row>
    <row r="299" spans="1:7" ht="15.75" customHeight="1" x14ac:dyDescent="0.2">
      <c r="A299" s="71"/>
      <c r="B299" s="72"/>
      <c r="C299" s="72"/>
      <c r="D299" s="72"/>
      <c r="E299" s="74" t="s">
        <v>66</v>
      </c>
      <c r="F299" s="74" t="str">
        <f ca="1">IFERROR(__xludf.DUMMYFUNCTION("IFERROR(IF(A299=TODAY(),GOOGLEFINANCE(B299),INDEX(GOOGLEFINANCE(B299,""price"",A299),2,2)))"),"")</f>
        <v/>
      </c>
      <c r="G299" s="75" t="s">
        <v>66</v>
      </c>
    </row>
    <row r="300" spans="1:7" ht="15.75" customHeight="1" x14ac:dyDescent="0.2">
      <c r="A300" s="71"/>
      <c r="B300" s="72"/>
      <c r="C300" s="72"/>
      <c r="D300" s="72"/>
      <c r="E300" s="74" t="s">
        <v>66</v>
      </c>
      <c r="F300" s="74" t="str">
        <f ca="1">IFERROR(__xludf.DUMMYFUNCTION("IFERROR(IF(A300=TODAY(),GOOGLEFINANCE(B300),INDEX(GOOGLEFINANCE(B300,""price"",A300),2,2)))"),"")</f>
        <v/>
      </c>
      <c r="G300" s="75" t="s">
        <v>66</v>
      </c>
    </row>
    <row r="301" spans="1:7" ht="15.75" customHeight="1" x14ac:dyDescent="0.2">
      <c r="A301" s="71"/>
      <c r="B301" s="72"/>
      <c r="C301" s="72"/>
      <c r="D301" s="72"/>
      <c r="E301" s="74" t="s">
        <v>66</v>
      </c>
      <c r="F301" s="74" t="str">
        <f ca="1">IFERROR(__xludf.DUMMYFUNCTION("IFERROR(IF(A301=TODAY(),GOOGLEFINANCE(B301),INDEX(GOOGLEFINANCE(B301,""price"",A301),2,2)))"),"")</f>
        <v/>
      </c>
      <c r="G301" s="75" t="s">
        <v>66</v>
      </c>
    </row>
    <row r="302" spans="1:7" ht="15.75" customHeight="1" x14ac:dyDescent="0.2">
      <c r="A302" s="71"/>
      <c r="B302" s="72"/>
      <c r="C302" s="72"/>
      <c r="D302" s="72"/>
      <c r="E302" s="74" t="s">
        <v>66</v>
      </c>
      <c r="F302" s="74" t="str">
        <f ca="1">IFERROR(__xludf.DUMMYFUNCTION("IFERROR(IF(A302=TODAY(),GOOGLEFINANCE(B302),INDEX(GOOGLEFINANCE(B302,""price"",A302),2,2)))"),"")</f>
        <v/>
      </c>
      <c r="G302" s="75" t="s">
        <v>66</v>
      </c>
    </row>
    <row r="303" spans="1:7" ht="15.75" customHeight="1" x14ac:dyDescent="0.2">
      <c r="A303" s="71"/>
      <c r="B303" s="72"/>
      <c r="C303" s="72"/>
      <c r="D303" s="72"/>
      <c r="E303" s="74" t="s">
        <v>66</v>
      </c>
      <c r="F303" s="74" t="str">
        <f ca="1">IFERROR(__xludf.DUMMYFUNCTION("IFERROR(IF(A303=TODAY(),GOOGLEFINANCE(B303),INDEX(GOOGLEFINANCE(B303,""price"",A303),2,2)))"),"")</f>
        <v/>
      </c>
      <c r="G303" s="75" t="s">
        <v>66</v>
      </c>
    </row>
    <row r="304" spans="1:7" ht="15.75" customHeight="1" x14ac:dyDescent="0.2">
      <c r="A304" s="71"/>
      <c r="B304" s="72"/>
      <c r="C304" s="72"/>
      <c r="D304" s="72"/>
      <c r="E304" s="74" t="s">
        <v>66</v>
      </c>
      <c r="F304" s="74" t="str">
        <f ca="1">IFERROR(__xludf.DUMMYFUNCTION("IFERROR(IF(A304=TODAY(),GOOGLEFINANCE(B304),INDEX(GOOGLEFINANCE(B304,""price"",A304),2,2)))"),"")</f>
        <v/>
      </c>
      <c r="G304" s="75" t="s">
        <v>66</v>
      </c>
    </row>
    <row r="305" spans="1:7" ht="15.75" customHeight="1" x14ac:dyDescent="0.2">
      <c r="A305" s="71"/>
      <c r="B305" s="72"/>
      <c r="C305" s="72"/>
      <c r="D305" s="72"/>
      <c r="E305" s="74" t="s">
        <v>66</v>
      </c>
      <c r="F305" s="74" t="str">
        <f ca="1">IFERROR(__xludf.DUMMYFUNCTION("IFERROR(IF(A305=TODAY(),GOOGLEFINANCE(B305),INDEX(GOOGLEFINANCE(B305,""price"",A305),2,2)))"),"")</f>
        <v/>
      </c>
      <c r="G305" s="75" t="s">
        <v>66</v>
      </c>
    </row>
    <row r="306" spans="1:7" ht="15.75" customHeight="1" x14ac:dyDescent="0.2">
      <c r="A306" s="71"/>
      <c r="B306" s="72"/>
      <c r="C306" s="72"/>
      <c r="D306" s="72"/>
      <c r="E306" s="74" t="s">
        <v>66</v>
      </c>
      <c r="F306" s="74" t="str">
        <f ca="1">IFERROR(__xludf.DUMMYFUNCTION("IFERROR(IF(A306=TODAY(),GOOGLEFINANCE(B306),INDEX(GOOGLEFINANCE(B306,""price"",A306),2,2)))"),"")</f>
        <v/>
      </c>
      <c r="G306" s="75" t="s">
        <v>66</v>
      </c>
    </row>
    <row r="307" spans="1:7" ht="15.75" customHeight="1" x14ac:dyDescent="0.2">
      <c r="A307" s="71"/>
      <c r="B307" s="72"/>
      <c r="C307" s="72"/>
      <c r="D307" s="72"/>
      <c r="E307" s="74" t="s">
        <v>66</v>
      </c>
      <c r="F307" s="74" t="str">
        <f ca="1">IFERROR(__xludf.DUMMYFUNCTION("IFERROR(IF(A307=TODAY(),GOOGLEFINANCE(B307),INDEX(GOOGLEFINANCE(B307,""price"",A307),2,2)))"),"")</f>
        <v/>
      </c>
      <c r="G307" s="75" t="s">
        <v>66</v>
      </c>
    </row>
    <row r="308" spans="1:7" ht="15.75" customHeight="1" x14ac:dyDescent="0.2">
      <c r="A308" s="71"/>
      <c r="B308" s="72"/>
      <c r="C308" s="72"/>
      <c r="D308" s="72"/>
      <c r="E308" s="74" t="s">
        <v>66</v>
      </c>
      <c r="F308" s="74" t="str">
        <f ca="1">IFERROR(__xludf.DUMMYFUNCTION("IFERROR(IF(A308=TODAY(),GOOGLEFINANCE(B308),INDEX(GOOGLEFINANCE(B308,""price"",A308),2,2)))"),"")</f>
        <v/>
      </c>
      <c r="G308" s="75" t="s">
        <v>66</v>
      </c>
    </row>
    <row r="309" spans="1:7" ht="15.75" customHeight="1" x14ac:dyDescent="0.2">
      <c r="A309" s="71"/>
      <c r="B309" s="72"/>
      <c r="C309" s="72"/>
      <c r="D309" s="72"/>
      <c r="E309" s="74" t="s">
        <v>66</v>
      </c>
      <c r="F309" s="74" t="str">
        <f ca="1">IFERROR(__xludf.DUMMYFUNCTION("IFERROR(IF(A309=TODAY(),GOOGLEFINANCE(B309),INDEX(GOOGLEFINANCE(B309,""price"",A309),2,2)))"),"")</f>
        <v/>
      </c>
      <c r="G309" s="75" t="s">
        <v>66</v>
      </c>
    </row>
    <row r="310" spans="1:7" ht="15.75" customHeight="1" x14ac:dyDescent="0.2">
      <c r="A310" s="71"/>
      <c r="B310" s="72"/>
      <c r="C310" s="72"/>
      <c r="D310" s="72"/>
      <c r="E310" s="74" t="s">
        <v>66</v>
      </c>
      <c r="F310" s="74" t="str">
        <f ca="1">IFERROR(__xludf.DUMMYFUNCTION("IFERROR(IF(A310=TODAY(),GOOGLEFINANCE(B310),INDEX(GOOGLEFINANCE(B310,""price"",A310),2,2)))"),"")</f>
        <v/>
      </c>
      <c r="G310" s="75" t="s">
        <v>66</v>
      </c>
    </row>
    <row r="311" spans="1:7" ht="15.75" customHeight="1" x14ac:dyDescent="0.2">
      <c r="A311" s="71"/>
      <c r="B311" s="72"/>
      <c r="C311" s="72"/>
      <c r="D311" s="72"/>
      <c r="E311" s="74" t="s">
        <v>66</v>
      </c>
      <c r="F311" s="74" t="str">
        <f ca="1">IFERROR(__xludf.DUMMYFUNCTION("IFERROR(IF(A311=TODAY(),GOOGLEFINANCE(B311),INDEX(GOOGLEFINANCE(B311,""price"",A311),2,2)))"),"")</f>
        <v/>
      </c>
      <c r="G311" s="75" t="s">
        <v>66</v>
      </c>
    </row>
    <row r="312" spans="1:7" ht="15.75" customHeight="1" x14ac:dyDescent="0.2">
      <c r="A312" s="71"/>
      <c r="B312" s="72"/>
      <c r="C312" s="72"/>
      <c r="D312" s="72"/>
      <c r="E312" s="74" t="s">
        <v>66</v>
      </c>
      <c r="F312" s="74" t="str">
        <f ca="1">IFERROR(__xludf.DUMMYFUNCTION("IFERROR(IF(A312=TODAY(),GOOGLEFINANCE(B312),INDEX(GOOGLEFINANCE(B312,""price"",A312),2,2)))"),"")</f>
        <v/>
      </c>
      <c r="G312" s="75" t="s">
        <v>66</v>
      </c>
    </row>
    <row r="313" spans="1:7" ht="15.75" customHeight="1" x14ac:dyDescent="0.2">
      <c r="A313" s="71"/>
      <c r="B313" s="72"/>
      <c r="C313" s="72"/>
      <c r="D313" s="72"/>
      <c r="E313" s="74" t="s">
        <v>66</v>
      </c>
      <c r="F313" s="74" t="str">
        <f ca="1">IFERROR(__xludf.DUMMYFUNCTION("IFERROR(IF(A313=TODAY(),GOOGLEFINANCE(B313),INDEX(GOOGLEFINANCE(B313,""price"",A313),2,2)))"),"")</f>
        <v/>
      </c>
      <c r="G313" s="75" t="s">
        <v>66</v>
      </c>
    </row>
    <row r="314" spans="1:7" ht="15.75" customHeight="1" x14ac:dyDescent="0.2">
      <c r="A314" s="71"/>
      <c r="B314" s="72"/>
      <c r="C314" s="72"/>
      <c r="D314" s="72"/>
      <c r="E314" s="74" t="s">
        <v>66</v>
      </c>
      <c r="F314" s="74" t="str">
        <f ca="1">IFERROR(__xludf.DUMMYFUNCTION("IFERROR(IF(A314=TODAY(),GOOGLEFINANCE(B314),INDEX(GOOGLEFINANCE(B314,""price"",A314),2,2)))"),"")</f>
        <v/>
      </c>
      <c r="G314" s="75" t="s">
        <v>66</v>
      </c>
    </row>
    <row r="315" spans="1:7" ht="15.75" customHeight="1" x14ac:dyDescent="0.2">
      <c r="A315" s="71"/>
      <c r="B315" s="72"/>
      <c r="C315" s="72"/>
      <c r="D315" s="72"/>
      <c r="E315" s="74" t="s">
        <v>66</v>
      </c>
      <c r="F315" s="74" t="str">
        <f ca="1">IFERROR(__xludf.DUMMYFUNCTION("IFERROR(IF(A315=TODAY(),GOOGLEFINANCE(B315),INDEX(GOOGLEFINANCE(B315,""price"",A315),2,2)))"),"")</f>
        <v/>
      </c>
      <c r="G315" s="75" t="s">
        <v>66</v>
      </c>
    </row>
    <row r="316" spans="1:7" ht="15.75" customHeight="1" x14ac:dyDescent="0.2">
      <c r="A316" s="71"/>
      <c r="B316" s="72"/>
      <c r="C316" s="72"/>
      <c r="D316" s="72"/>
      <c r="E316" s="74" t="s">
        <v>66</v>
      </c>
      <c r="F316" s="74" t="str">
        <f ca="1">IFERROR(__xludf.DUMMYFUNCTION("IFERROR(IF(A316=TODAY(),GOOGLEFINANCE(B316),INDEX(GOOGLEFINANCE(B316,""price"",A316),2,2)))"),"")</f>
        <v/>
      </c>
      <c r="G316" s="75" t="s">
        <v>66</v>
      </c>
    </row>
    <row r="317" spans="1:7" ht="15.75" customHeight="1" x14ac:dyDescent="0.2">
      <c r="A317" s="71"/>
      <c r="B317" s="72"/>
      <c r="C317" s="72"/>
      <c r="D317" s="72"/>
      <c r="E317" s="74" t="s">
        <v>66</v>
      </c>
      <c r="F317" s="74" t="str">
        <f ca="1">IFERROR(__xludf.DUMMYFUNCTION("IFERROR(IF(A317=TODAY(),GOOGLEFINANCE(B317),INDEX(GOOGLEFINANCE(B317,""price"",A317),2,2)))"),"")</f>
        <v/>
      </c>
      <c r="G317" s="75" t="s">
        <v>66</v>
      </c>
    </row>
    <row r="318" spans="1:7" ht="15.75" customHeight="1" x14ac:dyDescent="0.2">
      <c r="A318" s="71"/>
      <c r="B318" s="72"/>
      <c r="C318" s="72"/>
      <c r="D318" s="72"/>
      <c r="E318" s="74" t="s">
        <v>66</v>
      </c>
      <c r="F318" s="74" t="str">
        <f ca="1">IFERROR(__xludf.DUMMYFUNCTION("IFERROR(IF(A318=TODAY(),GOOGLEFINANCE(B318),INDEX(GOOGLEFINANCE(B318,""price"",A318),2,2)))"),"")</f>
        <v/>
      </c>
      <c r="G318" s="75" t="s">
        <v>66</v>
      </c>
    </row>
    <row r="319" spans="1:7" ht="15.75" customHeight="1" x14ac:dyDescent="0.2">
      <c r="A319" s="71"/>
      <c r="B319" s="72"/>
      <c r="C319" s="72"/>
      <c r="D319" s="72"/>
      <c r="E319" s="74" t="s">
        <v>66</v>
      </c>
      <c r="F319" s="74" t="str">
        <f ca="1">IFERROR(__xludf.DUMMYFUNCTION("IFERROR(IF(A319=TODAY(),GOOGLEFINANCE(B319),INDEX(GOOGLEFINANCE(B319,""price"",A319),2,2)))"),"")</f>
        <v/>
      </c>
      <c r="G319" s="75" t="s">
        <v>66</v>
      </c>
    </row>
    <row r="320" spans="1:7" ht="15.75" customHeight="1" x14ac:dyDescent="0.2">
      <c r="A320" s="71"/>
      <c r="B320" s="72"/>
      <c r="C320" s="72"/>
      <c r="D320" s="72"/>
      <c r="E320" s="74" t="s">
        <v>66</v>
      </c>
      <c r="F320" s="74" t="str">
        <f ca="1">IFERROR(__xludf.DUMMYFUNCTION("IFERROR(IF(A320=TODAY(),GOOGLEFINANCE(B320),INDEX(GOOGLEFINANCE(B320,""price"",A320),2,2)))"),"")</f>
        <v/>
      </c>
      <c r="G320" s="75" t="s">
        <v>66</v>
      </c>
    </row>
    <row r="321" spans="1:7" ht="15.75" customHeight="1" x14ac:dyDescent="0.2">
      <c r="A321" s="71"/>
      <c r="B321" s="72"/>
      <c r="C321" s="72"/>
      <c r="D321" s="72"/>
      <c r="E321" s="74" t="s">
        <v>66</v>
      </c>
      <c r="F321" s="74" t="str">
        <f ca="1">IFERROR(__xludf.DUMMYFUNCTION("IFERROR(IF(A321=TODAY(),GOOGLEFINANCE(B321),INDEX(GOOGLEFINANCE(B321,""price"",A321),2,2)))"),"")</f>
        <v/>
      </c>
      <c r="G321" s="75" t="s">
        <v>66</v>
      </c>
    </row>
    <row r="322" spans="1:7" ht="15.75" customHeight="1" x14ac:dyDescent="0.2">
      <c r="A322" s="71"/>
      <c r="B322" s="72"/>
      <c r="C322" s="72"/>
      <c r="D322" s="72"/>
      <c r="E322" s="74" t="s">
        <v>66</v>
      </c>
      <c r="F322" s="74" t="str">
        <f ca="1">IFERROR(__xludf.DUMMYFUNCTION("IFERROR(IF(A322=TODAY(),GOOGLEFINANCE(B322),INDEX(GOOGLEFINANCE(B322,""price"",A322),2,2)))"),"")</f>
        <v/>
      </c>
      <c r="G322" s="75" t="s">
        <v>66</v>
      </c>
    </row>
    <row r="323" spans="1:7" ht="15.75" customHeight="1" x14ac:dyDescent="0.2">
      <c r="A323" s="71"/>
      <c r="B323" s="72"/>
      <c r="C323" s="72"/>
      <c r="D323" s="72"/>
      <c r="E323" s="74" t="s">
        <v>66</v>
      </c>
      <c r="F323" s="74" t="str">
        <f ca="1">IFERROR(__xludf.DUMMYFUNCTION("IFERROR(IF(A323=TODAY(),GOOGLEFINANCE(B323),INDEX(GOOGLEFINANCE(B323,""price"",A323),2,2)))"),"")</f>
        <v/>
      </c>
      <c r="G323" s="75" t="s">
        <v>66</v>
      </c>
    </row>
    <row r="324" spans="1:7" ht="15.75" customHeight="1" x14ac:dyDescent="0.2">
      <c r="A324" s="71"/>
      <c r="B324" s="72"/>
      <c r="C324" s="72"/>
      <c r="D324" s="72"/>
      <c r="E324" s="74" t="s">
        <v>66</v>
      </c>
      <c r="F324" s="74" t="str">
        <f ca="1">IFERROR(__xludf.DUMMYFUNCTION("IFERROR(IF(A324=TODAY(),GOOGLEFINANCE(B324),INDEX(GOOGLEFINANCE(B324,""price"",A324),2,2)))"),"")</f>
        <v/>
      </c>
      <c r="G324" s="75" t="s">
        <v>66</v>
      </c>
    </row>
    <row r="325" spans="1:7" ht="15.75" customHeight="1" x14ac:dyDescent="0.2">
      <c r="A325" s="71"/>
      <c r="B325" s="72"/>
      <c r="C325" s="72"/>
      <c r="D325" s="72"/>
      <c r="E325" s="74" t="s">
        <v>66</v>
      </c>
      <c r="F325" s="74" t="str">
        <f ca="1">IFERROR(__xludf.DUMMYFUNCTION("IFERROR(IF(A325=TODAY(),GOOGLEFINANCE(B325),INDEX(GOOGLEFINANCE(B325,""price"",A325),2,2)))"),"")</f>
        <v/>
      </c>
      <c r="G325" s="75" t="s">
        <v>66</v>
      </c>
    </row>
    <row r="326" spans="1:7" ht="15.75" customHeight="1" x14ac:dyDescent="0.2">
      <c r="A326" s="71"/>
      <c r="B326" s="72"/>
      <c r="C326" s="72"/>
      <c r="D326" s="72"/>
      <c r="E326" s="74" t="s">
        <v>66</v>
      </c>
      <c r="F326" s="74" t="str">
        <f ca="1">IFERROR(__xludf.DUMMYFUNCTION("IFERROR(IF(A326=TODAY(),GOOGLEFINANCE(B326),INDEX(GOOGLEFINANCE(B326,""price"",A326),2,2)))"),"")</f>
        <v/>
      </c>
      <c r="G326" s="75" t="s">
        <v>66</v>
      </c>
    </row>
    <row r="327" spans="1:7" ht="15.75" customHeight="1" x14ac:dyDescent="0.2">
      <c r="A327" s="71"/>
      <c r="B327" s="72"/>
      <c r="C327" s="72"/>
      <c r="D327" s="72"/>
      <c r="E327" s="74" t="s">
        <v>66</v>
      </c>
      <c r="F327" s="74" t="str">
        <f ca="1">IFERROR(__xludf.DUMMYFUNCTION("IFERROR(IF(A327=TODAY(),GOOGLEFINANCE(B327),INDEX(GOOGLEFINANCE(B327,""price"",A327),2,2)))"),"")</f>
        <v/>
      </c>
      <c r="G327" s="75" t="s">
        <v>66</v>
      </c>
    </row>
    <row r="328" spans="1:7" ht="15.75" customHeight="1" x14ac:dyDescent="0.2">
      <c r="A328" s="71"/>
      <c r="B328" s="72"/>
      <c r="C328" s="72"/>
      <c r="D328" s="72"/>
      <c r="E328" s="74" t="s">
        <v>66</v>
      </c>
      <c r="F328" s="74" t="str">
        <f ca="1">IFERROR(__xludf.DUMMYFUNCTION("IFERROR(IF(A328=TODAY(),GOOGLEFINANCE(B328),INDEX(GOOGLEFINANCE(B328,""price"",A328),2,2)))"),"")</f>
        <v/>
      </c>
      <c r="G328" s="75" t="s">
        <v>66</v>
      </c>
    </row>
    <row r="329" spans="1:7" ht="15.75" customHeight="1" x14ac:dyDescent="0.2">
      <c r="A329" s="71"/>
      <c r="B329" s="72"/>
      <c r="C329" s="72"/>
      <c r="D329" s="72"/>
      <c r="E329" s="74" t="s">
        <v>66</v>
      </c>
      <c r="F329" s="74" t="str">
        <f ca="1">IFERROR(__xludf.DUMMYFUNCTION("IFERROR(IF(A329=TODAY(),GOOGLEFINANCE(B329),INDEX(GOOGLEFINANCE(B329,""price"",A329),2,2)))"),"")</f>
        <v/>
      </c>
      <c r="G329" s="75" t="s">
        <v>66</v>
      </c>
    </row>
    <row r="330" spans="1:7" ht="15.75" customHeight="1" x14ac:dyDescent="0.2">
      <c r="A330" s="71"/>
      <c r="B330" s="72"/>
      <c r="C330" s="72"/>
      <c r="D330" s="72"/>
      <c r="E330" s="74" t="s">
        <v>66</v>
      </c>
      <c r="F330" s="74" t="str">
        <f ca="1">IFERROR(__xludf.DUMMYFUNCTION("IFERROR(IF(A330=TODAY(),GOOGLEFINANCE(B330),INDEX(GOOGLEFINANCE(B330,""price"",A330),2,2)))"),"")</f>
        <v/>
      </c>
      <c r="G330" s="75" t="s">
        <v>66</v>
      </c>
    </row>
    <row r="331" spans="1:7" ht="15.75" customHeight="1" x14ac:dyDescent="0.2">
      <c r="A331" s="71"/>
      <c r="B331" s="72"/>
      <c r="C331" s="72"/>
      <c r="D331" s="72"/>
      <c r="E331" s="74" t="s">
        <v>66</v>
      </c>
      <c r="F331" s="74" t="str">
        <f ca="1">IFERROR(__xludf.DUMMYFUNCTION("IFERROR(IF(A331=TODAY(),GOOGLEFINANCE(B331),INDEX(GOOGLEFINANCE(B331,""price"",A331),2,2)))"),"")</f>
        <v/>
      </c>
      <c r="G331" s="75" t="s">
        <v>66</v>
      </c>
    </row>
    <row r="332" spans="1:7" ht="15.75" customHeight="1" x14ac:dyDescent="0.2">
      <c r="A332" s="71"/>
      <c r="B332" s="72"/>
      <c r="C332" s="72"/>
      <c r="D332" s="72"/>
      <c r="E332" s="74" t="s">
        <v>66</v>
      </c>
      <c r="F332" s="74" t="str">
        <f ca="1">IFERROR(__xludf.DUMMYFUNCTION("IFERROR(IF(A332=TODAY(),GOOGLEFINANCE(B332),INDEX(GOOGLEFINANCE(B332,""price"",A332),2,2)))"),"")</f>
        <v/>
      </c>
      <c r="G332" s="75" t="s">
        <v>66</v>
      </c>
    </row>
    <row r="333" spans="1:7" ht="15.75" customHeight="1" x14ac:dyDescent="0.2">
      <c r="A333" s="71"/>
      <c r="B333" s="72"/>
      <c r="C333" s="72"/>
      <c r="D333" s="72"/>
      <c r="E333" s="74" t="s">
        <v>66</v>
      </c>
      <c r="F333" s="74" t="str">
        <f ca="1">IFERROR(__xludf.DUMMYFUNCTION("IFERROR(IF(A333=TODAY(),GOOGLEFINANCE(B333),INDEX(GOOGLEFINANCE(B333,""price"",A333),2,2)))"),"")</f>
        <v/>
      </c>
      <c r="G333" s="75" t="s">
        <v>66</v>
      </c>
    </row>
    <row r="334" spans="1:7" ht="15.75" customHeight="1" x14ac:dyDescent="0.2">
      <c r="A334" s="71"/>
      <c r="B334" s="72"/>
      <c r="C334" s="72"/>
      <c r="D334" s="72"/>
      <c r="E334" s="74" t="s">
        <v>66</v>
      </c>
      <c r="F334" s="74" t="str">
        <f ca="1">IFERROR(__xludf.DUMMYFUNCTION("IFERROR(IF(A334=TODAY(),GOOGLEFINANCE(B334),INDEX(GOOGLEFINANCE(B334,""price"",A334),2,2)))"),"")</f>
        <v/>
      </c>
      <c r="G334" s="75" t="s">
        <v>66</v>
      </c>
    </row>
    <row r="335" spans="1:7" ht="15.75" customHeight="1" x14ac:dyDescent="0.2">
      <c r="A335" s="71"/>
      <c r="B335" s="72"/>
      <c r="C335" s="72"/>
      <c r="D335" s="72"/>
      <c r="E335" s="74" t="s">
        <v>66</v>
      </c>
      <c r="F335" s="74" t="str">
        <f ca="1">IFERROR(__xludf.DUMMYFUNCTION("IFERROR(IF(A335=TODAY(),GOOGLEFINANCE(B335),INDEX(GOOGLEFINANCE(B335,""price"",A335),2,2)))"),"")</f>
        <v/>
      </c>
      <c r="G335" s="75" t="s">
        <v>66</v>
      </c>
    </row>
    <row r="336" spans="1:7" ht="15.75" customHeight="1" x14ac:dyDescent="0.2">
      <c r="A336" s="71"/>
      <c r="B336" s="72"/>
      <c r="C336" s="72"/>
      <c r="D336" s="72"/>
      <c r="E336" s="74" t="s">
        <v>66</v>
      </c>
      <c r="F336" s="74" t="str">
        <f ca="1">IFERROR(__xludf.DUMMYFUNCTION("IFERROR(IF(A336=TODAY(),GOOGLEFINANCE(B336),INDEX(GOOGLEFINANCE(B336,""price"",A336),2,2)))"),"")</f>
        <v/>
      </c>
      <c r="G336" s="75" t="s">
        <v>66</v>
      </c>
    </row>
    <row r="337" spans="1:7" ht="15.75" customHeight="1" x14ac:dyDescent="0.2">
      <c r="A337" s="71"/>
      <c r="B337" s="72"/>
      <c r="C337" s="72"/>
      <c r="D337" s="72"/>
      <c r="E337" s="74" t="s">
        <v>66</v>
      </c>
      <c r="F337" s="74" t="str">
        <f ca="1">IFERROR(__xludf.DUMMYFUNCTION("IFERROR(IF(A337=TODAY(),GOOGLEFINANCE(B337),INDEX(GOOGLEFINANCE(B337,""price"",A337),2,2)))"),"")</f>
        <v/>
      </c>
      <c r="G337" s="75" t="s">
        <v>66</v>
      </c>
    </row>
    <row r="338" spans="1:7" ht="15.75" customHeight="1" x14ac:dyDescent="0.2">
      <c r="A338" s="71"/>
      <c r="B338" s="72"/>
      <c r="C338" s="72"/>
      <c r="D338" s="72"/>
      <c r="E338" s="74" t="s">
        <v>66</v>
      </c>
      <c r="F338" s="74" t="str">
        <f ca="1">IFERROR(__xludf.DUMMYFUNCTION("IFERROR(IF(A338=TODAY(),GOOGLEFINANCE(B338),INDEX(GOOGLEFINANCE(B338,""price"",A338),2,2)))"),"")</f>
        <v/>
      </c>
      <c r="G338" s="75" t="s">
        <v>66</v>
      </c>
    </row>
    <row r="339" spans="1:7" ht="15.75" customHeight="1" x14ac:dyDescent="0.2">
      <c r="A339" s="71"/>
      <c r="B339" s="72"/>
      <c r="C339" s="72"/>
      <c r="D339" s="72"/>
      <c r="E339" s="74" t="s">
        <v>66</v>
      </c>
      <c r="F339" s="74" t="str">
        <f ca="1">IFERROR(__xludf.DUMMYFUNCTION("IFERROR(IF(A339=TODAY(),GOOGLEFINANCE(B339),INDEX(GOOGLEFINANCE(B339,""price"",A339),2,2)))"),"")</f>
        <v/>
      </c>
      <c r="G339" s="75" t="s">
        <v>66</v>
      </c>
    </row>
    <row r="340" spans="1:7" ht="15.75" customHeight="1" x14ac:dyDescent="0.2">
      <c r="A340" s="71"/>
      <c r="B340" s="72"/>
      <c r="C340" s="72"/>
      <c r="D340" s="72"/>
      <c r="E340" s="74" t="s">
        <v>66</v>
      </c>
      <c r="F340" s="74" t="str">
        <f ca="1">IFERROR(__xludf.DUMMYFUNCTION("IFERROR(IF(A340=TODAY(),GOOGLEFINANCE(B340),INDEX(GOOGLEFINANCE(B340,""price"",A340),2,2)))"),"")</f>
        <v/>
      </c>
      <c r="G340" s="75" t="s">
        <v>66</v>
      </c>
    </row>
    <row r="341" spans="1:7" ht="15.75" customHeight="1" x14ac:dyDescent="0.2">
      <c r="A341" s="71"/>
      <c r="B341" s="72"/>
      <c r="C341" s="72"/>
      <c r="D341" s="72"/>
      <c r="E341" s="74" t="s">
        <v>66</v>
      </c>
      <c r="F341" s="74" t="str">
        <f ca="1">IFERROR(__xludf.DUMMYFUNCTION("IFERROR(IF(A341=TODAY(),GOOGLEFINANCE(B341),INDEX(GOOGLEFINANCE(B341,""price"",A341),2,2)))"),"")</f>
        <v/>
      </c>
      <c r="G341" s="75" t="s">
        <v>66</v>
      </c>
    </row>
    <row r="342" spans="1:7" ht="15.75" customHeight="1" x14ac:dyDescent="0.2">
      <c r="A342" s="71"/>
      <c r="B342" s="72"/>
      <c r="C342" s="72"/>
      <c r="D342" s="72"/>
      <c r="E342" s="74" t="s">
        <v>66</v>
      </c>
      <c r="F342" s="74" t="str">
        <f ca="1">IFERROR(__xludf.DUMMYFUNCTION("IFERROR(IF(A342=TODAY(),GOOGLEFINANCE(B342),INDEX(GOOGLEFINANCE(B342,""price"",A342),2,2)))"),"")</f>
        <v/>
      </c>
      <c r="G342" s="75" t="s">
        <v>66</v>
      </c>
    </row>
    <row r="343" spans="1:7" ht="15.75" customHeight="1" x14ac:dyDescent="0.2">
      <c r="A343" s="71"/>
      <c r="B343" s="72"/>
      <c r="C343" s="72"/>
      <c r="D343" s="72"/>
      <c r="E343" s="74" t="s">
        <v>66</v>
      </c>
      <c r="F343" s="74" t="str">
        <f ca="1">IFERROR(__xludf.DUMMYFUNCTION("IFERROR(IF(A343=TODAY(),GOOGLEFINANCE(B343),INDEX(GOOGLEFINANCE(B343,""price"",A343),2,2)))"),"")</f>
        <v/>
      </c>
      <c r="G343" s="75" t="s">
        <v>66</v>
      </c>
    </row>
    <row r="344" spans="1:7" ht="15.75" customHeight="1" x14ac:dyDescent="0.2">
      <c r="A344" s="71"/>
      <c r="B344" s="72"/>
      <c r="C344" s="72"/>
      <c r="D344" s="72"/>
      <c r="E344" s="74" t="s">
        <v>66</v>
      </c>
      <c r="F344" s="74" t="str">
        <f ca="1">IFERROR(__xludf.DUMMYFUNCTION("IFERROR(IF(A344=TODAY(),GOOGLEFINANCE(B344),INDEX(GOOGLEFINANCE(B344,""price"",A344),2,2)))"),"")</f>
        <v/>
      </c>
      <c r="G344" s="75" t="s">
        <v>66</v>
      </c>
    </row>
    <row r="345" spans="1:7" ht="15.75" customHeight="1" x14ac:dyDescent="0.2">
      <c r="A345" s="71"/>
      <c r="B345" s="72"/>
      <c r="C345" s="72"/>
      <c r="D345" s="72"/>
      <c r="E345" s="74" t="s">
        <v>66</v>
      </c>
      <c r="F345" s="74" t="str">
        <f ca="1">IFERROR(__xludf.DUMMYFUNCTION("IFERROR(IF(A345=TODAY(),GOOGLEFINANCE(B345),INDEX(GOOGLEFINANCE(B345,""price"",A345),2,2)))"),"")</f>
        <v/>
      </c>
      <c r="G345" s="75" t="s">
        <v>66</v>
      </c>
    </row>
    <row r="346" spans="1:7" ht="15.75" customHeight="1" x14ac:dyDescent="0.2">
      <c r="A346" s="71"/>
      <c r="B346" s="72"/>
      <c r="C346" s="72"/>
      <c r="D346" s="72"/>
      <c r="E346" s="74" t="s">
        <v>66</v>
      </c>
      <c r="F346" s="74" t="str">
        <f ca="1">IFERROR(__xludf.DUMMYFUNCTION("IFERROR(IF(A346=TODAY(),GOOGLEFINANCE(B346),INDEX(GOOGLEFINANCE(B346,""price"",A346),2,2)))"),"")</f>
        <v/>
      </c>
      <c r="G346" s="75" t="s">
        <v>66</v>
      </c>
    </row>
    <row r="347" spans="1:7" ht="15.75" customHeight="1" x14ac:dyDescent="0.2">
      <c r="A347" s="71"/>
      <c r="B347" s="72"/>
      <c r="C347" s="72"/>
      <c r="D347" s="72"/>
      <c r="E347" s="74" t="s">
        <v>66</v>
      </c>
      <c r="F347" s="74" t="str">
        <f ca="1">IFERROR(__xludf.DUMMYFUNCTION("IFERROR(IF(A347=TODAY(),GOOGLEFINANCE(B347),INDEX(GOOGLEFINANCE(B347,""price"",A347),2,2)))"),"")</f>
        <v/>
      </c>
      <c r="G347" s="75" t="s">
        <v>66</v>
      </c>
    </row>
    <row r="348" spans="1:7" ht="15.75" customHeight="1" x14ac:dyDescent="0.2">
      <c r="A348" s="71"/>
      <c r="B348" s="72"/>
      <c r="C348" s="72"/>
      <c r="D348" s="72"/>
      <c r="E348" s="74" t="s">
        <v>66</v>
      </c>
      <c r="F348" s="74" t="str">
        <f ca="1">IFERROR(__xludf.DUMMYFUNCTION("IFERROR(IF(A348=TODAY(),GOOGLEFINANCE(B348),INDEX(GOOGLEFINANCE(B348,""price"",A348),2,2)))"),"")</f>
        <v/>
      </c>
      <c r="G348" s="75" t="s">
        <v>66</v>
      </c>
    </row>
    <row r="349" spans="1:7" ht="15.75" customHeight="1" x14ac:dyDescent="0.2">
      <c r="A349" s="71"/>
      <c r="B349" s="72"/>
      <c r="C349" s="72"/>
      <c r="D349" s="72"/>
      <c r="E349" s="74" t="s">
        <v>66</v>
      </c>
      <c r="F349" s="74" t="str">
        <f ca="1">IFERROR(__xludf.DUMMYFUNCTION("IFERROR(IF(A349=TODAY(),GOOGLEFINANCE(B349),INDEX(GOOGLEFINANCE(B349,""price"",A349),2,2)))"),"")</f>
        <v/>
      </c>
      <c r="G349" s="75" t="s">
        <v>66</v>
      </c>
    </row>
    <row r="350" spans="1:7" ht="15.75" customHeight="1" x14ac:dyDescent="0.2">
      <c r="A350" s="71"/>
      <c r="B350" s="72"/>
      <c r="C350" s="72"/>
      <c r="D350" s="72"/>
      <c r="E350" s="74" t="s">
        <v>66</v>
      </c>
      <c r="F350" s="74" t="str">
        <f ca="1">IFERROR(__xludf.DUMMYFUNCTION("IFERROR(IF(A350=TODAY(),GOOGLEFINANCE(B350),INDEX(GOOGLEFINANCE(B350,""price"",A350),2,2)))"),"")</f>
        <v/>
      </c>
      <c r="G350" s="75" t="s">
        <v>66</v>
      </c>
    </row>
    <row r="351" spans="1:7" ht="15.75" customHeight="1" x14ac:dyDescent="0.2">
      <c r="A351" s="71"/>
      <c r="B351" s="72"/>
      <c r="C351" s="72"/>
      <c r="D351" s="72"/>
      <c r="E351" s="74" t="s">
        <v>66</v>
      </c>
      <c r="F351" s="74" t="str">
        <f ca="1">IFERROR(__xludf.DUMMYFUNCTION("IFERROR(IF(A351=TODAY(),GOOGLEFINANCE(B351),INDEX(GOOGLEFINANCE(B351,""price"",A351),2,2)))"),"")</f>
        <v/>
      </c>
      <c r="G351" s="75" t="s">
        <v>66</v>
      </c>
    </row>
    <row r="352" spans="1:7" ht="15.75" customHeight="1" x14ac:dyDescent="0.2">
      <c r="A352" s="71"/>
      <c r="B352" s="72"/>
      <c r="C352" s="72"/>
      <c r="D352" s="72"/>
      <c r="E352" s="74" t="s">
        <v>66</v>
      </c>
      <c r="F352" s="74" t="str">
        <f ca="1">IFERROR(__xludf.DUMMYFUNCTION("IFERROR(IF(A352=TODAY(),GOOGLEFINANCE(B352),INDEX(GOOGLEFINANCE(B352,""price"",A352),2,2)))"),"")</f>
        <v/>
      </c>
      <c r="G352" s="75" t="s">
        <v>66</v>
      </c>
    </row>
    <row r="353" spans="1:7" ht="15.75" customHeight="1" x14ac:dyDescent="0.2">
      <c r="A353" s="71"/>
      <c r="B353" s="72"/>
      <c r="C353" s="72"/>
      <c r="D353" s="72"/>
      <c r="E353" s="74" t="s">
        <v>66</v>
      </c>
      <c r="F353" s="74" t="str">
        <f ca="1">IFERROR(__xludf.DUMMYFUNCTION("IFERROR(IF(A353=TODAY(),GOOGLEFINANCE(B353),INDEX(GOOGLEFINANCE(B353,""price"",A353),2,2)))"),"")</f>
        <v/>
      </c>
      <c r="G353" s="75" t="s">
        <v>66</v>
      </c>
    </row>
    <row r="354" spans="1:7" ht="15.75" customHeight="1" x14ac:dyDescent="0.2">
      <c r="A354" s="71"/>
      <c r="B354" s="72"/>
      <c r="C354" s="72"/>
      <c r="D354" s="72"/>
      <c r="E354" s="74" t="s">
        <v>66</v>
      </c>
      <c r="F354" s="74" t="str">
        <f ca="1">IFERROR(__xludf.DUMMYFUNCTION("IFERROR(IF(A354=TODAY(),GOOGLEFINANCE(B354),INDEX(GOOGLEFINANCE(B354,""price"",A354),2,2)))"),"")</f>
        <v/>
      </c>
      <c r="G354" s="75" t="s">
        <v>66</v>
      </c>
    </row>
    <row r="355" spans="1:7" ht="15.75" customHeight="1" x14ac:dyDescent="0.2">
      <c r="A355" s="71"/>
      <c r="B355" s="72"/>
      <c r="C355" s="72"/>
      <c r="D355" s="72"/>
      <c r="E355" s="74" t="s">
        <v>66</v>
      </c>
      <c r="F355" s="74" t="str">
        <f ca="1">IFERROR(__xludf.DUMMYFUNCTION("IFERROR(IF(A355=TODAY(),GOOGLEFINANCE(B355),INDEX(GOOGLEFINANCE(B355,""price"",A355),2,2)))"),"")</f>
        <v/>
      </c>
      <c r="G355" s="75" t="s">
        <v>66</v>
      </c>
    </row>
    <row r="356" spans="1:7" ht="15.75" customHeight="1" x14ac:dyDescent="0.2">
      <c r="A356" s="71"/>
      <c r="B356" s="72"/>
      <c r="C356" s="72"/>
      <c r="D356" s="72"/>
      <c r="E356" s="74" t="s">
        <v>66</v>
      </c>
      <c r="F356" s="74" t="str">
        <f ca="1">IFERROR(__xludf.DUMMYFUNCTION("IFERROR(IF(A356=TODAY(),GOOGLEFINANCE(B356),INDEX(GOOGLEFINANCE(B356,""price"",A356),2,2)))"),"")</f>
        <v/>
      </c>
      <c r="G356" s="75" t="s">
        <v>66</v>
      </c>
    </row>
    <row r="357" spans="1:7" ht="15.75" customHeight="1" x14ac:dyDescent="0.2">
      <c r="A357" s="71"/>
      <c r="B357" s="72"/>
      <c r="C357" s="72"/>
      <c r="D357" s="72"/>
      <c r="E357" s="74" t="s">
        <v>66</v>
      </c>
      <c r="F357" s="74" t="str">
        <f ca="1">IFERROR(__xludf.DUMMYFUNCTION("IFERROR(IF(A357=TODAY(),GOOGLEFINANCE(B357),INDEX(GOOGLEFINANCE(B357,""price"",A357),2,2)))"),"")</f>
        <v/>
      </c>
      <c r="G357" s="75" t="s">
        <v>66</v>
      </c>
    </row>
    <row r="358" spans="1:7" ht="15.75" customHeight="1" x14ac:dyDescent="0.2">
      <c r="A358" s="71"/>
      <c r="B358" s="72"/>
      <c r="C358" s="72"/>
      <c r="D358" s="72"/>
      <c r="E358" s="74" t="s">
        <v>66</v>
      </c>
      <c r="F358" s="74" t="str">
        <f ca="1">IFERROR(__xludf.DUMMYFUNCTION("IFERROR(IF(A358=TODAY(),GOOGLEFINANCE(B358),INDEX(GOOGLEFINANCE(B358,""price"",A358),2,2)))"),"")</f>
        <v/>
      </c>
      <c r="G358" s="75" t="s">
        <v>66</v>
      </c>
    </row>
    <row r="359" spans="1:7" ht="15.75" customHeight="1" x14ac:dyDescent="0.2">
      <c r="A359" s="71"/>
      <c r="B359" s="72"/>
      <c r="C359" s="72"/>
      <c r="D359" s="72"/>
      <c r="E359" s="74" t="s">
        <v>66</v>
      </c>
      <c r="F359" s="74" t="str">
        <f ca="1">IFERROR(__xludf.DUMMYFUNCTION("IFERROR(IF(A359=TODAY(),GOOGLEFINANCE(B359),INDEX(GOOGLEFINANCE(B359,""price"",A359),2,2)))"),"")</f>
        <v/>
      </c>
      <c r="G359" s="75" t="s">
        <v>66</v>
      </c>
    </row>
    <row r="360" spans="1:7" ht="15.75" customHeight="1" x14ac:dyDescent="0.2">
      <c r="A360" s="71"/>
      <c r="B360" s="72"/>
      <c r="C360" s="72"/>
      <c r="D360" s="72"/>
      <c r="E360" s="74" t="s">
        <v>66</v>
      </c>
      <c r="F360" s="74" t="str">
        <f ca="1">IFERROR(__xludf.DUMMYFUNCTION("IFERROR(IF(A360=TODAY(),GOOGLEFINANCE(B360),INDEX(GOOGLEFINANCE(B360,""price"",A360),2,2)))"),"")</f>
        <v/>
      </c>
      <c r="G360" s="75" t="s">
        <v>66</v>
      </c>
    </row>
    <row r="361" spans="1:7" ht="15.75" customHeight="1" x14ac:dyDescent="0.2">
      <c r="A361" s="71"/>
      <c r="B361" s="72"/>
      <c r="C361" s="72"/>
      <c r="D361" s="72"/>
      <c r="E361" s="74" t="s">
        <v>66</v>
      </c>
      <c r="F361" s="74" t="str">
        <f ca="1">IFERROR(__xludf.DUMMYFUNCTION("IFERROR(IF(A361=TODAY(),GOOGLEFINANCE(B361),INDEX(GOOGLEFINANCE(B361,""price"",A361),2,2)))"),"")</f>
        <v/>
      </c>
      <c r="G361" s="75" t="s">
        <v>66</v>
      </c>
    </row>
    <row r="362" spans="1:7" ht="15.75" customHeight="1" x14ac:dyDescent="0.2">
      <c r="A362" s="71"/>
      <c r="B362" s="72"/>
      <c r="C362" s="72"/>
      <c r="D362" s="72"/>
      <c r="E362" s="74" t="s">
        <v>66</v>
      </c>
      <c r="F362" s="74" t="str">
        <f ca="1">IFERROR(__xludf.DUMMYFUNCTION("IFERROR(IF(A362=TODAY(),GOOGLEFINANCE(B362),INDEX(GOOGLEFINANCE(B362,""price"",A362),2,2)))"),"")</f>
        <v/>
      </c>
      <c r="G362" s="75" t="s">
        <v>66</v>
      </c>
    </row>
    <row r="363" spans="1:7" ht="15.75" customHeight="1" x14ac:dyDescent="0.2">
      <c r="A363" s="71"/>
      <c r="B363" s="72"/>
      <c r="C363" s="72"/>
      <c r="D363" s="72"/>
      <c r="E363" s="74" t="s">
        <v>66</v>
      </c>
      <c r="F363" s="74" t="str">
        <f ca="1">IFERROR(__xludf.DUMMYFUNCTION("IFERROR(IF(A363=TODAY(),GOOGLEFINANCE(B363),INDEX(GOOGLEFINANCE(B363,""price"",A363),2,2)))"),"")</f>
        <v/>
      </c>
      <c r="G363" s="75" t="s">
        <v>66</v>
      </c>
    </row>
    <row r="364" spans="1:7" ht="15.75" customHeight="1" x14ac:dyDescent="0.2">
      <c r="A364" s="71"/>
      <c r="B364" s="72"/>
      <c r="C364" s="72"/>
      <c r="D364" s="72"/>
      <c r="E364" s="74" t="s">
        <v>66</v>
      </c>
      <c r="F364" s="74" t="str">
        <f ca="1">IFERROR(__xludf.DUMMYFUNCTION("IFERROR(IF(A364=TODAY(),GOOGLEFINANCE(B364),INDEX(GOOGLEFINANCE(B364,""price"",A364),2,2)))"),"")</f>
        <v/>
      </c>
      <c r="G364" s="75" t="s">
        <v>66</v>
      </c>
    </row>
    <row r="365" spans="1:7" ht="15.75" customHeight="1" x14ac:dyDescent="0.2">
      <c r="A365" s="71"/>
      <c r="B365" s="72"/>
      <c r="C365" s="72"/>
      <c r="D365" s="72"/>
      <c r="E365" s="74" t="s">
        <v>66</v>
      </c>
      <c r="F365" s="74" t="str">
        <f ca="1">IFERROR(__xludf.DUMMYFUNCTION("IFERROR(IF(A365=TODAY(),GOOGLEFINANCE(B365),INDEX(GOOGLEFINANCE(B365,""price"",A365),2,2)))"),"")</f>
        <v/>
      </c>
      <c r="G365" s="75" t="s">
        <v>66</v>
      </c>
    </row>
    <row r="366" spans="1:7" ht="15.75" customHeight="1" x14ac:dyDescent="0.2">
      <c r="A366" s="71"/>
      <c r="B366" s="72"/>
      <c r="C366" s="72"/>
      <c r="D366" s="72"/>
      <c r="E366" s="74" t="s">
        <v>66</v>
      </c>
      <c r="F366" s="74" t="str">
        <f ca="1">IFERROR(__xludf.DUMMYFUNCTION("IFERROR(IF(A366=TODAY(),GOOGLEFINANCE(B366),INDEX(GOOGLEFINANCE(B366,""price"",A366),2,2)))"),"")</f>
        <v/>
      </c>
      <c r="G366" s="75" t="s">
        <v>66</v>
      </c>
    </row>
    <row r="367" spans="1:7" ht="15.75" customHeight="1" x14ac:dyDescent="0.2">
      <c r="A367" s="71"/>
      <c r="B367" s="72"/>
      <c r="C367" s="72"/>
      <c r="D367" s="72"/>
      <c r="E367" s="74" t="s">
        <v>66</v>
      </c>
      <c r="F367" s="74" t="str">
        <f ca="1">IFERROR(__xludf.DUMMYFUNCTION("IFERROR(IF(A367=TODAY(),GOOGLEFINANCE(B367),INDEX(GOOGLEFINANCE(B367,""price"",A367),2,2)))"),"")</f>
        <v/>
      </c>
      <c r="G367" s="75" t="s">
        <v>66</v>
      </c>
    </row>
    <row r="368" spans="1:7" ht="15.75" customHeight="1" x14ac:dyDescent="0.2">
      <c r="A368" s="71"/>
      <c r="B368" s="72"/>
      <c r="C368" s="72"/>
      <c r="D368" s="72"/>
      <c r="E368" s="74" t="s">
        <v>66</v>
      </c>
      <c r="F368" s="74" t="str">
        <f ca="1">IFERROR(__xludf.DUMMYFUNCTION("IFERROR(IF(A368=TODAY(),GOOGLEFINANCE(B368),INDEX(GOOGLEFINANCE(B368,""price"",A368),2,2)))"),"")</f>
        <v/>
      </c>
      <c r="G368" s="75" t="s">
        <v>66</v>
      </c>
    </row>
    <row r="369" spans="1:7" ht="15.75" customHeight="1" x14ac:dyDescent="0.2">
      <c r="A369" s="71"/>
      <c r="B369" s="72"/>
      <c r="C369" s="72"/>
      <c r="D369" s="72"/>
      <c r="E369" s="74" t="s">
        <v>66</v>
      </c>
      <c r="F369" s="74" t="str">
        <f ca="1">IFERROR(__xludf.DUMMYFUNCTION("IFERROR(IF(A369=TODAY(),GOOGLEFINANCE(B369),INDEX(GOOGLEFINANCE(B369,""price"",A369),2,2)))"),"")</f>
        <v/>
      </c>
      <c r="G369" s="75" t="s">
        <v>66</v>
      </c>
    </row>
    <row r="370" spans="1:7" ht="15.75" customHeight="1" x14ac:dyDescent="0.2">
      <c r="A370" s="71"/>
      <c r="B370" s="72"/>
      <c r="C370" s="72"/>
      <c r="D370" s="72"/>
      <c r="E370" s="74" t="s">
        <v>66</v>
      </c>
      <c r="F370" s="74" t="str">
        <f ca="1">IFERROR(__xludf.DUMMYFUNCTION("IFERROR(IF(A370=TODAY(),GOOGLEFINANCE(B370),INDEX(GOOGLEFINANCE(B370,""price"",A370),2,2)))"),"")</f>
        <v/>
      </c>
      <c r="G370" s="75" t="s">
        <v>66</v>
      </c>
    </row>
    <row r="371" spans="1:7" ht="15.75" customHeight="1" x14ac:dyDescent="0.2">
      <c r="A371" s="71"/>
      <c r="B371" s="72"/>
      <c r="C371" s="72"/>
      <c r="D371" s="72"/>
      <c r="E371" s="74" t="s">
        <v>66</v>
      </c>
      <c r="F371" s="74" t="str">
        <f ca="1">IFERROR(__xludf.DUMMYFUNCTION("IFERROR(IF(A371=TODAY(),GOOGLEFINANCE(B371),INDEX(GOOGLEFINANCE(B371,""price"",A371),2,2)))"),"")</f>
        <v/>
      </c>
      <c r="G371" s="75" t="s">
        <v>66</v>
      </c>
    </row>
    <row r="372" spans="1:7" ht="15.75" customHeight="1" x14ac:dyDescent="0.2">
      <c r="A372" s="71"/>
      <c r="B372" s="72"/>
      <c r="C372" s="72"/>
      <c r="D372" s="72"/>
      <c r="E372" s="74" t="s">
        <v>66</v>
      </c>
      <c r="F372" s="74" t="str">
        <f ca="1">IFERROR(__xludf.DUMMYFUNCTION("IFERROR(IF(A372=TODAY(),GOOGLEFINANCE(B372),INDEX(GOOGLEFINANCE(B372,""price"",A372),2,2)))"),"")</f>
        <v/>
      </c>
      <c r="G372" s="75" t="s">
        <v>66</v>
      </c>
    </row>
    <row r="373" spans="1:7" ht="15.75" customHeight="1" x14ac:dyDescent="0.2">
      <c r="A373" s="71"/>
      <c r="B373" s="72"/>
      <c r="C373" s="72"/>
      <c r="D373" s="72"/>
      <c r="E373" s="74" t="s">
        <v>66</v>
      </c>
      <c r="F373" s="74" t="str">
        <f ca="1">IFERROR(__xludf.DUMMYFUNCTION("IFERROR(IF(A373=TODAY(),GOOGLEFINANCE(B373),INDEX(GOOGLEFINANCE(B373,""price"",A373),2,2)))"),"")</f>
        <v/>
      </c>
      <c r="G373" s="75" t="s">
        <v>66</v>
      </c>
    </row>
    <row r="374" spans="1:7" ht="15.75" customHeight="1" x14ac:dyDescent="0.2">
      <c r="A374" s="71"/>
      <c r="B374" s="72"/>
      <c r="C374" s="72"/>
      <c r="D374" s="72"/>
      <c r="E374" s="74" t="s">
        <v>66</v>
      </c>
      <c r="F374" s="74" t="str">
        <f ca="1">IFERROR(__xludf.DUMMYFUNCTION("IFERROR(IF(A374=TODAY(),GOOGLEFINANCE(B374),INDEX(GOOGLEFINANCE(B374,""price"",A374),2,2)))"),"")</f>
        <v/>
      </c>
      <c r="G374" s="75" t="s">
        <v>66</v>
      </c>
    </row>
    <row r="375" spans="1:7" ht="15.75" customHeight="1" x14ac:dyDescent="0.2">
      <c r="A375" s="71"/>
      <c r="B375" s="72"/>
      <c r="C375" s="72"/>
      <c r="D375" s="72"/>
      <c r="E375" s="74" t="s">
        <v>66</v>
      </c>
      <c r="F375" s="74" t="str">
        <f ca="1">IFERROR(__xludf.DUMMYFUNCTION("IFERROR(IF(A375=TODAY(),GOOGLEFINANCE(B375),INDEX(GOOGLEFINANCE(B375,""price"",A375),2,2)))"),"")</f>
        <v/>
      </c>
      <c r="G375" s="75" t="s">
        <v>66</v>
      </c>
    </row>
    <row r="376" spans="1:7" ht="15.75" customHeight="1" x14ac:dyDescent="0.2">
      <c r="A376" s="71"/>
      <c r="B376" s="72"/>
      <c r="C376" s="72"/>
      <c r="D376" s="72"/>
      <c r="E376" s="74" t="s">
        <v>66</v>
      </c>
      <c r="F376" s="74" t="str">
        <f ca="1">IFERROR(__xludf.DUMMYFUNCTION("IFERROR(IF(A376=TODAY(),GOOGLEFINANCE(B376),INDEX(GOOGLEFINANCE(B376,""price"",A376),2,2)))"),"")</f>
        <v/>
      </c>
      <c r="G376" s="75" t="s">
        <v>66</v>
      </c>
    </row>
    <row r="377" spans="1:7" ht="15.75" customHeight="1" x14ac:dyDescent="0.2">
      <c r="A377" s="71"/>
      <c r="B377" s="72"/>
      <c r="C377" s="72"/>
      <c r="D377" s="72"/>
      <c r="E377" s="74" t="s">
        <v>66</v>
      </c>
      <c r="F377" s="74" t="str">
        <f ca="1">IFERROR(__xludf.DUMMYFUNCTION("IFERROR(IF(A377=TODAY(),GOOGLEFINANCE(B377),INDEX(GOOGLEFINANCE(B377,""price"",A377),2,2)))"),"")</f>
        <v/>
      </c>
      <c r="G377" s="75" t="s">
        <v>66</v>
      </c>
    </row>
    <row r="378" spans="1:7" ht="15.75" customHeight="1" x14ac:dyDescent="0.2">
      <c r="A378" s="71"/>
      <c r="B378" s="72"/>
      <c r="C378" s="72"/>
      <c r="D378" s="72"/>
      <c r="E378" s="74" t="s">
        <v>66</v>
      </c>
      <c r="F378" s="74" t="str">
        <f ca="1">IFERROR(__xludf.DUMMYFUNCTION("IFERROR(IF(A378=TODAY(),GOOGLEFINANCE(B378),INDEX(GOOGLEFINANCE(B378,""price"",A378),2,2)))"),"")</f>
        <v/>
      </c>
      <c r="G378" s="75" t="s">
        <v>66</v>
      </c>
    </row>
    <row r="379" spans="1:7" ht="15.75" customHeight="1" x14ac:dyDescent="0.2">
      <c r="A379" s="71"/>
      <c r="B379" s="72"/>
      <c r="C379" s="72"/>
      <c r="D379" s="72"/>
      <c r="E379" s="74" t="s">
        <v>66</v>
      </c>
      <c r="F379" s="74" t="str">
        <f ca="1">IFERROR(__xludf.DUMMYFUNCTION("IFERROR(IF(A379=TODAY(),GOOGLEFINANCE(B379),INDEX(GOOGLEFINANCE(B379,""price"",A379),2,2)))"),"")</f>
        <v/>
      </c>
      <c r="G379" s="75" t="s">
        <v>66</v>
      </c>
    </row>
    <row r="380" spans="1:7" ht="15.75" customHeight="1" x14ac:dyDescent="0.2">
      <c r="A380" s="71"/>
      <c r="B380" s="72"/>
      <c r="C380" s="72"/>
      <c r="D380" s="72"/>
      <c r="E380" s="74" t="s">
        <v>66</v>
      </c>
      <c r="F380" s="74" t="str">
        <f ca="1">IFERROR(__xludf.DUMMYFUNCTION("IFERROR(IF(A380=TODAY(),GOOGLEFINANCE(B380),INDEX(GOOGLEFINANCE(B380,""price"",A380),2,2)))"),"")</f>
        <v/>
      </c>
      <c r="G380" s="75" t="s">
        <v>66</v>
      </c>
    </row>
    <row r="381" spans="1:7" ht="15.75" customHeight="1" x14ac:dyDescent="0.2">
      <c r="A381" s="71"/>
      <c r="B381" s="72"/>
      <c r="C381" s="72"/>
      <c r="D381" s="72"/>
      <c r="E381" s="74" t="s">
        <v>66</v>
      </c>
      <c r="F381" s="74" t="str">
        <f ca="1">IFERROR(__xludf.DUMMYFUNCTION("IFERROR(IF(A381=TODAY(),GOOGLEFINANCE(B381),INDEX(GOOGLEFINANCE(B381,""price"",A381),2,2)))"),"")</f>
        <v/>
      </c>
      <c r="G381" s="75" t="s">
        <v>66</v>
      </c>
    </row>
    <row r="382" spans="1:7" ht="15.75" customHeight="1" x14ac:dyDescent="0.2">
      <c r="A382" s="71"/>
      <c r="B382" s="72"/>
      <c r="C382" s="72"/>
      <c r="D382" s="72"/>
      <c r="E382" s="74" t="s">
        <v>66</v>
      </c>
      <c r="F382" s="74" t="str">
        <f ca="1">IFERROR(__xludf.DUMMYFUNCTION("IFERROR(IF(A382=TODAY(),GOOGLEFINANCE(B382),INDEX(GOOGLEFINANCE(B382,""price"",A382),2,2)))"),"")</f>
        <v/>
      </c>
      <c r="G382" s="75" t="s">
        <v>66</v>
      </c>
    </row>
    <row r="383" spans="1:7" ht="15.75" customHeight="1" x14ac:dyDescent="0.2">
      <c r="A383" s="71"/>
      <c r="B383" s="72"/>
      <c r="C383" s="72"/>
      <c r="D383" s="72"/>
      <c r="E383" s="74" t="s">
        <v>66</v>
      </c>
      <c r="F383" s="74" t="str">
        <f ca="1">IFERROR(__xludf.DUMMYFUNCTION("IFERROR(IF(A383=TODAY(),GOOGLEFINANCE(B383),INDEX(GOOGLEFINANCE(B383,""price"",A383),2,2)))"),"")</f>
        <v/>
      </c>
      <c r="G383" s="75" t="s">
        <v>66</v>
      </c>
    </row>
    <row r="384" spans="1:7" ht="15.75" customHeight="1" x14ac:dyDescent="0.2">
      <c r="A384" s="71"/>
      <c r="B384" s="72"/>
      <c r="C384" s="72"/>
      <c r="D384" s="72"/>
      <c r="E384" s="74" t="s">
        <v>66</v>
      </c>
      <c r="F384" s="74" t="str">
        <f ca="1">IFERROR(__xludf.DUMMYFUNCTION("IFERROR(IF(A384=TODAY(),GOOGLEFINANCE(B384),INDEX(GOOGLEFINANCE(B384,""price"",A384),2,2)))"),"")</f>
        <v/>
      </c>
      <c r="G384" s="75" t="s">
        <v>66</v>
      </c>
    </row>
    <row r="385" spans="1:7" ht="15.75" customHeight="1" x14ac:dyDescent="0.2">
      <c r="A385" s="71"/>
      <c r="B385" s="72"/>
      <c r="C385" s="72"/>
      <c r="D385" s="72"/>
      <c r="E385" s="74" t="s">
        <v>66</v>
      </c>
      <c r="F385" s="74" t="str">
        <f ca="1">IFERROR(__xludf.DUMMYFUNCTION("IFERROR(IF(A385=TODAY(),GOOGLEFINANCE(B385),INDEX(GOOGLEFINANCE(B385,""price"",A385),2,2)))"),"")</f>
        <v/>
      </c>
      <c r="G385" s="75" t="s">
        <v>66</v>
      </c>
    </row>
    <row r="386" spans="1:7" ht="15.75" customHeight="1" x14ac:dyDescent="0.2">
      <c r="A386" s="71"/>
      <c r="B386" s="72"/>
      <c r="C386" s="72"/>
      <c r="D386" s="72"/>
      <c r="E386" s="74" t="s">
        <v>66</v>
      </c>
      <c r="F386" s="74" t="str">
        <f ca="1">IFERROR(__xludf.DUMMYFUNCTION("IFERROR(IF(A386=TODAY(),GOOGLEFINANCE(B386),INDEX(GOOGLEFINANCE(B386,""price"",A386),2,2)))"),"")</f>
        <v/>
      </c>
      <c r="G386" s="75" t="s">
        <v>66</v>
      </c>
    </row>
    <row r="387" spans="1:7" ht="15.75" customHeight="1" x14ac:dyDescent="0.2">
      <c r="A387" s="71"/>
      <c r="B387" s="72"/>
      <c r="C387" s="72"/>
      <c r="D387" s="72"/>
      <c r="E387" s="74" t="s">
        <v>66</v>
      </c>
      <c r="F387" s="74" t="str">
        <f ca="1">IFERROR(__xludf.DUMMYFUNCTION("IFERROR(IF(A387=TODAY(),GOOGLEFINANCE(B387),INDEX(GOOGLEFINANCE(B387,""price"",A387),2,2)))"),"")</f>
        <v/>
      </c>
      <c r="G387" s="75" t="s">
        <v>66</v>
      </c>
    </row>
    <row r="388" spans="1:7" ht="15.75" customHeight="1" x14ac:dyDescent="0.2">
      <c r="A388" s="71"/>
      <c r="B388" s="72"/>
      <c r="C388" s="72"/>
      <c r="D388" s="72"/>
      <c r="E388" s="74" t="s">
        <v>66</v>
      </c>
      <c r="F388" s="74" t="str">
        <f ca="1">IFERROR(__xludf.DUMMYFUNCTION("IFERROR(IF(A388=TODAY(),GOOGLEFINANCE(B388),INDEX(GOOGLEFINANCE(B388,""price"",A388),2,2)))"),"")</f>
        <v/>
      </c>
      <c r="G388" s="75" t="s">
        <v>66</v>
      </c>
    </row>
    <row r="389" spans="1:7" ht="15.75" customHeight="1" x14ac:dyDescent="0.2">
      <c r="A389" s="71"/>
      <c r="B389" s="72"/>
      <c r="C389" s="72"/>
      <c r="D389" s="72"/>
      <c r="E389" s="74" t="s">
        <v>66</v>
      </c>
      <c r="F389" s="74" t="str">
        <f ca="1">IFERROR(__xludf.DUMMYFUNCTION("IFERROR(IF(A389=TODAY(),GOOGLEFINANCE(B389),INDEX(GOOGLEFINANCE(B389,""price"",A389),2,2)))"),"")</f>
        <v/>
      </c>
      <c r="G389" s="75" t="s">
        <v>66</v>
      </c>
    </row>
    <row r="390" spans="1:7" ht="15.75" customHeight="1" x14ac:dyDescent="0.2">
      <c r="A390" s="71"/>
      <c r="B390" s="72"/>
      <c r="C390" s="72"/>
      <c r="D390" s="72"/>
      <c r="E390" s="74" t="s">
        <v>66</v>
      </c>
      <c r="F390" s="74" t="str">
        <f ca="1">IFERROR(__xludf.DUMMYFUNCTION("IFERROR(IF(A390=TODAY(),GOOGLEFINANCE(B390),INDEX(GOOGLEFINANCE(B390,""price"",A390),2,2)))"),"")</f>
        <v/>
      </c>
      <c r="G390" s="75" t="s">
        <v>66</v>
      </c>
    </row>
    <row r="391" spans="1:7" ht="15.75" customHeight="1" x14ac:dyDescent="0.2">
      <c r="A391" s="71"/>
      <c r="B391" s="72"/>
      <c r="C391" s="72"/>
      <c r="D391" s="72"/>
      <c r="E391" s="74" t="s">
        <v>66</v>
      </c>
      <c r="F391" s="74" t="str">
        <f ca="1">IFERROR(__xludf.DUMMYFUNCTION("IFERROR(IF(A391=TODAY(),GOOGLEFINANCE(B391),INDEX(GOOGLEFINANCE(B391,""price"",A391),2,2)))"),"")</f>
        <v/>
      </c>
      <c r="G391" s="75" t="s">
        <v>66</v>
      </c>
    </row>
    <row r="392" spans="1:7" ht="15.75" customHeight="1" x14ac:dyDescent="0.2">
      <c r="A392" s="71"/>
      <c r="B392" s="72"/>
      <c r="C392" s="72"/>
      <c r="D392" s="72"/>
      <c r="E392" s="74" t="s">
        <v>66</v>
      </c>
      <c r="F392" s="74" t="str">
        <f ca="1">IFERROR(__xludf.DUMMYFUNCTION("IFERROR(IF(A392=TODAY(),GOOGLEFINANCE(B392),INDEX(GOOGLEFINANCE(B392,""price"",A392),2,2)))"),"")</f>
        <v/>
      </c>
      <c r="G392" s="75" t="s">
        <v>66</v>
      </c>
    </row>
    <row r="393" spans="1:7" ht="15.75" customHeight="1" x14ac:dyDescent="0.2">
      <c r="A393" s="71"/>
      <c r="B393" s="72"/>
      <c r="C393" s="72"/>
      <c r="D393" s="72"/>
      <c r="E393" s="74" t="s">
        <v>66</v>
      </c>
      <c r="F393" s="74" t="str">
        <f ca="1">IFERROR(__xludf.DUMMYFUNCTION("IFERROR(IF(A393=TODAY(),GOOGLEFINANCE(B393),INDEX(GOOGLEFINANCE(B393,""price"",A393),2,2)))"),"")</f>
        <v/>
      </c>
      <c r="G393" s="75" t="s">
        <v>66</v>
      </c>
    </row>
    <row r="394" spans="1:7" ht="15.75" customHeight="1" x14ac:dyDescent="0.2">
      <c r="A394" s="71"/>
      <c r="B394" s="72"/>
      <c r="C394" s="72"/>
      <c r="D394" s="72"/>
      <c r="E394" s="74" t="s">
        <v>66</v>
      </c>
      <c r="F394" s="74" t="str">
        <f ca="1">IFERROR(__xludf.DUMMYFUNCTION("IFERROR(IF(A394=TODAY(),GOOGLEFINANCE(B394),INDEX(GOOGLEFINANCE(B394,""price"",A394),2,2)))"),"")</f>
        <v/>
      </c>
      <c r="G394" s="75" t="s">
        <v>66</v>
      </c>
    </row>
    <row r="395" spans="1:7" ht="15.75" customHeight="1" x14ac:dyDescent="0.2">
      <c r="A395" s="71"/>
      <c r="B395" s="72"/>
      <c r="C395" s="72"/>
      <c r="D395" s="72"/>
      <c r="E395" s="74" t="s">
        <v>66</v>
      </c>
      <c r="F395" s="74" t="str">
        <f ca="1">IFERROR(__xludf.DUMMYFUNCTION("IFERROR(IF(A395=TODAY(),GOOGLEFINANCE(B395),INDEX(GOOGLEFINANCE(B395,""price"",A395),2,2)))"),"")</f>
        <v/>
      </c>
      <c r="G395" s="75" t="s">
        <v>66</v>
      </c>
    </row>
    <row r="396" spans="1:7" ht="15.75" customHeight="1" x14ac:dyDescent="0.2">
      <c r="A396" s="71"/>
      <c r="B396" s="72"/>
      <c r="C396" s="72"/>
      <c r="D396" s="72"/>
      <c r="E396" s="74" t="s">
        <v>66</v>
      </c>
      <c r="F396" s="74" t="str">
        <f ca="1">IFERROR(__xludf.DUMMYFUNCTION("IFERROR(IF(A396=TODAY(),GOOGLEFINANCE(B396),INDEX(GOOGLEFINANCE(B396,""price"",A396),2,2)))"),"")</f>
        <v/>
      </c>
      <c r="G396" s="75" t="s">
        <v>66</v>
      </c>
    </row>
    <row r="397" spans="1:7" ht="15.75" customHeight="1" x14ac:dyDescent="0.2">
      <c r="A397" s="71"/>
      <c r="B397" s="72"/>
      <c r="C397" s="72"/>
      <c r="D397" s="72"/>
      <c r="E397" s="74" t="s">
        <v>66</v>
      </c>
      <c r="F397" s="74" t="str">
        <f ca="1">IFERROR(__xludf.DUMMYFUNCTION("IFERROR(IF(A397=TODAY(),GOOGLEFINANCE(B397),INDEX(GOOGLEFINANCE(B397,""price"",A397),2,2)))"),"")</f>
        <v/>
      </c>
      <c r="G397" s="75" t="s">
        <v>66</v>
      </c>
    </row>
    <row r="398" spans="1:7" ht="15.75" customHeight="1" x14ac:dyDescent="0.2">
      <c r="A398" s="71"/>
      <c r="B398" s="72"/>
      <c r="C398" s="72"/>
      <c r="D398" s="72"/>
      <c r="E398" s="74" t="s">
        <v>66</v>
      </c>
      <c r="F398" s="74" t="str">
        <f ca="1">IFERROR(__xludf.DUMMYFUNCTION("IFERROR(IF(A398=TODAY(),GOOGLEFINANCE(B398),INDEX(GOOGLEFINANCE(B398,""price"",A398),2,2)))"),"")</f>
        <v/>
      </c>
      <c r="G398" s="75" t="s">
        <v>66</v>
      </c>
    </row>
    <row r="399" spans="1:7" ht="15.75" customHeight="1" x14ac:dyDescent="0.2">
      <c r="A399" s="71"/>
      <c r="B399" s="72"/>
      <c r="C399" s="72"/>
      <c r="D399" s="72"/>
      <c r="E399" s="74" t="s">
        <v>66</v>
      </c>
      <c r="F399" s="74" t="str">
        <f ca="1">IFERROR(__xludf.DUMMYFUNCTION("IFERROR(IF(A399=TODAY(),GOOGLEFINANCE(B399),INDEX(GOOGLEFINANCE(B399,""price"",A399),2,2)))"),"")</f>
        <v/>
      </c>
      <c r="G399" s="75" t="s">
        <v>66</v>
      </c>
    </row>
    <row r="400" spans="1:7" ht="15.75" customHeight="1" x14ac:dyDescent="0.2">
      <c r="A400" s="71"/>
      <c r="B400" s="72"/>
      <c r="C400" s="72"/>
      <c r="D400" s="72"/>
      <c r="E400" s="74" t="s">
        <v>66</v>
      </c>
      <c r="F400" s="74" t="str">
        <f ca="1">IFERROR(__xludf.DUMMYFUNCTION("IFERROR(IF(A400=TODAY(),GOOGLEFINANCE(B400),INDEX(GOOGLEFINANCE(B400,""price"",A400),2,2)))"),"")</f>
        <v/>
      </c>
      <c r="G400" s="75" t="s">
        <v>66</v>
      </c>
    </row>
    <row r="401" spans="1:7" ht="15.75" customHeight="1" x14ac:dyDescent="0.2">
      <c r="A401" s="71"/>
      <c r="B401" s="72"/>
      <c r="C401" s="72"/>
      <c r="D401" s="72"/>
      <c r="E401" s="74" t="s">
        <v>66</v>
      </c>
      <c r="F401" s="74" t="str">
        <f ca="1">IFERROR(__xludf.DUMMYFUNCTION("IFERROR(IF(A401=TODAY(),GOOGLEFINANCE(B401),INDEX(GOOGLEFINANCE(B401,""price"",A401),2,2)))"),"")</f>
        <v/>
      </c>
      <c r="G401" s="75" t="s">
        <v>66</v>
      </c>
    </row>
    <row r="402" spans="1:7" ht="15.75" customHeight="1" x14ac:dyDescent="0.2">
      <c r="A402" s="71"/>
      <c r="B402" s="72"/>
      <c r="C402" s="72"/>
      <c r="D402" s="72"/>
      <c r="E402" s="74" t="s">
        <v>66</v>
      </c>
      <c r="F402" s="74" t="str">
        <f ca="1">IFERROR(__xludf.DUMMYFUNCTION("IFERROR(IF(A402=TODAY(),GOOGLEFINANCE(B402),INDEX(GOOGLEFINANCE(B402,""price"",A402),2,2)))"),"")</f>
        <v/>
      </c>
      <c r="G402" s="75" t="s">
        <v>66</v>
      </c>
    </row>
    <row r="403" spans="1:7" ht="15.75" customHeight="1" x14ac:dyDescent="0.2">
      <c r="A403" s="71"/>
      <c r="B403" s="72"/>
      <c r="C403" s="72"/>
      <c r="D403" s="72"/>
      <c r="E403" s="74" t="s">
        <v>66</v>
      </c>
      <c r="F403" s="74" t="str">
        <f ca="1">IFERROR(__xludf.DUMMYFUNCTION("IFERROR(IF(A403=TODAY(),GOOGLEFINANCE(B403),INDEX(GOOGLEFINANCE(B403,""price"",A403),2,2)))"),"")</f>
        <v/>
      </c>
      <c r="G403" s="75" t="s">
        <v>66</v>
      </c>
    </row>
    <row r="404" spans="1:7" ht="15.75" customHeight="1" x14ac:dyDescent="0.2">
      <c r="A404" s="71"/>
      <c r="B404" s="72"/>
      <c r="C404" s="72"/>
      <c r="D404" s="72"/>
      <c r="E404" s="74" t="s">
        <v>66</v>
      </c>
      <c r="F404" s="74" t="str">
        <f ca="1">IFERROR(__xludf.DUMMYFUNCTION("IFERROR(IF(A404=TODAY(),GOOGLEFINANCE(B404),INDEX(GOOGLEFINANCE(B404,""price"",A404),2,2)))"),"")</f>
        <v/>
      </c>
      <c r="G404" s="75" t="s">
        <v>66</v>
      </c>
    </row>
    <row r="405" spans="1:7" ht="15.75" customHeight="1" x14ac:dyDescent="0.2">
      <c r="A405" s="71"/>
      <c r="B405" s="72"/>
      <c r="C405" s="72"/>
      <c r="D405" s="72"/>
      <c r="E405" s="74" t="s">
        <v>66</v>
      </c>
      <c r="F405" s="74" t="str">
        <f ca="1">IFERROR(__xludf.DUMMYFUNCTION("IFERROR(IF(A405=TODAY(),GOOGLEFINANCE(B405),INDEX(GOOGLEFINANCE(B405,""price"",A405),2,2)))"),"")</f>
        <v/>
      </c>
      <c r="G405" s="75" t="s">
        <v>66</v>
      </c>
    </row>
    <row r="406" spans="1:7" ht="15.75" customHeight="1" x14ac:dyDescent="0.2">
      <c r="A406" s="71"/>
      <c r="B406" s="72"/>
      <c r="C406" s="72"/>
      <c r="D406" s="72"/>
      <c r="E406" s="74" t="s">
        <v>66</v>
      </c>
      <c r="F406" s="74" t="str">
        <f ca="1">IFERROR(__xludf.DUMMYFUNCTION("IFERROR(IF(A406=TODAY(),GOOGLEFINANCE(B406),INDEX(GOOGLEFINANCE(B406,""price"",A406),2,2)))"),"")</f>
        <v/>
      </c>
      <c r="G406" s="75" t="s">
        <v>66</v>
      </c>
    </row>
    <row r="407" spans="1:7" ht="15.75" customHeight="1" x14ac:dyDescent="0.2">
      <c r="A407" s="71"/>
      <c r="B407" s="72"/>
      <c r="C407" s="72"/>
      <c r="D407" s="72"/>
      <c r="E407" s="74" t="s">
        <v>66</v>
      </c>
      <c r="F407" s="74" t="str">
        <f ca="1">IFERROR(__xludf.DUMMYFUNCTION("IFERROR(IF(A407=TODAY(),GOOGLEFINANCE(B407),INDEX(GOOGLEFINANCE(B407,""price"",A407),2,2)))"),"")</f>
        <v/>
      </c>
      <c r="G407" s="75" t="s">
        <v>66</v>
      </c>
    </row>
    <row r="408" spans="1:7" ht="15.75" customHeight="1" x14ac:dyDescent="0.2">
      <c r="A408" s="71"/>
      <c r="B408" s="72"/>
      <c r="C408" s="72"/>
      <c r="D408" s="72"/>
      <c r="E408" s="74" t="s">
        <v>66</v>
      </c>
      <c r="F408" s="74" t="str">
        <f ca="1">IFERROR(__xludf.DUMMYFUNCTION("IFERROR(IF(A408=TODAY(),GOOGLEFINANCE(B408),INDEX(GOOGLEFINANCE(B408,""price"",A408),2,2)))"),"")</f>
        <v/>
      </c>
      <c r="G408" s="75" t="s">
        <v>66</v>
      </c>
    </row>
    <row r="409" spans="1:7" ht="15.75" customHeight="1" x14ac:dyDescent="0.2">
      <c r="A409" s="71"/>
      <c r="B409" s="72"/>
      <c r="C409" s="72"/>
      <c r="D409" s="72"/>
      <c r="E409" s="74" t="s">
        <v>66</v>
      </c>
      <c r="F409" s="74" t="str">
        <f ca="1">IFERROR(__xludf.DUMMYFUNCTION("IFERROR(IF(A409=TODAY(),GOOGLEFINANCE(B409),INDEX(GOOGLEFINANCE(B409,""price"",A409),2,2)))"),"")</f>
        <v/>
      </c>
      <c r="G409" s="75" t="s">
        <v>66</v>
      </c>
    </row>
    <row r="410" spans="1:7" ht="15.75" customHeight="1" x14ac:dyDescent="0.2">
      <c r="A410" s="71"/>
      <c r="B410" s="72"/>
      <c r="C410" s="72"/>
      <c r="D410" s="72"/>
      <c r="E410" s="74" t="s">
        <v>66</v>
      </c>
      <c r="F410" s="74" t="str">
        <f ca="1">IFERROR(__xludf.DUMMYFUNCTION("IFERROR(IF(A410=TODAY(),GOOGLEFINANCE(B410),INDEX(GOOGLEFINANCE(B410,""price"",A410),2,2)))"),"")</f>
        <v/>
      </c>
      <c r="G410" s="75" t="s">
        <v>66</v>
      </c>
    </row>
    <row r="411" spans="1:7" ht="15.75" customHeight="1" x14ac:dyDescent="0.2">
      <c r="A411" s="71"/>
      <c r="B411" s="72"/>
      <c r="C411" s="72"/>
      <c r="D411" s="72"/>
      <c r="E411" s="74" t="s">
        <v>66</v>
      </c>
      <c r="F411" s="74" t="str">
        <f ca="1">IFERROR(__xludf.DUMMYFUNCTION("IFERROR(IF(A411=TODAY(),GOOGLEFINANCE(B411),INDEX(GOOGLEFINANCE(B411,""price"",A411),2,2)))"),"")</f>
        <v/>
      </c>
      <c r="G411" s="75" t="s">
        <v>66</v>
      </c>
    </row>
    <row r="412" spans="1:7" ht="15.75" customHeight="1" x14ac:dyDescent="0.2">
      <c r="A412" s="71"/>
      <c r="B412" s="72"/>
      <c r="C412" s="72"/>
      <c r="D412" s="72"/>
      <c r="E412" s="74" t="s">
        <v>66</v>
      </c>
      <c r="F412" s="74" t="str">
        <f ca="1">IFERROR(__xludf.DUMMYFUNCTION("IFERROR(IF(A412=TODAY(),GOOGLEFINANCE(B412),INDEX(GOOGLEFINANCE(B412,""price"",A412),2,2)))"),"")</f>
        <v/>
      </c>
      <c r="G412" s="75" t="s">
        <v>66</v>
      </c>
    </row>
    <row r="413" spans="1:7" ht="15.75" customHeight="1" x14ac:dyDescent="0.2">
      <c r="A413" s="71"/>
      <c r="B413" s="72"/>
      <c r="C413" s="72"/>
      <c r="D413" s="72"/>
      <c r="E413" s="74" t="s">
        <v>66</v>
      </c>
      <c r="F413" s="74" t="str">
        <f ca="1">IFERROR(__xludf.DUMMYFUNCTION("IFERROR(IF(A413=TODAY(),GOOGLEFINANCE(B413),INDEX(GOOGLEFINANCE(B413,""price"",A413),2,2)))"),"")</f>
        <v/>
      </c>
      <c r="G413" s="75" t="s">
        <v>66</v>
      </c>
    </row>
    <row r="414" spans="1:7" ht="15.75" customHeight="1" x14ac:dyDescent="0.2">
      <c r="A414" s="71"/>
      <c r="B414" s="72"/>
      <c r="C414" s="72"/>
      <c r="D414" s="72"/>
      <c r="E414" s="74" t="s">
        <v>66</v>
      </c>
      <c r="F414" s="74" t="str">
        <f ca="1">IFERROR(__xludf.DUMMYFUNCTION("IFERROR(IF(A414=TODAY(),GOOGLEFINANCE(B414),INDEX(GOOGLEFINANCE(B414,""price"",A414),2,2)))"),"")</f>
        <v/>
      </c>
      <c r="G414" s="75" t="s">
        <v>66</v>
      </c>
    </row>
    <row r="415" spans="1:7" ht="15.75" customHeight="1" x14ac:dyDescent="0.2">
      <c r="A415" s="71"/>
      <c r="B415" s="72"/>
      <c r="C415" s="72"/>
      <c r="D415" s="72"/>
      <c r="E415" s="74" t="s">
        <v>66</v>
      </c>
      <c r="F415" s="74" t="str">
        <f ca="1">IFERROR(__xludf.DUMMYFUNCTION("IFERROR(IF(A415=TODAY(),GOOGLEFINANCE(B415),INDEX(GOOGLEFINANCE(B415,""price"",A415),2,2)))"),"")</f>
        <v/>
      </c>
      <c r="G415" s="75" t="s">
        <v>66</v>
      </c>
    </row>
    <row r="416" spans="1:7" ht="15.75" customHeight="1" x14ac:dyDescent="0.2">
      <c r="A416" s="71"/>
      <c r="B416" s="72"/>
      <c r="C416" s="72"/>
      <c r="D416" s="72"/>
      <c r="E416" s="74" t="s">
        <v>66</v>
      </c>
      <c r="F416" s="74" t="str">
        <f ca="1">IFERROR(__xludf.DUMMYFUNCTION("IFERROR(IF(A416=TODAY(),GOOGLEFINANCE(B416),INDEX(GOOGLEFINANCE(B416,""price"",A416),2,2)))"),"")</f>
        <v/>
      </c>
      <c r="G416" s="75" t="s">
        <v>66</v>
      </c>
    </row>
    <row r="417" spans="1:7" ht="15.75" customHeight="1" x14ac:dyDescent="0.2">
      <c r="A417" s="71"/>
      <c r="B417" s="72"/>
      <c r="C417" s="72"/>
      <c r="D417" s="72"/>
      <c r="E417" s="74" t="s">
        <v>66</v>
      </c>
      <c r="F417" s="74" t="str">
        <f ca="1">IFERROR(__xludf.DUMMYFUNCTION("IFERROR(IF(A417=TODAY(),GOOGLEFINANCE(B417),INDEX(GOOGLEFINANCE(B417,""price"",A417),2,2)))"),"")</f>
        <v/>
      </c>
      <c r="G417" s="75" t="s">
        <v>66</v>
      </c>
    </row>
    <row r="418" spans="1:7" ht="15.75" customHeight="1" x14ac:dyDescent="0.2">
      <c r="A418" s="71"/>
      <c r="B418" s="72"/>
      <c r="C418" s="72"/>
      <c r="D418" s="72"/>
      <c r="E418" s="74" t="s">
        <v>66</v>
      </c>
      <c r="F418" s="74" t="str">
        <f ca="1">IFERROR(__xludf.DUMMYFUNCTION("IFERROR(IF(A418=TODAY(),GOOGLEFINANCE(B418),INDEX(GOOGLEFINANCE(B418,""price"",A418),2,2)))"),"")</f>
        <v/>
      </c>
      <c r="G418" s="75" t="s">
        <v>66</v>
      </c>
    </row>
    <row r="419" spans="1:7" ht="15.75" customHeight="1" x14ac:dyDescent="0.2">
      <c r="A419" s="71"/>
      <c r="B419" s="72"/>
      <c r="C419" s="72"/>
      <c r="D419" s="72"/>
      <c r="E419" s="74" t="s">
        <v>66</v>
      </c>
      <c r="F419" s="74" t="str">
        <f ca="1">IFERROR(__xludf.DUMMYFUNCTION("IFERROR(IF(A419=TODAY(),GOOGLEFINANCE(B419),INDEX(GOOGLEFINANCE(B419,""price"",A419),2,2)))"),"")</f>
        <v/>
      </c>
      <c r="G419" s="75" t="s">
        <v>66</v>
      </c>
    </row>
    <row r="420" spans="1:7" ht="15.75" customHeight="1" x14ac:dyDescent="0.2">
      <c r="A420" s="71"/>
      <c r="B420" s="72"/>
      <c r="C420" s="72"/>
      <c r="D420" s="72"/>
      <c r="E420" s="74" t="s">
        <v>66</v>
      </c>
      <c r="F420" s="74" t="str">
        <f ca="1">IFERROR(__xludf.DUMMYFUNCTION("IFERROR(IF(A420=TODAY(),GOOGLEFINANCE(B420),INDEX(GOOGLEFINANCE(B420,""price"",A420),2,2)))"),"")</f>
        <v/>
      </c>
      <c r="G420" s="75" t="s">
        <v>66</v>
      </c>
    </row>
    <row r="421" spans="1:7" ht="15.75" customHeight="1" x14ac:dyDescent="0.2">
      <c r="A421" s="71"/>
      <c r="B421" s="72"/>
      <c r="C421" s="72"/>
      <c r="D421" s="72"/>
      <c r="E421" s="74" t="s">
        <v>66</v>
      </c>
      <c r="F421" s="74" t="str">
        <f ca="1">IFERROR(__xludf.DUMMYFUNCTION("IFERROR(IF(A421=TODAY(),GOOGLEFINANCE(B421),INDEX(GOOGLEFINANCE(B421,""price"",A421),2,2)))"),"")</f>
        <v/>
      </c>
      <c r="G421" s="75" t="s">
        <v>66</v>
      </c>
    </row>
    <row r="422" spans="1:7" ht="15.75" customHeight="1" x14ac:dyDescent="0.2">
      <c r="A422" s="71"/>
      <c r="B422" s="72"/>
      <c r="C422" s="72"/>
      <c r="D422" s="72"/>
      <c r="E422" s="74" t="s">
        <v>66</v>
      </c>
      <c r="F422" s="74" t="str">
        <f ca="1">IFERROR(__xludf.DUMMYFUNCTION("IFERROR(IF(A422=TODAY(),GOOGLEFINANCE(B422),INDEX(GOOGLEFINANCE(B422,""price"",A422),2,2)))"),"")</f>
        <v/>
      </c>
      <c r="G422" s="75" t="s">
        <v>66</v>
      </c>
    </row>
    <row r="423" spans="1:7" ht="15.75" customHeight="1" x14ac:dyDescent="0.2">
      <c r="A423" s="71"/>
      <c r="B423" s="72"/>
      <c r="C423" s="72"/>
      <c r="D423" s="72"/>
      <c r="E423" s="74" t="s">
        <v>66</v>
      </c>
      <c r="F423" s="74" t="str">
        <f ca="1">IFERROR(__xludf.DUMMYFUNCTION("IFERROR(IF(A423=TODAY(),GOOGLEFINANCE(B423),INDEX(GOOGLEFINANCE(B423,""price"",A423),2,2)))"),"")</f>
        <v/>
      </c>
      <c r="G423" s="75" t="s">
        <v>66</v>
      </c>
    </row>
    <row r="424" spans="1:7" ht="15.75" customHeight="1" x14ac:dyDescent="0.2">
      <c r="A424" s="71"/>
      <c r="B424" s="72"/>
      <c r="C424" s="72"/>
      <c r="D424" s="72"/>
      <c r="E424" s="74" t="s">
        <v>66</v>
      </c>
      <c r="F424" s="74" t="str">
        <f ca="1">IFERROR(__xludf.DUMMYFUNCTION("IFERROR(IF(A424=TODAY(),GOOGLEFINANCE(B424),INDEX(GOOGLEFINANCE(B424,""price"",A424),2,2)))"),"")</f>
        <v/>
      </c>
      <c r="G424" s="75" t="s">
        <v>66</v>
      </c>
    </row>
    <row r="425" spans="1:7" ht="15.75" customHeight="1" x14ac:dyDescent="0.2">
      <c r="A425" s="71"/>
      <c r="B425" s="72"/>
      <c r="C425" s="72"/>
      <c r="D425" s="72"/>
      <c r="E425" s="74" t="s">
        <v>66</v>
      </c>
      <c r="F425" s="74" t="str">
        <f ca="1">IFERROR(__xludf.DUMMYFUNCTION("IFERROR(IF(A425=TODAY(),GOOGLEFINANCE(B425),INDEX(GOOGLEFINANCE(B425,""price"",A425),2,2)))"),"")</f>
        <v/>
      </c>
      <c r="G425" s="75" t="s">
        <v>66</v>
      </c>
    </row>
    <row r="426" spans="1:7" ht="15.75" customHeight="1" x14ac:dyDescent="0.2">
      <c r="A426" s="71"/>
      <c r="B426" s="72"/>
      <c r="C426" s="72"/>
      <c r="D426" s="72"/>
      <c r="E426" s="74" t="s">
        <v>66</v>
      </c>
      <c r="F426" s="74" t="str">
        <f ca="1">IFERROR(__xludf.DUMMYFUNCTION("IFERROR(IF(A426=TODAY(),GOOGLEFINANCE(B426),INDEX(GOOGLEFINANCE(B426,""price"",A426),2,2)))"),"")</f>
        <v/>
      </c>
      <c r="G426" s="75" t="s">
        <v>66</v>
      </c>
    </row>
    <row r="427" spans="1:7" ht="15.75" customHeight="1" x14ac:dyDescent="0.2">
      <c r="A427" s="71"/>
      <c r="B427" s="72"/>
      <c r="C427" s="72"/>
      <c r="D427" s="72"/>
      <c r="E427" s="74" t="s">
        <v>66</v>
      </c>
      <c r="F427" s="74" t="str">
        <f ca="1">IFERROR(__xludf.DUMMYFUNCTION("IFERROR(IF(A427=TODAY(),GOOGLEFINANCE(B427),INDEX(GOOGLEFINANCE(B427,""price"",A427),2,2)))"),"")</f>
        <v/>
      </c>
      <c r="G427" s="75" t="s">
        <v>66</v>
      </c>
    </row>
    <row r="428" spans="1:7" ht="15.75" customHeight="1" x14ac:dyDescent="0.2">
      <c r="A428" s="71"/>
      <c r="B428" s="72"/>
      <c r="C428" s="72"/>
      <c r="D428" s="72"/>
      <c r="E428" s="74" t="s">
        <v>66</v>
      </c>
      <c r="F428" s="74" t="str">
        <f ca="1">IFERROR(__xludf.DUMMYFUNCTION("IFERROR(IF(A428=TODAY(),GOOGLEFINANCE(B428),INDEX(GOOGLEFINANCE(B428,""price"",A428),2,2)))"),"")</f>
        <v/>
      </c>
      <c r="G428" s="75" t="s">
        <v>66</v>
      </c>
    </row>
    <row r="429" spans="1:7" ht="15.75" customHeight="1" x14ac:dyDescent="0.2">
      <c r="A429" s="71"/>
      <c r="B429" s="72"/>
      <c r="C429" s="72"/>
      <c r="D429" s="72"/>
      <c r="E429" s="74" t="s">
        <v>66</v>
      </c>
      <c r="F429" s="74" t="str">
        <f ca="1">IFERROR(__xludf.DUMMYFUNCTION("IFERROR(IF(A429=TODAY(),GOOGLEFINANCE(B429),INDEX(GOOGLEFINANCE(B429,""price"",A429),2,2)))"),"")</f>
        <v/>
      </c>
      <c r="G429" s="75" t="s">
        <v>66</v>
      </c>
    </row>
    <row r="430" spans="1:7" ht="15.75" customHeight="1" x14ac:dyDescent="0.2">
      <c r="A430" s="71"/>
      <c r="B430" s="72"/>
      <c r="C430" s="72"/>
      <c r="D430" s="72"/>
      <c r="E430" s="74" t="s">
        <v>66</v>
      </c>
      <c r="F430" s="74" t="str">
        <f ca="1">IFERROR(__xludf.DUMMYFUNCTION("IFERROR(IF(A430=TODAY(),GOOGLEFINANCE(B430),INDEX(GOOGLEFINANCE(B430,""price"",A430),2,2)))"),"")</f>
        <v/>
      </c>
      <c r="G430" s="75" t="s">
        <v>66</v>
      </c>
    </row>
    <row r="431" spans="1:7" ht="15.75" customHeight="1" x14ac:dyDescent="0.2">
      <c r="A431" s="71"/>
      <c r="B431" s="72"/>
      <c r="C431" s="72"/>
      <c r="D431" s="72"/>
      <c r="E431" s="74" t="s">
        <v>66</v>
      </c>
      <c r="F431" s="74" t="str">
        <f ca="1">IFERROR(__xludf.DUMMYFUNCTION("IFERROR(IF(A431=TODAY(),GOOGLEFINANCE(B431),INDEX(GOOGLEFINANCE(B431,""price"",A431),2,2)))"),"")</f>
        <v/>
      </c>
      <c r="G431" s="75" t="s">
        <v>66</v>
      </c>
    </row>
    <row r="432" spans="1:7" ht="15.75" customHeight="1" x14ac:dyDescent="0.2">
      <c r="A432" s="71"/>
      <c r="B432" s="72"/>
      <c r="C432" s="72"/>
      <c r="D432" s="72"/>
      <c r="E432" s="74" t="s">
        <v>66</v>
      </c>
      <c r="F432" s="74" t="str">
        <f ca="1">IFERROR(__xludf.DUMMYFUNCTION("IFERROR(IF(A432=TODAY(),GOOGLEFINANCE(B432),INDEX(GOOGLEFINANCE(B432,""price"",A432),2,2)))"),"")</f>
        <v/>
      </c>
      <c r="G432" s="75" t="s">
        <v>66</v>
      </c>
    </row>
    <row r="433" spans="1:7" ht="15.75" customHeight="1" x14ac:dyDescent="0.2">
      <c r="A433" s="71"/>
      <c r="B433" s="72"/>
      <c r="C433" s="72"/>
      <c r="D433" s="72"/>
      <c r="E433" s="74" t="s">
        <v>66</v>
      </c>
      <c r="F433" s="74" t="str">
        <f ca="1">IFERROR(__xludf.DUMMYFUNCTION("IFERROR(IF(A433=TODAY(),GOOGLEFINANCE(B433),INDEX(GOOGLEFINANCE(B433,""price"",A433),2,2)))"),"")</f>
        <v/>
      </c>
      <c r="G433" s="75" t="s">
        <v>66</v>
      </c>
    </row>
    <row r="434" spans="1:7" ht="15.75" customHeight="1" x14ac:dyDescent="0.2">
      <c r="A434" s="71"/>
      <c r="B434" s="72"/>
      <c r="C434" s="72"/>
      <c r="D434" s="72"/>
      <c r="E434" s="74" t="s">
        <v>66</v>
      </c>
      <c r="F434" s="74" t="str">
        <f ca="1">IFERROR(__xludf.DUMMYFUNCTION("IFERROR(IF(A434=TODAY(),GOOGLEFINANCE(B434),INDEX(GOOGLEFINANCE(B434,""price"",A434),2,2)))"),"")</f>
        <v/>
      </c>
      <c r="G434" s="75" t="s">
        <v>66</v>
      </c>
    </row>
    <row r="435" spans="1:7" ht="15.75" customHeight="1" x14ac:dyDescent="0.2">
      <c r="A435" s="71"/>
      <c r="B435" s="72"/>
      <c r="C435" s="72"/>
      <c r="D435" s="72"/>
      <c r="E435" s="74" t="s">
        <v>66</v>
      </c>
      <c r="F435" s="74" t="str">
        <f ca="1">IFERROR(__xludf.DUMMYFUNCTION("IFERROR(IF(A435=TODAY(),GOOGLEFINANCE(B435),INDEX(GOOGLEFINANCE(B435,""price"",A435),2,2)))"),"")</f>
        <v/>
      </c>
      <c r="G435" s="75" t="s">
        <v>66</v>
      </c>
    </row>
    <row r="436" spans="1:7" ht="15.75" customHeight="1" x14ac:dyDescent="0.2">
      <c r="A436" s="71"/>
      <c r="B436" s="72"/>
      <c r="C436" s="72"/>
      <c r="D436" s="72"/>
      <c r="E436" s="74" t="s">
        <v>66</v>
      </c>
      <c r="F436" s="74" t="str">
        <f ca="1">IFERROR(__xludf.DUMMYFUNCTION("IFERROR(IF(A436=TODAY(),GOOGLEFINANCE(B436),INDEX(GOOGLEFINANCE(B436,""price"",A436),2,2)))"),"")</f>
        <v/>
      </c>
      <c r="G436" s="75" t="s">
        <v>66</v>
      </c>
    </row>
    <row r="437" spans="1:7" ht="15.75" customHeight="1" x14ac:dyDescent="0.2">
      <c r="A437" s="71"/>
      <c r="B437" s="72"/>
      <c r="C437" s="72"/>
      <c r="D437" s="72"/>
      <c r="E437" s="74" t="s">
        <v>66</v>
      </c>
      <c r="F437" s="74" t="str">
        <f ca="1">IFERROR(__xludf.DUMMYFUNCTION("IFERROR(IF(A437=TODAY(),GOOGLEFINANCE(B437),INDEX(GOOGLEFINANCE(B437,""price"",A437),2,2)))"),"")</f>
        <v/>
      </c>
      <c r="G437" s="75" t="s">
        <v>66</v>
      </c>
    </row>
    <row r="438" spans="1:7" ht="15.75" customHeight="1" x14ac:dyDescent="0.2">
      <c r="A438" s="71"/>
      <c r="B438" s="72"/>
      <c r="C438" s="72"/>
      <c r="D438" s="72"/>
      <c r="E438" s="74" t="s">
        <v>66</v>
      </c>
      <c r="F438" s="74" t="str">
        <f ca="1">IFERROR(__xludf.DUMMYFUNCTION("IFERROR(IF(A438=TODAY(),GOOGLEFINANCE(B438),INDEX(GOOGLEFINANCE(B438,""price"",A438),2,2)))"),"")</f>
        <v/>
      </c>
      <c r="G438" s="75" t="s">
        <v>66</v>
      </c>
    </row>
    <row r="439" spans="1:7" ht="15.75" customHeight="1" x14ac:dyDescent="0.2">
      <c r="A439" s="71"/>
      <c r="B439" s="72"/>
      <c r="C439" s="72"/>
      <c r="D439" s="72"/>
      <c r="E439" s="74" t="s">
        <v>66</v>
      </c>
      <c r="F439" s="74" t="str">
        <f ca="1">IFERROR(__xludf.DUMMYFUNCTION("IFERROR(IF(A439=TODAY(),GOOGLEFINANCE(B439),INDEX(GOOGLEFINANCE(B439,""price"",A439),2,2)))"),"")</f>
        <v/>
      </c>
      <c r="G439" s="75" t="s">
        <v>66</v>
      </c>
    </row>
    <row r="440" spans="1:7" ht="15.75" customHeight="1" x14ac:dyDescent="0.2">
      <c r="A440" s="71"/>
      <c r="B440" s="72"/>
      <c r="C440" s="72"/>
      <c r="D440" s="72"/>
      <c r="E440" s="74" t="s">
        <v>66</v>
      </c>
      <c r="F440" s="74" t="str">
        <f ca="1">IFERROR(__xludf.DUMMYFUNCTION("IFERROR(IF(A440=TODAY(),GOOGLEFINANCE(B440),INDEX(GOOGLEFINANCE(B440,""price"",A440),2,2)))"),"")</f>
        <v/>
      </c>
      <c r="G440" s="75" t="s">
        <v>66</v>
      </c>
    </row>
    <row r="441" spans="1:7" ht="15.75" customHeight="1" x14ac:dyDescent="0.2">
      <c r="A441" s="71"/>
      <c r="B441" s="72"/>
      <c r="C441" s="72"/>
      <c r="D441" s="72"/>
      <c r="E441" s="74" t="s">
        <v>66</v>
      </c>
      <c r="F441" s="74" t="str">
        <f ca="1">IFERROR(__xludf.DUMMYFUNCTION("IFERROR(IF(A441=TODAY(),GOOGLEFINANCE(B441),INDEX(GOOGLEFINANCE(B441,""price"",A441),2,2)))"),"")</f>
        <v/>
      </c>
      <c r="G441" s="75" t="s">
        <v>66</v>
      </c>
    </row>
    <row r="442" spans="1:7" ht="15.75" customHeight="1" x14ac:dyDescent="0.2">
      <c r="A442" s="71"/>
      <c r="B442" s="72"/>
      <c r="C442" s="72"/>
      <c r="D442" s="72"/>
      <c r="E442" s="74" t="s">
        <v>66</v>
      </c>
      <c r="F442" s="74" t="str">
        <f ca="1">IFERROR(__xludf.DUMMYFUNCTION("IFERROR(IF(A442=TODAY(),GOOGLEFINANCE(B442),INDEX(GOOGLEFINANCE(B442,""price"",A442),2,2)))"),"")</f>
        <v/>
      </c>
      <c r="G442" s="75" t="s">
        <v>66</v>
      </c>
    </row>
    <row r="443" spans="1:7" ht="15.75" customHeight="1" x14ac:dyDescent="0.2">
      <c r="A443" s="71"/>
      <c r="B443" s="72"/>
      <c r="C443" s="72"/>
      <c r="D443" s="72"/>
      <c r="E443" s="74" t="s">
        <v>66</v>
      </c>
      <c r="F443" s="74" t="str">
        <f ca="1">IFERROR(__xludf.DUMMYFUNCTION("IFERROR(IF(A443=TODAY(),GOOGLEFINANCE(B443),INDEX(GOOGLEFINANCE(B443,""price"",A443),2,2)))"),"")</f>
        <v/>
      </c>
      <c r="G443" s="75" t="s">
        <v>66</v>
      </c>
    </row>
    <row r="444" spans="1:7" ht="15.75" customHeight="1" x14ac:dyDescent="0.2">
      <c r="A444" s="71"/>
      <c r="B444" s="72"/>
      <c r="C444" s="72"/>
      <c r="D444" s="72"/>
      <c r="E444" s="74" t="s">
        <v>66</v>
      </c>
      <c r="F444" s="74" t="str">
        <f ca="1">IFERROR(__xludf.DUMMYFUNCTION("IFERROR(IF(A444=TODAY(),GOOGLEFINANCE(B444),INDEX(GOOGLEFINANCE(B444,""price"",A444),2,2)))"),"")</f>
        <v/>
      </c>
      <c r="G444" s="75" t="s">
        <v>66</v>
      </c>
    </row>
    <row r="445" spans="1:7" ht="15.75" customHeight="1" x14ac:dyDescent="0.2">
      <c r="A445" s="71"/>
      <c r="B445" s="72"/>
      <c r="C445" s="72"/>
      <c r="D445" s="72"/>
      <c r="E445" s="74" t="s">
        <v>66</v>
      </c>
      <c r="F445" s="74" t="str">
        <f ca="1">IFERROR(__xludf.DUMMYFUNCTION("IFERROR(IF(A445=TODAY(),GOOGLEFINANCE(B445),INDEX(GOOGLEFINANCE(B445,""price"",A445),2,2)))"),"")</f>
        <v/>
      </c>
      <c r="G445" s="75" t="s">
        <v>66</v>
      </c>
    </row>
    <row r="446" spans="1:7" ht="15.75" customHeight="1" x14ac:dyDescent="0.2">
      <c r="A446" s="71"/>
      <c r="B446" s="72"/>
      <c r="C446" s="72"/>
      <c r="D446" s="72"/>
      <c r="E446" s="74" t="s">
        <v>66</v>
      </c>
      <c r="F446" s="74" t="str">
        <f ca="1">IFERROR(__xludf.DUMMYFUNCTION("IFERROR(IF(A446=TODAY(),GOOGLEFINANCE(B446),INDEX(GOOGLEFINANCE(B446,""price"",A446),2,2)))"),"")</f>
        <v/>
      </c>
      <c r="G446" s="75" t="s">
        <v>66</v>
      </c>
    </row>
    <row r="447" spans="1:7" ht="15.75" customHeight="1" x14ac:dyDescent="0.2">
      <c r="A447" s="71"/>
      <c r="B447" s="72"/>
      <c r="C447" s="72"/>
      <c r="D447" s="72"/>
      <c r="E447" s="74" t="s">
        <v>66</v>
      </c>
      <c r="F447" s="74" t="str">
        <f ca="1">IFERROR(__xludf.DUMMYFUNCTION("IFERROR(IF(A447=TODAY(),GOOGLEFINANCE(B447),INDEX(GOOGLEFINANCE(B447,""price"",A447),2,2)))"),"")</f>
        <v/>
      </c>
      <c r="G447" s="75" t="s">
        <v>66</v>
      </c>
    </row>
    <row r="448" spans="1:7" ht="15.75" customHeight="1" x14ac:dyDescent="0.2">
      <c r="A448" s="71"/>
      <c r="B448" s="72"/>
      <c r="C448" s="72"/>
      <c r="D448" s="72"/>
      <c r="E448" s="74" t="s">
        <v>66</v>
      </c>
      <c r="F448" s="74" t="str">
        <f ca="1">IFERROR(__xludf.DUMMYFUNCTION("IFERROR(IF(A448=TODAY(),GOOGLEFINANCE(B448),INDEX(GOOGLEFINANCE(B448,""price"",A448),2,2)))"),"")</f>
        <v/>
      </c>
      <c r="G448" s="75" t="s">
        <v>66</v>
      </c>
    </row>
    <row r="449" spans="1:7" ht="15.75" customHeight="1" x14ac:dyDescent="0.2">
      <c r="A449" s="71"/>
      <c r="B449" s="72"/>
      <c r="C449" s="72"/>
      <c r="D449" s="72"/>
      <c r="E449" s="74" t="s">
        <v>66</v>
      </c>
      <c r="F449" s="74" t="str">
        <f ca="1">IFERROR(__xludf.DUMMYFUNCTION("IFERROR(IF(A449=TODAY(),GOOGLEFINANCE(B449),INDEX(GOOGLEFINANCE(B449,""price"",A449),2,2)))"),"")</f>
        <v/>
      </c>
      <c r="G449" s="75" t="s">
        <v>66</v>
      </c>
    </row>
    <row r="450" spans="1:7" ht="15.75" customHeight="1" x14ac:dyDescent="0.2">
      <c r="A450" s="71"/>
      <c r="B450" s="72"/>
      <c r="C450" s="72"/>
      <c r="D450" s="72"/>
      <c r="E450" s="74" t="s">
        <v>66</v>
      </c>
      <c r="F450" s="74" t="str">
        <f ca="1">IFERROR(__xludf.DUMMYFUNCTION("IFERROR(IF(A450=TODAY(),GOOGLEFINANCE(B450),INDEX(GOOGLEFINANCE(B450,""price"",A450),2,2)))"),"")</f>
        <v/>
      </c>
      <c r="G450" s="75" t="s">
        <v>66</v>
      </c>
    </row>
    <row r="451" spans="1:7" ht="15.75" customHeight="1" x14ac:dyDescent="0.2">
      <c r="A451" s="71"/>
      <c r="B451" s="72"/>
      <c r="C451" s="72"/>
      <c r="D451" s="72"/>
      <c r="E451" s="74" t="s">
        <v>66</v>
      </c>
      <c r="F451" s="74" t="str">
        <f ca="1">IFERROR(__xludf.DUMMYFUNCTION("IFERROR(IF(A451=TODAY(),GOOGLEFINANCE(B451),INDEX(GOOGLEFINANCE(B451,""price"",A451),2,2)))"),"")</f>
        <v/>
      </c>
      <c r="G451" s="75" t="s">
        <v>66</v>
      </c>
    </row>
    <row r="452" spans="1:7" ht="15.75" customHeight="1" x14ac:dyDescent="0.2">
      <c r="A452" s="71"/>
      <c r="B452" s="72"/>
      <c r="C452" s="72"/>
      <c r="D452" s="72"/>
      <c r="E452" s="74" t="s">
        <v>66</v>
      </c>
      <c r="F452" s="74" t="str">
        <f ca="1">IFERROR(__xludf.DUMMYFUNCTION("IFERROR(IF(A452=TODAY(),GOOGLEFINANCE(B452),INDEX(GOOGLEFINANCE(B452,""price"",A452),2,2)))"),"")</f>
        <v/>
      </c>
      <c r="G452" s="75" t="s">
        <v>66</v>
      </c>
    </row>
    <row r="453" spans="1:7" ht="15.75" customHeight="1" x14ac:dyDescent="0.2">
      <c r="A453" s="71"/>
      <c r="B453" s="72"/>
      <c r="C453" s="72"/>
      <c r="D453" s="72"/>
      <c r="E453" s="74" t="s">
        <v>66</v>
      </c>
      <c r="F453" s="74" t="str">
        <f ca="1">IFERROR(__xludf.DUMMYFUNCTION("IFERROR(IF(A453=TODAY(),GOOGLEFINANCE(B453),INDEX(GOOGLEFINANCE(B453,""price"",A453),2,2)))"),"")</f>
        <v/>
      </c>
      <c r="G453" s="75" t="s">
        <v>66</v>
      </c>
    </row>
    <row r="454" spans="1:7" ht="15.75" customHeight="1" x14ac:dyDescent="0.2">
      <c r="A454" s="71"/>
      <c r="B454" s="72"/>
      <c r="C454" s="72"/>
      <c r="D454" s="72"/>
      <c r="E454" s="74" t="s">
        <v>66</v>
      </c>
      <c r="F454" s="74" t="str">
        <f ca="1">IFERROR(__xludf.DUMMYFUNCTION("IFERROR(IF(A454=TODAY(),GOOGLEFINANCE(B454),INDEX(GOOGLEFINANCE(B454,""price"",A454),2,2)))"),"")</f>
        <v/>
      </c>
      <c r="G454" s="75" t="s">
        <v>66</v>
      </c>
    </row>
    <row r="455" spans="1:7" ht="15.75" customHeight="1" x14ac:dyDescent="0.2">
      <c r="A455" s="71"/>
      <c r="B455" s="72"/>
      <c r="C455" s="72"/>
      <c r="D455" s="72"/>
      <c r="E455" s="74" t="s">
        <v>66</v>
      </c>
      <c r="F455" s="74" t="str">
        <f ca="1">IFERROR(__xludf.DUMMYFUNCTION("IFERROR(IF(A455=TODAY(),GOOGLEFINANCE(B455),INDEX(GOOGLEFINANCE(B455,""price"",A455),2,2)))"),"")</f>
        <v/>
      </c>
      <c r="G455" s="75" t="s">
        <v>66</v>
      </c>
    </row>
    <row r="456" spans="1:7" ht="15.75" customHeight="1" x14ac:dyDescent="0.2">
      <c r="A456" s="71"/>
      <c r="B456" s="72"/>
      <c r="C456" s="72"/>
      <c r="D456" s="72"/>
      <c r="E456" s="74" t="s">
        <v>66</v>
      </c>
      <c r="F456" s="74" t="str">
        <f ca="1">IFERROR(__xludf.DUMMYFUNCTION("IFERROR(IF(A456=TODAY(),GOOGLEFINANCE(B456),INDEX(GOOGLEFINANCE(B456,""price"",A456),2,2)))"),"")</f>
        <v/>
      </c>
      <c r="G456" s="75" t="s">
        <v>66</v>
      </c>
    </row>
    <row r="457" spans="1:7" ht="15.75" customHeight="1" x14ac:dyDescent="0.2">
      <c r="A457" s="71"/>
      <c r="B457" s="72"/>
      <c r="C457" s="72"/>
      <c r="D457" s="72"/>
      <c r="E457" s="74" t="s">
        <v>66</v>
      </c>
      <c r="F457" s="74" t="str">
        <f ca="1">IFERROR(__xludf.DUMMYFUNCTION("IFERROR(IF(A457=TODAY(),GOOGLEFINANCE(B457),INDEX(GOOGLEFINANCE(B457,""price"",A457),2,2)))"),"")</f>
        <v/>
      </c>
      <c r="G457" s="75" t="s">
        <v>66</v>
      </c>
    </row>
    <row r="458" spans="1:7" ht="15.75" customHeight="1" x14ac:dyDescent="0.2">
      <c r="A458" s="71"/>
      <c r="B458" s="72"/>
      <c r="C458" s="72"/>
      <c r="D458" s="72"/>
      <c r="E458" s="74" t="s">
        <v>66</v>
      </c>
      <c r="F458" s="74" t="str">
        <f ca="1">IFERROR(__xludf.DUMMYFUNCTION("IFERROR(IF(A458=TODAY(),GOOGLEFINANCE(B458),INDEX(GOOGLEFINANCE(B458,""price"",A458),2,2)))"),"")</f>
        <v/>
      </c>
      <c r="G458" s="75" t="s">
        <v>66</v>
      </c>
    </row>
    <row r="459" spans="1:7" ht="15.75" customHeight="1" x14ac:dyDescent="0.2">
      <c r="A459" s="71"/>
      <c r="B459" s="72"/>
      <c r="C459" s="72"/>
      <c r="D459" s="72"/>
      <c r="E459" s="74" t="s">
        <v>66</v>
      </c>
      <c r="F459" s="74" t="str">
        <f ca="1">IFERROR(__xludf.DUMMYFUNCTION("IFERROR(IF(A459=TODAY(),GOOGLEFINANCE(B459),INDEX(GOOGLEFINANCE(B459,""price"",A459),2,2)))"),"")</f>
        <v/>
      </c>
      <c r="G459" s="75" t="s">
        <v>66</v>
      </c>
    </row>
    <row r="460" spans="1:7" ht="15.75" customHeight="1" x14ac:dyDescent="0.2">
      <c r="A460" s="71"/>
      <c r="B460" s="72"/>
      <c r="C460" s="72"/>
      <c r="D460" s="72"/>
      <c r="E460" s="74" t="s">
        <v>66</v>
      </c>
      <c r="F460" s="74" t="str">
        <f ca="1">IFERROR(__xludf.DUMMYFUNCTION("IFERROR(IF(A460=TODAY(),GOOGLEFINANCE(B460),INDEX(GOOGLEFINANCE(B460,""price"",A460),2,2)))"),"")</f>
        <v/>
      </c>
      <c r="G460" s="75" t="s">
        <v>66</v>
      </c>
    </row>
    <row r="461" spans="1:7" ht="15.75" customHeight="1" x14ac:dyDescent="0.2">
      <c r="A461" s="71"/>
      <c r="B461" s="72"/>
      <c r="C461" s="72"/>
      <c r="D461" s="72"/>
      <c r="E461" s="74" t="s">
        <v>66</v>
      </c>
      <c r="F461" s="74" t="str">
        <f ca="1">IFERROR(__xludf.DUMMYFUNCTION("IFERROR(IF(A461=TODAY(),GOOGLEFINANCE(B461),INDEX(GOOGLEFINANCE(B461,""price"",A461),2,2)))"),"")</f>
        <v/>
      </c>
      <c r="G461" s="75" t="s">
        <v>66</v>
      </c>
    </row>
    <row r="462" spans="1:7" ht="15.75" customHeight="1" x14ac:dyDescent="0.2">
      <c r="A462" s="71"/>
      <c r="B462" s="72"/>
      <c r="C462" s="72"/>
      <c r="D462" s="72"/>
      <c r="E462" s="74" t="s">
        <v>66</v>
      </c>
      <c r="F462" s="74" t="str">
        <f ca="1">IFERROR(__xludf.DUMMYFUNCTION("IFERROR(IF(A462=TODAY(),GOOGLEFINANCE(B462),INDEX(GOOGLEFINANCE(B462,""price"",A462),2,2)))"),"")</f>
        <v/>
      </c>
      <c r="G462" s="75" t="s">
        <v>66</v>
      </c>
    </row>
    <row r="463" spans="1:7" ht="15.75" customHeight="1" x14ac:dyDescent="0.2">
      <c r="A463" s="71"/>
      <c r="B463" s="72"/>
      <c r="C463" s="72"/>
      <c r="D463" s="72"/>
      <c r="E463" s="74" t="s">
        <v>66</v>
      </c>
      <c r="F463" s="74" t="str">
        <f ca="1">IFERROR(__xludf.DUMMYFUNCTION("IFERROR(IF(A463=TODAY(),GOOGLEFINANCE(B463),INDEX(GOOGLEFINANCE(B463,""price"",A463),2,2)))"),"")</f>
        <v/>
      </c>
      <c r="G463" s="75" t="s">
        <v>66</v>
      </c>
    </row>
    <row r="464" spans="1:7" ht="15.75" customHeight="1" x14ac:dyDescent="0.2">
      <c r="A464" s="71"/>
      <c r="B464" s="72"/>
      <c r="C464" s="72"/>
      <c r="D464" s="72"/>
      <c r="E464" s="74" t="s">
        <v>66</v>
      </c>
      <c r="F464" s="74" t="str">
        <f ca="1">IFERROR(__xludf.DUMMYFUNCTION("IFERROR(IF(A464=TODAY(),GOOGLEFINANCE(B464),INDEX(GOOGLEFINANCE(B464,""price"",A464),2,2)))"),"")</f>
        <v/>
      </c>
      <c r="G464" s="75" t="s">
        <v>66</v>
      </c>
    </row>
    <row r="465" spans="1:7" ht="15.75" customHeight="1" x14ac:dyDescent="0.2">
      <c r="A465" s="71"/>
      <c r="B465" s="72"/>
      <c r="C465" s="72"/>
      <c r="D465" s="72"/>
      <c r="E465" s="74" t="s">
        <v>66</v>
      </c>
      <c r="F465" s="74" t="str">
        <f ca="1">IFERROR(__xludf.DUMMYFUNCTION("IFERROR(IF(A465=TODAY(),GOOGLEFINANCE(B465),INDEX(GOOGLEFINANCE(B465,""price"",A465),2,2)))"),"")</f>
        <v/>
      </c>
      <c r="G465" s="75" t="s">
        <v>66</v>
      </c>
    </row>
    <row r="466" spans="1:7" ht="15.75" customHeight="1" x14ac:dyDescent="0.2">
      <c r="A466" s="71"/>
      <c r="B466" s="72"/>
      <c r="C466" s="72"/>
      <c r="D466" s="72"/>
      <c r="E466" s="74" t="s">
        <v>66</v>
      </c>
      <c r="F466" s="74" t="str">
        <f ca="1">IFERROR(__xludf.DUMMYFUNCTION("IFERROR(IF(A466=TODAY(),GOOGLEFINANCE(B466),INDEX(GOOGLEFINANCE(B466,""price"",A466),2,2)))"),"")</f>
        <v/>
      </c>
      <c r="G466" s="75" t="s">
        <v>66</v>
      </c>
    </row>
    <row r="467" spans="1:7" ht="15.75" customHeight="1" x14ac:dyDescent="0.2">
      <c r="A467" s="71"/>
      <c r="B467" s="72"/>
      <c r="C467" s="72"/>
      <c r="D467" s="72"/>
      <c r="E467" s="74" t="s">
        <v>66</v>
      </c>
      <c r="F467" s="74" t="str">
        <f ca="1">IFERROR(__xludf.DUMMYFUNCTION("IFERROR(IF(A467=TODAY(),GOOGLEFINANCE(B467),INDEX(GOOGLEFINANCE(B467,""price"",A467),2,2)))"),"")</f>
        <v/>
      </c>
      <c r="G467" s="75" t="s">
        <v>66</v>
      </c>
    </row>
    <row r="468" spans="1:7" ht="15.75" customHeight="1" x14ac:dyDescent="0.2">
      <c r="A468" s="71"/>
      <c r="B468" s="72"/>
      <c r="C468" s="72"/>
      <c r="D468" s="72"/>
      <c r="E468" s="74" t="s">
        <v>66</v>
      </c>
      <c r="F468" s="74" t="str">
        <f ca="1">IFERROR(__xludf.DUMMYFUNCTION("IFERROR(IF(A468=TODAY(),GOOGLEFINANCE(B468),INDEX(GOOGLEFINANCE(B468,""price"",A468),2,2)))"),"")</f>
        <v/>
      </c>
      <c r="G468" s="75" t="s">
        <v>66</v>
      </c>
    </row>
    <row r="469" spans="1:7" ht="15.75" customHeight="1" x14ac:dyDescent="0.2">
      <c r="A469" s="71"/>
      <c r="B469" s="72"/>
      <c r="C469" s="72"/>
      <c r="D469" s="72"/>
      <c r="E469" s="74" t="s">
        <v>66</v>
      </c>
      <c r="F469" s="74" t="str">
        <f ca="1">IFERROR(__xludf.DUMMYFUNCTION("IFERROR(IF(A469=TODAY(),GOOGLEFINANCE(B469),INDEX(GOOGLEFINANCE(B469,""price"",A469),2,2)))"),"")</f>
        <v/>
      </c>
      <c r="G469" s="75" t="s">
        <v>66</v>
      </c>
    </row>
    <row r="470" spans="1:7" ht="15.75" customHeight="1" x14ac:dyDescent="0.2">
      <c r="A470" s="71"/>
      <c r="B470" s="72"/>
      <c r="C470" s="72"/>
      <c r="D470" s="72"/>
      <c r="E470" s="74" t="s">
        <v>66</v>
      </c>
      <c r="F470" s="74" t="str">
        <f ca="1">IFERROR(__xludf.DUMMYFUNCTION("IFERROR(IF(A470=TODAY(),GOOGLEFINANCE(B470),INDEX(GOOGLEFINANCE(B470,""price"",A470),2,2)))"),"")</f>
        <v/>
      </c>
      <c r="G470" s="75" t="s">
        <v>66</v>
      </c>
    </row>
    <row r="471" spans="1:7" ht="15.75" customHeight="1" x14ac:dyDescent="0.2">
      <c r="A471" s="71"/>
      <c r="B471" s="72"/>
      <c r="C471" s="72"/>
      <c r="D471" s="72"/>
      <c r="E471" s="74" t="s">
        <v>66</v>
      </c>
      <c r="F471" s="74" t="str">
        <f ca="1">IFERROR(__xludf.DUMMYFUNCTION("IFERROR(IF(A471=TODAY(),GOOGLEFINANCE(B471),INDEX(GOOGLEFINANCE(B471,""price"",A471),2,2)))"),"")</f>
        <v/>
      </c>
      <c r="G471" s="75" t="s">
        <v>66</v>
      </c>
    </row>
    <row r="472" spans="1:7" ht="15.75" customHeight="1" x14ac:dyDescent="0.2">
      <c r="A472" s="71"/>
      <c r="B472" s="72"/>
      <c r="C472" s="72"/>
      <c r="D472" s="72"/>
      <c r="E472" s="74" t="s">
        <v>66</v>
      </c>
      <c r="F472" s="74" t="str">
        <f ca="1">IFERROR(__xludf.DUMMYFUNCTION("IFERROR(IF(A472=TODAY(),GOOGLEFINANCE(B472),INDEX(GOOGLEFINANCE(B472,""price"",A472),2,2)))"),"")</f>
        <v/>
      </c>
      <c r="G472" s="75" t="s">
        <v>66</v>
      </c>
    </row>
    <row r="473" spans="1:7" ht="15.75" customHeight="1" x14ac:dyDescent="0.2">
      <c r="A473" s="71"/>
      <c r="B473" s="72"/>
      <c r="C473" s="72"/>
      <c r="D473" s="72"/>
      <c r="E473" s="74" t="s">
        <v>66</v>
      </c>
      <c r="F473" s="74" t="str">
        <f ca="1">IFERROR(__xludf.DUMMYFUNCTION("IFERROR(IF(A473=TODAY(),GOOGLEFINANCE(B473),INDEX(GOOGLEFINANCE(B473,""price"",A473),2,2)))"),"")</f>
        <v/>
      </c>
      <c r="G473" s="75" t="s">
        <v>66</v>
      </c>
    </row>
    <row r="474" spans="1:7" ht="15.75" customHeight="1" x14ac:dyDescent="0.2">
      <c r="A474" s="71"/>
      <c r="B474" s="72"/>
      <c r="C474" s="72"/>
      <c r="D474" s="72"/>
      <c r="E474" s="74" t="s">
        <v>66</v>
      </c>
      <c r="F474" s="74" t="str">
        <f ca="1">IFERROR(__xludf.DUMMYFUNCTION("IFERROR(IF(A474=TODAY(),GOOGLEFINANCE(B474),INDEX(GOOGLEFINANCE(B474,""price"",A474),2,2)))"),"")</f>
        <v/>
      </c>
      <c r="G474" s="75" t="s">
        <v>66</v>
      </c>
    </row>
    <row r="475" spans="1:7" ht="15.75" customHeight="1" x14ac:dyDescent="0.2">
      <c r="A475" s="71"/>
      <c r="B475" s="72"/>
      <c r="C475" s="72"/>
      <c r="D475" s="72"/>
      <c r="E475" s="74" t="s">
        <v>66</v>
      </c>
      <c r="F475" s="74" t="str">
        <f ca="1">IFERROR(__xludf.DUMMYFUNCTION("IFERROR(IF(A475=TODAY(),GOOGLEFINANCE(B475),INDEX(GOOGLEFINANCE(B475,""price"",A475),2,2)))"),"")</f>
        <v/>
      </c>
      <c r="G475" s="75" t="s">
        <v>66</v>
      </c>
    </row>
    <row r="476" spans="1:7" ht="15.75" customHeight="1" x14ac:dyDescent="0.2">
      <c r="A476" s="71"/>
      <c r="B476" s="72"/>
      <c r="C476" s="72"/>
      <c r="D476" s="72"/>
      <c r="E476" s="74" t="s">
        <v>66</v>
      </c>
      <c r="F476" s="74" t="str">
        <f ca="1">IFERROR(__xludf.DUMMYFUNCTION("IFERROR(IF(A476=TODAY(),GOOGLEFINANCE(B476),INDEX(GOOGLEFINANCE(B476,""price"",A476),2,2)))"),"")</f>
        <v/>
      </c>
      <c r="G476" s="75" t="s">
        <v>66</v>
      </c>
    </row>
    <row r="477" spans="1:7" ht="15.75" customHeight="1" x14ac:dyDescent="0.2">
      <c r="A477" s="71"/>
      <c r="B477" s="72"/>
      <c r="C477" s="72"/>
      <c r="D477" s="72"/>
      <c r="E477" s="74" t="s">
        <v>66</v>
      </c>
      <c r="F477" s="74" t="str">
        <f ca="1">IFERROR(__xludf.DUMMYFUNCTION("IFERROR(IF(A477=TODAY(),GOOGLEFINANCE(B477),INDEX(GOOGLEFINANCE(B477,""price"",A477),2,2)))"),"")</f>
        <v/>
      </c>
      <c r="G477" s="75" t="s">
        <v>66</v>
      </c>
    </row>
    <row r="478" spans="1:7" ht="15.75" customHeight="1" x14ac:dyDescent="0.2">
      <c r="A478" s="71"/>
      <c r="B478" s="72"/>
      <c r="C478" s="72"/>
      <c r="D478" s="72"/>
      <c r="E478" s="74" t="s">
        <v>66</v>
      </c>
      <c r="F478" s="74" t="str">
        <f ca="1">IFERROR(__xludf.DUMMYFUNCTION("IFERROR(IF(A478=TODAY(),GOOGLEFINANCE(B478),INDEX(GOOGLEFINANCE(B478,""price"",A478),2,2)))"),"")</f>
        <v/>
      </c>
      <c r="G478" s="75" t="s">
        <v>66</v>
      </c>
    </row>
    <row r="479" spans="1:7" ht="15.75" customHeight="1" x14ac:dyDescent="0.2">
      <c r="A479" s="71"/>
      <c r="B479" s="72"/>
      <c r="C479" s="72"/>
      <c r="D479" s="72"/>
      <c r="E479" s="74" t="s">
        <v>66</v>
      </c>
      <c r="F479" s="74" t="str">
        <f ca="1">IFERROR(__xludf.DUMMYFUNCTION("IFERROR(IF(A479=TODAY(),GOOGLEFINANCE(B479),INDEX(GOOGLEFINANCE(B479,""price"",A479),2,2)))"),"")</f>
        <v/>
      </c>
      <c r="G479" s="75" t="s">
        <v>66</v>
      </c>
    </row>
    <row r="480" spans="1:7" ht="15.75" customHeight="1" x14ac:dyDescent="0.2">
      <c r="A480" s="71"/>
      <c r="B480" s="72"/>
      <c r="C480" s="72"/>
      <c r="D480" s="72"/>
      <c r="E480" s="74" t="s">
        <v>66</v>
      </c>
      <c r="F480" s="74" t="str">
        <f ca="1">IFERROR(__xludf.DUMMYFUNCTION("IFERROR(IF(A480=TODAY(),GOOGLEFINANCE(B480),INDEX(GOOGLEFINANCE(B480,""price"",A480),2,2)))"),"")</f>
        <v/>
      </c>
      <c r="G480" s="75" t="s">
        <v>66</v>
      </c>
    </row>
    <row r="481" spans="1:7" ht="15.75" customHeight="1" x14ac:dyDescent="0.2">
      <c r="A481" s="71"/>
      <c r="B481" s="72"/>
      <c r="C481" s="72"/>
      <c r="D481" s="72"/>
      <c r="E481" s="74" t="s">
        <v>66</v>
      </c>
      <c r="F481" s="74" t="str">
        <f ca="1">IFERROR(__xludf.DUMMYFUNCTION("IFERROR(IF(A481=TODAY(),GOOGLEFINANCE(B481),INDEX(GOOGLEFINANCE(B481,""price"",A481),2,2)))"),"")</f>
        <v/>
      </c>
      <c r="G481" s="75" t="s">
        <v>66</v>
      </c>
    </row>
    <row r="482" spans="1:7" ht="15.75" customHeight="1" x14ac:dyDescent="0.2">
      <c r="A482" s="71"/>
      <c r="B482" s="72"/>
      <c r="C482" s="72"/>
      <c r="D482" s="72"/>
      <c r="E482" s="74" t="s">
        <v>66</v>
      </c>
      <c r="F482" s="74" t="str">
        <f ca="1">IFERROR(__xludf.DUMMYFUNCTION("IFERROR(IF(A482=TODAY(),GOOGLEFINANCE(B482),INDEX(GOOGLEFINANCE(B482,""price"",A482),2,2)))"),"")</f>
        <v/>
      </c>
      <c r="G482" s="75" t="s">
        <v>66</v>
      </c>
    </row>
    <row r="483" spans="1:7" ht="15.75" customHeight="1" x14ac:dyDescent="0.2">
      <c r="A483" s="71"/>
      <c r="B483" s="72"/>
      <c r="C483" s="72"/>
      <c r="D483" s="72"/>
      <c r="E483" s="74" t="s">
        <v>66</v>
      </c>
      <c r="F483" s="74" t="str">
        <f ca="1">IFERROR(__xludf.DUMMYFUNCTION("IFERROR(IF(A483=TODAY(),GOOGLEFINANCE(B483),INDEX(GOOGLEFINANCE(B483,""price"",A483),2,2)))"),"")</f>
        <v/>
      </c>
      <c r="G483" s="75" t="s">
        <v>66</v>
      </c>
    </row>
    <row r="484" spans="1:7" ht="15.75" customHeight="1" x14ac:dyDescent="0.2">
      <c r="A484" s="71"/>
      <c r="B484" s="72"/>
      <c r="C484" s="72"/>
      <c r="D484" s="72"/>
      <c r="E484" s="74" t="s">
        <v>66</v>
      </c>
      <c r="F484" s="74" t="str">
        <f ca="1">IFERROR(__xludf.DUMMYFUNCTION("IFERROR(IF(A484=TODAY(),GOOGLEFINANCE(B484),INDEX(GOOGLEFINANCE(B484,""price"",A484),2,2)))"),"")</f>
        <v/>
      </c>
      <c r="G484" s="75" t="s">
        <v>66</v>
      </c>
    </row>
    <row r="485" spans="1:7" ht="15.75" customHeight="1" x14ac:dyDescent="0.2">
      <c r="A485" s="71"/>
      <c r="B485" s="72"/>
      <c r="C485" s="72"/>
      <c r="D485" s="72"/>
      <c r="E485" s="74" t="s">
        <v>66</v>
      </c>
      <c r="F485" s="74" t="str">
        <f ca="1">IFERROR(__xludf.DUMMYFUNCTION("IFERROR(IF(A485=TODAY(),GOOGLEFINANCE(B485),INDEX(GOOGLEFINANCE(B485,""price"",A485),2,2)))"),"")</f>
        <v/>
      </c>
      <c r="G485" s="75" t="s">
        <v>66</v>
      </c>
    </row>
    <row r="486" spans="1:7" ht="15.75" customHeight="1" x14ac:dyDescent="0.2">
      <c r="A486" s="71"/>
      <c r="B486" s="72"/>
      <c r="C486" s="72"/>
      <c r="D486" s="72"/>
      <c r="E486" s="74" t="s">
        <v>66</v>
      </c>
      <c r="F486" s="74" t="str">
        <f ca="1">IFERROR(__xludf.DUMMYFUNCTION("IFERROR(IF(A486=TODAY(),GOOGLEFINANCE(B486),INDEX(GOOGLEFINANCE(B486,""price"",A486),2,2)))"),"")</f>
        <v/>
      </c>
      <c r="G486" s="75" t="s">
        <v>66</v>
      </c>
    </row>
    <row r="487" spans="1:7" ht="15.75" customHeight="1" x14ac:dyDescent="0.2">
      <c r="A487" s="71"/>
      <c r="B487" s="72"/>
      <c r="C487" s="72"/>
      <c r="D487" s="72"/>
      <c r="E487" s="74" t="s">
        <v>66</v>
      </c>
      <c r="F487" s="74" t="str">
        <f ca="1">IFERROR(__xludf.DUMMYFUNCTION("IFERROR(IF(A487=TODAY(),GOOGLEFINANCE(B487),INDEX(GOOGLEFINANCE(B487,""price"",A487),2,2)))"),"")</f>
        <v/>
      </c>
      <c r="G487" s="75" t="s">
        <v>66</v>
      </c>
    </row>
    <row r="488" spans="1:7" ht="15.75" customHeight="1" x14ac:dyDescent="0.2">
      <c r="A488" s="71"/>
      <c r="B488" s="72"/>
      <c r="C488" s="72"/>
      <c r="D488" s="72"/>
      <c r="E488" s="74" t="s">
        <v>66</v>
      </c>
      <c r="F488" s="74" t="str">
        <f ca="1">IFERROR(__xludf.DUMMYFUNCTION("IFERROR(IF(A488=TODAY(),GOOGLEFINANCE(B488),INDEX(GOOGLEFINANCE(B488,""price"",A488),2,2)))"),"")</f>
        <v/>
      </c>
      <c r="G488" s="75" t="s">
        <v>66</v>
      </c>
    </row>
    <row r="489" spans="1:7" ht="15.75" customHeight="1" x14ac:dyDescent="0.2">
      <c r="A489" s="71"/>
      <c r="B489" s="72"/>
      <c r="C489" s="72"/>
      <c r="D489" s="72"/>
      <c r="E489" s="74" t="s">
        <v>66</v>
      </c>
      <c r="F489" s="74" t="str">
        <f ca="1">IFERROR(__xludf.DUMMYFUNCTION("IFERROR(IF(A489=TODAY(),GOOGLEFINANCE(B489),INDEX(GOOGLEFINANCE(B489,""price"",A489),2,2)))"),"")</f>
        <v/>
      </c>
      <c r="G489" s="75" t="s">
        <v>66</v>
      </c>
    </row>
    <row r="490" spans="1:7" ht="15.75" customHeight="1" x14ac:dyDescent="0.2">
      <c r="A490" s="71"/>
      <c r="B490" s="72"/>
      <c r="C490" s="72"/>
      <c r="D490" s="72"/>
      <c r="E490" s="74" t="s">
        <v>66</v>
      </c>
      <c r="F490" s="74" t="str">
        <f ca="1">IFERROR(__xludf.DUMMYFUNCTION("IFERROR(IF(A490=TODAY(),GOOGLEFINANCE(B490),INDEX(GOOGLEFINANCE(B490,""price"",A490),2,2)))"),"")</f>
        <v/>
      </c>
      <c r="G490" s="75" t="s">
        <v>66</v>
      </c>
    </row>
    <row r="491" spans="1:7" ht="15.75" customHeight="1" x14ac:dyDescent="0.2">
      <c r="A491" s="71"/>
      <c r="B491" s="72"/>
      <c r="C491" s="72"/>
      <c r="D491" s="72"/>
      <c r="E491" s="74" t="s">
        <v>66</v>
      </c>
      <c r="F491" s="74" t="str">
        <f ca="1">IFERROR(__xludf.DUMMYFUNCTION("IFERROR(IF(A491=TODAY(),GOOGLEFINANCE(B491),INDEX(GOOGLEFINANCE(B491,""price"",A491),2,2)))"),"")</f>
        <v/>
      </c>
      <c r="G491" s="75" t="s">
        <v>66</v>
      </c>
    </row>
    <row r="492" spans="1:7" ht="15.75" customHeight="1" x14ac:dyDescent="0.2">
      <c r="A492" s="71"/>
      <c r="B492" s="72"/>
      <c r="C492" s="72"/>
      <c r="D492" s="72"/>
      <c r="E492" s="74" t="s">
        <v>66</v>
      </c>
      <c r="F492" s="74" t="str">
        <f ca="1">IFERROR(__xludf.DUMMYFUNCTION("IFERROR(IF(A492=TODAY(),GOOGLEFINANCE(B492),INDEX(GOOGLEFINANCE(B492,""price"",A492),2,2)))"),"")</f>
        <v/>
      </c>
      <c r="G492" s="75" t="s">
        <v>66</v>
      </c>
    </row>
    <row r="493" spans="1:7" ht="15.75" customHeight="1" x14ac:dyDescent="0.2">
      <c r="A493" s="71"/>
      <c r="B493" s="72"/>
      <c r="C493" s="72"/>
      <c r="D493" s="72"/>
      <c r="E493" s="74" t="s">
        <v>66</v>
      </c>
      <c r="F493" s="74" t="str">
        <f ca="1">IFERROR(__xludf.DUMMYFUNCTION("IFERROR(IF(A493=TODAY(),GOOGLEFINANCE(B493),INDEX(GOOGLEFINANCE(B493,""price"",A493),2,2)))"),"")</f>
        <v/>
      </c>
      <c r="G493" s="75" t="s">
        <v>66</v>
      </c>
    </row>
    <row r="494" spans="1:7" ht="15.75" customHeight="1" x14ac:dyDescent="0.2">
      <c r="A494" s="71"/>
      <c r="B494" s="72"/>
      <c r="C494" s="72"/>
      <c r="D494" s="72"/>
      <c r="E494" s="74" t="s">
        <v>66</v>
      </c>
      <c r="F494" s="74" t="str">
        <f ca="1">IFERROR(__xludf.DUMMYFUNCTION("IFERROR(IF(A494=TODAY(),GOOGLEFINANCE(B494),INDEX(GOOGLEFINANCE(B494,""price"",A494),2,2)))"),"")</f>
        <v/>
      </c>
      <c r="G494" s="75" t="s">
        <v>66</v>
      </c>
    </row>
    <row r="495" spans="1:7" ht="15.75" customHeight="1" x14ac:dyDescent="0.2">
      <c r="A495" s="71"/>
      <c r="B495" s="72"/>
      <c r="C495" s="72"/>
      <c r="D495" s="72"/>
      <c r="E495" s="74" t="s">
        <v>66</v>
      </c>
      <c r="F495" s="74" t="str">
        <f ca="1">IFERROR(__xludf.DUMMYFUNCTION("IFERROR(IF(A495=TODAY(),GOOGLEFINANCE(B495),INDEX(GOOGLEFINANCE(B495,""price"",A495),2,2)))"),"")</f>
        <v/>
      </c>
      <c r="G495" s="75" t="s">
        <v>66</v>
      </c>
    </row>
    <row r="496" spans="1:7" ht="15.75" customHeight="1" x14ac:dyDescent="0.2">
      <c r="A496" s="71"/>
      <c r="B496" s="72"/>
      <c r="C496" s="72"/>
      <c r="D496" s="72"/>
      <c r="E496" s="74" t="s">
        <v>66</v>
      </c>
      <c r="F496" s="74" t="str">
        <f ca="1">IFERROR(__xludf.DUMMYFUNCTION("IFERROR(IF(A496=TODAY(),GOOGLEFINANCE(B496),INDEX(GOOGLEFINANCE(B496,""price"",A496),2,2)))"),"")</f>
        <v/>
      </c>
      <c r="G496" s="75" t="s">
        <v>66</v>
      </c>
    </row>
    <row r="497" spans="1:7" ht="15.75" customHeight="1" x14ac:dyDescent="0.2">
      <c r="A497" s="71"/>
      <c r="B497" s="72"/>
      <c r="C497" s="72"/>
      <c r="D497" s="72"/>
      <c r="E497" s="74" t="s">
        <v>66</v>
      </c>
      <c r="F497" s="74" t="str">
        <f ca="1">IFERROR(__xludf.DUMMYFUNCTION("IFERROR(IF(A497=TODAY(),GOOGLEFINANCE(B497),INDEX(GOOGLEFINANCE(B497,""price"",A497),2,2)))"),"")</f>
        <v/>
      </c>
      <c r="G497" s="75" t="s">
        <v>66</v>
      </c>
    </row>
    <row r="498" spans="1:7" ht="15.75" customHeight="1" x14ac:dyDescent="0.2">
      <c r="A498" s="71"/>
      <c r="B498" s="72"/>
      <c r="C498" s="72"/>
      <c r="D498" s="72"/>
      <c r="E498" s="74" t="s">
        <v>66</v>
      </c>
      <c r="F498" s="74" t="str">
        <f ca="1">IFERROR(__xludf.DUMMYFUNCTION("IFERROR(IF(A498=TODAY(),GOOGLEFINANCE(B498),INDEX(GOOGLEFINANCE(B498,""price"",A498),2,2)))"),"")</f>
        <v/>
      </c>
      <c r="G498" s="75" t="s">
        <v>66</v>
      </c>
    </row>
    <row r="499" spans="1:7" ht="15.75" customHeight="1" x14ac:dyDescent="0.2">
      <c r="A499" s="71"/>
      <c r="B499" s="72"/>
      <c r="C499" s="72"/>
      <c r="D499" s="72"/>
      <c r="E499" s="74" t="s">
        <v>66</v>
      </c>
      <c r="F499" s="74" t="str">
        <f ca="1">IFERROR(__xludf.DUMMYFUNCTION("IFERROR(IF(A499=TODAY(),GOOGLEFINANCE(B499),INDEX(GOOGLEFINANCE(B499,""price"",A499),2,2)))"),"")</f>
        <v/>
      </c>
      <c r="G499" s="75" t="s">
        <v>66</v>
      </c>
    </row>
    <row r="500" spans="1:7" ht="15.75" customHeight="1" x14ac:dyDescent="0.2">
      <c r="A500" s="71"/>
      <c r="B500" s="72"/>
      <c r="C500" s="72"/>
      <c r="D500" s="72"/>
      <c r="E500" s="74" t="s">
        <v>66</v>
      </c>
      <c r="F500" s="74" t="str">
        <f ca="1">IFERROR(__xludf.DUMMYFUNCTION("IFERROR(IF(A500=TODAY(),GOOGLEFINANCE(B500),INDEX(GOOGLEFINANCE(B500,""price"",A500),2,2)))"),"")</f>
        <v/>
      </c>
      <c r="G500" s="75" t="s">
        <v>66</v>
      </c>
    </row>
    <row r="501" spans="1:7" ht="15.75" customHeight="1" x14ac:dyDescent="0.2">
      <c r="A501" s="71"/>
      <c r="B501" s="72"/>
      <c r="C501" s="72"/>
      <c r="D501" s="72"/>
      <c r="E501" s="74" t="s">
        <v>66</v>
      </c>
      <c r="F501" s="74" t="str">
        <f ca="1">IFERROR(__xludf.DUMMYFUNCTION("IFERROR(IF(A501=TODAY(),GOOGLEFINANCE(B501),INDEX(GOOGLEFINANCE(B501,""price"",A501),2,2)))"),"")</f>
        <v/>
      </c>
      <c r="G501" s="75" t="s">
        <v>66</v>
      </c>
    </row>
    <row r="502" spans="1:7" ht="15.75" customHeight="1" x14ac:dyDescent="0.2">
      <c r="A502" s="71"/>
      <c r="B502" s="72"/>
      <c r="C502" s="72"/>
      <c r="D502" s="72"/>
      <c r="E502" s="74" t="s">
        <v>66</v>
      </c>
      <c r="F502" s="74" t="str">
        <f ca="1">IFERROR(__xludf.DUMMYFUNCTION("IFERROR(IF(A502=TODAY(),GOOGLEFINANCE(B502),INDEX(GOOGLEFINANCE(B502,""price"",A502),2,2)))"),"")</f>
        <v/>
      </c>
      <c r="G502" s="75" t="s">
        <v>66</v>
      </c>
    </row>
    <row r="503" spans="1:7" ht="15.75" customHeight="1" x14ac:dyDescent="0.2">
      <c r="A503" s="71"/>
      <c r="B503" s="72"/>
      <c r="C503" s="72"/>
      <c r="D503" s="72"/>
      <c r="E503" s="74" t="s">
        <v>66</v>
      </c>
      <c r="F503" s="74" t="str">
        <f ca="1">IFERROR(__xludf.DUMMYFUNCTION("IFERROR(IF(A503=TODAY(),GOOGLEFINANCE(B503),INDEX(GOOGLEFINANCE(B503,""price"",A503),2,2)))"),"")</f>
        <v/>
      </c>
      <c r="G503" s="75" t="s">
        <v>66</v>
      </c>
    </row>
    <row r="504" spans="1:7" ht="15.75" customHeight="1" x14ac:dyDescent="0.2">
      <c r="A504" s="71"/>
      <c r="B504" s="72"/>
      <c r="C504" s="72"/>
      <c r="D504" s="72"/>
      <c r="E504" s="74" t="s">
        <v>66</v>
      </c>
      <c r="F504" s="74" t="str">
        <f ca="1">IFERROR(__xludf.DUMMYFUNCTION("IFERROR(IF(A504=TODAY(),GOOGLEFINANCE(B504),INDEX(GOOGLEFINANCE(B504,""price"",A504),2,2)))"),"")</f>
        <v/>
      </c>
      <c r="G504" s="75" t="s">
        <v>66</v>
      </c>
    </row>
    <row r="505" spans="1:7" ht="15.75" customHeight="1" x14ac:dyDescent="0.2">
      <c r="A505" s="71"/>
      <c r="B505" s="72"/>
      <c r="C505" s="72"/>
      <c r="D505" s="72"/>
      <c r="E505" s="74" t="s">
        <v>66</v>
      </c>
      <c r="F505" s="74" t="str">
        <f ca="1">IFERROR(__xludf.DUMMYFUNCTION("IFERROR(IF(A505=TODAY(),GOOGLEFINANCE(B505),INDEX(GOOGLEFINANCE(B505,""price"",A505),2,2)))"),"")</f>
        <v/>
      </c>
      <c r="G505" s="75" t="s">
        <v>66</v>
      </c>
    </row>
    <row r="506" spans="1:7" ht="15.75" customHeight="1" x14ac:dyDescent="0.2">
      <c r="A506" s="71"/>
      <c r="B506" s="72"/>
      <c r="C506" s="72"/>
      <c r="D506" s="72"/>
      <c r="E506" s="74" t="s">
        <v>66</v>
      </c>
      <c r="F506" s="74" t="str">
        <f ca="1">IFERROR(__xludf.DUMMYFUNCTION("IFERROR(IF(A506=TODAY(),GOOGLEFINANCE(B506),INDEX(GOOGLEFINANCE(B506,""price"",A506),2,2)))"),"")</f>
        <v/>
      </c>
      <c r="G506" s="75" t="s">
        <v>66</v>
      </c>
    </row>
    <row r="507" spans="1:7" ht="15.75" customHeight="1" x14ac:dyDescent="0.2">
      <c r="A507" s="71"/>
      <c r="B507" s="72"/>
      <c r="C507" s="72"/>
      <c r="D507" s="72"/>
      <c r="E507" s="74" t="s">
        <v>66</v>
      </c>
      <c r="F507" s="74" t="str">
        <f ca="1">IFERROR(__xludf.DUMMYFUNCTION("IFERROR(IF(A507=TODAY(),GOOGLEFINANCE(B507),INDEX(GOOGLEFINANCE(B507,""price"",A507),2,2)))"),"")</f>
        <v/>
      </c>
      <c r="G507" s="75" t="s">
        <v>66</v>
      </c>
    </row>
    <row r="508" spans="1:7" ht="15.75" customHeight="1" x14ac:dyDescent="0.2">
      <c r="A508" s="71"/>
      <c r="B508" s="72"/>
      <c r="C508" s="72"/>
      <c r="D508" s="72"/>
      <c r="E508" s="74" t="s">
        <v>66</v>
      </c>
      <c r="F508" s="74" t="str">
        <f ca="1">IFERROR(__xludf.DUMMYFUNCTION("IFERROR(IF(A508=TODAY(),GOOGLEFINANCE(B508),INDEX(GOOGLEFINANCE(B508,""price"",A508),2,2)))"),"")</f>
        <v/>
      </c>
      <c r="G508" s="75" t="s">
        <v>66</v>
      </c>
    </row>
    <row r="509" spans="1:7" ht="15.75" customHeight="1" x14ac:dyDescent="0.2">
      <c r="A509" s="71"/>
      <c r="B509" s="72"/>
      <c r="C509" s="72"/>
      <c r="D509" s="72"/>
      <c r="E509" s="74" t="s">
        <v>66</v>
      </c>
      <c r="F509" s="74" t="str">
        <f ca="1">IFERROR(__xludf.DUMMYFUNCTION("IFERROR(IF(A509=TODAY(),GOOGLEFINANCE(B509),INDEX(GOOGLEFINANCE(B509,""price"",A509),2,2)))"),"")</f>
        <v/>
      </c>
      <c r="G509" s="75" t="s">
        <v>66</v>
      </c>
    </row>
    <row r="510" spans="1:7" ht="15.75" customHeight="1" x14ac:dyDescent="0.2">
      <c r="A510" s="71"/>
      <c r="B510" s="72"/>
      <c r="C510" s="72"/>
      <c r="D510" s="72"/>
      <c r="E510" s="74" t="s">
        <v>66</v>
      </c>
      <c r="F510" s="74" t="str">
        <f ca="1">IFERROR(__xludf.DUMMYFUNCTION("IFERROR(IF(A510=TODAY(),GOOGLEFINANCE(B510),INDEX(GOOGLEFINANCE(B510,""price"",A510),2,2)))"),"")</f>
        <v/>
      </c>
      <c r="G510" s="75" t="s">
        <v>66</v>
      </c>
    </row>
    <row r="511" spans="1:7" ht="15.75" customHeight="1" x14ac:dyDescent="0.2">
      <c r="A511" s="71"/>
      <c r="B511" s="72"/>
      <c r="C511" s="72"/>
      <c r="D511" s="72"/>
      <c r="E511" s="74" t="s">
        <v>66</v>
      </c>
      <c r="F511" s="74" t="str">
        <f ca="1">IFERROR(__xludf.DUMMYFUNCTION("IFERROR(IF(A511=TODAY(),GOOGLEFINANCE(B511),INDEX(GOOGLEFINANCE(B511,""price"",A511),2,2)))"),"")</f>
        <v/>
      </c>
      <c r="G511" s="75" t="s">
        <v>66</v>
      </c>
    </row>
    <row r="512" spans="1:7" ht="15.75" customHeight="1" x14ac:dyDescent="0.2">
      <c r="A512" s="71"/>
      <c r="B512" s="72"/>
      <c r="C512" s="72"/>
      <c r="D512" s="72"/>
      <c r="E512" s="74" t="s">
        <v>66</v>
      </c>
      <c r="F512" s="74" t="str">
        <f ca="1">IFERROR(__xludf.DUMMYFUNCTION("IFERROR(IF(A512=TODAY(),GOOGLEFINANCE(B512),INDEX(GOOGLEFINANCE(B512,""price"",A512),2,2)))"),"")</f>
        <v/>
      </c>
      <c r="G512" s="75" t="s">
        <v>66</v>
      </c>
    </row>
    <row r="513" spans="1:7" ht="15.75" customHeight="1" x14ac:dyDescent="0.2">
      <c r="A513" s="71"/>
      <c r="B513" s="72"/>
      <c r="C513" s="72"/>
      <c r="D513" s="72"/>
      <c r="E513" s="74" t="s">
        <v>66</v>
      </c>
      <c r="F513" s="74" t="str">
        <f ca="1">IFERROR(__xludf.DUMMYFUNCTION("IFERROR(IF(A513=TODAY(),GOOGLEFINANCE(B513),INDEX(GOOGLEFINANCE(B513,""price"",A513),2,2)))"),"")</f>
        <v/>
      </c>
      <c r="G513" s="75" t="s">
        <v>66</v>
      </c>
    </row>
    <row r="514" spans="1:7" ht="15.75" customHeight="1" x14ac:dyDescent="0.2">
      <c r="A514" s="71"/>
      <c r="B514" s="72"/>
      <c r="C514" s="72"/>
      <c r="D514" s="72"/>
      <c r="E514" s="74" t="s">
        <v>66</v>
      </c>
      <c r="F514" s="74" t="str">
        <f ca="1">IFERROR(__xludf.DUMMYFUNCTION("IFERROR(IF(A514=TODAY(),GOOGLEFINANCE(B514),INDEX(GOOGLEFINANCE(B514,""price"",A514),2,2)))"),"")</f>
        <v/>
      </c>
      <c r="G514" s="75" t="s">
        <v>66</v>
      </c>
    </row>
    <row r="515" spans="1:7" ht="15.75" customHeight="1" x14ac:dyDescent="0.2">
      <c r="A515" s="71"/>
      <c r="B515" s="72"/>
      <c r="C515" s="72"/>
      <c r="D515" s="72"/>
      <c r="E515" s="74" t="s">
        <v>66</v>
      </c>
      <c r="F515" s="74" t="str">
        <f ca="1">IFERROR(__xludf.DUMMYFUNCTION("IFERROR(IF(A515=TODAY(),GOOGLEFINANCE(B515),INDEX(GOOGLEFINANCE(B515,""price"",A515),2,2)))"),"")</f>
        <v/>
      </c>
      <c r="G515" s="75" t="s">
        <v>66</v>
      </c>
    </row>
    <row r="516" spans="1:7" ht="15.75" customHeight="1" x14ac:dyDescent="0.2">
      <c r="A516" s="71"/>
      <c r="B516" s="72"/>
      <c r="C516" s="72"/>
      <c r="D516" s="72"/>
      <c r="E516" s="74" t="s">
        <v>66</v>
      </c>
      <c r="F516" s="74" t="str">
        <f ca="1">IFERROR(__xludf.DUMMYFUNCTION("IFERROR(IF(A516=TODAY(),GOOGLEFINANCE(B516),INDEX(GOOGLEFINANCE(B516,""price"",A516),2,2)))"),"")</f>
        <v/>
      </c>
      <c r="G516" s="75" t="s">
        <v>66</v>
      </c>
    </row>
    <row r="517" spans="1:7" ht="15.75" customHeight="1" x14ac:dyDescent="0.2">
      <c r="A517" s="71"/>
      <c r="B517" s="72"/>
      <c r="C517" s="72"/>
      <c r="D517" s="72"/>
      <c r="E517" s="74" t="s">
        <v>66</v>
      </c>
      <c r="F517" s="74" t="str">
        <f ca="1">IFERROR(__xludf.DUMMYFUNCTION("IFERROR(IF(A517=TODAY(),GOOGLEFINANCE(B517),INDEX(GOOGLEFINANCE(B517,""price"",A517),2,2)))"),"")</f>
        <v/>
      </c>
      <c r="G517" s="75" t="s">
        <v>66</v>
      </c>
    </row>
    <row r="518" spans="1:7" ht="15.75" customHeight="1" x14ac:dyDescent="0.2">
      <c r="A518" s="71"/>
      <c r="B518" s="72"/>
      <c r="C518" s="72"/>
      <c r="D518" s="72"/>
      <c r="E518" s="74" t="s">
        <v>66</v>
      </c>
      <c r="F518" s="74" t="str">
        <f ca="1">IFERROR(__xludf.DUMMYFUNCTION("IFERROR(IF(A518=TODAY(),GOOGLEFINANCE(B518),INDEX(GOOGLEFINANCE(B518,""price"",A518),2,2)))"),"")</f>
        <v/>
      </c>
      <c r="G518" s="75" t="s">
        <v>66</v>
      </c>
    </row>
    <row r="519" spans="1:7" ht="15.75" customHeight="1" x14ac:dyDescent="0.2">
      <c r="A519" s="71"/>
      <c r="B519" s="72"/>
      <c r="C519" s="72"/>
      <c r="D519" s="72"/>
      <c r="E519" s="74" t="s">
        <v>66</v>
      </c>
      <c r="F519" s="74" t="str">
        <f ca="1">IFERROR(__xludf.DUMMYFUNCTION("IFERROR(IF(A519=TODAY(),GOOGLEFINANCE(B519),INDEX(GOOGLEFINANCE(B519,""price"",A519),2,2)))"),"")</f>
        <v/>
      </c>
      <c r="G519" s="75" t="s">
        <v>66</v>
      </c>
    </row>
    <row r="520" spans="1:7" ht="15.75" customHeight="1" x14ac:dyDescent="0.2">
      <c r="A520" s="71"/>
      <c r="B520" s="72"/>
      <c r="C520" s="72"/>
      <c r="D520" s="72"/>
      <c r="E520" s="74" t="s">
        <v>66</v>
      </c>
      <c r="F520" s="74" t="str">
        <f ca="1">IFERROR(__xludf.DUMMYFUNCTION("IFERROR(IF(A520=TODAY(),GOOGLEFINANCE(B520),INDEX(GOOGLEFINANCE(B520,""price"",A520),2,2)))"),"")</f>
        <v/>
      </c>
      <c r="G520" s="75" t="s">
        <v>66</v>
      </c>
    </row>
    <row r="521" spans="1:7" ht="15.75" customHeight="1" x14ac:dyDescent="0.2">
      <c r="A521" s="71"/>
      <c r="B521" s="72"/>
      <c r="C521" s="72"/>
      <c r="D521" s="72"/>
      <c r="E521" s="74" t="s">
        <v>66</v>
      </c>
      <c r="F521" s="74" t="str">
        <f ca="1">IFERROR(__xludf.DUMMYFUNCTION("IFERROR(IF(A521=TODAY(),GOOGLEFINANCE(B521),INDEX(GOOGLEFINANCE(B521,""price"",A521),2,2)))"),"")</f>
        <v/>
      </c>
      <c r="G521" s="75" t="s">
        <v>66</v>
      </c>
    </row>
    <row r="522" spans="1:7" ht="15.75" customHeight="1" x14ac:dyDescent="0.2">
      <c r="A522" s="71"/>
      <c r="B522" s="72"/>
      <c r="C522" s="72"/>
      <c r="D522" s="72"/>
      <c r="E522" s="74" t="s">
        <v>66</v>
      </c>
      <c r="F522" s="74" t="str">
        <f ca="1">IFERROR(__xludf.DUMMYFUNCTION("IFERROR(IF(A522=TODAY(),GOOGLEFINANCE(B522),INDEX(GOOGLEFINANCE(B522,""price"",A522),2,2)))"),"")</f>
        <v/>
      </c>
      <c r="G522" s="75" t="s">
        <v>66</v>
      </c>
    </row>
    <row r="523" spans="1:7" ht="15.75" customHeight="1" x14ac:dyDescent="0.2">
      <c r="A523" s="71"/>
      <c r="B523" s="72"/>
      <c r="C523" s="72"/>
      <c r="D523" s="72"/>
      <c r="E523" s="74" t="s">
        <v>66</v>
      </c>
      <c r="F523" s="74" t="str">
        <f ca="1">IFERROR(__xludf.DUMMYFUNCTION("IFERROR(IF(A523=TODAY(),GOOGLEFINANCE(B523),INDEX(GOOGLEFINANCE(B523,""price"",A523),2,2)))"),"")</f>
        <v/>
      </c>
      <c r="G523" s="75" t="s">
        <v>66</v>
      </c>
    </row>
    <row r="524" spans="1:7" ht="15.75" customHeight="1" x14ac:dyDescent="0.2">
      <c r="A524" s="71"/>
      <c r="B524" s="72"/>
      <c r="C524" s="72"/>
      <c r="D524" s="72"/>
      <c r="E524" s="74" t="s">
        <v>66</v>
      </c>
      <c r="F524" s="74" t="str">
        <f ca="1">IFERROR(__xludf.DUMMYFUNCTION("IFERROR(IF(A524=TODAY(),GOOGLEFINANCE(B524),INDEX(GOOGLEFINANCE(B524,""price"",A524),2,2)))"),"")</f>
        <v/>
      </c>
      <c r="G524" s="75" t="s">
        <v>66</v>
      </c>
    </row>
    <row r="525" spans="1:7" ht="15.75" customHeight="1" x14ac:dyDescent="0.2">
      <c r="A525" s="71"/>
      <c r="B525" s="72"/>
      <c r="C525" s="72"/>
      <c r="D525" s="72"/>
      <c r="E525" s="74" t="s">
        <v>66</v>
      </c>
      <c r="F525" s="74" t="str">
        <f ca="1">IFERROR(__xludf.DUMMYFUNCTION("IFERROR(IF(A525=TODAY(),GOOGLEFINANCE(B525),INDEX(GOOGLEFINANCE(B525,""price"",A525),2,2)))"),"")</f>
        <v/>
      </c>
      <c r="G525" s="75" t="s">
        <v>66</v>
      </c>
    </row>
    <row r="526" spans="1:7" ht="15.75" customHeight="1" x14ac:dyDescent="0.2">
      <c r="A526" s="71"/>
      <c r="B526" s="72"/>
      <c r="C526" s="72"/>
      <c r="D526" s="72"/>
      <c r="E526" s="74" t="s">
        <v>66</v>
      </c>
      <c r="F526" s="74" t="str">
        <f ca="1">IFERROR(__xludf.DUMMYFUNCTION("IFERROR(IF(A526=TODAY(),GOOGLEFINANCE(B526),INDEX(GOOGLEFINANCE(B526,""price"",A526),2,2)))"),"")</f>
        <v/>
      </c>
      <c r="G526" s="75" t="s">
        <v>66</v>
      </c>
    </row>
    <row r="527" spans="1:7" ht="15.75" customHeight="1" x14ac:dyDescent="0.2">
      <c r="A527" s="71"/>
      <c r="B527" s="72"/>
      <c r="C527" s="72"/>
      <c r="D527" s="72"/>
      <c r="E527" s="74" t="s">
        <v>66</v>
      </c>
      <c r="F527" s="74" t="str">
        <f ca="1">IFERROR(__xludf.DUMMYFUNCTION("IFERROR(IF(A527=TODAY(),GOOGLEFINANCE(B527),INDEX(GOOGLEFINANCE(B527,""price"",A527),2,2)))"),"")</f>
        <v/>
      </c>
      <c r="G527" s="75" t="s">
        <v>66</v>
      </c>
    </row>
    <row r="528" spans="1:7" ht="15.75" customHeight="1" x14ac:dyDescent="0.2">
      <c r="A528" s="71"/>
      <c r="B528" s="72"/>
      <c r="C528" s="72"/>
      <c r="D528" s="72"/>
      <c r="E528" s="74" t="s">
        <v>66</v>
      </c>
      <c r="F528" s="74" t="str">
        <f ca="1">IFERROR(__xludf.DUMMYFUNCTION("IFERROR(IF(A528=TODAY(),GOOGLEFINANCE(B528),INDEX(GOOGLEFINANCE(B528,""price"",A528),2,2)))"),"")</f>
        <v/>
      </c>
      <c r="G528" s="75" t="s">
        <v>66</v>
      </c>
    </row>
    <row r="529" spans="1:7" ht="15.75" customHeight="1" x14ac:dyDescent="0.2">
      <c r="A529" s="71"/>
      <c r="B529" s="72"/>
      <c r="C529" s="72"/>
      <c r="D529" s="72"/>
      <c r="E529" s="74" t="s">
        <v>66</v>
      </c>
      <c r="F529" s="74" t="str">
        <f ca="1">IFERROR(__xludf.DUMMYFUNCTION("IFERROR(IF(A529=TODAY(),GOOGLEFINANCE(B529),INDEX(GOOGLEFINANCE(B529,""price"",A529),2,2)))"),"")</f>
        <v/>
      </c>
      <c r="G529" s="75" t="s">
        <v>66</v>
      </c>
    </row>
    <row r="530" spans="1:7" ht="15.75" customHeight="1" x14ac:dyDescent="0.2">
      <c r="A530" s="71"/>
      <c r="B530" s="72"/>
      <c r="C530" s="72"/>
      <c r="D530" s="72"/>
      <c r="E530" s="74" t="s">
        <v>66</v>
      </c>
      <c r="F530" s="74" t="str">
        <f ca="1">IFERROR(__xludf.DUMMYFUNCTION("IFERROR(IF(A530=TODAY(),GOOGLEFINANCE(B530),INDEX(GOOGLEFINANCE(B530,""price"",A530),2,2)))"),"")</f>
        <v/>
      </c>
      <c r="G530" s="75" t="s">
        <v>66</v>
      </c>
    </row>
    <row r="531" spans="1:7" ht="15.75" customHeight="1" x14ac:dyDescent="0.2">
      <c r="A531" s="71"/>
      <c r="B531" s="72"/>
      <c r="C531" s="72"/>
      <c r="D531" s="72"/>
      <c r="E531" s="74" t="s">
        <v>66</v>
      </c>
      <c r="F531" s="74" t="str">
        <f ca="1">IFERROR(__xludf.DUMMYFUNCTION("IFERROR(IF(A531=TODAY(),GOOGLEFINANCE(B531),INDEX(GOOGLEFINANCE(B531,""price"",A531),2,2)))"),"")</f>
        <v/>
      </c>
      <c r="G531" s="75" t="s">
        <v>66</v>
      </c>
    </row>
    <row r="532" spans="1:7" ht="15.75" customHeight="1" x14ac:dyDescent="0.2">
      <c r="A532" s="71"/>
      <c r="B532" s="72"/>
      <c r="C532" s="72"/>
      <c r="D532" s="72"/>
      <c r="E532" s="74" t="s">
        <v>66</v>
      </c>
      <c r="F532" s="74" t="str">
        <f ca="1">IFERROR(__xludf.DUMMYFUNCTION("IFERROR(IF(A532=TODAY(),GOOGLEFINANCE(B532),INDEX(GOOGLEFINANCE(B532,""price"",A532),2,2)))"),"")</f>
        <v/>
      </c>
      <c r="G532" s="75" t="s">
        <v>66</v>
      </c>
    </row>
    <row r="533" spans="1:7" ht="15.75" customHeight="1" x14ac:dyDescent="0.2">
      <c r="A533" s="71"/>
      <c r="B533" s="72"/>
      <c r="C533" s="72"/>
      <c r="D533" s="72"/>
      <c r="E533" s="74" t="s">
        <v>66</v>
      </c>
      <c r="F533" s="74" t="str">
        <f ca="1">IFERROR(__xludf.DUMMYFUNCTION("IFERROR(IF(A533=TODAY(),GOOGLEFINANCE(B533),INDEX(GOOGLEFINANCE(B533,""price"",A533),2,2)))"),"")</f>
        <v/>
      </c>
      <c r="G533" s="75" t="s">
        <v>66</v>
      </c>
    </row>
    <row r="534" spans="1:7" ht="15.75" customHeight="1" x14ac:dyDescent="0.2">
      <c r="A534" s="71"/>
      <c r="B534" s="72"/>
      <c r="C534" s="72"/>
      <c r="D534" s="72"/>
      <c r="E534" s="74" t="s">
        <v>66</v>
      </c>
      <c r="F534" s="74" t="str">
        <f ca="1">IFERROR(__xludf.DUMMYFUNCTION("IFERROR(IF(A534=TODAY(),GOOGLEFINANCE(B534),INDEX(GOOGLEFINANCE(B534,""price"",A534),2,2)))"),"")</f>
        <v/>
      </c>
      <c r="G534" s="75" t="s">
        <v>66</v>
      </c>
    </row>
    <row r="535" spans="1:7" ht="15.75" customHeight="1" x14ac:dyDescent="0.2">
      <c r="A535" s="71"/>
      <c r="B535" s="72"/>
      <c r="C535" s="72"/>
      <c r="D535" s="72"/>
      <c r="E535" s="74" t="s">
        <v>66</v>
      </c>
      <c r="F535" s="74" t="str">
        <f ca="1">IFERROR(__xludf.DUMMYFUNCTION("IFERROR(IF(A535=TODAY(),GOOGLEFINANCE(B535),INDEX(GOOGLEFINANCE(B535,""price"",A535),2,2)))"),"")</f>
        <v/>
      </c>
      <c r="G535" s="75" t="s">
        <v>66</v>
      </c>
    </row>
    <row r="536" spans="1:7" ht="15.75" customHeight="1" x14ac:dyDescent="0.2">
      <c r="A536" s="71"/>
      <c r="B536" s="72"/>
      <c r="C536" s="72"/>
      <c r="D536" s="72"/>
      <c r="E536" s="74" t="s">
        <v>66</v>
      </c>
      <c r="F536" s="74" t="str">
        <f ca="1">IFERROR(__xludf.DUMMYFUNCTION("IFERROR(IF(A536=TODAY(),GOOGLEFINANCE(B536),INDEX(GOOGLEFINANCE(B536,""price"",A536),2,2)))"),"")</f>
        <v/>
      </c>
      <c r="G536" s="75" t="s">
        <v>66</v>
      </c>
    </row>
    <row r="537" spans="1:7" ht="15.75" customHeight="1" x14ac:dyDescent="0.2">
      <c r="A537" s="71"/>
      <c r="B537" s="72"/>
      <c r="C537" s="72"/>
      <c r="D537" s="72"/>
      <c r="E537" s="74" t="s">
        <v>66</v>
      </c>
      <c r="F537" s="74" t="str">
        <f ca="1">IFERROR(__xludf.DUMMYFUNCTION("IFERROR(IF(A537=TODAY(),GOOGLEFINANCE(B537),INDEX(GOOGLEFINANCE(B537,""price"",A537),2,2)))"),"")</f>
        <v/>
      </c>
      <c r="G537" s="75" t="s">
        <v>66</v>
      </c>
    </row>
    <row r="538" spans="1:7" ht="15.75" customHeight="1" x14ac:dyDescent="0.2">
      <c r="A538" s="71"/>
      <c r="B538" s="72"/>
      <c r="C538" s="72"/>
      <c r="D538" s="72"/>
      <c r="E538" s="74" t="s">
        <v>66</v>
      </c>
      <c r="F538" s="74" t="str">
        <f ca="1">IFERROR(__xludf.DUMMYFUNCTION("IFERROR(IF(A538=TODAY(),GOOGLEFINANCE(B538),INDEX(GOOGLEFINANCE(B538,""price"",A538),2,2)))"),"")</f>
        <v/>
      </c>
      <c r="G538" s="75" t="s">
        <v>66</v>
      </c>
    </row>
    <row r="539" spans="1:7" ht="15.75" customHeight="1" x14ac:dyDescent="0.2">
      <c r="A539" s="71"/>
      <c r="B539" s="72"/>
      <c r="C539" s="72"/>
      <c r="D539" s="72"/>
      <c r="E539" s="74" t="s">
        <v>66</v>
      </c>
      <c r="F539" s="74" t="str">
        <f ca="1">IFERROR(__xludf.DUMMYFUNCTION("IFERROR(IF(A539=TODAY(),GOOGLEFINANCE(B539),INDEX(GOOGLEFINANCE(B539,""price"",A539),2,2)))"),"")</f>
        <v/>
      </c>
      <c r="G539" s="75" t="s">
        <v>66</v>
      </c>
    </row>
    <row r="540" spans="1:7" ht="15.75" customHeight="1" x14ac:dyDescent="0.2">
      <c r="A540" s="71"/>
      <c r="B540" s="72"/>
      <c r="C540" s="72"/>
      <c r="D540" s="72"/>
      <c r="E540" s="74" t="s">
        <v>66</v>
      </c>
      <c r="F540" s="74" t="str">
        <f ca="1">IFERROR(__xludf.DUMMYFUNCTION("IFERROR(IF(A540=TODAY(),GOOGLEFINANCE(B540),INDEX(GOOGLEFINANCE(B540,""price"",A540),2,2)))"),"")</f>
        <v/>
      </c>
      <c r="G540" s="75" t="s">
        <v>66</v>
      </c>
    </row>
    <row r="541" spans="1:7" ht="15.75" customHeight="1" x14ac:dyDescent="0.2">
      <c r="A541" s="71"/>
      <c r="B541" s="72"/>
      <c r="C541" s="72"/>
      <c r="D541" s="72"/>
      <c r="E541" s="74" t="s">
        <v>66</v>
      </c>
      <c r="F541" s="74" t="str">
        <f ca="1">IFERROR(__xludf.DUMMYFUNCTION("IFERROR(IF(A541=TODAY(),GOOGLEFINANCE(B541),INDEX(GOOGLEFINANCE(B541,""price"",A541),2,2)))"),"")</f>
        <v/>
      </c>
      <c r="G541" s="75" t="s">
        <v>66</v>
      </c>
    </row>
    <row r="542" spans="1:7" ht="15.75" customHeight="1" x14ac:dyDescent="0.2">
      <c r="A542" s="71"/>
      <c r="B542" s="72"/>
      <c r="C542" s="72"/>
      <c r="D542" s="72"/>
      <c r="E542" s="74" t="s">
        <v>66</v>
      </c>
      <c r="F542" s="74" t="str">
        <f ca="1">IFERROR(__xludf.DUMMYFUNCTION("IFERROR(IF(A542=TODAY(),GOOGLEFINANCE(B542),INDEX(GOOGLEFINANCE(B542,""price"",A542),2,2)))"),"")</f>
        <v/>
      </c>
      <c r="G542" s="75" t="s">
        <v>66</v>
      </c>
    </row>
    <row r="543" spans="1:7" ht="15.75" customHeight="1" x14ac:dyDescent="0.2">
      <c r="A543" s="71"/>
      <c r="B543" s="72"/>
      <c r="C543" s="72"/>
      <c r="D543" s="72"/>
      <c r="E543" s="74" t="s">
        <v>66</v>
      </c>
      <c r="F543" s="74" t="str">
        <f ca="1">IFERROR(__xludf.DUMMYFUNCTION("IFERROR(IF(A543=TODAY(),GOOGLEFINANCE(B543),INDEX(GOOGLEFINANCE(B543,""price"",A543),2,2)))"),"")</f>
        <v/>
      </c>
      <c r="G543" s="75" t="s">
        <v>66</v>
      </c>
    </row>
    <row r="544" spans="1:7" ht="15.75" customHeight="1" x14ac:dyDescent="0.2">
      <c r="A544" s="71"/>
      <c r="B544" s="72"/>
      <c r="C544" s="72"/>
      <c r="D544" s="72"/>
      <c r="E544" s="74" t="s">
        <v>66</v>
      </c>
      <c r="F544" s="74" t="str">
        <f ca="1">IFERROR(__xludf.DUMMYFUNCTION("IFERROR(IF(A544=TODAY(),GOOGLEFINANCE(B544),INDEX(GOOGLEFINANCE(B544,""price"",A544),2,2)))"),"")</f>
        <v/>
      </c>
      <c r="G544" s="75" t="s">
        <v>66</v>
      </c>
    </row>
    <row r="545" spans="1:7" ht="15.75" customHeight="1" x14ac:dyDescent="0.2">
      <c r="A545" s="71"/>
      <c r="B545" s="72"/>
      <c r="C545" s="72"/>
      <c r="D545" s="72"/>
      <c r="E545" s="74" t="s">
        <v>66</v>
      </c>
      <c r="F545" s="74" t="str">
        <f ca="1">IFERROR(__xludf.DUMMYFUNCTION("IFERROR(IF(A545=TODAY(),GOOGLEFINANCE(B545),INDEX(GOOGLEFINANCE(B545,""price"",A545),2,2)))"),"")</f>
        <v/>
      </c>
      <c r="G545" s="75" t="s">
        <v>66</v>
      </c>
    </row>
    <row r="546" spans="1:7" ht="15.75" customHeight="1" x14ac:dyDescent="0.2">
      <c r="A546" s="71"/>
      <c r="B546" s="72"/>
      <c r="C546" s="72"/>
      <c r="D546" s="72"/>
      <c r="E546" s="74" t="s">
        <v>66</v>
      </c>
      <c r="F546" s="74" t="str">
        <f ca="1">IFERROR(__xludf.DUMMYFUNCTION("IFERROR(IF(A546=TODAY(),GOOGLEFINANCE(B546),INDEX(GOOGLEFINANCE(B546,""price"",A546),2,2)))"),"")</f>
        <v/>
      </c>
      <c r="G546" s="75" t="s">
        <v>66</v>
      </c>
    </row>
    <row r="547" spans="1:7" ht="15.75" customHeight="1" x14ac:dyDescent="0.2">
      <c r="A547" s="71"/>
      <c r="B547" s="72"/>
      <c r="C547" s="72"/>
      <c r="D547" s="72"/>
      <c r="E547" s="74" t="s">
        <v>66</v>
      </c>
      <c r="F547" s="74" t="str">
        <f ca="1">IFERROR(__xludf.DUMMYFUNCTION("IFERROR(IF(A547=TODAY(),GOOGLEFINANCE(B547),INDEX(GOOGLEFINANCE(B547,""price"",A547),2,2)))"),"")</f>
        <v/>
      </c>
      <c r="G547" s="75" t="s">
        <v>66</v>
      </c>
    </row>
    <row r="548" spans="1:7" ht="15.75" customHeight="1" x14ac:dyDescent="0.2">
      <c r="A548" s="71"/>
      <c r="B548" s="72"/>
      <c r="C548" s="72"/>
      <c r="D548" s="72"/>
      <c r="E548" s="74" t="s">
        <v>66</v>
      </c>
      <c r="F548" s="74" t="str">
        <f ca="1">IFERROR(__xludf.DUMMYFUNCTION("IFERROR(IF(A548=TODAY(),GOOGLEFINANCE(B548),INDEX(GOOGLEFINANCE(B548,""price"",A548),2,2)))"),"")</f>
        <v/>
      </c>
      <c r="G548" s="75" t="s">
        <v>66</v>
      </c>
    </row>
    <row r="549" spans="1:7" ht="15.75" customHeight="1" x14ac:dyDescent="0.2">
      <c r="A549" s="71"/>
      <c r="B549" s="72"/>
      <c r="C549" s="72"/>
      <c r="D549" s="72"/>
      <c r="E549" s="74" t="s">
        <v>66</v>
      </c>
      <c r="F549" s="74" t="str">
        <f ca="1">IFERROR(__xludf.DUMMYFUNCTION("IFERROR(IF(A549=TODAY(),GOOGLEFINANCE(B549),INDEX(GOOGLEFINANCE(B549,""price"",A549),2,2)))"),"")</f>
        <v/>
      </c>
      <c r="G549" s="75" t="s">
        <v>66</v>
      </c>
    </row>
    <row r="550" spans="1:7" ht="15.75" customHeight="1" x14ac:dyDescent="0.2">
      <c r="A550" s="71"/>
      <c r="B550" s="72"/>
      <c r="C550" s="72"/>
      <c r="D550" s="72"/>
      <c r="E550" s="74" t="s">
        <v>66</v>
      </c>
      <c r="F550" s="74" t="str">
        <f ca="1">IFERROR(__xludf.DUMMYFUNCTION("IFERROR(IF(A550=TODAY(),GOOGLEFINANCE(B550),INDEX(GOOGLEFINANCE(B550,""price"",A550),2,2)))"),"")</f>
        <v/>
      </c>
      <c r="G550" s="75" t="s">
        <v>66</v>
      </c>
    </row>
    <row r="551" spans="1:7" ht="15.75" customHeight="1" x14ac:dyDescent="0.2">
      <c r="A551" s="71"/>
      <c r="B551" s="72"/>
      <c r="C551" s="72"/>
      <c r="D551" s="72"/>
      <c r="E551" s="74" t="s">
        <v>66</v>
      </c>
      <c r="F551" s="74" t="str">
        <f ca="1">IFERROR(__xludf.DUMMYFUNCTION("IFERROR(IF(A551=TODAY(),GOOGLEFINANCE(B551),INDEX(GOOGLEFINANCE(B551,""price"",A551),2,2)))"),"")</f>
        <v/>
      </c>
      <c r="G551" s="75" t="s">
        <v>66</v>
      </c>
    </row>
    <row r="552" spans="1:7" ht="15.75" customHeight="1" x14ac:dyDescent="0.2">
      <c r="A552" s="71"/>
      <c r="B552" s="72"/>
      <c r="C552" s="72"/>
      <c r="D552" s="72"/>
      <c r="E552" s="74" t="s">
        <v>66</v>
      </c>
      <c r="F552" s="74" t="str">
        <f ca="1">IFERROR(__xludf.DUMMYFUNCTION("IFERROR(IF(A552=TODAY(),GOOGLEFINANCE(B552),INDEX(GOOGLEFINANCE(B552,""price"",A552),2,2)))"),"")</f>
        <v/>
      </c>
      <c r="G552" s="75" t="s">
        <v>66</v>
      </c>
    </row>
    <row r="553" spans="1:7" ht="15.75" customHeight="1" x14ac:dyDescent="0.2">
      <c r="A553" s="71"/>
      <c r="B553" s="72"/>
      <c r="C553" s="72"/>
      <c r="D553" s="72"/>
      <c r="E553" s="74" t="s">
        <v>66</v>
      </c>
      <c r="F553" s="74" t="str">
        <f ca="1">IFERROR(__xludf.DUMMYFUNCTION("IFERROR(IF(A553=TODAY(),GOOGLEFINANCE(B553),INDEX(GOOGLEFINANCE(B553,""price"",A553),2,2)))"),"")</f>
        <v/>
      </c>
      <c r="G553" s="75" t="s">
        <v>66</v>
      </c>
    </row>
    <row r="554" spans="1:7" ht="15.75" customHeight="1" x14ac:dyDescent="0.2">
      <c r="A554" s="71"/>
      <c r="B554" s="72"/>
      <c r="C554" s="72"/>
      <c r="D554" s="72"/>
      <c r="E554" s="74" t="s">
        <v>66</v>
      </c>
      <c r="F554" s="74" t="str">
        <f ca="1">IFERROR(__xludf.DUMMYFUNCTION("IFERROR(IF(A554=TODAY(),GOOGLEFINANCE(B554),INDEX(GOOGLEFINANCE(B554,""price"",A554),2,2)))"),"")</f>
        <v/>
      </c>
      <c r="G554" s="75" t="s">
        <v>66</v>
      </c>
    </row>
    <row r="555" spans="1:7" ht="15.75" customHeight="1" x14ac:dyDescent="0.2">
      <c r="A555" s="71"/>
      <c r="B555" s="72"/>
      <c r="C555" s="72"/>
      <c r="D555" s="72"/>
      <c r="E555" s="74" t="s">
        <v>66</v>
      </c>
      <c r="F555" s="74" t="str">
        <f ca="1">IFERROR(__xludf.DUMMYFUNCTION("IFERROR(IF(A555=TODAY(),GOOGLEFINANCE(B555),INDEX(GOOGLEFINANCE(B555,""price"",A555),2,2)))"),"")</f>
        <v/>
      </c>
      <c r="G555" s="75" t="s">
        <v>66</v>
      </c>
    </row>
    <row r="556" spans="1:7" ht="15.75" customHeight="1" x14ac:dyDescent="0.2">
      <c r="A556" s="71"/>
      <c r="B556" s="72"/>
      <c r="C556" s="72"/>
      <c r="D556" s="72"/>
      <c r="E556" s="74" t="s">
        <v>66</v>
      </c>
      <c r="F556" s="74" t="str">
        <f ca="1">IFERROR(__xludf.DUMMYFUNCTION("IFERROR(IF(A556=TODAY(),GOOGLEFINANCE(B556),INDEX(GOOGLEFINANCE(B556,""price"",A556),2,2)))"),"")</f>
        <v/>
      </c>
      <c r="G556" s="75" t="s">
        <v>66</v>
      </c>
    </row>
    <row r="557" spans="1:7" ht="15.75" customHeight="1" x14ac:dyDescent="0.2">
      <c r="A557" s="71"/>
      <c r="B557" s="72"/>
      <c r="C557" s="72"/>
      <c r="D557" s="72"/>
      <c r="E557" s="74" t="s">
        <v>66</v>
      </c>
      <c r="F557" s="74" t="str">
        <f ca="1">IFERROR(__xludf.DUMMYFUNCTION("IFERROR(IF(A557=TODAY(),GOOGLEFINANCE(B557),INDEX(GOOGLEFINANCE(B557,""price"",A557),2,2)))"),"")</f>
        <v/>
      </c>
      <c r="G557" s="75" t="s">
        <v>66</v>
      </c>
    </row>
    <row r="558" spans="1:7" ht="15.75" customHeight="1" x14ac:dyDescent="0.2">
      <c r="A558" s="71"/>
      <c r="B558" s="72"/>
      <c r="C558" s="72"/>
      <c r="D558" s="72"/>
      <c r="E558" s="74" t="s">
        <v>66</v>
      </c>
      <c r="F558" s="74" t="str">
        <f ca="1">IFERROR(__xludf.DUMMYFUNCTION("IFERROR(IF(A558=TODAY(),GOOGLEFINANCE(B558),INDEX(GOOGLEFINANCE(B558,""price"",A558),2,2)))"),"")</f>
        <v/>
      </c>
      <c r="G558" s="75" t="s">
        <v>66</v>
      </c>
    </row>
    <row r="559" spans="1:7" ht="15.75" customHeight="1" x14ac:dyDescent="0.2">
      <c r="A559" s="71"/>
      <c r="B559" s="72"/>
      <c r="C559" s="72"/>
      <c r="D559" s="72"/>
      <c r="E559" s="74" t="s">
        <v>66</v>
      </c>
      <c r="F559" s="74" t="str">
        <f ca="1">IFERROR(__xludf.DUMMYFUNCTION("IFERROR(IF(A559=TODAY(),GOOGLEFINANCE(B559),INDEX(GOOGLEFINANCE(B559,""price"",A559),2,2)))"),"")</f>
        <v/>
      </c>
      <c r="G559" s="75" t="s">
        <v>66</v>
      </c>
    </row>
    <row r="560" spans="1:7" ht="15.75" customHeight="1" x14ac:dyDescent="0.2">
      <c r="A560" s="71"/>
      <c r="B560" s="72"/>
      <c r="C560" s="72"/>
      <c r="D560" s="72"/>
      <c r="E560" s="74" t="s">
        <v>66</v>
      </c>
      <c r="F560" s="74" t="str">
        <f ca="1">IFERROR(__xludf.DUMMYFUNCTION("IFERROR(IF(A560=TODAY(),GOOGLEFINANCE(B560),INDEX(GOOGLEFINANCE(B560,""price"",A560),2,2)))"),"")</f>
        <v/>
      </c>
      <c r="G560" s="75" t="s">
        <v>66</v>
      </c>
    </row>
    <row r="561" spans="1:7" ht="15.75" customHeight="1" x14ac:dyDescent="0.2">
      <c r="A561" s="71"/>
      <c r="B561" s="72"/>
      <c r="C561" s="72"/>
      <c r="D561" s="72"/>
      <c r="E561" s="74" t="s">
        <v>66</v>
      </c>
      <c r="F561" s="74" t="str">
        <f ca="1">IFERROR(__xludf.DUMMYFUNCTION("IFERROR(IF(A561=TODAY(),GOOGLEFINANCE(B561),INDEX(GOOGLEFINANCE(B561,""price"",A561),2,2)))"),"")</f>
        <v/>
      </c>
      <c r="G561" s="75" t="s">
        <v>66</v>
      </c>
    </row>
    <row r="562" spans="1:7" ht="15.75" customHeight="1" x14ac:dyDescent="0.2">
      <c r="A562" s="71"/>
      <c r="B562" s="72"/>
      <c r="C562" s="72"/>
      <c r="D562" s="72"/>
      <c r="E562" s="74" t="s">
        <v>66</v>
      </c>
      <c r="F562" s="74" t="str">
        <f ca="1">IFERROR(__xludf.DUMMYFUNCTION("IFERROR(IF(A562=TODAY(),GOOGLEFINANCE(B562),INDEX(GOOGLEFINANCE(B562,""price"",A562),2,2)))"),"")</f>
        <v/>
      </c>
      <c r="G562" s="75" t="s">
        <v>66</v>
      </c>
    </row>
    <row r="563" spans="1:7" ht="15.75" customHeight="1" x14ac:dyDescent="0.2">
      <c r="A563" s="71"/>
      <c r="B563" s="72"/>
      <c r="C563" s="72"/>
      <c r="D563" s="72"/>
      <c r="E563" s="74" t="s">
        <v>66</v>
      </c>
      <c r="F563" s="74" t="str">
        <f ca="1">IFERROR(__xludf.DUMMYFUNCTION("IFERROR(IF(A563=TODAY(),GOOGLEFINANCE(B563),INDEX(GOOGLEFINANCE(B563,""price"",A563),2,2)))"),"")</f>
        <v/>
      </c>
      <c r="G563" s="75" t="s">
        <v>66</v>
      </c>
    </row>
    <row r="564" spans="1:7" ht="15.75" customHeight="1" x14ac:dyDescent="0.2">
      <c r="A564" s="71"/>
      <c r="B564" s="72"/>
      <c r="C564" s="72"/>
      <c r="D564" s="72"/>
      <c r="E564" s="74" t="s">
        <v>66</v>
      </c>
      <c r="F564" s="74" t="str">
        <f ca="1">IFERROR(__xludf.DUMMYFUNCTION("IFERROR(IF(A564=TODAY(),GOOGLEFINANCE(B564),INDEX(GOOGLEFINANCE(B564,""price"",A564),2,2)))"),"")</f>
        <v/>
      </c>
      <c r="G564" s="75" t="s">
        <v>66</v>
      </c>
    </row>
    <row r="565" spans="1:7" ht="15.75" customHeight="1" x14ac:dyDescent="0.2">
      <c r="A565" s="71"/>
      <c r="B565" s="72"/>
      <c r="C565" s="72"/>
      <c r="D565" s="72"/>
      <c r="E565" s="74" t="s">
        <v>66</v>
      </c>
      <c r="F565" s="74" t="str">
        <f ca="1">IFERROR(__xludf.DUMMYFUNCTION("IFERROR(IF(A565=TODAY(),GOOGLEFINANCE(B565),INDEX(GOOGLEFINANCE(B565,""price"",A565),2,2)))"),"")</f>
        <v/>
      </c>
      <c r="G565" s="75" t="s">
        <v>66</v>
      </c>
    </row>
    <row r="566" spans="1:7" ht="15.75" customHeight="1" x14ac:dyDescent="0.2">
      <c r="A566" s="71"/>
      <c r="B566" s="72"/>
      <c r="C566" s="72"/>
      <c r="D566" s="72"/>
      <c r="E566" s="74" t="s">
        <v>66</v>
      </c>
      <c r="F566" s="74" t="str">
        <f ca="1">IFERROR(__xludf.DUMMYFUNCTION("IFERROR(IF(A566=TODAY(),GOOGLEFINANCE(B566),INDEX(GOOGLEFINANCE(B566,""price"",A566),2,2)))"),"")</f>
        <v/>
      </c>
      <c r="G566" s="75" t="s">
        <v>66</v>
      </c>
    </row>
    <row r="567" spans="1:7" ht="15.75" customHeight="1" x14ac:dyDescent="0.2">
      <c r="A567" s="71"/>
      <c r="B567" s="72"/>
      <c r="C567" s="72"/>
      <c r="D567" s="72"/>
      <c r="E567" s="74" t="s">
        <v>66</v>
      </c>
      <c r="F567" s="74" t="str">
        <f ca="1">IFERROR(__xludf.DUMMYFUNCTION("IFERROR(IF(A567=TODAY(),GOOGLEFINANCE(B567),INDEX(GOOGLEFINANCE(B567,""price"",A567),2,2)))"),"")</f>
        <v/>
      </c>
      <c r="G567" s="75" t="s">
        <v>66</v>
      </c>
    </row>
    <row r="568" spans="1:7" ht="15.75" customHeight="1" x14ac:dyDescent="0.2">
      <c r="A568" s="71"/>
      <c r="B568" s="72"/>
      <c r="C568" s="72"/>
      <c r="D568" s="72"/>
      <c r="E568" s="74" t="s">
        <v>66</v>
      </c>
      <c r="F568" s="74" t="str">
        <f ca="1">IFERROR(__xludf.DUMMYFUNCTION("IFERROR(IF(A568=TODAY(),GOOGLEFINANCE(B568),INDEX(GOOGLEFINANCE(B568,""price"",A568),2,2)))"),"")</f>
        <v/>
      </c>
      <c r="G568" s="75" t="s">
        <v>66</v>
      </c>
    </row>
    <row r="569" spans="1:7" ht="15.75" customHeight="1" x14ac:dyDescent="0.2">
      <c r="A569" s="71"/>
      <c r="B569" s="72"/>
      <c r="C569" s="72"/>
      <c r="D569" s="72"/>
      <c r="E569" s="74" t="s">
        <v>66</v>
      </c>
      <c r="F569" s="74" t="str">
        <f ca="1">IFERROR(__xludf.DUMMYFUNCTION("IFERROR(IF(A569=TODAY(),GOOGLEFINANCE(B569),INDEX(GOOGLEFINANCE(B569,""price"",A569),2,2)))"),"")</f>
        <v/>
      </c>
      <c r="G569" s="75" t="s">
        <v>66</v>
      </c>
    </row>
    <row r="570" spans="1:7" ht="15.75" customHeight="1" x14ac:dyDescent="0.2">
      <c r="A570" s="71"/>
      <c r="B570" s="72"/>
      <c r="C570" s="72"/>
      <c r="D570" s="72"/>
      <c r="E570" s="74" t="s">
        <v>66</v>
      </c>
      <c r="F570" s="74" t="str">
        <f ca="1">IFERROR(__xludf.DUMMYFUNCTION("IFERROR(IF(A570=TODAY(),GOOGLEFINANCE(B570),INDEX(GOOGLEFINANCE(B570,""price"",A570),2,2)))"),"")</f>
        <v/>
      </c>
      <c r="G570" s="75" t="s">
        <v>66</v>
      </c>
    </row>
    <row r="571" spans="1:7" ht="15.75" customHeight="1" x14ac:dyDescent="0.2">
      <c r="A571" s="71"/>
      <c r="B571" s="72"/>
      <c r="C571" s="72"/>
      <c r="D571" s="72"/>
      <c r="E571" s="74" t="s">
        <v>66</v>
      </c>
      <c r="F571" s="74" t="str">
        <f ca="1">IFERROR(__xludf.DUMMYFUNCTION("IFERROR(IF(A571=TODAY(),GOOGLEFINANCE(B571),INDEX(GOOGLEFINANCE(B571,""price"",A571),2,2)))"),"")</f>
        <v/>
      </c>
      <c r="G571" s="75" t="s">
        <v>66</v>
      </c>
    </row>
    <row r="572" spans="1:7" ht="15.75" customHeight="1" x14ac:dyDescent="0.2">
      <c r="A572" s="71"/>
      <c r="B572" s="72"/>
      <c r="C572" s="72"/>
      <c r="D572" s="72"/>
      <c r="E572" s="74" t="s">
        <v>66</v>
      </c>
      <c r="F572" s="74" t="str">
        <f ca="1">IFERROR(__xludf.DUMMYFUNCTION("IFERROR(IF(A572=TODAY(),GOOGLEFINANCE(B572),INDEX(GOOGLEFINANCE(B572,""price"",A572),2,2)))"),"")</f>
        <v/>
      </c>
      <c r="G572" s="75" t="s">
        <v>66</v>
      </c>
    </row>
    <row r="573" spans="1:7" ht="15.75" customHeight="1" x14ac:dyDescent="0.2">
      <c r="A573" s="71"/>
      <c r="B573" s="72"/>
      <c r="C573" s="72"/>
      <c r="D573" s="72"/>
      <c r="E573" s="74" t="s">
        <v>66</v>
      </c>
      <c r="F573" s="74" t="str">
        <f ca="1">IFERROR(__xludf.DUMMYFUNCTION("IFERROR(IF(A573=TODAY(),GOOGLEFINANCE(B573),INDEX(GOOGLEFINANCE(B573,""price"",A573),2,2)))"),"")</f>
        <v/>
      </c>
      <c r="G573" s="75" t="s">
        <v>66</v>
      </c>
    </row>
    <row r="574" spans="1:7" ht="15.75" customHeight="1" x14ac:dyDescent="0.2">
      <c r="A574" s="71"/>
      <c r="B574" s="72"/>
      <c r="C574" s="72"/>
      <c r="D574" s="72"/>
      <c r="E574" s="74" t="s">
        <v>66</v>
      </c>
      <c r="F574" s="74" t="str">
        <f ca="1">IFERROR(__xludf.DUMMYFUNCTION("IFERROR(IF(A574=TODAY(),GOOGLEFINANCE(B574),INDEX(GOOGLEFINANCE(B574,""price"",A574),2,2)))"),"")</f>
        <v/>
      </c>
      <c r="G574" s="75" t="s">
        <v>66</v>
      </c>
    </row>
    <row r="575" spans="1:7" ht="15.75" customHeight="1" x14ac:dyDescent="0.2">
      <c r="A575" s="71"/>
      <c r="B575" s="72"/>
      <c r="C575" s="72"/>
      <c r="D575" s="72"/>
      <c r="E575" s="74" t="s">
        <v>66</v>
      </c>
      <c r="F575" s="74" t="str">
        <f ca="1">IFERROR(__xludf.DUMMYFUNCTION("IFERROR(IF(A575=TODAY(),GOOGLEFINANCE(B575),INDEX(GOOGLEFINANCE(B575,""price"",A575),2,2)))"),"")</f>
        <v/>
      </c>
      <c r="G575" s="75" t="s">
        <v>66</v>
      </c>
    </row>
    <row r="576" spans="1:7" ht="15.75" customHeight="1" x14ac:dyDescent="0.2">
      <c r="A576" s="71"/>
      <c r="B576" s="72"/>
      <c r="C576" s="72"/>
      <c r="D576" s="72"/>
      <c r="E576" s="74" t="s">
        <v>66</v>
      </c>
      <c r="F576" s="74" t="str">
        <f ca="1">IFERROR(__xludf.DUMMYFUNCTION("IFERROR(IF(A576=TODAY(),GOOGLEFINANCE(B576),INDEX(GOOGLEFINANCE(B576,""price"",A576),2,2)))"),"")</f>
        <v/>
      </c>
      <c r="G576" s="75" t="s">
        <v>66</v>
      </c>
    </row>
    <row r="577" spans="1:7" ht="15.75" customHeight="1" x14ac:dyDescent="0.2">
      <c r="A577" s="71"/>
      <c r="B577" s="72"/>
      <c r="C577" s="72"/>
      <c r="D577" s="72"/>
      <c r="E577" s="74" t="s">
        <v>66</v>
      </c>
      <c r="F577" s="74" t="str">
        <f ca="1">IFERROR(__xludf.DUMMYFUNCTION("IFERROR(IF(A577=TODAY(),GOOGLEFINANCE(B577),INDEX(GOOGLEFINANCE(B577,""price"",A577),2,2)))"),"")</f>
        <v/>
      </c>
      <c r="G577" s="75" t="s">
        <v>66</v>
      </c>
    </row>
    <row r="578" spans="1:7" ht="15.75" customHeight="1" x14ac:dyDescent="0.2">
      <c r="A578" s="71"/>
      <c r="B578" s="72"/>
      <c r="C578" s="72"/>
      <c r="D578" s="72"/>
      <c r="E578" s="74" t="s">
        <v>66</v>
      </c>
      <c r="F578" s="74" t="str">
        <f ca="1">IFERROR(__xludf.DUMMYFUNCTION("IFERROR(IF(A578=TODAY(),GOOGLEFINANCE(B578),INDEX(GOOGLEFINANCE(B578,""price"",A578),2,2)))"),"")</f>
        <v/>
      </c>
      <c r="G578" s="75" t="s">
        <v>66</v>
      </c>
    </row>
    <row r="579" spans="1:7" ht="15.75" customHeight="1" x14ac:dyDescent="0.2">
      <c r="A579" s="71"/>
      <c r="B579" s="72"/>
      <c r="C579" s="72"/>
      <c r="D579" s="72"/>
      <c r="E579" s="74" t="s">
        <v>66</v>
      </c>
      <c r="F579" s="74" t="str">
        <f ca="1">IFERROR(__xludf.DUMMYFUNCTION("IFERROR(IF(A579=TODAY(),GOOGLEFINANCE(B579),INDEX(GOOGLEFINANCE(B579,""price"",A579),2,2)))"),"")</f>
        <v/>
      </c>
      <c r="G579" s="75" t="s">
        <v>66</v>
      </c>
    </row>
    <row r="580" spans="1:7" ht="15.75" customHeight="1" x14ac:dyDescent="0.2">
      <c r="A580" s="71"/>
      <c r="B580" s="72"/>
      <c r="C580" s="72"/>
      <c r="D580" s="72"/>
      <c r="E580" s="74" t="s">
        <v>66</v>
      </c>
      <c r="F580" s="74" t="str">
        <f ca="1">IFERROR(__xludf.DUMMYFUNCTION("IFERROR(IF(A580=TODAY(),GOOGLEFINANCE(B580),INDEX(GOOGLEFINANCE(B580,""price"",A580),2,2)))"),"")</f>
        <v/>
      </c>
      <c r="G580" s="75" t="s">
        <v>66</v>
      </c>
    </row>
    <row r="581" spans="1:7" ht="15.75" customHeight="1" x14ac:dyDescent="0.2">
      <c r="A581" s="71"/>
      <c r="B581" s="72"/>
      <c r="C581" s="72"/>
      <c r="D581" s="72"/>
      <c r="E581" s="74" t="s">
        <v>66</v>
      </c>
      <c r="F581" s="74" t="str">
        <f ca="1">IFERROR(__xludf.DUMMYFUNCTION("IFERROR(IF(A581=TODAY(),GOOGLEFINANCE(B581),INDEX(GOOGLEFINANCE(B581,""price"",A581),2,2)))"),"")</f>
        <v/>
      </c>
      <c r="G581" s="75" t="s">
        <v>66</v>
      </c>
    </row>
    <row r="582" spans="1:7" ht="15.75" customHeight="1" x14ac:dyDescent="0.2">
      <c r="A582" s="71"/>
      <c r="B582" s="72"/>
      <c r="C582" s="72"/>
      <c r="D582" s="72"/>
      <c r="E582" s="74" t="s">
        <v>66</v>
      </c>
      <c r="F582" s="74" t="str">
        <f ca="1">IFERROR(__xludf.DUMMYFUNCTION("IFERROR(IF(A582=TODAY(),GOOGLEFINANCE(B582),INDEX(GOOGLEFINANCE(B582,""price"",A582),2,2)))"),"")</f>
        <v/>
      </c>
      <c r="G582" s="75" t="s">
        <v>66</v>
      </c>
    </row>
    <row r="583" spans="1:7" ht="15.75" customHeight="1" x14ac:dyDescent="0.2">
      <c r="A583" s="71"/>
      <c r="B583" s="72"/>
      <c r="C583" s="72"/>
      <c r="D583" s="72"/>
      <c r="E583" s="74" t="s">
        <v>66</v>
      </c>
      <c r="F583" s="74" t="str">
        <f ca="1">IFERROR(__xludf.DUMMYFUNCTION("IFERROR(IF(A583=TODAY(),GOOGLEFINANCE(B583),INDEX(GOOGLEFINANCE(B583,""price"",A583),2,2)))"),"")</f>
        <v/>
      </c>
      <c r="G583" s="75" t="s">
        <v>66</v>
      </c>
    </row>
    <row r="584" spans="1:7" ht="15.75" customHeight="1" x14ac:dyDescent="0.2">
      <c r="A584" s="71"/>
      <c r="B584" s="72"/>
      <c r="C584" s="72"/>
      <c r="D584" s="72"/>
      <c r="E584" s="74" t="s">
        <v>66</v>
      </c>
      <c r="F584" s="74" t="str">
        <f ca="1">IFERROR(__xludf.DUMMYFUNCTION("IFERROR(IF(A584=TODAY(),GOOGLEFINANCE(B584),INDEX(GOOGLEFINANCE(B584,""price"",A584),2,2)))"),"")</f>
        <v/>
      </c>
      <c r="G584" s="75" t="s">
        <v>66</v>
      </c>
    </row>
    <row r="585" spans="1:7" ht="15.75" customHeight="1" x14ac:dyDescent="0.2">
      <c r="A585" s="71"/>
      <c r="B585" s="72"/>
      <c r="C585" s="72"/>
      <c r="D585" s="72"/>
      <c r="E585" s="74" t="s">
        <v>66</v>
      </c>
      <c r="F585" s="74" t="str">
        <f ca="1">IFERROR(__xludf.DUMMYFUNCTION("IFERROR(IF(A585=TODAY(),GOOGLEFINANCE(B585),INDEX(GOOGLEFINANCE(B585,""price"",A585),2,2)))"),"")</f>
        <v/>
      </c>
      <c r="G585" s="75" t="s">
        <v>66</v>
      </c>
    </row>
    <row r="586" spans="1:7" ht="15.75" customHeight="1" x14ac:dyDescent="0.2">
      <c r="A586" s="71"/>
      <c r="B586" s="72"/>
      <c r="C586" s="72"/>
      <c r="D586" s="72"/>
      <c r="E586" s="74" t="s">
        <v>66</v>
      </c>
      <c r="F586" s="74" t="str">
        <f ca="1">IFERROR(__xludf.DUMMYFUNCTION("IFERROR(IF(A586=TODAY(),GOOGLEFINANCE(B586),INDEX(GOOGLEFINANCE(B586,""price"",A586),2,2)))"),"")</f>
        <v/>
      </c>
      <c r="G586" s="75" t="s">
        <v>66</v>
      </c>
    </row>
    <row r="587" spans="1:7" ht="15.75" customHeight="1" x14ac:dyDescent="0.2">
      <c r="A587" s="71"/>
      <c r="B587" s="72"/>
      <c r="C587" s="72"/>
      <c r="D587" s="72"/>
      <c r="E587" s="74" t="s">
        <v>66</v>
      </c>
      <c r="F587" s="74" t="str">
        <f ca="1">IFERROR(__xludf.DUMMYFUNCTION("IFERROR(IF(A587=TODAY(),GOOGLEFINANCE(B587),INDEX(GOOGLEFINANCE(B587,""price"",A587),2,2)))"),"")</f>
        <v/>
      </c>
      <c r="G587" s="75" t="s">
        <v>66</v>
      </c>
    </row>
    <row r="588" spans="1:7" ht="15.75" customHeight="1" x14ac:dyDescent="0.2">
      <c r="A588" s="71"/>
      <c r="B588" s="72"/>
      <c r="C588" s="72"/>
      <c r="D588" s="72"/>
      <c r="E588" s="74" t="s">
        <v>66</v>
      </c>
      <c r="F588" s="74" t="str">
        <f ca="1">IFERROR(__xludf.DUMMYFUNCTION("IFERROR(IF(A588=TODAY(),GOOGLEFINANCE(B588),INDEX(GOOGLEFINANCE(B588,""price"",A588),2,2)))"),"")</f>
        <v/>
      </c>
      <c r="G588" s="75" t="s">
        <v>66</v>
      </c>
    </row>
    <row r="589" spans="1:7" ht="15.75" customHeight="1" x14ac:dyDescent="0.2">
      <c r="A589" s="71"/>
      <c r="B589" s="72"/>
      <c r="C589" s="72"/>
      <c r="D589" s="72"/>
      <c r="E589" s="74" t="s">
        <v>66</v>
      </c>
      <c r="F589" s="74" t="str">
        <f ca="1">IFERROR(__xludf.DUMMYFUNCTION("IFERROR(IF(A589=TODAY(),GOOGLEFINANCE(B589),INDEX(GOOGLEFINANCE(B589,""price"",A589),2,2)))"),"")</f>
        <v/>
      </c>
      <c r="G589" s="75" t="s">
        <v>66</v>
      </c>
    </row>
    <row r="590" spans="1:7" ht="15.75" customHeight="1" x14ac:dyDescent="0.2">
      <c r="A590" s="71"/>
      <c r="B590" s="72"/>
      <c r="C590" s="72"/>
      <c r="D590" s="72"/>
      <c r="E590" s="74" t="s">
        <v>66</v>
      </c>
      <c r="F590" s="74" t="str">
        <f ca="1">IFERROR(__xludf.DUMMYFUNCTION("IFERROR(IF(A590=TODAY(),GOOGLEFINANCE(B590),INDEX(GOOGLEFINANCE(B590,""price"",A590),2,2)))"),"")</f>
        <v/>
      </c>
      <c r="G590" s="75" t="s">
        <v>66</v>
      </c>
    </row>
    <row r="591" spans="1:7" ht="15.75" customHeight="1" x14ac:dyDescent="0.2">
      <c r="A591" s="71"/>
      <c r="B591" s="72"/>
      <c r="C591" s="72"/>
      <c r="D591" s="72"/>
      <c r="E591" s="74" t="s">
        <v>66</v>
      </c>
      <c r="F591" s="74" t="str">
        <f ca="1">IFERROR(__xludf.DUMMYFUNCTION("IFERROR(IF(A591=TODAY(),GOOGLEFINANCE(B591),INDEX(GOOGLEFINANCE(B591,""price"",A591),2,2)))"),"")</f>
        <v/>
      </c>
      <c r="G591" s="75" t="s">
        <v>66</v>
      </c>
    </row>
    <row r="592" spans="1:7" ht="15.75" customHeight="1" x14ac:dyDescent="0.2">
      <c r="A592" s="71"/>
      <c r="B592" s="72"/>
      <c r="C592" s="72"/>
      <c r="D592" s="72"/>
      <c r="E592" s="74" t="s">
        <v>66</v>
      </c>
      <c r="F592" s="74" t="str">
        <f ca="1">IFERROR(__xludf.DUMMYFUNCTION("IFERROR(IF(A592=TODAY(),GOOGLEFINANCE(B592),INDEX(GOOGLEFINANCE(B592,""price"",A592),2,2)))"),"")</f>
        <v/>
      </c>
      <c r="G592" s="75" t="s">
        <v>66</v>
      </c>
    </row>
    <row r="593" spans="1:7" ht="15.75" customHeight="1" x14ac:dyDescent="0.2">
      <c r="A593" s="71"/>
      <c r="B593" s="72"/>
      <c r="C593" s="72"/>
      <c r="D593" s="72"/>
      <c r="E593" s="74" t="s">
        <v>66</v>
      </c>
      <c r="F593" s="74" t="str">
        <f ca="1">IFERROR(__xludf.DUMMYFUNCTION("IFERROR(IF(A593=TODAY(),GOOGLEFINANCE(B593),INDEX(GOOGLEFINANCE(B593,""price"",A593),2,2)))"),"")</f>
        <v/>
      </c>
      <c r="G593" s="75" t="s">
        <v>66</v>
      </c>
    </row>
    <row r="594" spans="1:7" ht="15.75" customHeight="1" x14ac:dyDescent="0.2">
      <c r="A594" s="71"/>
      <c r="B594" s="72"/>
      <c r="C594" s="72"/>
      <c r="D594" s="72"/>
      <c r="E594" s="74" t="s">
        <v>66</v>
      </c>
      <c r="F594" s="74" t="str">
        <f ca="1">IFERROR(__xludf.DUMMYFUNCTION("IFERROR(IF(A594=TODAY(),GOOGLEFINANCE(B594),INDEX(GOOGLEFINANCE(B594,""price"",A594),2,2)))"),"")</f>
        <v/>
      </c>
      <c r="G594" s="75" t="s">
        <v>66</v>
      </c>
    </row>
    <row r="595" spans="1:7" ht="15.75" customHeight="1" x14ac:dyDescent="0.2">
      <c r="A595" s="71"/>
      <c r="B595" s="72"/>
      <c r="C595" s="72"/>
      <c r="D595" s="72"/>
      <c r="E595" s="74" t="s">
        <v>66</v>
      </c>
      <c r="F595" s="74" t="str">
        <f ca="1">IFERROR(__xludf.DUMMYFUNCTION("IFERROR(IF(A595=TODAY(),GOOGLEFINANCE(B595),INDEX(GOOGLEFINANCE(B595,""price"",A595),2,2)))"),"")</f>
        <v/>
      </c>
      <c r="G595" s="75" t="s">
        <v>66</v>
      </c>
    </row>
    <row r="596" spans="1:7" ht="15.75" customHeight="1" x14ac:dyDescent="0.2">
      <c r="A596" s="71"/>
      <c r="B596" s="72"/>
      <c r="C596" s="72"/>
      <c r="D596" s="72"/>
      <c r="E596" s="74" t="s">
        <v>66</v>
      </c>
      <c r="F596" s="74" t="str">
        <f ca="1">IFERROR(__xludf.DUMMYFUNCTION("IFERROR(IF(A596=TODAY(),GOOGLEFINANCE(B596),INDEX(GOOGLEFINANCE(B596,""price"",A596),2,2)))"),"")</f>
        <v/>
      </c>
      <c r="G596" s="75" t="s">
        <v>66</v>
      </c>
    </row>
    <row r="597" spans="1:7" ht="15.75" customHeight="1" x14ac:dyDescent="0.2">
      <c r="A597" s="71"/>
      <c r="B597" s="72"/>
      <c r="C597" s="72"/>
      <c r="D597" s="72"/>
      <c r="E597" s="74" t="s">
        <v>66</v>
      </c>
      <c r="F597" s="74" t="str">
        <f ca="1">IFERROR(__xludf.DUMMYFUNCTION("IFERROR(IF(A597=TODAY(),GOOGLEFINANCE(B597),INDEX(GOOGLEFINANCE(B597,""price"",A597),2,2)))"),"")</f>
        <v/>
      </c>
      <c r="G597" s="75" t="s">
        <v>66</v>
      </c>
    </row>
    <row r="598" spans="1:7" ht="15.75" customHeight="1" x14ac:dyDescent="0.2">
      <c r="A598" s="71"/>
      <c r="B598" s="72"/>
      <c r="C598" s="72"/>
      <c r="D598" s="72"/>
      <c r="E598" s="74" t="s">
        <v>66</v>
      </c>
      <c r="F598" s="74" t="str">
        <f ca="1">IFERROR(__xludf.DUMMYFUNCTION("IFERROR(IF(A598=TODAY(),GOOGLEFINANCE(B598),INDEX(GOOGLEFINANCE(B598,""price"",A598),2,2)))"),"")</f>
        <v/>
      </c>
      <c r="G598" s="75" t="s">
        <v>66</v>
      </c>
    </row>
    <row r="599" spans="1:7" ht="15.75" customHeight="1" x14ac:dyDescent="0.2">
      <c r="A599" s="71"/>
      <c r="B599" s="72"/>
      <c r="C599" s="72"/>
      <c r="D599" s="72"/>
      <c r="E599" s="74" t="s">
        <v>66</v>
      </c>
      <c r="F599" s="74" t="str">
        <f ca="1">IFERROR(__xludf.DUMMYFUNCTION("IFERROR(IF(A599=TODAY(),GOOGLEFINANCE(B599),INDEX(GOOGLEFINANCE(B599,""price"",A599),2,2)))"),"")</f>
        <v/>
      </c>
      <c r="G599" s="75" t="s">
        <v>66</v>
      </c>
    </row>
    <row r="600" spans="1:7" ht="15.75" customHeight="1" x14ac:dyDescent="0.2">
      <c r="A600" s="71"/>
      <c r="B600" s="72"/>
      <c r="C600" s="72"/>
      <c r="D600" s="72"/>
      <c r="E600" s="74" t="s">
        <v>66</v>
      </c>
      <c r="F600" s="74" t="str">
        <f ca="1">IFERROR(__xludf.DUMMYFUNCTION("IFERROR(IF(A600=TODAY(),GOOGLEFINANCE(B600),INDEX(GOOGLEFINANCE(B600,""price"",A600),2,2)))"),"")</f>
        <v/>
      </c>
      <c r="G600" s="75" t="s">
        <v>66</v>
      </c>
    </row>
    <row r="601" spans="1:7" ht="15.75" customHeight="1" x14ac:dyDescent="0.2">
      <c r="A601" s="71"/>
      <c r="B601" s="72"/>
      <c r="C601" s="72"/>
      <c r="D601" s="72"/>
      <c r="E601" s="74" t="s">
        <v>66</v>
      </c>
      <c r="F601" s="74" t="str">
        <f ca="1">IFERROR(__xludf.DUMMYFUNCTION("IFERROR(IF(A601=TODAY(),GOOGLEFINANCE(B601),INDEX(GOOGLEFINANCE(B601,""price"",A601),2,2)))"),"")</f>
        <v/>
      </c>
      <c r="G601" s="75" t="s">
        <v>66</v>
      </c>
    </row>
    <row r="602" spans="1:7" ht="15.75" customHeight="1" x14ac:dyDescent="0.2">
      <c r="A602" s="71"/>
      <c r="B602" s="72"/>
      <c r="C602" s="72"/>
      <c r="D602" s="72"/>
      <c r="E602" s="74" t="s">
        <v>66</v>
      </c>
      <c r="F602" s="74" t="str">
        <f ca="1">IFERROR(__xludf.DUMMYFUNCTION("IFERROR(IF(A602=TODAY(),GOOGLEFINANCE(B602),INDEX(GOOGLEFINANCE(B602,""price"",A602),2,2)))"),"")</f>
        <v/>
      </c>
      <c r="G602" s="75" t="s">
        <v>66</v>
      </c>
    </row>
    <row r="603" spans="1:7" ht="15.75" customHeight="1" x14ac:dyDescent="0.2">
      <c r="A603" s="71"/>
      <c r="B603" s="72"/>
      <c r="C603" s="72"/>
      <c r="D603" s="72"/>
      <c r="E603" s="74" t="s">
        <v>66</v>
      </c>
      <c r="F603" s="74" t="str">
        <f ca="1">IFERROR(__xludf.DUMMYFUNCTION("IFERROR(IF(A603=TODAY(),GOOGLEFINANCE(B603),INDEX(GOOGLEFINANCE(B603,""price"",A603),2,2)))"),"")</f>
        <v/>
      </c>
      <c r="G603" s="75" t="s">
        <v>66</v>
      </c>
    </row>
    <row r="604" spans="1:7" ht="15.75" customHeight="1" x14ac:dyDescent="0.2">
      <c r="A604" s="71"/>
      <c r="B604" s="72"/>
      <c r="C604" s="72"/>
      <c r="D604" s="72"/>
      <c r="E604" s="74" t="s">
        <v>66</v>
      </c>
      <c r="F604" s="74" t="str">
        <f ca="1">IFERROR(__xludf.DUMMYFUNCTION("IFERROR(IF(A604=TODAY(),GOOGLEFINANCE(B604),INDEX(GOOGLEFINANCE(B604,""price"",A604),2,2)))"),"")</f>
        <v/>
      </c>
      <c r="G604" s="75" t="s">
        <v>66</v>
      </c>
    </row>
    <row r="605" spans="1:7" ht="15.75" customHeight="1" x14ac:dyDescent="0.2">
      <c r="A605" s="71"/>
      <c r="B605" s="72"/>
      <c r="C605" s="72"/>
      <c r="D605" s="72"/>
      <c r="E605" s="74" t="s">
        <v>66</v>
      </c>
      <c r="F605" s="74" t="str">
        <f ca="1">IFERROR(__xludf.DUMMYFUNCTION("IFERROR(IF(A605=TODAY(),GOOGLEFINANCE(B605),INDEX(GOOGLEFINANCE(B605,""price"",A605),2,2)))"),"")</f>
        <v/>
      </c>
      <c r="G605" s="75" t="s">
        <v>66</v>
      </c>
    </row>
    <row r="606" spans="1:7" ht="15.75" customHeight="1" x14ac:dyDescent="0.2">
      <c r="A606" s="71"/>
      <c r="B606" s="72"/>
      <c r="C606" s="72"/>
      <c r="D606" s="72"/>
      <c r="E606" s="74" t="s">
        <v>66</v>
      </c>
      <c r="F606" s="74" t="str">
        <f ca="1">IFERROR(__xludf.DUMMYFUNCTION("IFERROR(IF(A606=TODAY(),GOOGLEFINANCE(B606),INDEX(GOOGLEFINANCE(B606,""price"",A606),2,2)))"),"")</f>
        <v/>
      </c>
      <c r="G606" s="75" t="s">
        <v>66</v>
      </c>
    </row>
    <row r="607" spans="1:7" ht="15.75" customHeight="1" x14ac:dyDescent="0.2">
      <c r="A607" s="71"/>
      <c r="B607" s="72"/>
      <c r="C607" s="72"/>
      <c r="D607" s="72"/>
      <c r="E607" s="74" t="s">
        <v>66</v>
      </c>
      <c r="F607" s="74" t="str">
        <f ca="1">IFERROR(__xludf.DUMMYFUNCTION("IFERROR(IF(A607=TODAY(),GOOGLEFINANCE(B607),INDEX(GOOGLEFINANCE(B607,""price"",A607),2,2)))"),"")</f>
        <v/>
      </c>
      <c r="G607" s="75" t="s">
        <v>66</v>
      </c>
    </row>
    <row r="608" spans="1:7" ht="15.75" customHeight="1" x14ac:dyDescent="0.2">
      <c r="A608" s="71"/>
      <c r="B608" s="72"/>
      <c r="C608" s="72"/>
      <c r="D608" s="72"/>
      <c r="E608" s="74" t="s">
        <v>66</v>
      </c>
      <c r="F608" s="74" t="str">
        <f ca="1">IFERROR(__xludf.DUMMYFUNCTION("IFERROR(IF(A608=TODAY(),GOOGLEFINANCE(B608),INDEX(GOOGLEFINANCE(B608,""price"",A608),2,2)))"),"")</f>
        <v/>
      </c>
      <c r="G608" s="75" t="s">
        <v>66</v>
      </c>
    </row>
    <row r="609" spans="1:7" ht="15.75" customHeight="1" x14ac:dyDescent="0.2">
      <c r="A609" s="71"/>
      <c r="B609" s="72"/>
      <c r="C609" s="72"/>
      <c r="D609" s="72"/>
      <c r="E609" s="74" t="s">
        <v>66</v>
      </c>
      <c r="F609" s="74" t="str">
        <f ca="1">IFERROR(__xludf.DUMMYFUNCTION("IFERROR(IF(A609=TODAY(),GOOGLEFINANCE(B609),INDEX(GOOGLEFINANCE(B609,""price"",A609),2,2)))"),"")</f>
        <v/>
      </c>
      <c r="G609" s="75" t="s">
        <v>66</v>
      </c>
    </row>
    <row r="610" spans="1:7" ht="15.75" customHeight="1" x14ac:dyDescent="0.2">
      <c r="A610" s="71"/>
      <c r="B610" s="72"/>
      <c r="C610" s="72"/>
      <c r="D610" s="72"/>
      <c r="E610" s="74" t="s">
        <v>66</v>
      </c>
      <c r="F610" s="74" t="str">
        <f ca="1">IFERROR(__xludf.DUMMYFUNCTION("IFERROR(IF(A610=TODAY(),GOOGLEFINANCE(B610),INDEX(GOOGLEFINANCE(B610,""price"",A610),2,2)))"),"")</f>
        <v/>
      </c>
      <c r="G610" s="75" t="s">
        <v>66</v>
      </c>
    </row>
    <row r="611" spans="1:7" ht="15.75" customHeight="1" x14ac:dyDescent="0.2">
      <c r="A611" s="71"/>
      <c r="B611" s="72"/>
      <c r="C611" s="72"/>
      <c r="D611" s="72"/>
      <c r="E611" s="74" t="s">
        <v>66</v>
      </c>
      <c r="F611" s="74" t="str">
        <f ca="1">IFERROR(__xludf.DUMMYFUNCTION("IFERROR(IF(A611=TODAY(),GOOGLEFINANCE(B611),INDEX(GOOGLEFINANCE(B611,""price"",A611),2,2)))"),"")</f>
        <v/>
      </c>
      <c r="G611" s="75" t="s">
        <v>66</v>
      </c>
    </row>
    <row r="612" spans="1:7" ht="15.75" customHeight="1" x14ac:dyDescent="0.2">
      <c r="A612" s="71"/>
      <c r="B612" s="72"/>
      <c r="C612" s="72"/>
      <c r="D612" s="72"/>
      <c r="E612" s="74" t="s">
        <v>66</v>
      </c>
      <c r="F612" s="74" t="str">
        <f ca="1">IFERROR(__xludf.DUMMYFUNCTION("IFERROR(IF(A612=TODAY(),GOOGLEFINANCE(B612),INDEX(GOOGLEFINANCE(B612,""price"",A612),2,2)))"),"")</f>
        <v/>
      </c>
      <c r="G612" s="75" t="s">
        <v>66</v>
      </c>
    </row>
    <row r="613" spans="1:7" ht="15.75" customHeight="1" x14ac:dyDescent="0.2">
      <c r="A613" s="71"/>
      <c r="B613" s="72"/>
      <c r="C613" s="72"/>
      <c r="D613" s="72"/>
      <c r="E613" s="74" t="s">
        <v>66</v>
      </c>
      <c r="F613" s="74" t="str">
        <f ca="1">IFERROR(__xludf.DUMMYFUNCTION("IFERROR(IF(A613=TODAY(),GOOGLEFINANCE(B613),INDEX(GOOGLEFINANCE(B613,""price"",A613),2,2)))"),"")</f>
        <v/>
      </c>
      <c r="G613" s="75" t="s">
        <v>66</v>
      </c>
    </row>
    <row r="614" spans="1:7" ht="15.75" customHeight="1" x14ac:dyDescent="0.2">
      <c r="A614" s="71"/>
      <c r="B614" s="72"/>
      <c r="C614" s="72"/>
      <c r="D614" s="72"/>
      <c r="E614" s="74" t="s">
        <v>66</v>
      </c>
      <c r="F614" s="74" t="str">
        <f ca="1">IFERROR(__xludf.DUMMYFUNCTION("IFERROR(IF(A614=TODAY(),GOOGLEFINANCE(B614),INDEX(GOOGLEFINANCE(B614,""price"",A614),2,2)))"),"")</f>
        <v/>
      </c>
      <c r="G614" s="75" t="s">
        <v>66</v>
      </c>
    </row>
    <row r="615" spans="1:7" ht="15.75" customHeight="1" x14ac:dyDescent="0.2">
      <c r="A615" s="71"/>
      <c r="B615" s="72"/>
      <c r="C615" s="72"/>
      <c r="D615" s="72"/>
      <c r="E615" s="74" t="s">
        <v>66</v>
      </c>
      <c r="F615" s="74" t="str">
        <f ca="1">IFERROR(__xludf.DUMMYFUNCTION("IFERROR(IF(A615=TODAY(),GOOGLEFINANCE(B615),INDEX(GOOGLEFINANCE(B615,""price"",A615),2,2)))"),"")</f>
        <v/>
      </c>
      <c r="G615" s="75" t="s">
        <v>66</v>
      </c>
    </row>
    <row r="616" spans="1:7" ht="15.75" customHeight="1" x14ac:dyDescent="0.2">
      <c r="A616" s="71"/>
      <c r="B616" s="72"/>
      <c r="C616" s="72"/>
      <c r="D616" s="72"/>
      <c r="E616" s="74" t="s">
        <v>66</v>
      </c>
      <c r="F616" s="74" t="str">
        <f ca="1">IFERROR(__xludf.DUMMYFUNCTION("IFERROR(IF(A616=TODAY(),GOOGLEFINANCE(B616),INDEX(GOOGLEFINANCE(B616,""price"",A616),2,2)))"),"")</f>
        <v/>
      </c>
      <c r="G616" s="75" t="s">
        <v>66</v>
      </c>
    </row>
    <row r="617" spans="1:7" ht="15.75" customHeight="1" x14ac:dyDescent="0.2">
      <c r="A617" s="71"/>
      <c r="B617" s="72"/>
      <c r="C617" s="72"/>
      <c r="D617" s="72"/>
      <c r="E617" s="74" t="s">
        <v>66</v>
      </c>
      <c r="F617" s="74" t="str">
        <f ca="1">IFERROR(__xludf.DUMMYFUNCTION("IFERROR(IF(A617=TODAY(),GOOGLEFINANCE(B617),INDEX(GOOGLEFINANCE(B617,""price"",A617),2,2)))"),"")</f>
        <v/>
      </c>
      <c r="G617" s="75" t="s">
        <v>66</v>
      </c>
    </row>
    <row r="618" spans="1:7" ht="15.75" customHeight="1" x14ac:dyDescent="0.2">
      <c r="A618" s="71"/>
      <c r="B618" s="72"/>
      <c r="C618" s="72"/>
      <c r="D618" s="72"/>
      <c r="E618" s="74" t="s">
        <v>66</v>
      </c>
      <c r="F618" s="74" t="str">
        <f ca="1">IFERROR(__xludf.DUMMYFUNCTION("IFERROR(IF(A618=TODAY(),GOOGLEFINANCE(B618),INDEX(GOOGLEFINANCE(B618,""price"",A618),2,2)))"),"")</f>
        <v/>
      </c>
      <c r="G618" s="75" t="s">
        <v>66</v>
      </c>
    </row>
    <row r="619" spans="1:7" ht="15.75" customHeight="1" x14ac:dyDescent="0.2">
      <c r="A619" s="71"/>
      <c r="B619" s="72"/>
      <c r="C619" s="72"/>
      <c r="D619" s="72"/>
      <c r="E619" s="74" t="s">
        <v>66</v>
      </c>
      <c r="F619" s="74" t="str">
        <f ca="1">IFERROR(__xludf.DUMMYFUNCTION("IFERROR(IF(A619=TODAY(),GOOGLEFINANCE(B619),INDEX(GOOGLEFINANCE(B619,""price"",A619),2,2)))"),"")</f>
        <v/>
      </c>
      <c r="G619" s="75" t="s">
        <v>66</v>
      </c>
    </row>
    <row r="620" spans="1:7" ht="15.75" customHeight="1" x14ac:dyDescent="0.2">
      <c r="A620" s="71"/>
      <c r="B620" s="72"/>
      <c r="C620" s="72"/>
      <c r="D620" s="72"/>
      <c r="E620" s="74" t="s">
        <v>66</v>
      </c>
      <c r="F620" s="74" t="str">
        <f ca="1">IFERROR(__xludf.DUMMYFUNCTION("IFERROR(IF(A620=TODAY(),GOOGLEFINANCE(B620),INDEX(GOOGLEFINANCE(B620,""price"",A620),2,2)))"),"")</f>
        <v/>
      </c>
      <c r="G620" s="75" t="s">
        <v>66</v>
      </c>
    </row>
    <row r="621" spans="1:7" ht="15.75" customHeight="1" x14ac:dyDescent="0.2">
      <c r="A621" s="71"/>
      <c r="B621" s="72"/>
      <c r="C621" s="72"/>
      <c r="D621" s="72"/>
      <c r="E621" s="74" t="s">
        <v>66</v>
      </c>
      <c r="F621" s="74" t="str">
        <f ca="1">IFERROR(__xludf.DUMMYFUNCTION("IFERROR(IF(A621=TODAY(),GOOGLEFINANCE(B621),INDEX(GOOGLEFINANCE(B621,""price"",A621),2,2)))"),"")</f>
        <v/>
      </c>
      <c r="G621" s="75" t="s">
        <v>66</v>
      </c>
    </row>
    <row r="622" spans="1:7" ht="15.75" customHeight="1" x14ac:dyDescent="0.2">
      <c r="A622" s="71"/>
      <c r="B622" s="72"/>
      <c r="C622" s="72"/>
      <c r="D622" s="72"/>
      <c r="E622" s="74" t="s">
        <v>66</v>
      </c>
      <c r="F622" s="74" t="str">
        <f ca="1">IFERROR(__xludf.DUMMYFUNCTION("IFERROR(IF(A622=TODAY(),GOOGLEFINANCE(B622),INDEX(GOOGLEFINANCE(B622,""price"",A622),2,2)))"),"")</f>
        <v/>
      </c>
      <c r="G622" s="75" t="s">
        <v>66</v>
      </c>
    </row>
    <row r="623" spans="1:7" ht="15.75" customHeight="1" x14ac:dyDescent="0.2">
      <c r="A623" s="71"/>
      <c r="B623" s="72"/>
      <c r="C623" s="72"/>
      <c r="D623" s="72"/>
      <c r="E623" s="74" t="s">
        <v>66</v>
      </c>
      <c r="F623" s="74" t="str">
        <f ca="1">IFERROR(__xludf.DUMMYFUNCTION("IFERROR(IF(A623=TODAY(),GOOGLEFINANCE(B623),INDEX(GOOGLEFINANCE(B623,""price"",A623),2,2)))"),"")</f>
        <v/>
      </c>
      <c r="G623" s="75" t="s">
        <v>66</v>
      </c>
    </row>
    <row r="624" spans="1:7" ht="15.75" customHeight="1" x14ac:dyDescent="0.2">
      <c r="A624" s="71"/>
      <c r="B624" s="72"/>
      <c r="C624" s="72"/>
      <c r="D624" s="72"/>
      <c r="E624" s="74" t="s">
        <v>66</v>
      </c>
      <c r="F624" s="74" t="str">
        <f ca="1">IFERROR(__xludf.DUMMYFUNCTION("IFERROR(IF(A624=TODAY(),GOOGLEFINANCE(B624),INDEX(GOOGLEFINANCE(B624,""price"",A624),2,2)))"),"")</f>
        <v/>
      </c>
      <c r="G624" s="75" t="s">
        <v>66</v>
      </c>
    </row>
    <row r="625" spans="1:7" ht="15.75" customHeight="1" x14ac:dyDescent="0.2">
      <c r="A625" s="71"/>
      <c r="B625" s="72"/>
      <c r="C625" s="72"/>
      <c r="D625" s="72"/>
      <c r="E625" s="74" t="s">
        <v>66</v>
      </c>
      <c r="F625" s="74" t="str">
        <f ca="1">IFERROR(__xludf.DUMMYFUNCTION("IFERROR(IF(A625=TODAY(),GOOGLEFINANCE(B625),INDEX(GOOGLEFINANCE(B625,""price"",A625),2,2)))"),"")</f>
        <v/>
      </c>
      <c r="G625" s="75" t="s">
        <v>66</v>
      </c>
    </row>
    <row r="626" spans="1:7" ht="15.75" customHeight="1" x14ac:dyDescent="0.2">
      <c r="A626" s="71"/>
      <c r="B626" s="72"/>
      <c r="C626" s="72"/>
      <c r="D626" s="72"/>
      <c r="E626" s="74" t="s">
        <v>66</v>
      </c>
      <c r="F626" s="74" t="str">
        <f ca="1">IFERROR(__xludf.DUMMYFUNCTION("IFERROR(IF(A626=TODAY(),GOOGLEFINANCE(B626),INDEX(GOOGLEFINANCE(B626,""price"",A626),2,2)))"),"")</f>
        <v/>
      </c>
      <c r="G626" s="75" t="s">
        <v>66</v>
      </c>
    </row>
    <row r="627" spans="1:7" ht="15.75" customHeight="1" x14ac:dyDescent="0.2">
      <c r="A627" s="71"/>
      <c r="B627" s="72"/>
      <c r="C627" s="72"/>
      <c r="D627" s="72"/>
      <c r="E627" s="74" t="s">
        <v>66</v>
      </c>
      <c r="F627" s="74" t="str">
        <f ca="1">IFERROR(__xludf.DUMMYFUNCTION("IFERROR(IF(A627=TODAY(),GOOGLEFINANCE(B627),INDEX(GOOGLEFINANCE(B627,""price"",A627),2,2)))"),"")</f>
        <v/>
      </c>
      <c r="G627" s="75" t="s">
        <v>66</v>
      </c>
    </row>
    <row r="628" spans="1:7" ht="15.75" customHeight="1" x14ac:dyDescent="0.2">
      <c r="A628" s="71"/>
      <c r="B628" s="72"/>
      <c r="C628" s="72"/>
      <c r="D628" s="72"/>
      <c r="E628" s="74" t="s">
        <v>66</v>
      </c>
      <c r="F628" s="74" t="str">
        <f ca="1">IFERROR(__xludf.DUMMYFUNCTION("IFERROR(IF(A628=TODAY(),GOOGLEFINANCE(B628),INDEX(GOOGLEFINANCE(B628,""price"",A628),2,2)))"),"")</f>
        <v/>
      </c>
      <c r="G628" s="75" t="s">
        <v>66</v>
      </c>
    </row>
    <row r="629" spans="1:7" ht="15.75" customHeight="1" x14ac:dyDescent="0.2">
      <c r="A629" s="71"/>
      <c r="B629" s="72"/>
      <c r="C629" s="72"/>
      <c r="D629" s="72"/>
      <c r="E629" s="74" t="s">
        <v>66</v>
      </c>
      <c r="F629" s="74" t="str">
        <f ca="1">IFERROR(__xludf.DUMMYFUNCTION("IFERROR(IF(A629=TODAY(),GOOGLEFINANCE(B629),INDEX(GOOGLEFINANCE(B629,""price"",A629),2,2)))"),"")</f>
        <v/>
      </c>
      <c r="G629" s="75" t="s">
        <v>66</v>
      </c>
    </row>
    <row r="630" spans="1:7" ht="15.75" customHeight="1" x14ac:dyDescent="0.2">
      <c r="A630" s="71"/>
      <c r="B630" s="72"/>
      <c r="C630" s="72"/>
      <c r="D630" s="72"/>
      <c r="E630" s="74" t="s">
        <v>66</v>
      </c>
      <c r="F630" s="74" t="str">
        <f ca="1">IFERROR(__xludf.DUMMYFUNCTION("IFERROR(IF(A630=TODAY(),GOOGLEFINANCE(B630),INDEX(GOOGLEFINANCE(B630,""price"",A630),2,2)))"),"")</f>
        <v/>
      </c>
      <c r="G630" s="75" t="s">
        <v>66</v>
      </c>
    </row>
    <row r="631" spans="1:7" ht="15.75" customHeight="1" x14ac:dyDescent="0.2">
      <c r="A631" s="71"/>
      <c r="B631" s="72"/>
      <c r="C631" s="72"/>
      <c r="D631" s="72"/>
      <c r="E631" s="74" t="s">
        <v>66</v>
      </c>
      <c r="F631" s="74" t="str">
        <f ca="1">IFERROR(__xludf.DUMMYFUNCTION("IFERROR(IF(A631=TODAY(),GOOGLEFINANCE(B631),INDEX(GOOGLEFINANCE(B631,""price"",A631),2,2)))"),"")</f>
        <v/>
      </c>
      <c r="G631" s="75" t="s">
        <v>66</v>
      </c>
    </row>
    <row r="632" spans="1:7" ht="15.75" customHeight="1" x14ac:dyDescent="0.2">
      <c r="A632" s="71"/>
      <c r="B632" s="72"/>
      <c r="C632" s="72"/>
      <c r="D632" s="72"/>
      <c r="E632" s="74" t="s">
        <v>66</v>
      </c>
      <c r="F632" s="74" t="str">
        <f ca="1">IFERROR(__xludf.DUMMYFUNCTION("IFERROR(IF(A632=TODAY(),GOOGLEFINANCE(B632),INDEX(GOOGLEFINANCE(B632,""price"",A632),2,2)))"),"")</f>
        <v/>
      </c>
      <c r="G632" s="75" t="s">
        <v>66</v>
      </c>
    </row>
    <row r="633" spans="1:7" ht="15.75" customHeight="1" x14ac:dyDescent="0.2">
      <c r="A633" s="71"/>
      <c r="B633" s="72"/>
      <c r="C633" s="72"/>
      <c r="D633" s="72"/>
      <c r="E633" s="74" t="s">
        <v>66</v>
      </c>
      <c r="F633" s="74" t="str">
        <f ca="1">IFERROR(__xludf.DUMMYFUNCTION("IFERROR(IF(A633=TODAY(),GOOGLEFINANCE(B633),INDEX(GOOGLEFINANCE(B633,""price"",A633),2,2)))"),"")</f>
        <v/>
      </c>
      <c r="G633" s="75" t="s">
        <v>66</v>
      </c>
    </row>
    <row r="634" spans="1:7" ht="15.75" customHeight="1" x14ac:dyDescent="0.2">
      <c r="A634" s="71"/>
      <c r="B634" s="72"/>
      <c r="C634" s="72"/>
      <c r="D634" s="72"/>
      <c r="E634" s="74" t="s">
        <v>66</v>
      </c>
      <c r="F634" s="74" t="str">
        <f ca="1">IFERROR(__xludf.DUMMYFUNCTION("IFERROR(IF(A634=TODAY(),GOOGLEFINANCE(B634),INDEX(GOOGLEFINANCE(B634,""price"",A634),2,2)))"),"")</f>
        <v/>
      </c>
      <c r="G634" s="75" t="s">
        <v>66</v>
      </c>
    </row>
    <row r="635" spans="1:7" ht="15.75" customHeight="1" x14ac:dyDescent="0.2">
      <c r="A635" s="71"/>
      <c r="B635" s="72"/>
      <c r="C635" s="72"/>
      <c r="D635" s="72"/>
      <c r="E635" s="74" t="s">
        <v>66</v>
      </c>
      <c r="F635" s="74" t="str">
        <f ca="1">IFERROR(__xludf.DUMMYFUNCTION("IFERROR(IF(A635=TODAY(),GOOGLEFINANCE(B635),INDEX(GOOGLEFINANCE(B635,""price"",A635),2,2)))"),"")</f>
        <v/>
      </c>
      <c r="G635" s="75" t="s">
        <v>66</v>
      </c>
    </row>
    <row r="636" spans="1:7" ht="15.75" customHeight="1" x14ac:dyDescent="0.2">
      <c r="A636" s="71"/>
      <c r="B636" s="72"/>
      <c r="C636" s="72"/>
      <c r="D636" s="72"/>
      <c r="E636" s="74" t="s">
        <v>66</v>
      </c>
      <c r="F636" s="74" t="str">
        <f ca="1">IFERROR(__xludf.DUMMYFUNCTION("IFERROR(IF(A636=TODAY(),GOOGLEFINANCE(B636),INDEX(GOOGLEFINANCE(B636,""price"",A636),2,2)))"),"")</f>
        <v/>
      </c>
      <c r="G636" s="75" t="s">
        <v>66</v>
      </c>
    </row>
    <row r="637" spans="1:7" ht="15.75" customHeight="1" x14ac:dyDescent="0.2">
      <c r="A637" s="71"/>
      <c r="B637" s="72"/>
      <c r="C637" s="72"/>
      <c r="D637" s="72"/>
      <c r="E637" s="74" t="s">
        <v>66</v>
      </c>
      <c r="F637" s="74" t="str">
        <f ca="1">IFERROR(__xludf.DUMMYFUNCTION("IFERROR(IF(A637=TODAY(),GOOGLEFINANCE(B637),INDEX(GOOGLEFINANCE(B637,""price"",A637),2,2)))"),"")</f>
        <v/>
      </c>
      <c r="G637" s="75" t="s">
        <v>66</v>
      </c>
    </row>
    <row r="638" spans="1:7" ht="15.75" customHeight="1" x14ac:dyDescent="0.2">
      <c r="A638" s="71"/>
      <c r="B638" s="72"/>
      <c r="C638" s="72"/>
      <c r="D638" s="72"/>
      <c r="E638" s="74" t="s">
        <v>66</v>
      </c>
      <c r="F638" s="74" t="str">
        <f ca="1">IFERROR(__xludf.DUMMYFUNCTION("IFERROR(IF(A638=TODAY(),GOOGLEFINANCE(B638),INDEX(GOOGLEFINANCE(B638,""price"",A638),2,2)))"),"")</f>
        <v/>
      </c>
      <c r="G638" s="75" t="s">
        <v>66</v>
      </c>
    </row>
    <row r="639" spans="1:7" ht="15.75" customHeight="1" x14ac:dyDescent="0.2">
      <c r="A639" s="71"/>
      <c r="B639" s="72"/>
      <c r="C639" s="72"/>
      <c r="D639" s="72"/>
      <c r="E639" s="74" t="s">
        <v>66</v>
      </c>
      <c r="F639" s="74" t="str">
        <f ca="1">IFERROR(__xludf.DUMMYFUNCTION("IFERROR(IF(A639=TODAY(),GOOGLEFINANCE(B639),INDEX(GOOGLEFINANCE(B639,""price"",A639),2,2)))"),"")</f>
        <v/>
      </c>
      <c r="G639" s="75" t="s">
        <v>66</v>
      </c>
    </row>
    <row r="640" spans="1:7" ht="15.75" customHeight="1" x14ac:dyDescent="0.2">
      <c r="A640" s="71"/>
      <c r="B640" s="72"/>
      <c r="C640" s="72"/>
      <c r="D640" s="72"/>
      <c r="E640" s="74" t="s">
        <v>66</v>
      </c>
      <c r="F640" s="74" t="str">
        <f ca="1">IFERROR(__xludf.DUMMYFUNCTION("IFERROR(IF(A640=TODAY(),GOOGLEFINANCE(B640),INDEX(GOOGLEFINANCE(B640,""price"",A640),2,2)))"),"")</f>
        <v/>
      </c>
      <c r="G640" s="75" t="s">
        <v>66</v>
      </c>
    </row>
    <row r="641" spans="1:7" ht="15.75" customHeight="1" x14ac:dyDescent="0.2">
      <c r="A641" s="71"/>
      <c r="B641" s="72"/>
      <c r="C641" s="72"/>
      <c r="D641" s="72"/>
      <c r="E641" s="74" t="s">
        <v>66</v>
      </c>
      <c r="F641" s="74" t="str">
        <f ca="1">IFERROR(__xludf.DUMMYFUNCTION("IFERROR(IF(A641=TODAY(),GOOGLEFINANCE(B641),INDEX(GOOGLEFINANCE(B641,""price"",A641),2,2)))"),"")</f>
        <v/>
      </c>
      <c r="G641" s="75" t="s">
        <v>66</v>
      </c>
    </row>
    <row r="642" spans="1:7" ht="15.75" customHeight="1" x14ac:dyDescent="0.2">
      <c r="A642" s="71"/>
      <c r="B642" s="72"/>
      <c r="C642" s="72"/>
      <c r="D642" s="72"/>
      <c r="E642" s="74" t="s">
        <v>66</v>
      </c>
      <c r="F642" s="74" t="str">
        <f ca="1">IFERROR(__xludf.DUMMYFUNCTION("IFERROR(IF(A642=TODAY(),GOOGLEFINANCE(B642),INDEX(GOOGLEFINANCE(B642,""price"",A642),2,2)))"),"")</f>
        <v/>
      </c>
      <c r="G642" s="75" t="s">
        <v>66</v>
      </c>
    </row>
    <row r="643" spans="1:7" ht="15.75" customHeight="1" x14ac:dyDescent="0.2">
      <c r="A643" s="71"/>
      <c r="B643" s="72"/>
      <c r="C643" s="72"/>
      <c r="D643" s="72"/>
      <c r="E643" s="74" t="s">
        <v>66</v>
      </c>
      <c r="F643" s="74" t="str">
        <f ca="1">IFERROR(__xludf.DUMMYFUNCTION("IFERROR(IF(A643=TODAY(),GOOGLEFINANCE(B643),INDEX(GOOGLEFINANCE(B643,""price"",A643),2,2)))"),"")</f>
        <v/>
      </c>
      <c r="G643" s="75" t="s">
        <v>66</v>
      </c>
    </row>
    <row r="644" spans="1:7" ht="15.75" customHeight="1" x14ac:dyDescent="0.2">
      <c r="A644" s="71"/>
      <c r="B644" s="72"/>
      <c r="C644" s="72"/>
      <c r="D644" s="72"/>
      <c r="E644" s="74" t="s">
        <v>66</v>
      </c>
      <c r="F644" s="74" t="str">
        <f ca="1">IFERROR(__xludf.DUMMYFUNCTION("IFERROR(IF(A644=TODAY(),GOOGLEFINANCE(B644),INDEX(GOOGLEFINANCE(B644,""price"",A644),2,2)))"),"")</f>
        <v/>
      </c>
      <c r="G644" s="75" t="s">
        <v>66</v>
      </c>
    </row>
    <row r="645" spans="1:7" ht="15.75" customHeight="1" x14ac:dyDescent="0.2">
      <c r="A645" s="71"/>
      <c r="B645" s="72"/>
      <c r="C645" s="72"/>
      <c r="D645" s="72"/>
      <c r="E645" s="74" t="s">
        <v>66</v>
      </c>
      <c r="F645" s="74" t="str">
        <f ca="1">IFERROR(__xludf.DUMMYFUNCTION("IFERROR(IF(A645=TODAY(),GOOGLEFINANCE(B645),INDEX(GOOGLEFINANCE(B645,""price"",A645),2,2)))"),"")</f>
        <v/>
      </c>
      <c r="G645" s="75" t="s">
        <v>66</v>
      </c>
    </row>
    <row r="646" spans="1:7" ht="15.75" customHeight="1" x14ac:dyDescent="0.2">
      <c r="A646" s="71"/>
      <c r="B646" s="72"/>
      <c r="C646" s="72"/>
      <c r="D646" s="72"/>
      <c r="E646" s="74" t="s">
        <v>66</v>
      </c>
      <c r="F646" s="74" t="str">
        <f ca="1">IFERROR(__xludf.DUMMYFUNCTION("IFERROR(IF(A646=TODAY(),GOOGLEFINANCE(B646),INDEX(GOOGLEFINANCE(B646,""price"",A646),2,2)))"),"")</f>
        <v/>
      </c>
      <c r="G646" s="75" t="s">
        <v>66</v>
      </c>
    </row>
    <row r="647" spans="1:7" ht="15.75" customHeight="1" x14ac:dyDescent="0.2">
      <c r="A647" s="71"/>
      <c r="B647" s="72"/>
      <c r="C647" s="72"/>
      <c r="D647" s="72"/>
      <c r="E647" s="74" t="s">
        <v>66</v>
      </c>
      <c r="F647" s="74" t="str">
        <f ca="1">IFERROR(__xludf.DUMMYFUNCTION("IFERROR(IF(A647=TODAY(),GOOGLEFINANCE(B647),INDEX(GOOGLEFINANCE(B647,""price"",A647),2,2)))"),"")</f>
        <v/>
      </c>
      <c r="G647" s="75" t="s">
        <v>66</v>
      </c>
    </row>
    <row r="648" spans="1:7" ht="15.75" customHeight="1" x14ac:dyDescent="0.2">
      <c r="A648" s="71"/>
      <c r="B648" s="72"/>
      <c r="C648" s="72"/>
      <c r="D648" s="72"/>
      <c r="E648" s="74" t="s">
        <v>66</v>
      </c>
      <c r="F648" s="74" t="str">
        <f ca="1">IFERROR(__xludf.DUMMYFUNCTION("IFERROR(IF(A648=TODAY(),GOOGLEFINANCE(B648),INDEX(GOOGLEFINANCE(B648,""price"",A648),2,2)))"),"")</f>
        <v/>
      </c>
      <c r="G648" s="75" t="s">
        <v>66</v>
      </c>
    </row>
    <row r="649" spans="1:7" ht="15.75" customHeight="1" x14ac:dyDescent="0.2">
      <c r="A649" s="71"/>
      <c r="B649" s="72"/>
      <c r="C649" s="72"/>
      <c r="D649" s="72"/>
      <c r="E649" s="74" t="s">
        <v>66</v>
      </c>
      <c r="F649" s="74" t="str">
        <f ca="1">IFERROR(__xludf.DUMMYFUNCTION("IFERROR(IF(A649=TODAY(),GOOGLEFINANCE(B649),INDEX(GOOGLEFINANCE(B649,""price"",A649),2,2)))"),"")</f>
        <v/>
      </c>
      <c r="G649" s="75" t="s">
        <v>66</v>
      </c>
    </row>
    <row r="650" spans="1:7" ht="15.75" customHeight="1" x14ac:dyDescent="0.2">
      <c r="A650" s="71"/>
      <c r="B650" s="72"/>
      <c r="C650" s="72"/>
      <c r="D650" s="72"/>
      <c r="E650" s="74" t="s">
        <v>66</v>
      </c>
      <c r="F650" s="74" t="str">
        <f ca="1">IFERROR(__xludf.DUMMYFUNCTION("IFERROR(IF(A650=TODAY(),GOOGLEFINANCE(B650),INDEX(GOOGLEFINANCE(B650,""price"",A650),2,2)))"),"")</f>
        <v/>
      </c>
      <c r="G650" s="75" t="s">
        <v>66</v>
      </c>
    </row>
    <row r="651" spans="1:7" ht="15.75" customHeight="1" x14ac:dyDescent="0.2">
      <c r="A651" s="71"/>
      <c r="B651" s="72"/>
      <c r="C651" s="72"/>
      <c r="D651" s="72"/>
      <c r="E651" s="74" t="s">
        <v>66</v>
      </c>
      <c r="F651" s="74" t="str">
        <f ca="1">IFERROR(__xludf.DUMMYFUNCTION("IFERROR(IF(A651=TODAY(),GOOGLEFINANCE(B651),INDEX(GOOGLEFINANCE(B651,""price"",A651),2,2)))"),"")</f>
        <v/>
      </c>
      <c r="G651" s="75" t="s">
        <v>66</v>
      </c>
    </row>
    <row r="652" spans="1:7" ht="15.75" customHeight="1" x14ac:dyDescent="0.2">
      <c r="A652" s="71"/>
      <c r="B652" s="72"/>
      <c r="C652" s="72"/>
      <c r="D652" s="72"/>
      <c r="E652" s="74" t="s">
        <v>66</v>
      </c>
      <c r="F652" s="74" t="str">
        <f ca="1">IFERROR(__xludf.DUMMYFUNCTION("IFERROR(IF(A652=TODAY(),GOOGLEFINANCE(B652),INDEX(GOOGLEFINANCE(B652,""price"",A652),2,2)))"),"")</f>
        <v/>
      </c>
      <c r="G652" s="75" t="s">
        <v>66</v>
      </c>
    </row>
    <row r="653" spans="1:7" ht="15.75" customHeight="1" x14ac:dyDescent="0.2">
      <c r="A653" s="71"/>
      <c r="B653" s="72"/>
      <c r="C653" s="72"/>
      <c r="D653" s="72"/>
      <c r="E653" s="74" t="s">
        <v>66</v>
      </c>
      <c r="F653" s="74" t="str">
        <f ca="1">IFERROR(__xludf.DUMMYFUNCTION("IFERROR(IF(A653=TODAY(),GOOGLEFINANCE(B653),INDEX(GOOGLEFINANCE(B653,""price"",A653),2,2)))"),"")</f>
        <v/>
      </c>
      <c r="G653" s="75" t="s">
        <v>66</v>
      </c>
    </row>
    <row r="654" spans="1:7" ht="15.75" customHeight="1" x14ac:dyDescent="0.2">
      <c r="A654" s="71"/>
      <c r="B654" s="72"/>
      <c r="C654" s="72"/>
      <c r="D654" s="72"/>
      <c r="E654" s="74" t="s">
        <v>66</v>
      </c>
      <c r="F654" s="74" t="str">
        <f ca="1">IFERROR(__xludf.DUMMYFUNCTION("IFERROR(IF(A654=TODAY(),GOOGLEFINANCE(B654),INDEX(GOOGLEFINANCE(B654,""price"",A654),2,2)))"),"")</f>
        <v/>
      </c>
      <c r="G654" s="75" t="s">
        <v>66</v>
      </c>
    </row>
    <row r="655" spans="1:7" ht="15.75" customHeight="1" x14ac:dyDescent="0.2">
      <c r="A655" s="71"/>
      <c r="B655" s="72"/>
      <c r="C655" s="72"/>
      <c r="D655" s="72"/>
      <c r="E655" s="74" t="s">
        <v>66</v>
      </c>
      <c r="F655" s="74" t="str">
        <f ca="1">IFERROR(__xludf.DUMMYFUNCTION("IFERROR(IF(A655=TODAY(),GOOGLEFINANCE(B655),INDEX(GOOGLEFINANCE(B655,""price"",A655),2,2)))"),"")</f>
        <v/>
      </c>
      <c r="G655" s="75" t="s">
        <v>66</v>
      </c>
    </row>
    <row r="656" spans="1:7" ht="15.75" customHeight="1" x14ac:dyDescent="0.2">
      <c r="A656" s="71"/>
      <c r="B656" s="72"/>
      <c r="C656" s="72"/>
      <c r="D656" s="72"/>
      <c r="E656" s="74" t="s">
        <v>66</v>
      </c>
      <c r="F656" s="74" t="str">
        <f ca="1">IFERROR(__xludf.DUMMYFUNCTION("IFERROR(IF(A656=TODAY(),GOOGLEFINANCE(B656),INDEX(GOOGLEFINANCE(B656,""price"",A656),2,2)))"),"")</f>
        <v/>
      </c>
      <c r="G656" s="75" t="s">
        <v>66</v>
      </c>
    </row>
    <row r="657" spans="1:7" ht="15.75" customHeight="1" x14ac:dyDescent="0.2">
      <c r="A657" s="71"/>
      <c r="B657" s="72"/>
      <c r="C657" s="72"/>
      <c r="D657" s="72"/>
      <c r="E657" s="74" t="s">
        <v>66</v>
      </c>
      <c r="F657" s="74" t="str">
        <f ca="1">IFERROR(__xludf.DUMMYFUNCTION("IFERROR(IF(A657=TODAY(),GOOGLEFINANCE(B657),INDEX(GOOGLEFINANCE(B657,""price"",A657),2,2)))"),"")</f>
        <v/>
      </c>
      <c r="G657" s="75" t="s">
        <v>66</v>
      </c>
    </row>
    <row r="658" spans="1:7" ht="15.75" customHeight="1" x14ac:dyDescent="0.2">
      <c r="A658" s="71"/>
      <c r="B658" s="72"/>
      <c r="C658" s="72"/>
      <c r="D658" s="72"/>
      <c r="E658" s="74" t="s">
        <v>66</v>
      </c>
      <c r="F658" s="74" t="str">
        <f ca="1">IFERROR(__xludf.DUMMYFUNCTION("IFERROR(IF(A658=TODAY(),GOOGLEFINANCE(B658),INDEX(GOOGLEFINANCE(B658,""price"",A658),2,2)))"),"")</f>
        <v/>
      </c>
      <c r="G658" s="75" t="s">
        <v>66</v>
      </c>
    </row>
    <row r="659" spans="1:7" ht="15.75" customHeight="1" x14ac:dyDescent="0.2">
      <c r="A659" s="71"/>
      <c r="B659" s="72"/>
      <c r="C659" s="72"/>
      <c r="D659" s="72"/>
      <c r="E659" s="74" t="s">
        <v>66</v>
      </c>
      <c r="F659" s="74" t="str">
        <f ca="1">IFERROR(__xludf.DUMMYFUNCTION("IFERROR(IF(A659=TODAY(),GOOGLEFINANCE(B659),INDEX(GOOGLEFINANCE(B659,""price"",A659),2,2)))"),"")</f>
        <v/>
      </c>
      <c r="G659" s="75" t="s">
        <v>66</v>
      </c>
    </row>
    <row r="660" spans="1:7" ht="15.75" customHeight="1" x14ac:dyDescent="0.2">
      <c r="A660" s="71"/>
      <c r="B660" s="72"/>
      <c r="C660" s="72"/>
      <c r="D660" s="72"/>
      <c r="E660" s="74" t="s">
        <v>66</v>
      </c>
      <c r="F660" s="74" t="str">
        <f ca="1">IFERROR(__xludf.DUMMYFUNCTION("IFERROR(IF(A660=TODAY(),GOOGLEFINANCE(B660),INDEX(GOOGLEFINANCE(B660,""price"",A660),2,2)))"),"")</f>
        <v/>
      </c>
      <c r="G660" s="75" t="s">
        <v>66</v>
      </c>
    </row>
    <row r="661" spans="1:7" ht="15.75" customHeight="1" x14ac:dyDescent="0.2">
      <c r="A661" s="71"/>
      <c r="B661" s="72"/>
      <c r="C661" s="72"/>
      <c r="D661" s="72"/>
      <c r="E661" s="74" t="s">
        <v>66</v>
      </c>
      <c r="F661" s="74" t="str">
        <f ca="1">IFERROR(__xludf.DUMMYFUNCTION("IFERROR(IF(A661=TODAY(),GOOGLEFINANCE(B661),INDEX(GOOGLEFINANCE(B661,""price"",A661),2,2)))"),"")</f>
        <v/>
      </c>
      <c r="G661" s="75" t="s">
        <v>66</v>
      </c>
    </row>
    <row r="662" spans="1:7" ht="15.75" customHeight="1" x14ac:dyDescent="0.2">
      <c r="A662" s="71"/>
      <c r="B662" s="72"/>
      <c r="C662" s="72"/>
      <c r="D662" s="72"/>
      <c r="E662" s="74" t="s">
        <v>66</v>
      </c>
      <c r="F662" s="74" t="str">
        <f ca="1">IFERROR(__xludf.DUMMYFUNCTION("IFERROR(IF(A662=TODAY(),GOOGLEFINANCE(B662),INDEX(GOOGLEFINANCE(B662,""price"",A662),2,2)))"),"")</f>
        <v/>
      </c>
      <c r="G662" s="75" t="s">
        <v>66</v>
      </c>
    </row>
    <row r="663" spans="1:7" ht="15.75" customHeight="1" x14ac:dyDescent="0.2">
      <c r="A663" s="71"/>
      <c r="B663" s="72"/>
      <c r="C663" s="72"/>
      <c r="D663" s="72"/>
      <c r="E663" s="74" t="s">
        <v>66</v>
      </c>
      <c r="F663" s="74" t="str">
        <f ca="1">IFERROR(__xludf.DUMMYFUNCTION("IFERROR(IF(A663=TODAY(),GOOGLEFINANCE(B663),INDEX(GOOGLEFINANCE(B663,""price"",A663),2,2)))"),"")</f>
        <v/>
      </c>
      <c r="G663" s="75" t="s">
        <v>66</v>
      </c>
    </row>
    <row r="664" spans="1:7" ht="15.75" customHeight="1" x14ac:dyDescent="0.2">
      <c r="A664" s="71"/>
      <c r="B664" s="72"/>
      <c r="C664" s="72"/>
      <c r="D664" s="72"/>
      <c r="E664" s="74" t="s">
        <v>66</v>
      </c>
      <c r="F664" s="74" t="str">
        <f ca="1">IFERROR(__xludf.DUMMYFUNCTION("IFERROR(IF(A664=TODAY(),GOOGLEFINANCE(B664),INDEX(GOOGLEFINANCE(B664,""price"",A664),2,2)))"),"")</f>
        <v/>
      </c>
      <c r="G664" s="75" t="s">
        <v>66</v>
      </c>
    </row>
    <row r="665" spans="1:7" ht="15.75" customHeight="1" x14ac:dyDescent="0.2">
      <c r="A665" s="71"/>
      <c r="B665" s="72"/>
      <c r="C665" s="72"/>
      <c r="D665" s="72"/>
      <c r="E665" s="74" t="s">
        <v>66</v>
      </c>
      <c r="F665" s="74" t="str">
        <f ca="1">IFERROR(__xludf.DUMMYFUNCTION("IFERROR(IF(A665=TODAY(),GOOGLEFINANCE(B665),INDEX(GOOGLEFINANCE(B665,""price"",A665),2,2)))"),"")</f>
        <v/>
      </c>
      <c r="G665" s="75" t="s">
        <v>66</v>
      </c>
    </row>
    <row r="666" spans="1:7" ht="15.75" customHeight="1" x14ac:dyDescent="0.2">
      <c r="A666" s="71"/>
      <c r="B666" s="72"/>
      <c r="C666" s="72"/>
      <c r="D666" s="72"/>
      <c r="E666" s="74" t="s">
        <v>66</v>
      </c>
      <c r="F666" s="74" t="str">
        <f ca="1">IFERROR(__xludf.DUMMYFUNCTION("IFERROR(IF(A666=TODAY(),GOOGLEFINANCE(B666),INDEX(GOOGLEFINANCE(B666,""price"",A666),2,2)))"),"")</f>
        <v/>
      </c>
      <c r="G666" s="75" t="s">
        <v>66</v>
      </c>
    </row>
    <row r="667" spans="1:7" ht="15.75" customHeight="1" x14ac:dyDescent="0.2">
      <c r="A667" s="71"/>
      <c r="B667" s="72"/>
      <c r="C667" s="72"/>
      <c r="D667" s="72"/>
      <c r="E667" s="74" t="s">
        <v>66</v>
      </c>
      <c r="F667" s="74" t="str">
        <f ca="1">IFERROR(__xludf.DUMMYFUNCTION("IFERROR(IF(A667=TODAY(),GOOGLEFINANCE(B667),INDEX(GOOGLEFINANCE(B667,""price"",A667),2,2)))"),"")</f>
        <v/>
      </c>
      <c r="G667" s="75" t="s">
        <v>66</v>
      </c>
    </row>
    <row r="668" spans="1:7" ht="15.75" customHeight="1" x14ac:dyDescent="0.2">
      <c r="A668" s="71"/>
      <c r="B668" s="72"/>
      <c r="C668" s="72"/>
      <c r="D668" s="72"/>
      <c r="E668" s="74" t="s">
        <v>66</v>
      </c>
      <c r="F668" s="74" t="str">
        <f ca="1">IFERROR(__xludf.DUMMYFUNCTION("IFERROR(IF(A668=TODAY(),GOOGLEFINANCE(B668),INDEX(GOOGLEFINANCE(B668,""price"",A668),2,2)))"),"")</f>
        <v/>
      </c>
      <c r="G668" s="75" t="s">
        <v>66</v>
      </c>
    </row>
    <row r="669" spans="1:7" ht="15.75" customHeight="1" x14ac:dyDescent="0.2">
      <c r="A669" s="71"/>
      <c r="B669" s="72"/>
      <c r="C669" s="72"/>
      <c r="D669" s="72"/>
      <c r="E669" s="74" t="s">
        <v>66</v>
      </c>
      <c r="F669" s="74" t="str">
        <f ca="1">IFERROR(__xludf.DUMMYFUNCTION("IFERROR(IF(A669=TODAY(),GOOGLEFINANCE(B669),INDEX(GOOGLEFINANCE(B669,""price"",A669),2,2)))"),"")</f>
        <v/>
      </c>
      <c r="G669" s="75" t="s">
        <v>66</v>
      </c>
    </row>
    <row r="670" spans="1:7" ht="15.75" customHeight="1" x14ac:dyDescent="0.2">
      <c r="A670" s="71"/>
      <c r="B670" s="72"/>
      <c r="C670" s="72"/>
      <c r="D670" s="72"/>
      <c r="E670" s="74" t="s">
        <v>66</v>
      </c>
      <c r="F670" s="74" t="str">
        <f ca="1">IFERROR(__xludf.DUMMYFUNCTION("IFERROR(IF(A670=TODAY(),GOOGLEFINANCE(B670),INDEX(GOOGLEFINANCE(B670,""price"",A670),2,2)))"),"")</f>
        <v/>
      </c>
      <c r="G670" s="75" t="s">
        <v>66</v>
      </c>
    </row>
    <row r="671" spans="1:7" ht="15.75" customHeight="1" x14ac:dyDescent="0.2">
      <c r="A671" s="71"/>
      <c r="B671" s="72"/>
      <c r="C671" s="72"/>
      <c r="D671" s="72"/>
      <c r="E671" s="74" t="s">
        <v>66</v>
      </c>
      <c r="F671" s="74" t="str">
        <f ca="1">IFERROR(__xludf.DUMMYFUNCTION("IFERROR(IF(A671=TODAY(),GOOGLEFINANCE(B671),INDEX(GOOGLEFINANCE(B671,""price"",A671),2,2)))"),"")</f>
        <v/>
      </c>
      <c r="G671" s="75" t="s">
        <v>66</v>
      </c>
    </row>
    <row r="672" spans="1:7" ht="15.75" customHeight="1" x14ac:dyDescent="0.2">
      <c r="A672" s="71"/>
      <c r="B672" s="72"/>
      <c r="C672" s="72"/>
      <c r="D672" s="72"/>
      <c r="E672" s="74" t="s">
        <v>66</v>
      </c>
      <c r="F672" s="74" t="str">
        <f ca="1">IFERROR(__xludf.DUMMYFUNCTION("IFERROR(IF(A672=TODAY(),GOOGLEFINANCE(B672),INDEX(GOOGLEFINANCE(B672,""price"",A672),2,2)))"),"")</f>
        <v/>
      </c>
      <c r="G672" s="75" t="s">
        <v>66</v>
      </c>
    </row>
    <row r="673" spans="1:7" ht="15.75" customHeight="1" x14ac:dyDescent="0.2">
      <c r="A673" s="71"/>
      <c r="B673" s="72"/>
      <c r="C673" s="72"/>
      <c r="D673" s="72"/>
      <c r="E673" s="74" t="s">
        <v>66</v>
      </c>
      <c r="F673" s="74" t="str">
        <f ca="1">IFERROR(__xludf.DUMMYFUNCTION("IFERROR(IF(A673=TODAY(),GOOGLEFINANCE(B673),INDEX(GOOGLEFINANCE(B673,""price"",A673),2,2)))"),"")</f>
        <v/>
      </c>
      <c r="G673" s="75" t="s">
        <v>66</v>
      </c>
    </row>
    <row r="674" spans="1:7" ht="15.75" customHeight="1" x14ac:dyDescent="0.2">
      <c r="A674" s="71"/>
      <c r="B674" s="72"/>
      <c r="C674" s="72"/>
      <c r="D674" s="72"/>
      <c r="E674" s="74" t="s">
        <v>66</v>
      </c>
      <c r="F674" s="74" t="str">
        <f ca="1">IFERROR(__xludf.DUMMYFUNCTION("IFERROR(IF(A674=TODAY(),GOOGLEFINANCE(B674),INDEX(GOOGLEFINANCE(B674,""price"",A674),2,2)))"),"")</f>
        <v/>
      </c>
      <c r="G674" s="75" t="s">
        <v>66</v>
      </c>
    </row>
    <row r="675" spans="1:7" ht="15.75" customHeight="1" x14ac:dyDescent="0.2">
      <c r="A675" s="71"/>
      <c r="B675" s="72"/>
      <c r="C675" s="72"/>
      <c r="D675" s="72"/>
      <c r="E675" s="74" t="s">
        <v>66</v>
      </c>
      <c r="F675" s="74" t="str">
        <f ca="1">IFERROR(__xludf.DUMMYFUNCTION("IFERROR(IF(A675=TODAY(),GOOGLEFINANCE(B675),INDEX(GOOGLEFINANCE(B675,""price"",A675),2,2)))"),"")</f>
        <v/>
      </c>
      <c r="G675" s="75" t="s">
        <v>66</v>
      </c>
    </row>
    <row r="676" spans="1:7" ht="15.75" customHeight="1" x14ac:dyDescent="0.2">
      <c r="A676" s="71"/>
      <c r="B676" s="72"/>
      <c r="C676" s="72"/>
      <c r="D676" s="72"/>
      <c r="E676" s="74" t="s">
        <v>66</v>
      </c>
      <c r="F676" s="74" t="str">
        <f ca="1">IFERROR(__xludf.DUMMYFUNCTION("IFERROR(IF(A676=TODAY(),GOOGLEFINANCE(B676),INDEX(GOOGLEFINANCE(B676,""price"",A676),2,2)))"),"")</f>
        <v/>
      </c>
      <c r="G676" s="75" t="s">
        <v>66</v>
      </c>
    </row>
    <row r="677" spans="1:7" ht="15.75" customHeight="1" x14ac:dyDescent="0.2">
      <c r="A677" s="71"/>
      <c r="B677" s="72"/>
      <c r="C677" s="72"/>
      <c r="D677" s="72"/>
      <c r="E677" s="74" t="s">
        <v>66</v>
      </c>
      <c r="F677" s="74" t="str">
        <f ca="1">IFERROR(__xludf.DUMMYFUNCTION("IFERROR(IF(A677=TODAY(),GOOGLEFINANCE(B677),INDEX(GOOGLEFINANCE(B677,""price"",A677),2,2)))"),"")</f>
        <v/>
      </c>
      <c r="G677" s="75" t="s">
        <v>66</v>
      </c>
    </row>
    <row r="678" spans="1:7" ht="15.75" customHeight="1" x14ac:dyDescent="0.2">
      <c r="A678" s="71"/>
      <c r="B678" s="72"/>
      <c r="C678" s="72"/>
      <c r="D678" s="72"/>
      <c r="E678" s="74" t="s">
        <v>66</v>
      </c>
      <c r="F678" s="74" t="str">
        <f ca="1">IFERROR(__xludf.DUMMYFUNCTION("IFERROR(IF(A678=TODAY(),GOOGLEFINANCE(B678),INDEX(GOOGLEFINANCE(B678,""price"",A678),2,2)))"),"")</f>
        <v/>
      </c>
      <c r="G678" s="75" t="s">
        <v>66</v>
      </c>
    </row>
    <row r="679" spans="1:7" ht="15.75" customHeight="1" x14ac:dyDescent="0.2">
      <c r="A679" s="71"/>
      <c r="B679" s="72"/>
      <c r="C679" s="72"/>
      <c r="D679" s="72"/>
      <c r="E679" s="74" t="s">
        <v>66</v>
      </c>
      <c r="F679" s="74" t="str">
        <f ca="1">IFERROR(__xludf.DUMMYFUNCTION("IFERROR(IF(A679=TODAY(),GOOGLEFINANCE(B679),INDEX(GOOGLEFINANCE(B679,""price"",A679),2,2)))"),"")</f>
        <v/>
      </c>
      <c r="G679" s="75" t="s">
        <v>66</v>
      </c>
    </row>
    <row r="680" spans="1:7" ht="15.75" customHeight="1" x14ac:dyDescent="0.2">
      <c r="A680" s="71"/>
      <c r="B680" s="72"/>
      <c r="C680" s="72"/>
      <c r="D680" s="72"/>
      <c r="E680" s="74" t="s">
        <v>66</v>
      </c>
      <c r="F680" s="74" t="str">
        <f ca="1">IFERROR(__xludf.DUMMYFUNCTION("IFERROR(IF(A680=TODAY(),GOOGLEFINANCE(B680),INDEX(GOOGLEFINANCE(B680,""price"",A680),2,2)))"),"")</f>
        <v/>
      </c>
      <c r="G680" s="75" t="s">
        <v>66</v>
      </c>
    </row>
    <row r="681" spans="1:7" ht="15.75" customHeight="1" x14ac:dyDescent="0.2">
      <c r="A681" s="71"/>
      <c r="B681" s="72"/>
      <c r="C681" s="72"/>
      <c r="D681" s="72"/>
      <c r="E681" s="74" t="s">
        <v>66</v>
      </c>
      <c r="F681" s="74" t="str">
        <f ca="1">IFERROR(__xludf.DUMMYFUNCTION("IFERROR(IF(A681=TODAY(),GOOGLEFINANCE(B681),INDEX(GOOGLEFINANCE(B681,""price"",A681),2,2)))"),"")</f>
        <v/>
      </c>
      <c r="G681" s="75" t="s">
        <v>66</v>
      </c>
    </row>
    <row r="682" spans="1:7" ht="15.75" customHeight="1" x14ac:dyDescent="0.2">
      <c r="A682" s="71"/>
      <c r="B682" s="72"/>
      <c r="C682" s="72"/>
      <c r="D682" s="72"/>
      <c r="E682" s="74" t="s">
        <v>66</v>
      </c>
      <c r="F682" s="74" t="str">
        <f ca="1">IFERROR(__xludf.DUMMYFUNCTION("IFERROR(IF(A682=TODAY(),GOOGLEFINANCE(B682),INDEX(GOOGLEFINANCE(B682,""price"",A682),2,2)))"),"")</f>
        <v/>
      </c>
      <c r="G682" s="75" t="s">
        <v>66</v>
      </c>
    </row>
    <row r="683" spans="1:7" ht="15.75" customHeight="1" x14ac:dyDescent="0.2">
      <c r="A683" s="71"/>
      <c r="B683" s="72"/>
      <c r="C683" s="72"/>
      <c r="D683" s="72"/>
      <c r="E683" s="74" t="s">
        <v>66</v>
      </c>
      <c r="F683" s="74" t="str">
        <f ca="1">IFERROR(__xludf.DUMMYFUNCTION("IFERROR(IF(A683=TODAY(),GOOGLEFINANCE(B683),INDEX(GOOGLEFINANCE(B683,""price"",A683),2,2)))"),"")</f>
        <v/>
      </c>
      <c r="G683" s="75" t="s">
        <v>66</v>
      </c>
    </row>
    <row r="684" spans="1:7" ht="15.75" customHeight="1" x14ac:dyDescent="0.2">
      <c r="A684" s="71"/>
      <c r="B684" s="72"/>
      <c r="C684" s="72"/>
      <c r="D684" s="72"/>
      <c r="E684" s="74" t="s">
        <v>66</v>
      </c>
      <c r="F684" s="74" t="str">
        <f ca="1">IFERROR(__xludf.DUMMYFUNCTION("IFERROR(IF(A684=TODAY(),GOOGLEFINANCE(B684),INDEX(GOOGLEFINANCE(B684,""price"",A684),2,2)))"),"")</f>
        <v/>
      </c>
      <c r="G684" s="75" t="s">
        <v>66</v>
      </c>
    </row>
    <row r="685" spans="1:7" ht="15.75" customHeight="1" x14ac:dyDescent="0.2">
      <c r="A685" s="71"/>
      <c r="B685" s="72"/>
      <c r="C685" s="72"/>
      <c r="D685" s="72"/>
      <c r="E685" s="74" t="s">
        <v>66</v>
      </c>
      <c r="F685" s="74" t="str">
        <f ca="1">IFERROR(__xludf.DUMMYFUNCTION("IFERROR(IF(A685=TODAY(),GOOGLEFINANCE(B685),INDEX(GOOGLEFINANCE(B685,""price"",A685),2,2)))"),"")</f>
        <v/>
      </c>
      <c r="G685" s="75" t="s">
        <v>66</v>
      </c>
    </row>
    <row r="686" spans="1:7" ht="15.75" customHeight="1" x14ac:dyDescent="0.2">
      <c r="A686" s="71"/>
      <c r="B686" s="72"/>
      <c r="C686" s="72"/>
      <c r="D686" s="72"/>
      <c r="E686" s="74" t="s">
        <v>66</v>
      </c>
      <c r="F686" s="74" t="str">
        <f ca="1">IFERROR(__xludf.DUMMYFUNCTION("IFERROR(IF(A686=TODAY(),GOOGLEFINANCE(B686),INDEX(GOOGLEFINANCE(B686,""price"",A686),2,2)))"),"")</f>
        <v/>
      </c>
      <c r="G686" s="75" t="s">
        <v>66</v>
      </c>
    </row>
    <row r="687" spans="1:7" ht="15.75" customHeight="1" x14ac:dyDescent="0.2">
      <c r="A687" s="71"/>
      <c r="B687" s="72"/>
      <c r="C687" s="72"/>
      <c r="D687" s="72"/>
      <c r="E687" s="74" t="s">
        <v>66</v>
      </c>
      <c r="F687" s="74" t="str">
        <f ca="1">IFERROR(__xludf.DUMMYFUNCTION("IFERROR(IF(A687=TODAY(),GOOGLEFINANCE(B687),INDEX(GOOGLEFINANCE(B687,""price"",A687),2,2)))"),"")</f>
        <v/>
      </c>
      <c r="G687" s="75" t="s">
        <v>66</v>
      </c>
    </row>
    <row r="688" spans="1:7" ht="15.75" customHeight="1" x14ac:dyDescent="0.2">
      <c r="A688" s="71"/>
      <c r="B688" s="72"/>
      <c r="C688" s="72"/>
      <c r="D688" s="72"/>
      <c r="E688" s="74" t="s">
        <v>66</v>
      </c>
      <c r="F688" s="74" t="str">
        <f ca="1">IFERROR(__xludf.DUMMYFUNCTION("IFERROR(IF(A688=TODAY(),GOOGLEFINANCE(B688),INDEX(GOOGLEFINANCE(B688,""price"",A688),2,2)))"),"")</f>
        <v/>
      </c>
      <c r="G688" s="75" t="s">
        <v>66</v>
      </c>
    </row>
    <row r="689" spans="1:7" ht="15.75" customHeight="1" x14ac:dyDescent="0.2">
      <c r="A689" s="71"/>
      <c r="B689" s="72"/>
      <c r="C689" s="72"/>
      <c r="D689" s="72"/>
      <c r="E689" s="74" t="s">
        <v>66</v>
      </c>
      <c r="F689" s="74" t="str">
        <f ca="1">IFERROR(__xludf.DUMMYFUNCTION("IFERROR(IF(A689=TODAY(),GOOGLEFINANCE(B689),INDEX(GOOGLEFINANCE(B689,""price"",A689),2,2)))"),"")</f>
        <v/>
      </c>
      <c r="G689" s="75" t="s">
        <v>66</v>
      </c>
    </row>
    <row r="690" spans="1:7" ht="15.75" customHeight="1" x14ac:dyDescent="0.2">
      <c r="A690" s="71"/>
      <c r="B690" s="72"/>
      <c r="C690" s="72"/>
      <c r="D690" s="72"/>
      <c r="E690" s="74" t="s">
        <v>66</v>
      </c>
      <c r="F690" s="74" t="str">
        <f ca="1">IFERROR(__xludf.DUMMYFUNCTION("IFERROR(IF(A690=TODAY(),GOOGLEFINANCE(B690),INDEX(GOOGLEFINANCE(B690,""price"",A690),2,2)))"),"")</f>
        <v/>
      </c>
      <c r="G690" s="75" t="s">
        <v>66</v>
      </c>
    </row>
    <row r="691" spans="1:7" ht="15.75" customHeight="1" x14ac:dyDescent="0.2">
      <c r="A691" s="71"/>
      <c r="B691" s="72"/>
      <c r="C691" s="72"/>
      <c r="D691" s="72"/>
      <c r="E691" s="74" t="s">
        <v>66</v>
      </c>
      <c r="F691" s="74" t="str">
        <f ca="1">IFERROR(__xludf.DUMMYFUNCTION("IFERROR(IF(A691=TODAY(),GOOGLEFINANCE(B691),INDEX(GOOGLEFINANCE(B691,""price"",A691),2,2)))"),"")</f>
        <v/>
      </c>
      <c r="G691" s="75" t="s">
        <v>66</v>
      </c>
    </row>
    <row r="692" spans="1:7" ht="15.75" customHeight="1" x14ac:dyDescent="0.2">
      <c r="A692" s="71"/>
      <c r="B692" s="72"/>
      <c r="C692" s="72"/>
      <c r="D692" s="72"/>
      <c r="E692" s="74" t="s">
        <v>66</v>
      </c>
      <c r="F692" s="74" t="str">
        <f ca="1">IFERROR(__xludf.DUMMYFUNCTION("IFERROR(IF(A692=TODAY(),GOOGLEFINANCE(B692),INDEX(GOOGLEFINANCE(B692,""price"",A692),2,2)))"),"")</f>
        <v/>
      </c>
      <c r="G692" s="75" t="s">
        <v>66</v>
      </c>
    </row>
    <row r="693" spans="1:7" ht="15.75" customHeight="1" x14ac:dyDescent="0.2">
      <c r="A693" s="71"/>
      <c r="B693" s="72"/>
      <c r="C693" s="72"/>
      <c r="D693" s="72"/>
      <c r="E693" s="74" t="s">
        <v>66</v>
      </c>
      <c r="F693" s="74" t="str">
        <f ca="1">IFERROR(__xludf.DUMMYFUNCTION("IFERROR(IF(A693=TODAY(),GOOGLEFINANCE(B693),INDEX(GOOGLEFINANCE(B693,""price"",A693),2,2)))"),"")</f>
        <v/>
      </c>
      <c r="G693" s="75" t="s">
        <v>66</v>
      </c>
    </row>
    <row r="694" spans="1:7" ht="15.75" customHeight="1" x14ac:dyDescent="0.2">
      <c r="A694" s="71"/>
      <c r="B694" s="72"/>
      <c r="C694" s="72"/>
      <c r="D694" s="72"/>
      <c r="E694" s="74" t="s">
        <v>66</v>
      </c>
      <c r="F694" s="74" t="str">
        <f ca="1">IFERROR(__xludf.DUMMYFUNCTION("IFERROR(IF(A694=TODAY(),GOOGLEFINANCE(B694),INDEX(GOOGLEFINANCE(B694,""price"",A694),2,2)))"),"")</f>
        <v/>
      </c>
      <c r="G694" s="75" t="s">
        <v>66</v>
      </c>
    </row>
    <row r="695" spans="1:7" ht="15.75" customHeight="1" x14ac:dyDescent="0.2">
      <c r="A695" s="71"/>
      <c r="B695" s="72"/>
      <c r="C695" s="72"/>
      <c r="D695" s="72"/>
      <c r="E695" s="74" t="s">
        <v>66</v>
      </c>
      <c r="F695" s="74" t="str">
        <f ca="1">IFERROR(__xludf.DUMMYFUNCTION("IFERROR(IF(A695=TODAY(),GOOGLEFINANCE(B695),INDEX(GOOGLEFINANCE(B695,""price"",A695),2,2)))"),"")</f>
        <v/>
      </c>
      <c r="G695" s="75" t="s">
        <v>66</v>
      </c>
    </row>
    <row r="696" spans="1:7" ht="15.75" customHeight="1" x14ac:dyDescent="0.2">
      <c r="A696" s="71"/>
      <c r="B696" s="72"/>
      <c r="C696" s="72"/>
      <c r="D696" s="72"/>
      <c r="E696" s="74" t="s">
        <v>66</v>
      </c>
      <c r="F696" s="74" t="str">
        <f ca="1">IFERROR(__xludf.DUMMYFUNCTION("IFERROR(IF(A696=TODAY(),GOOGLEFINANCE(B696),INDEX(GOOGLEFINANCE(B696,""price"",A696),2,2)))"),"")</f>
        <v/>
      </c>
      <c r="G696" s="75" t="s">
        <v>66</v>
      </c>
    </row>
    <row r="697" spans="1:7" ht="15.75" customHeight="1" x14ac:dyDescent="0.2">
      <c r="A697" s="71"/>
      <c r="B697" s="72"/>
      <c r="C697" s="72"/>
      <c r="D697" s="72"/>
      <c r="E697" s="74" t="s">
        <v>66</v>
      </c>
      <c r="F697" s="74" t="str">
        <f ca="1">IFERROR(__xludf.DUMMYFUNCTION("IFERROR(IF(A697=TODAY(),GOOGLEFINANCE(B697),INDEX(GOOGLEFINANCE(B697,""price"",A697),2,2)))"),"")</f>
        <v/>
      </c>
      <c r="G697" s="75" t="s">
        <v>66</v>
      </c>
    </row>
    <row r="698" spans="1:7" ht="15.75" customHeight="1" x14ac:dyDescent="0.2">
      <c r="A698" s="71"/>
      <c r="B698" s="72"/>
      <c r="C698" s="72"/>
      <c r="D698" s="72"/>
      <c r="E698" s="74" t="s">
        <v>66</v>
      </c>
      <c r="F698" s="74" t="str">
        <f ca="1">IFERROR(__xludf.DUMMYFUNCTION("IFERROR(IF(A698=TODAY(),GOOGLEFINANCE(B698),INDEX(GOOGLEFINANCE(B698,""price"",A698),2,2)))"),"")</f>
        <v/>
      </c>
      <c r="G698" s="75" t="s">
        <v>66</v>
      </c>
    </row>
    <row r="699" spans="1:7" ht="15.75" customHeight="1" x14ac:dyDescent="0.2">
      <c r="A699" s="71"/>
      <c r="B699" s="72"/>
      <c r="C699" s="72"/>
      <c r="D699" s="72"/>
      <c r="E699" s="74" t="s">
        <v>66</v>
      </c>
      <c r="F699" s="74" t="str">
        <f ca="1">IFERROR(__xludf.DUMMYFUNCTION("IFERROR(IF(A699=TODAY(),GOOGLEFINANCE(B699),INDEX(GOOGLEFINANCE(B699,""price"",A699),2,2)))"),"")</f>
        <v/>
      </c>
      <c r="G699" s="75" t="s">
        <v>66</v>
      </c>
    </row>
    <row r="700" spans="1:7" ht="15.75" customHeight="1" x14ac:dyDescent="0.2">
      <c r="A700" s="71"/>
      <c r="B700" s="72"/>
      <c r="C700" s="72"/>
      <c r="D700" s="72"/>
      <c r="E700" s="74" t="s">
        <v>66</v>
      </c>
      <c r="F700" s="74" t="str">
        <f ca="1">IFERROR(__xludf.DUMMYFUNCTION("IFERROR(IF(A700=TODAY(),GOOGLEFINANCE(B700),INDEX(GOOGLEFINANCE(B700,""price"",A700),2,2)))"),"")</f>
        <v/>
      </c>
      <c r="G700" s="75" t="s">
        <v>66</v>
      </c>
    </row>
    <row r="701" spans="1:7" ht="15.75" customHeight="1" x14ac:dyDescent="0.2">
      <c r="A701" s="71"/>
      <c r="B701" s="72"/>
      <c r="C701" s="72"/>
      <c r="D701" s="72"/>
      <c r="E701" s="74" t="s">
        <v>66</v>
      </c>
      <c r="F701" s="74" t="str">
        <f ca="1">IFERROR(__xludf.DUMMYFUNCTION("IFERROR(IF(A701=TODAY(),GOOGLEFINANCE(B701),INDEX(GOOGLEFINANCE(B701,""price"",A701),2,2)))"),"")</f>
        <v/>
      </c>
      <c r="G701" s="75" t="s">
        <v>66</v>
      </c>
    </row>
    <row r="702" spans="1:7" ht="15.75" customHeight="1" x14ac:dyDescent="0.2">
      <c r="A702" s="71"/>
      <c r="B702" s="72"/>
      <c r="C702" s="72"/>
      <c r="D702" s="72"/>
      <c r="E702" s="74" t="s">
        <v>66</v>
      </c>
      <c r="F702" s="74" t="str">
        <f ca="1">IFERROR(__xludf.DUMMYFUNCTION("IFERROR(IF(A702=TODAY(),GOOGLEFINANCE(B702),INDEX(GOOGLEFINANCE(B702,""price"",A702),2,2)))"),"")</f>
        <v/>
      </c>
      <c r="G702" s="75" t="s">
        <v>66</v>
      </c>
    </row>
    <row r="703" spans="1:7" ht="15.75" customHeight="1" x14ac:dyDescent="0.2">
      <c r="A703" s="71"/>
      <c r="B703" s="72"/>
      <c r="C703" s="72"/>
      <c r="D703" s="72"/>
      <c r="E703" s="74" t="s">
        <v>66</v>
      </c>
      <c r="F703" s="74" t="str">
        <f ca="1">IFERROR(__xludf.DUMMYFUNCTION("IFERROR(IF(A703=TODAY(),GOOGLEFINANCE(B703),INDEX(GOOGLEFINANCE(B703,""price"",A703),2,2)))"),"")</f>
        <v/>
      </c>
      <c r="G703" s="75" t="s">
        <v>66</v>
      </c>
    </row>
    <row r="704" spans="1:7" ht="15.75" customHeight="1" x14ac:dyDescent="0.2">
      <c r="A704" s="71"/>
      <c r="B704" s="72"/>
      <c r="C704" s="72"/>
      <c r="D704" s="72"/>
      <c r="E704" s="74" t="s">
        <v>66</v>
      </c>
      <c r="F704" s="74" t="str">
        <f ca="1">IFERROR(__xludf.DUMMYFUNCTION("IFERROR(IF(A704=TODAY(),GOOGLEFINANCE(B704),INDEX(GOOGLEFINANCE(B704,""price"",A704),2,2)))"),"")</f>
        <v/>
      </c>
      <c r="G704" s="75" t="s">
        <v>66</v>
      </c>
    </row>
    <row r="705" spans="1:7" ht="15.75" customHeight="1" x14ac:dyDescent="0.2">
      <c r="A705" s="71"/>
      <c r="B705" s="72"/>
      <c r="C705" s="72"/>
      <c r="D705" s="72"/>
      <c r="E705" s="74" t="s">
        <v>66</v>
      </c>
      <c r="F705" s="74" t="str">
        <f ca="1">IFERROR(__xludf.DUMMYFUNCTION("IFERROR(IF(A705=TODAY(),GOOGLEFINANCE(B705),INDEX(GOOGLEFINANCE(B705,""price"",A705),2,2)))"),"")</f>
        <v/>
      </c>
      <c r="G705" s="75" t="s">
        <v>66</v>
      </c>
    </row>
    <row r="706" spans="1:7" ht="15.75" customHeight="1" x14ac:dyDescent="0.2">
      <c r="A706" s="71"/>
      <c r="B706" s="72"/>
      <c r="C706" s="72"/>
      <c r="D706" s="72"/>
      <c r="E706" s="74" t="s">
        <v>66</v>
      </c>
      <c r="F706" s="74" t="str">
        <f ca="1">IFERROR(__xludf.DUMMYFUNCTION("IFERROR(IF(A706=TODAY(),GOOGLEFINANCE(B706),INDEX(GOOGLEFINANCE(B706,""price"",A706),2,2)))"),"")</f>
        <v/>
      </c>
      <c r="G706" s="75" t="s">
        <v>66</v>
      </c>
    </row>
    <row r="707" spans="1:7" ht="15.75" customHeight="1" x14ac:dyDescent="0.2">
      <c r="A707" s="71"/>
      <c r="B707" s="72"/>
      <c r="C707" s="72"/>
      <c r="D707" s="72"/>
      <c r="E707" s="74" t="s">
        <v>66</v>
      </c>
      <c r="F707" s="74" t="str">
        <f ca="1">IFERROR(__xludf.DUMMYFUNCTION("IFERROR(IF(A707=TODAY(),GOOGLEFINANCE(B707),INDEX(GOOGLEFINANCE(B707,""price"",A707),2,2)))"),"")</f>
        <v/>
      </c>
      <c r="G707" s="75" t="s">
        <v>66</v>
      </c>
    </row>
    <row r="708" spans="1:7" ht="15.75" customHeight="1" x14ac:dyDescent="0.2">
      <c r="A708" s="71"/>
      <c r="B708" s="72"/>
      <c r="C708" s="72"/>
      <c r="D708" s="72"/>
      <c r="E708" s="74" t="s">
        <v>66</v>
      </c>
      <c r="F708" s="74" t="str">
        <f ca="1">IFERROR(__xludf.DUMMYFUNCTION("IFERROR(IF(A708=TODAY(),GOOGLEFINANCE(B708),INDEX(GOOGLEFINANCE(B708,""price"",A708),2,2)))"),"")</f>
        <v/>
      </c>
      <c r="G708" s="75" t="s">
        <v>66</v>
      </c>
    </row>
    <row r="709" spans="1:7" ht="15.75" customHeight="1" x14ac:dyDescent="0.2">
      <c r="A709" s="71"/>
      <c r="B709" s="72"/>
      <c r="C709" s="72"/>
      <c r="D709" s="72"/>
      <c r="E709" s="74" t="s">
        <v>66</v>
      </c>
      <c r="F709" s="74" t="str">
        <f ca="1">IFERROR(__xludf.DUMMYFUNCTION("IFERROR(IF(A709=TODAY(),GOOGLEFINANCE(B709),INDEX(GOOGLEFINANCE(B709,""price"",A709),2,2)))"),"")</f>
        <v/>
      </c>
      <c r="G709" s="75" t="s">
        <v>66</v>
      </c>
    </row>
    <row r="710" spans="1:7" ht="15.75" customHeight="1" x14ac:dyDescent="0.2">
      <c r="A710" s="71"/>
      <c r="B710" s="72"/>
      <c r="C710" s="72"/>
      <c r="D710" s="72"/>
      <c r="E710" s="74" t="s">
        <v>66</v>
      </c>
      <c r="F710" s="74" t="str">
        <f ca="1">IFERROR(__xludf.DUMMYFUNCTION("IFERROR(IF(A710=TODAY(),GOOGLEFINANCE(B710),INDEX(GOOGLEFINANCE(B710,""price"",A710),2,2)))"),"")</f>
        <v/>
      </c>
      <c r="G710" s="75" t="s">
        <v>66</v>
      </c>
    </row>
    <row r="711" spans="1:7" ht="15.75" customHeight="1" x14ac:dyDescent="0.2">
      <c r="A711" s="71"/>
      <c r="B711" s="72"/>
      <c r="C711" s="72"/>
      <c r="D711" s="72"/>
      <c r="E711" s="74" t="s">
        <v>66</v>
      </c>
      <c r="F711" s="74" t="str">
        <f ca="1">IFERROR(__xludf.DUMMYFUNCTION("IFERROR(IF(A711=TODAY(),GOOGLEFINANCE(B711),INDEX(GOOGLEFINANCE(B711,""price"",A711),2,2)))"),"")</f>
        <v/>
      </c>
      <c r="G711" s="75" t="s">
        <v>66</v>
      </c>
    </row>
    <row r="712" spans="1:7" ht="15.75" customHeight="1" x14ac:dyDescent="0.2">
      <c r="A712" s="71"/>
      <c r="B712" s="72"/>
      <c r="C712" s="72"/>
      <c r="D712" s="72"/>
      <c r="E712" s="74" t="s">
        <v>66</v>
      </c>
      <c r="F712" s="74" t="str">
        <f ca="1">IFERROR(__xludf.DUMMYFUNCTION("IFERROR(IF(A712=TODAY(),GOOGLEFINANCE(B712),INDEX(GOOGLEFINANCE(B712,""price"",A712),2,2)))"),"")</f>
        <v/>
      </c>
      <c r="G712" s="75" t="s">
        <v>66</v>
      </c>
    </row>
    <row r="713" spans="1:7" ht="15.75" customHeight="1" x14ac:dyDescent="0.2">
      <c r="A713" s="71"/>
      <c r="B713" s="72"/>
      <c r="C713" s="72"/>
      <c r="D713" s="72"/>
      <c r="E713" s="74" t="s">
        <v>66</v>
      </c>
      <c r="F713" s="74" t="str">
        <f ca="1">IFERROR(__xludf.DUMMYFUNCTION("IFERROR(IF(A713=TODAY(),GOOGLEFINANCE(B713),INDEX(GOOGLEFINANCE(B713,""price"",A713),2,2)))"),"")</f>
        <v/>
      </c>
      <c r="G713" s="75" t="s">
        <v>66</v>
      </c>
    </row>
    <row r="714" spans="1:7" ht="15.75" customHeight="1" x14ac:dyDescent="0.2">
      <c r="A714" s="71"/>
      <c r="B714" s="72"/>
      <c r="C714" s="72"/>
      <c r="D714" s="72"/>
      <c r="E714" s="74" t="s">
        <v>66</v>
      </c>
      <c r="F714" s="74" t="str">
        <f ca="1">IFERROR(__xludf.DUMMYFUNCTION("IFERROR(IF(A714=TODAY(),GOOGLEFINANCE(B714),INDEX(GOOGLEFINANCE(B714,""price"",A714),2,2)))"),"")</f>
        <v/>
      </c>
      <c r="G714" s="75" t="s">
        <v>66</v>
      </c>
    </row>
    <row r="715" spans="1:7" ht="15.75" customHeight="1" x14ac:dyDescent="0.2">
      <c r="A715" s="71"/>
      <c r="B715" s="72"/>
      <c r="C715" s="72"/>
      <c r="D715" s="72"/>
      <c r="E715" s="74" t="s">
        <v>66</v>
      </c>
      <c r="F715" s="74" t="str">
        <f ca="1">IFERROR(__xludf.DUMMYFUNCTION("IFERROR(IF(A715=TODAY(),GOOGLEFINANCE(B715),INDEX(GOOGLEFINANCE(B715,""price"",A715),2,2)))"),"")</f>
        <v/>
      </c>
      <c r="G715" s="75" t="s">
        <v>66</v>
      </c>
    </row>
    <row r="716" spans="1:7" ht="15.75" customHeight="1" x14ac:dyDescent="0.2">
      <c r="A716" s="71"/>
      <c r="B716" s="72"/>
      <c r="C716" s="72"/>
      <c r="D716" s="72"/>
      <c r="E716" s="74" t="s">
        <v>66</v>
      </c>
      <c r="F716" s="74" t="str">
        <f ca="1">IFERROR(__xludf.DUMMYFUNCTION("IFERROR(IF(A716=TODAY(),GOOGLEFINANCE(B716),INDEX(GOOGLEFINANCE(B716,""price"",A716),2,2)))"),"")</f>
        <v/>
      </c>
      <c r="G716" s="75" t="s">
        <v>66</v>
      </c>
    </row>
    <row r="717" spans="1:7" ht="15.75" customHeight="1" x14ac:dyDescent="0.2">
      <c r="A717" s="71"/>
      <c r="B717" s="72"/>
      <c r="C717" s="72"/>
      <c r="D717" s="72"/>
      <c r="E717" s="74" t="s">
        <v>66</v>
      </c>
      <c r="F717" s="74" t="str">
        <f ca="1">IFERROR(__xludf.DUMMYFUNCTION("IFERROR(IF(A717=TODAY(),GOOGLEFINANCE(B717),INDEX(GOOGLEFINANCE(B717,""price"",A717),2,2)))"),"")</f>
        <v/>
      </c>
      <c r="G717" s="75" t="s">
        <v>66</v>
      </c>
    </row>
    <row r="718" spans="1:7" ht="15.75" customHeight="1" x14ac:dyDescent="0.2">
      <c r="A718" s="71"/>
      <c r="B718" s="72"/>
      <c r="C718" s="72"/>
      <c r="D718" s="72"/>
      <c r="E718" s="74" t="s">
        <v>66</v>
      </c>
      <c r="F718" s="74" t="str">
        <f ca="1">IFERROR(__xludf.DUMMYFUNCTION("IFERROR(IF(A718=TODAY(),GOOGLEFINANCE(B718),INDEX(GOOGLEFINANCE(B718,""price"",A718),2,2)))"),"")</f>
        <v/>
      </c>
      <c r="G718" s="75" t="s">
        <v>66</v>
      </c>
    </row>
    <row r="719" spans="1:7" ht="15.75" customHeight="1" x14ac:dyDescent="0.2">
      <c r="A719" s="71"/>
      <c r="B719" s="72"/>
      <c r="C719" s="72"/>
      <c r="D719" s="72"/>
      <c r="E719" s="74" t="s">
        <v>66</v>
      </c>
      <c r="F719" s="74" t="str">
        <f ca="1">IFERROR(__xludf.DUMMYFUNCTION("IFERROR(IF(A719=TODAY(),GOOGLEFINANCE(B719),INDEX(GOOGLEFINANCE(B719,""price"",A719),2,2)))"),"")</f>
        <v/>
      </c>
      <c r="G719" s="75" t="s">
        <v>66</v>
      </c>
    </row>
    <row r="720" spans="1:7" ht="15.75" customHeight="1" x14ac:dyDescent="0.2">
      <c r="A720" s="71"/>
      <c r="B720" s="72"/>
      <c r="C720" s="72"/>
      <c r="D720" s="72"/>
      <c r="E720" s="74" t="s">
        <v>66</v>
      </c>
      <c r="F720" s="74" t="str">
        <f ca="1">IFERROR(__xludf.DUMMYFUNCTION("IFERROR(IF(A720=TODAY(),GOOGLEFINANCE(B720),INDEX(GOOGLEFINANCE(B720,""price"",A720),2,2)))"),"")</f>
        <v/>
      </c>
      <c r="G720" s="75" t="s">
        <v>66</v>
      </c>
    </row>
    <row r="721" spans="1:7" ht="15.75" customHeight="1" x14ac:dyDescent="0.2">
      <c r="A721" s="71"/>
      <c r="B721" s="72"/>
      <c r="C721" s="72"/>
      <c r="D721" s="72"/>
      <c r="E721" s="74" t="s">
        <v>66</v>
      </c>
      <c r="F721" s="74" t="str">
        <f ca="1">IFERROR(__xludf.DUMMYFUNCTION("IFERROR(IF(A721=TODAY(),GOOGLEFINANCE(B721),INDEX(GOOGLEFINANCE(B721,""price"",A721),2,2)))"),"")</f>
        <v/>
      </c>
      <c r="G721" s="75" t="s">
        <v>66</v>
      </c>
    </row>
    <row r="722" spans="1:7" ht="15.75" customHeight="1" x14ac:dyDescent="0.2">
      <c r="A722" s="71"/>
      <c r="B722" s="72"/>
      <c r="C722" s="72"/>
      <c r="D722" s="72"/>
      <c r="E722" s="74" t="s">
        <v>66</v>
      </c>
      <c r="F722" s="74" t="str">
        <f ca="1">IFERROR(__xludf.DUMMYFUNCTION("IFERROR(IF(A722=TODAY(),GOOGLEFINANCE(B722),INDEX(GOOGLEFINANCE(B722,""price"",A722),2,2)))"),"")</f>
        <v/>
      </c>
      <c r="G722" s="75" t="s">
        <v>66</v>
      </c>
    </row>
    <row r="723" spans="1:7" ht="15.75" customHeight="1" x14ac:dyDescent="0.2">
      <c r="A723" s="71"/>
      <c r="B723" s="72"/>
      <c r="C723" s="72"/>
      <c r="D723" s="72"/>
      <c r="E723" s="74" t="s">
        <v>66</v>
      </c>
      <c r="F723" s="74" t="str">
        <f ca="1">IFERROR(__xludf.DUMMYFUNCTION("IFERROR(IF(A723=TODAY(),GOOGLEFINANCE(B723),INDEX(GOOGLEFINANCE(B723,""price"",A723),2,2)))"),"")</f>
        <v/>
      </c>
      <c r="G723" s="75" t="s">
        <v>66</v>
      </c>
    </row>
    <row r="724" spans="1:7" ht="15.75" customHeight="1" x14ac:dyDescent="0.2">
      <c r="A724" s="71"/>
      <c r="B724" s="72"/>
      <c r="C724" s="72"/>
      <c r="D724" s="72"/>
      <c r="E724" s="74" t="s">
        <v>66</v>
      </c>
      <c r="F724" s="74" t="str">
        <f ca="1">IFERROR(__xludf.DUMMYFUNCTION("IFERROR(IF(A724=TODAY(),GOOGLEFINANCE(B724),INDEX(GOOGLEFINANCE(B724,""price"",A724),2,2)))"),"")</f>
        <v/>
      </c>
      <c r="G724" s="75" t="s">
        <v>66</v>
      </c>
    </row>
    <row r="725" spans="1:7" ht="15.75" customHeight="1" x14ac:dyDescent="0.2">
      <c r="A725" s="71"/>
      <c r="B725" s="72"/>
      <c r="C725" s="72"/>
      <c r="D725" s="72"/>
      <c r="E725" s="74" t="s">
        <v>66</v>
      </c>
      <c r="F725" s="74" t="str">
        <f ca="1">IFERROR(__xludf.DUMMYFUNCTION("IFERROR(IF(A725=TODAY(),GOOGLEFINANCE(B725),INDEX(GOOGLEFINANCE(B725,""price"",A725),2,2)))"),"")</f>
        <v/>
      </c>
      <c r="G725" s="75" t="s">
        <v>66</v>
      </c>
    </row>
    <row r="726" spans="1:7" ht="15.75" customHeight="1" x14ac:dyDescent="0.2">
      <c r="A726" s="71"/>
      <c r="B726" s="72"/>
      <c r="C726" s="72"/>
      <c r="D726" s="72"/>
      <c r="E726" s="74" t="s">
        <v>66</v>
      </c>
      <c r="F726" s="74" t="str">
        <f ca="1">IFERROR(__xludf.DUMMYFUNCTION("IFERROR(IF(A726=TODAY(),GOOGLEFINANCE(B726),INDEX(GOOGLEFINANCE(B726,""price"",A726),2,2)))"),"")</f>
        <v/>
      </c>
      <c r="G726" s="75" t="s">
        <v>66</v>
      </c>
    </row>
    <row r="727" spans="1:7" ht="15.75" customHeight="1" x14ac:dyDescent="0.2">
      <c r="A727" s="71"/>
      <c r="B727" s="72"/>
      <c r="C727" s="72"/>
      <c r="D727" s="72"/>
      <c r="E727" s="74" t="s">
        <v>66</v>
      </c>
      <c r="F727" s="74" t="str">
        <f ca="1">IFERROR(__xludf.DUMMYFUNCTION("IFERROR(IF(A727=TODAY(),GOOGLEFINANCE(B727),INDEX(GOOGLEFINANCE(B727,""price"",A727),2,2)))"),"")</f>
        <v/>
      </c>
      <c r="G727" s="75" t="s">
        <v>66</v>
      </c>
    </row>
    <row r="728" spans="1:7" ht="15.75" customHeight="1" x14ac:dyDescent="0.2">
      <c r="A728" s="71"/>
      <c r="B728" s="72"/>
      <c r="C728" s="72"/>
      <c r="D728" s="72"/>
      <c r="E728" s="74" t="s">
        <v>66</v>
      </c>
      <c r="F728" s="74" t="str">
        <f ca="1">IFERROR(__xludf.DUMMYFUNCTION("IFERROR(IF(A728=TODAY(),GOOGLEFINANCE(B728),INDEX(GOOGLEFINANCE(B728,""price"",A728),2,2)))"),"")</f>
        <v/>
      </c>
      <c r="G728" s="75" t="s">
        <v>66</v>
      </c>
    </row>
    <row r="729" spans="1:7" ht="15.75" customHeight="1" x14ac:dyDescent="0.2">
      <c r="A729" s="71"/>
      <c r="B729" s="72"/>
      <c r="C729" s="72"/>
      <c r="D729" s="72"/>
      <c r="E729" s="74" t="s">
        <v>66</v>
      </c>
      <c r="F729" s="74" t="str">
        <f ca="1">IFERROR(__xludf.DUMMYFUNCTION("IFERROR(IF(A729=TODAY(),GOOGLEFINANCE(B729),INDEX(GOOGLEFINANCE(B729,""price"",A729),2,2)))"),"")</f>
        <v/>
      </c>
      <c r="G729" s="75" t="s">
        <v>66</v>
      </c>
    </row>
    <row r="730" spans="1:7" ht="15.75" customHeight="1" x14ac:dyDescent="0.2">
      <c r="A730" s="71"/>
      <c r="B730" s="72"/>
      <c r="C730" s="72"/>
      <c r="D730" s="72"/>
      <c r="E730" s="74" t="s">
        <v>66</v>
      </c>
      <c r="F730" s="74" t="str">
        <f ca="1">IFERROR(__xludf.DUMMYFUNCTION("IFERROR(IF(A730=TODAY(),GOOGLEFINANCE(B730),INDEX(GOOGLEFINANCE(B730,""price"",A730),2,2)))"),"")</f>
        <v/>
      </c>
      <c r="G730" s="75" t="s">
        <v>66</v>
      </c>
    </row>
    <row r="731" spans="1:7" ht="15.75" customHeight="1" x14ac:dyDescent="0.2">
      <c r="A731" s="71"/>
      <c r="B731" s="72"/>
      <c r="C731" s="72"/>
      <c r="D731" s="72"/>
      <c r="E731" s="74" t="s">
        <v>66</v>
      </c>
      <c r="F731" s="74" t="str">
        <f ca="1">IFERROR(__xludf.DUMMYFUNCTION("IFERROR(IF(A731=TODAY(),GOOGLEFINANCE(B731),INDEX(GOOGLEFINANCE(B731,""price"",A731),2,2)))"),"")</f>
        <v/>
      </c>
      <c r="G731" s="75" t="s">
        <v>66</v>
      </c>
    </row>
    <row r="732" spans="1:7" ht="15.75" customHeight="1" x14ac:dyDescent="0.2">
      <c r="A732" s="71"/>
      <c r="B732" s="72"/>
      <c r="C732" s="72"/>
      <c r="D732" s="72"/>
      <c r="E732" s="74" t="s">
        <v>66</v>
      </c>
      <c r="F732" s="74" t="str">
        <f ca="1">IFERROR(__xludf.DUMMYFUNCTION("IFERROR(IF(A732=TODAY(),GOOGLEFINANCE(B732),INDEX(GOOGLEFINANCE(B732,""price"",A732),2,2)))"),"")</f>
        <v/>
      </c>
      <c r="G732" s="75" t="s">
        <v>66</v>
      </c>
    </row>
    <row r="733" spans="1:7" ht="15.75" customHeight="1" x14ac:dyDescent="0.2">
      <c r="A733" s="71"/>
      <c r="B733" s="72"/>
      <c r="C733" s="72"/>
      <c r="D733" s="72"/>
      <c r="E733" s="74" t="s">
        <v>66</v>
      </c>
      <c r="F733" s="74" t="str">
        <f ca="1">IFERROR(__xludf.DUMMYFUNCTION("IFERROR(IF(A733=TODAY(),GOOGLEFINANCE(B733),INDEX(GOOGLEFINANCE(B733,""price"",A733),2,2)))"),"")</f>
        <v/>
      </c>
      <c r="G733" s="75" t="s">
        <v>66</v>
      </c>
    </row>
    <row r="734" spans="1:7" ht="15.75" customHeight="1" x14ac:dyDescent="0.2">
      <c r="A734" s="71"/>
      <c r="B734" s="72"/>
      <c r="C734" s="72"/>
      <c r="D734" s="72"/>
      <c r="E734" s="74" t="s">
        <v>66</v>
      </c>
      <c r="F734" s="74" t="str">
        <f ca="1">IFERROR(__xludf.DUMMYFUNCTION("IFERROR(IF(A734=TODAY(),GOOGLEFINANCE(B734),INDEX(GOOGLEFINANCE(B734,""price"",A734),2,2)))"),"")</f>
        <v/>
      </c>
      <c r="G734" s="75" t="s">
        <v>66</v>
      </c>
    </row>
    <row r="735" spans="1:7" ht="15.75" customHeight="1" x14ac:dyDescent="0.2">
      <c r="A735" s="71"/>
      <c r="B735" s="72"/>
      <c r="C735" s="72"/>
      <c r="D735" s="72"/>
      <c r="E735" s="74" t="s">
        <v>66</v>
      </c>
      <c r="F735" s="74" t="str">
        <f ca="1">IFERROR(__xludf.DUMMYFUNCTION("IFERROR(IF(A735=TODAY(),GOOGLEFINANCE(B735),INDEX(GOOGLEFINANCE(B735,""price"",A735),2,2)))"),"")</f>
        <v/>
      </c>
      <c r="G735" s="75" t="s">
        <v>66</v>
      </c>
    </row>
    <row r="736" spans="1:7" ht="15.75" customHeight="1" x14ac:dyDescent="0.2">
      <c r="A736" s="71"/>
      <c r="B736" s="72"/>
      <c r="C736" s="72"/>
      <c r="D736" s="72"/>
      <c r="E736" s="74" t="s">
        <v>66</v>
      </c>
      <c r="F736" s="74" t="str">
        <f ca="1">IFERROR(__xludf.DUMMYFUNCTION("IFERROR(IF(A736=TODAY(),GOOGLEFINANCE(B736),INDEX(GOOGLEFINANCE(B736,""price"",A736),2,2)))"),"")</f>
        <v/>
      </c>
      <c r="G736" s="75" t="s">
        <v>66</v>
      </c>
    </row>
    <row r="737" spans="1:7" ht="15.75" customHeight="1" x14ac:dyDescent="0.2">
      <c r="A737" s="71"/>
      <c r="B737" s="72"/>
      <c r="C737" s="72"/>
      <c r="D737" s="72"/>
      <c r="E737" s="74" t="s">
        <v>66</v>
      </c>
      <c r="F737" s="74" t="str">
        <f ca="1">IFERROR(__xludf.DUMMYFUNCTION("IFERROR(IF(A737=TODAY(),GOOGLEFINANCE(B737),INDEX(GOOGLEFINANCE(B737,""price"",A737),2,2)))"),"")</f>
        <v/>
      </c>
      <c r="G737" s="75" t="s">
        <v>66</v>
      </c>
    </row>
    <row r="738" spans="1:7" ht="15.75" customHeight="1" x14ac:dyDescent="0.2">
      <c r="A738" s="71"/>
      <c r="B738" s="72"/>
      <c r="C738" s="72"/>
      <c r="D738" s="72"/>
      <c r="E738" s="74" t="s">
        <v>66</v>
      </c>
      <c r="F738" s="74" t="str">
        <f ca="1">IFERROR(__xludf.DUMMYFUNCTION("IFERROR(IF(A738=TODAY(),GOOGLEFINANCE(B738),INDEX(GOOGLEFINANCE(B738,""price"",A738),2,2)))"),"")</f>
        <v/>
      </c>
      <c r="G738" s="75" t="s">
        <v>66</v>
      </c>
    </row>
    <row r="739" spans="1:7" ht="15.75" customHeight="1" x14ac:dyDescent="0.2">
      <c r="A739" s="71"/>
      <c r="B739" s="72"/>
      <c r="C739" s="72"/>
      <c r="D739" s="72"/>
      <c r="E739" s="74" t="s">
        <v>66</v>
      </c>
      <c r="F739" s="74" t="str">
        <f ca="1">IFERROR(__xludf.DUMMYFUNCTION("IFERROR(IF(A739=TODAY(),GOOGLEFINANCE(B739),INDEX(GOOGLEFINANCE(B739,""price"",A739),2,2)))"),"")</f>
        <v/>
      </c>
      <c r="G739" s="75" t="s">
        <v>66</v>
      </c>
    </row>
    <row r="740" spans="1:7" ht="15.75" customHeight="1" x14ac:dyDescent="0.2">
      <c r="A740" s="71"/>
      <c r="B740" s="72"/>
      <c r="C740" s="72"/>
      <c r="D740" s="72"/>
      <c r="E740" s="74" t="s">
        <v>66</v>
      </c>
      <c r="F740" s="74" t="str">
        <f ca="1">IFERROR(__xludf.DUMMYFUNCTION("IFERROR(IF(A740=TODAY(),GOOGLEFINANCE(B740),INDEX(GOOGLEFINANCE(B740,""price"",A740),2,2)))"),"")</f>
        <v/>
      </c>
      <c r="G740" s="75" t="s">
        <v>66</v>
      </c>
    </row>
    <row r="741" spans="1:7" ht="15.75" customHeight="1" x14ac:dyDescent="0.2">
      <c r="A741" s="71"/>
      <c r="B741" s="72"/>
      <c r="C741" s="72"/>
      <c r="D741" s="72"/>
      <c r="E741" s="74" t="s">
        <v>66</v>
      </c>
      <c r="F741" s="74" t="str">
        <f ca="1">IFERROR(__xludf.DUMMYFUNCTION("IFERROR(IF(A741=TODAY(),GOOGLEFINANCE(B741),INDEX(GOOGLEFINANCE(B741,""price"",A741),2,2)))"),"")</f>
        <v/>
      </c>
      <c r="G741" s="75" t="s">
        <v>66</v>
      </c>
    </row>
    <row r="742" spans="1:7" ht="15.75" customHeight="1" x14ac:dyDescent="0.2">
      <c r="A742" s="71"/>
      <c r="B742" s="72"/>
      <c r="C742" s="72"/>
      <c r="D742" s="72"/>
      <c r="E742" s="74" t="s">
        <v>66</v>
      </c>
      <c r="F742" s="74" t="str">
        <f ca="1">IFERROR(__xludf.DUMMYFUNCTION("IFERROR(IF(A742=TODAY(),GOOGLEFINANCE(B742),INDEX(GOOGLEFINANCE(B742,""price"",A742),2,2)))"),"")</f>
        <v/>
      </c>
      <c r="G742" s="75" t="s">
        <v>66</v>
      </c>
    </row>
    <row r="743" spans="1:7" ht="15.75" customHeight="1" x14ac:dyDescent="0.2">
      <c r="A743" s="71"/>
      <c r="B743" s="72"/>
      <c r="C743" s="72"/>
      <c r="D743" s="72"/>
      <c r="E743" s="74" t="s">
        <v>66</v>
      </c>
      <c r="F743" s="74" t="str">
        <f ca="1">IFERROR(__xludf.DUMMYFUNCTION("IFERROR(IF(A743=TODAY(),GOOGLEFINANCE(B743),INDEX(GOOGLEFINANCE(B743,""price"",A743),2,2)))"),"")</f>
        <v/>
      </c>
      <c r="G743" s="75" t="s">
        <v>66</v>
      </c>
    </row>
    <row r="744" spans="1:7" ht="15.75" customHeight="1" x14ac:dyDescent="0.2">
      <c r="A744" s="71"/>
      <c r="B744" s="72"/>
      <c r="C744" s="72"/>
      <c r="D744" s="72"/>
      <c r="E744" s="74" t="s">
        <v>66</v>
      </c>
      <c r="F744" s="74" t="str">
        <f ca="1">IFERROR(__xludf.DUMMYFUNCTION("IFERROR(IF(A744=TODAY(),GOOGLEFINANCE(B744),INDEX(GOOGLEFINANCE(B744,""price"",A744),2,2)))"),"")</f>
        <v/>
      </c>
      <c r="G744" s="75" t="s">
        <v>66</v>
      </c>
    </row>
    <row r="745" spans="1:7" ht="15.75" customHeight="1" x14ac:dyDescent="0.2">
      <c r="A745" s="71"/>
      <c r="B745" s="72"/>
      <c r="C745" s="72"/>
      <c r="D745" s="72"/>
      <c r="E745" s="74" t="s">
        <v>66</v>
      </c>
      <c r="F745" s="74" t="str">
        <f ca="1">IFERROR(__xludf.DUMMYFUNCTION("IFERROR(IF(A745=TODAY(),GOOGLEFINANCE(B745),INDEX(GOOGLEFINANCE(B745,""price"",A745),2,2)))"),"")</f>
        <v/>
      </c>
      <c r="G745" s="75" t="s">
        <v>66</v>
      </c>
    </row>
    <row r="746" spans="1:7" ht="15.75" customHeight="1" x14ac:dyDescent="0.2">
      <c r="A746" s="71"/>
      <c r="B746" s="72"/>
      <c r="C746" s="72"/>
      <c r="D746" s="72"/>
      <c r="E746" s="74" t="s">
        <v>66</v>
      </c>
      <c r="F746" s="74" t="str">
        <f ca="1">IFERROR(__xludf.DUMMYFUNCTION("IFERROR(IF(A746=TODAY(),GOOGLEFINANCE(B746),INDEX(GOOGLEFINANCE(B746,""price"",A746),2,2)))"),"")</f>
        <v/>
      </c>
      <c r="G746" s="75" t="s">
        <v>66</v>
      </c>
    </row>
    <row r="747" spans="1:7" ht="15.75" customHeight="1" x14ac:dyDescent="0.2">
      <c r="A747" s="71"/>
      <c r="B747" s="72"/>
      <c r="C747" s="72"/>
      <c r="D747" s="72"/>
      <c r="E747" s="74" t="s">
        <v>66</v>
      </c>
      <c r="F747" s="74" t="str">
        <f ca="1">IFERROR(__xludf.DUMMYFUNCTION("IFERROR(IF(A747=TODAY(),GOOGLEFINANCE(B747),INDEX(GOOGLEFINANCE(B747,""price"",A747),2,2)))"),"")</f>
        <v/>
      </c>
      <c r="G747" s="75" t="s">
        <v>66</v>
      </c>
    </row>
    <row r="748" spans="1:7" ht="15.75" customHeight="1" x14ac:dyDescent="0.2">
      <c r="A748" s="71"/>
      <c r="B748" s="72"/>
      <c r="C748" s="72"/>
      <c r="D748" s="72"/>
      <c r="E748" s="74" t="s">
        <v>66</v>
      </c>
      <c r="F748" s="74" t="str">
        <f ca="1">IFERROR(__xludf.DUMMYFUNCTION("IFERROR(IF(A748=TODAY(),GOOGLEFINANCE(B748),INDEX(GOOGLEFINANCE(B748,""price"",A748),2,2)))"),"")</f>
        <v/>
      </c>
      <c r="G748" s="75" t="s">
        <v>66</v>
      </c>
    </row>
    <row r="749" spans="1:7" ht="15.75" customHeight="1" x14ac:dyDescent="0.2">
      <c r="A749" s="71"/>
      <c r="B749" s="72"/>
      <c r="C749" s="72"/>
      <c r="D749" s="72"/>
      <c r="E749" s="74" t="s">
        <v>66</v>
      </c>
      <c r="F749" s="74" t="str">
        <f ca="1">IFERROR(__xludf.DUMMYFUNCTION("IFERROR(IF(A749=TODAY(),GOOGLEFINANCE(B749),INDEX(GOOGLEFINANCE(B749,""price"",A749),2,2)))"),"")</f>
        <v/>
      </c>
      <c r="G749" s="75" t="s">
        <v>66</v>
      </c>
    </row>
    <row r="750" spans="1:7" ht="15.75" customHeight="1" x14ac:dyDescent="0.2">
      <c r="A750" s="71"/>
      <c r="B750" s="72"/>
      <c r="C750" s="72"/>
      <c r="D750" s="72"/>
      <c r="E750" s="74" t="s">
        <v>66</v>
      </c>
      <c r="F750" s="74" t="str">
        <f ca="1">IFERROR(__xludf.DUMMYFUNCTION("IFERROR(IF(A750=TODAY(),GOOGLEFINANCE(B750),INDEX(GOOGLEFINANCE(B750,""price"",A750),2,2)))"),"")</f>
        <v/>
      </c>
      <c r="G750" s="75" t="s">
        <v>66</v>
      </c>
    </row>
    <row r="751" spans="1:7" ht="15.75" customHeight="1" x14ac:dyDescent="0.2">
      <c r="A751" s="71"/>
      <c r="B751" s="72"/>
      <c r="C751" s="72"/>
      <c r="D751" s="72"/>
      <c r="E751" s="74" t="s">
        <v>66</v>
      </c>
      <c r="F751" s="74" t="str">
        <f ca="1">IFERROR(__xludf.DUMMYFUNCTION("IFERROR(IF(A751=TODAY(),GOOGLEFINANCE(B751),INDEX(GOOGLEFINANCE(B751,""price"",A751),2,2)))"),"")</f>
        <v/>
      </c>
      <c r="G751" s="75" t="s">
        <v>66</v>
      </c>
    </row>
    <row r="752" spans="1:7" ht="15.75" customHeight="1" x14ac:dyDescent="0.2">
      <c r="A752" s="71"/>
      <c r="B752" s="72"/>
      <c r="C752" s="72"/>
      <c r="D752" s="72"/>
      <c r="E752" s="74" t="s">
        <v>66</v>
      </c>
      <c r="F752" s="74" t="str">
        <f ca="1">IFERROR(__xludf.DUMMYFUNCTION("IFERROR(IF(A752=TODAY(),GOOGLEFINANCE(B752),INDEX(GOOGLEFINANCE(B752,""price"",A752),2,2)))"),"")</f>
        <v/>
      </c>
      <c r="G752" s="75" t="s">
        <v>66</v>
      </c>
    </row>
    <row r="753" spans="1:7" ht="15.75" customHeight="1" x14ac:dyDescent="0.2">
      <c r="A753" s="71"/>
      <c r="B753" s="72"/>
      <c r="C753" s="72"/>
      <c r="D753" s="72"/>
      <c r="E753" s="74" t="s">
        <v>66</v>
      </c>
      <c r="F753" s="74" t="str">
        <f ca="1">IFERROR(__xludf.DUMMYFUNCTION("IFERROR(IF(A753=TODAY(),GOOGLEFINANCE(B753),INDEX(GOOGLEFINANCE(B753,""price"",A753),2,2)))"),"")</f>
        <v/>
      </c>
      <c r="G753" s="75" t="s">
        <v>66</v>
      </c>
    </row>
    <row r="754" spans="1:7" ht="15.75" customHeight="1" x14ac:dyDescent="0.2">
      <c r="A754" s="71"/>
      <c r="B754" s="72"/>
      <c r="C754" s="72"/>
      <c r="D754" s="72"/>
      <c r="E754" s="74" t="s">
        <v>66</v>
      </c>
      <c r="F754" s="74" t="str">
        <f ca="1">IFERROR(__xludf.DUMMYFUNCTION("IFERROR(IF(A754=TODAY(),GOOGLEFINANCE(B754),INDEX(GOOGLEFINANCE(B754,""price"",A754),2,2)))"),"")</f>
        <v/>
      </c>
      <c r="G754" s="75" t="s">
        <v>66</v>
      </c>
    </row>
    <row r="755" spans="1:7" ht="15.75" customHeight="1" x14ac:dyDescent="0.2">
      <c r="A755" s="71"/>
      <c r="B755" s="72"/>
      <c r="C755" s="72"/>
      <c r="D755" s="72"/>
      <c r="E755" s="74" t="s">
        <v>66</v>
      </c>
      <c r="F755" s="74" t="str">
        <f ca="1">IFERROR(__xludf.DUMMYFUNCTION("IFERROR(IF(A755=TODAY(),GOOGLEFINANCE(B755),INDEX(GOOGLEFINANCE(B755,""price"",A755),2,2)))"),"")</f>
        <v/>
      </c>
      <c r="G755" s="75" t="s">
        <v>66</v>
      </c>
    </row>
    <row r="756" spans="1:7" ht="15.75" customHeight="1" x14ac:dyDescent="0.2">
      <c r="A756" s="71"/>
      <c r="B756" s="72"/>
      <c r="C756" s="72"/>
      <c r="D756" s="72"/>
      <c r="E756" s="74" t="s">
        <v>66</v>
      </c>
      <c r="F756" s="74" t="str">
        <f ca="1">IFERROR(__xludf.DUMMYFUNCTION("IFERROR(IF(A756=TODAY(),GOOGLEFINANCE(B756),INDEX(GOOGLEFINANCE(B756,""price"",A756),2,2)))"),"")</f>
        <v/>
      </c>
      <c r="G756" s="75" t="s">
        <v>66</v>
      </c>
    </row>
    <row r="757" spans="1:7" ht="15.75" customHeight="1" x14ac:dyDescent="0.2">
      <c r="A757" s="71"/>
      <c r="B757" s="72"/>
      <c r="C757" s="72"/>
      <c r="D757" s="72"/>
      <c r="E757" s="74" t="s">
        <v>66</v>
      </c>
      <c r="F757" s="74" t="str">
        <f ca="1">IFERROR(__xludf.DUMMYFUNCTION("IFERROR(IF(A757=TODAY(),GOOGLEFINANCE(B757),INDEX(GOOGLEFINANCE(B757,""price"",A757),2,2)))"),"")</f>
        <v/>
      </c>
      <c r="G757" s="75" t="s">
        <v>66</v>
      </c>
    </row>
    <row r="758" spans="1:7" ht="15.75" customHeight="1" x14ac:dyDescent="0.2">
      <c r="A758" s="71"/>
      <c r="B758" s="72"/>
      <c r="C758" s="72"/>
      <c r="D758" s="72"/>
      <c r="E758" s="74" t="s">
        <v>66</v>
      </c>
      <c r="F758" s="74" t="str">
        <f ca="1">IFERROR(__xludf.DUMMYFUNCTION("IFERROR(IF(A758=TODAY(),GOOGLEFINANCE(B758),INDEX(GOOGLEFINANCE(B758,""price"",A758),2,2)))"),"")</f>
        <v/>
      </c>
      <c r="G758" s="75" t="s">
        <v>66</v>
      </c>
    </row>
    <row r="759" spans="1:7" ht="15.75" customHeight="1" x14ac:dyDescent="0.2">
      <c r="A759" s="71"/>
      <c r="B759" s="72"/>
      <c r="C759" s="72"/>
      <c r="D759" s="72"/>
      <c r="E759" s="74" t="s">
        <v>66</v>
      </c>
      <c r="F759" s="74" t="str">
        <f ca="1">IFERROR(__xludf.DUMMYFUNCTION("IFERROR(IF(A759=TODAY(),GOOGLEFINANCE(B759),INDEX(GOOGLEFINANCE(B759,""price"",A759),2,2)))"),"")</f>
        <v/>
      </c>
      <c r="G759" s="75" t="s">
        <v>66</v>
      </c>
    </row>
    <row r="760" spans="1:7" ht="15.75" customHeight="1" x14ac:dyDescent="0.2">
      <c r="A760" s="71"/>
      <c r="B760" s="72"/>
      <c r="C760" s="72"/>
      <c r="D760" s="72"/>
      <c r="E760" s="74" t="s">
        <v>66</v>
      </c>
      <c r="F760" s="74" t="str">
        <f ca="1">IFERROR(__xludf.DUMMYFUNCTION("IFERROR(IF(A760=TODAY(),GOOGLEFINANCE(B760),INDEX(GOOGLEFINANCE(B760,""price"",A760),2,2)))"),"")</f>
        <v/>
      </c>
      <c r="G760" s="75" t="s">
        <v>66</v>
      </c>
    </row>
    <row r="761" spans="1:7" ht="15.75" customHeight="1" x14ac:dyDescent="0.2">
      <c r="A761" s="71"/>
      <c r="B761" s="72"/>
      <c r="C761" s="72"/>
      <c r="D761" s="72"/>
      <c r="E761" s="74" t="s">
        <v>66</v>
      </c>
      <c r="F761" s="74" t="str">
        <f ca="1">IFERROR(__xludf.DUMMYFUNCTION("IFERROR(IF(A761=TODAY(),GOOGLEFINANCE(B761),INDEX(GOOGLEFINANCE(B761,""price"",A761),2,2)))"),"")</f>
        <v/>
      </c>
      <c r="G761" s="75" t="s">
        <v>66</v>
      </c>
    </row>
    <row r="762" spans="1:7" ht="15.75" customHeight="1" x14ac:dyDescent="0.2">
      <c r="A762" s="71"/>
      <c r="B762" s="72"/>
      <c r="C762" s="72"/>
      <c r="D762" s="72"/>
      <c r="E762" s="74" t="s">
        <v>66</v>
      </c>
      <c r="F762" s="74" t="str">
        <f ca="1">IFERROR(__xludf.DUMMYFUNCTION("IFERROR(IF(A762=TODAY(),GOOGLEFINANCE(B762),INDEX(GOOGLEFINANCE(B762,""price"",A762),2,2)))"),"")</f>
        <v/>
      </c>
      <c r="G762" s="75" t="s">
        <v>66</v>
      </c>
    </row>
    <row r="763" spans="1:7" ht="15.75" customHeight="1" x14ac:dyDescent="0.2">
      <c r="A763" s="71"/>
      <c r="B763" s="72"/>
      <c r="C763" s="72"/>
      <c r="D763" s="72"/>
      <c r="E763" s="74" t="s">
        <v>66</v>
      </c>
      <c r="F763" s="74" t="str">
        <f ca="1">IFERROR(__xludf.DUMMYFUNCTION("IFERROR(IF(A763=TODAY(),GOOGLEFINANCE(B763),INDEX(GOOGLEFINANCE(B763,""price"",A763),2,2)))"),"")</f>
        <v/>
      </c>
      <c r="G763" s="75" t="s">
        <v>66</v>
      </c>
    </row>
    <row r="764" spans="1:7" ht="15.75" customHeight="1" x14ac:dyDescent="0.2">
      <c r="A764" s="71"/>
      <c r="B764" s="72"/>
      <c r="C764" s="72"/>
      <c r="D764" s="72"/>
      <c r="E764" s="74" t="s">
        <v>66</v>
      </c>
      <c r="F764" s="74" t="str">
        <f ca="1">IFERROR(__xludf.DUMMYFUNCTION("IFERROR(IF(A764=TODAY(),GOOGLEFINANCE(B764),INDEX(GOOGLEFINANCE(B764,""price"",A764),2,2)))"),"")</f>
        <v/>
      </c>
      <c r="G764" s="75" t="s">
        <v>66</v>
      </c>
    </row>
    <row r="765" spans="1:7" ht="15.75" customHeight="1" x14ac:dyDescent="0.2">
      <c r="A765" s="71"/>
      <c r="B765" s="72"/>
      <c r="C765" s="72"/>
      <c r="D765" s="72"/>
      <c r="E765" s="74" t="s">
        <v>66</v>
      </c>
      <c r="F765" s="74" t="str">
        <f ca="1">IFERROR(__xludf.DUMMYFUNCTION("IFERROR(IF(A765=TODAY(),GOOGLEFINANCE(B765),INDEX(GOOGLEFINANCE(B765,""price"",A765),2,2)))"),"")</f>
        <v/>
      </c>
      <c r="G765" s="75" t="s">
        <v>66</v>
      </c>
    </row>
    <row r="766" spans="1:7" ht="15.75" customHeight="1" x14ac:dyDescent="0.2">
      <c r="A766" s="71"/>
      <c r="B766" s="72"/>
      <c r="C766" s="72"/>
      <c r="D766" s="72"/>
      <c r="E766" s="74" t="s">
        <v>66</v>
      </c>
      <c r="F766" s="74" t="str">
        <f ca="1">IFERROR(__xludf.DUMMYFUNCTION("IFERROR(IF(A766=TODAY(),GOOGLEFINANCE(B766),INDEX(GOOGLEFINANCE(B766,""price"",A766),2,2)))"),"")</f>
        <v/>
      </c>
      <c r="G766" s="75" t="s">
        <v>66</v>
      </c>
    </row>
    <row r="767" spans="1:7" ht="15.75" customHeight="1" x14ac:dyDescent="0.2">
      <c r="A767" s="71"/>
      <c r="B767" s="72"/>
      <c r="C767" s="72"/>
      <c r="D767" s="72"/>
      <c r="E767" s="74" t="s">
        <v>66</v>
      </c>
      <c r="F767" s="74" t="str">
        <f ca="1">IFERROR(__xludf.DUMMYFUNCTION("IFERROR(IF(A767=TODAY(),GOOGLEFINANCE(B767),INDEX(GOOGLEFINANCE(B767,""price"",A767),2,2)))"),"")</f>
        <v/>
      </c>
      <c r="G767" s="75" t="s">
        <v>66</v>
      </c>
    </row>
    <row r="768" spans="1:7" ht="15.75" customHeight="1" x14ac:dyDescent="0.2">
      <c r="A768" s="71"/>
      <c r="B768" s="72"/>
      <c r="C768" s="72"/>
      <c r="D768" s="72"/>
      <c r="E768" s="74" t="s">
        <v>66</v>
      </c>
      <c r="F768" s="74" t="str">
        <f ca="1">IFERROR(__xludf.DUMMYFUNCTION("IFERROR(IF(A768=TODAY(),GOOGLEFINANCE(B768),INDEX(GOOGLEFINANCE(B768,""price"",A768),2,2)))"),"")</f>
        <v/>
      </c>
      <c r="G768" s="75" t="s">
        <v>66</v>
      </c>
    </row>
    <row r="769" spans="1:7" ht="15.75" customHeight="1" x14ac:dyDescent="0.2">
      <c r="A769" s="71"/>
      <c r="B769" s="72"/>
      <c r="C769" s="72"/>
      <c r="D769" s="72"/>
      <c r="E769" s="74" t="s">
        <v>66</v>
      </c>
      <c r="F769" s="74" t="str">
        <f ca="1">IFERROR(__xludf.DUMMYFUNCTION("IFERROR(IF(A769=TODAY(),GOOGLEFINANCE(B769),INDEX(GOOGLEFINANCE(B769,""price"",A769),2,2)))"),"")</f>
        <v/>
      </c>
      <c r="G769" s="75" t="s">
        <v>66</v>
      </c>
    </row>
    <row r="770" spans="1:7" ht="15.75" customHeight="1" x14ac:dyDescent="0.2">
      <c r="A770" s="71"/>
      <c r="B770" s="72"/>
      <c r="C770" s="72"/>
      <c r="D770" s="72"/>
      <c r="E770" s="74" t="s">
        <v>66</v>
      </c>
      <c r="F770" s="74" t="str">
        <f ca="1">IFERROR(__xludf.DUMMYFUNCTION("IFERROR(IF(A770=TODAY(),GOOGLEFINANCE(B770),INDEX(GOOGLEFINANCE(B770,""price"",A770),2,2)))"),"")</f>
        <v/>
      </c>
      <c r="G770" s="75" t="s">
        <v>66</v>
      </c>
    </row>
    <row r="771" spans="1:7" ht="15.75" customHeight="1" x14ac:dyDescent="0.2">
      <c r="A771" s="71"/>
      <c r="B771" s="72"/>
      <c r="C771" s="72"/>
      <c r="D771" s="72"/>
      <c r="E771" s="74" t="s">
        <v>66</v>
      </c>
      <c r="F771" s="74" t="str">
        <f ca="1">IFERROR(__xludf.DUMMYFUNCTION("IFERROR(IF(A771=TODAY(),GOOGLEFINANCE(B771),INDEX(GOOGLEFINANCE(B771,""price"",A771),2,2)))"),"")</f>
        <v/>
      </c>
      <c r="G771" s="75" t="s">
        <v>66</v>
      </c>
    </row>
    <row r="772" spans="1:7" ht="15.75" customHeight="1" x14ac:dyDescent="0.2">
      <c r="A772" s="71"/>
      <c r="B772" s="72"/>
      <c r="C772" s="72"/>
      <c r="D772" s="72"/>
      <c r="E772" s="74" t="s">
        <v>66</v>
      </c>
      <c r="F772" s="74" t="str">
        <f ca="1">IFERROR(__xludf.DUMMYFUNCTION("IFERROR(IF(A772=TODAY(),GOOGLEFINANCE(B772),INDEX(GOOGLEFINANCE(B772,""price"",A772),2,2)))"),"")</f>
        <v/>
      </c>
      <c r="G772" s="75" t="s">
        <v>66</v>
      </c>
    </row>
    <row r="773" spans="1:7" ht="15.75" customHeight="1" x14ac:dyDescent="0.2">
      <c r="A773" s="71"/>
      <c r="B773" s="72"/>
      <c r="C773" s="72"/>
      <c r="D773" s="72"/>
      <c r="E773" s="74" t="s">
        <v>66</v>
      </c>
      <c r="F773" s="74" t="str">
        <f ca="1">IFERROR(__xludf.DUMMYFUNCTION("IFERROR(IF(A773=TODAY(),GOOGLEFINANCE(B773),INDEX(GOOGLEFINANCE(B773,""price"",A773),2,2)))"),"")</f>
        <v/>
      </c>
      <c r="G773" s="75" t="s">
        <v>66</v>
      </c>
    </row>
    <row r="774" spans="1:7" ht="15.75" customHeight="1" x14ac:dyDescent="0.2">
      <c r="A774" s="71"/>
      <c r="B774" s="72"/>
      <c r="C774" s="72"/>
      <c r="D774" s="72"/>
      <c r="E774" s="74" t="s">
        <v>66</v>
      </c>
      <c r="F774" s="74" t="str">
        <f ca="1">IFERROR(__xludf.DUMMYFUNCTION("IFERROR(IF(A774=TODAY(),GOOGLEFINANCE(B774),INDEX(GOOGLEFINANCE(B774,""price"",A774),2,2)))"),"")</f>
        <v/>
      </c>
      <c r="G774" s="75" t="s">
        <v>66</v>
      </c>
    </row>
    <row r="775" spans="1:7" ht="15.75" customHeight="1" x14ac:dyDescent="0.2">
      <c r="A775" s="71"/>
      <c r="B775" s="72"/>
      <c r="C775" s="72"/>
      <c r="D775" s="72"/>
      <c r="E775" s="74" t="s">
        <v>66</v>
      </c>
      <c r="F775" s="74" t="str">
        <f ca="1">IFERROR(__xludf.DUMMYFUNCTION("IFERROR(IF(A775=TODAY(),GOOGLEFINANCE(B775),INDEX(GOOGLEFINANCE(B775,""price"",A775),2,2)))"),"")</f>
        <v/>
      </c>
      <c r="G775" s="75" t="s">
        <v>66</v>
      </c>
    </row>
    <row r="776" spans="1:7" ht="15.75" customHeight="1" x14ac:dyDescent="0.2">
      <c r="A776" s="71"/>
      <c r="B776" s="72"/>
      <c r="C776" s="72"/>
      <c r="D776" s="72"/>
      <c r="E776" s="74" t="s">
        <v>66</v>
      </c>
      <c r="F776" s="74" t="str">
        <f ca="1">IFERROR(__xludf.DUMMYFUNCTION("IFERROR(IF(A776=TODAY(),GOOGLEFINANCE(B776),INDEX(GOOGLEFINANCE(B776,""price"",A776),2,2)))"),"")</f>
        <v/>
      </c>
      <c r="G776" s="75" t="s">
        <v>66</v>
      </c>
    </row>
    <row r="777" spans="1:7" ht="15.75" customHeight="1" x14ac:dyDescent="0.2">
      <c r="A777" s="71"/>
      <c r="B777" s="72"/>
      <c r="C777" s="72"/>
      <c r="D777" s="72"/>
      <c r="E777" s="74" t="s">
        <v>66</v>
      </c>
      <c r="F777" s="74" t="str">
        <f ca="1">IFERROR(__xludf.DUMMYFUNCTION("IFERROR(IF(A777=TODAY(),GOOGLEFINANCE(B777),INDEX(GOOGLEFINANCE(B777,""price"",A777),2,2)))"),"")</f>
        <v/>
      </c>
      <c r="G777" s="75" t="s">
        <v>66</v>
      </c>
    </row>
    <row r="778" spans="1:7" ht="15.75" customHeight="1" x14ac:dyDescent="0.2">
      <c r="A778" s="71"/>
      <c r="B778" s="72"/>
      <c r="C778" s="72"/>
      <c r="D778" s="72"/>
      <c r="E778" s="74" t="s">
        <v>66</v>
      </c>
      <c r="F778" s="74" t="str">
        <f ca="1">IFERROR(__xludf.DUMMYFUNCTION("IFERROR(IF(A778=TODAY(),GOOGLEFINANCE(B778),INDEX(GOOGLEFINANCE(B778,""price"",A778),2,2)))"),"")</f>
        <v/>
      </c>
      <c r="G778" s="75" t="s">
        <v>66</v>
      </c>
    </row>
    <row r="779" spans="1:7" ht="15.75" customHeight="1" x14ac:dyDescent="0.2">
      <c r="A779" s="71"/>
      <c r="B779" s="72"/>
      <c r="C779" s="72"/>
      <c r="D779" s="72"/>
      <c r="E779" s="74" t="s">
        <v>66</v>
      </c>
      <c r="F779" s="74" t="str">
        <f ca="1">IFERROR(__xludf.DUMMYFUNCTION("IFERROR(IF(A779=TODAY(),GOOGLEFINANCE(B779),INDEX(GOOGLEFINANCE(B779,""price"",A779),2,2)))"),"")</f>
        <v/>
      </c>
      <c r="G779" s="75" t="s">
        <v>66</v>
      </c>
    </row>
    <row r="780" spans="1:7" ht="15.75" customHeight="1" x14ac:dyDescent="0.2">
      <c r="A780" s="71"/>
      <c r="B780" s="72"/>
      <c r="C780" s="72"/>
      <c r="D780" s="72"/>
      <c r="E780" s="74" t="s">
        <v>66</v>
      </c>
      <c r="F780" s="74" t="str">
        <f ca="1">IFERROR(__xludf.DUMMYFUNCTION("IFERROR(IF(A780=TODAY(),GOOGLEFINANCE(B780),INDEX(GOOGLEFINANCE(B780,""price"",A780),2,2)))"),"")</f>
        <v/>
      </c>
      <c r="G780" s="75" t="s">
        <v>66</v>
      </c>
    </row>
    <row r="781" spans="1:7" ht="15.75" customHeight="1" x14ac:dyDescent="0.2">
      <c r="A781" s="71"/>
      <c r="B781" s="72"/>
      <c r="C781" s="72"/>
      <c r="D781" s="72"/>
      <c r="E781" s="74" t="s">
        <v>66</v>
      </c>
      <c r="F781" s="74" t="str">
        <f ca="1">IFERROR(__xludf.DUMMYFUNCTION("IFERROR(IF(A781=TODAY(),GOOGLEFINANCE(B781),INDEX(GOOGLEFINANCE(B781,""price"",A781),2,2)))"),"")</f>
        <v/>
      </c>
      <c r="G781" s="75" t="s">
        <v>66</v>
      </c>
    </row>
    <row r="782" spans="1:7" ht="15.75" customHeight="1" x14ac:dyDescent="0.2">
      <c r="A782" s="71"/>
      <c r="B782" s="72"/>
      <c r="C782" s="72"/>
      <c r="D782" s="72"/>
      <c r="E782" s="74" t="s">
        <v>66</v>
      </c>
      <c r="F782" s="74" t="str">
        <f ca="1">IFERROR(__xludf.DUMMYFUNCTION("IFERROR(IF(A782=TODAY(),GOOGLEFINANCE(B782),INDEX(GOOGLEFINANCE(B782,""price"",A782),2,2)))"),"")</f>
        <v/>
      </c>
      <c r="G782" s="75" t="s">
        <v>66</v>
      </c>
    </row>
    <row r="783" spans="1:7" ht="15.75" customHeight="1" x14ac:dyDescent="0.2">
      <c r="A783" s="71"/>
      <c r="B783" s="72"/>
      <c r="C783" s="72"/>
      <c r="D783" s="72"/>
      <c r="E783" s="74" t="s">
        <v>66</v>
      </c>
      <c r="F783" s="74" t="str">
        <f ca="1">IFERROR(__xludf.DUMMYFUNCTION("IFERROR(IF(A783=TODAY(),GOOGLEFINANCE(B783),INDEX(GOOGLEFINANCE(B783,""price"",A783),2,2)))"),"")</f>
        <v/>
      </c>
      <c r="G783" s="75" t="s">
        <v>66</v>
      </c>
    </row>
    <row r="784" spans="1:7" ht="15.75" customHeight="1" x14ac:dyDescent="0.2">
      <c r="A784" s="71"/>
      <c r="B784" s="72"/>
      <c r="C784" s="72"/>
      <c r="D784" s="72"/>
      <c r="E784" s="74" t="s">
        <v>66</v>
      </c>
      <c r="F784" s="74" t="str">
        <f ca="1">IFERROR(__xludf.DUMMYFUNCTION("IFERROR(IF(A784=TODAY(),GOOGLEFINANCE(B784),INDEX(GOOGLEFINANCE(B784,""price"",A784),2,2)))"),"")</f>
        <v/>
      </c>
      <c r="G784" s="75" t="s">
        <v>66</v>
      </c>
    </row>
    <row r="785" spans="1:7" ht="15.75" customHeight="1" x14ac:dyDescent="0.2">
      <c r="A785" s="71"/>
      <c r="B785" s="72"/>
      <c r="C785" s="72"/>
      <c r="D785" s="72"/>
      <c r="E785" s="74" t="s">
        <v>66</v>
      </c>
      <c r="F785" s="74" t="str">
        <f ca="1">IFERROR(__xludf.DUMMYFUNCTION("IFERROR(IF(A785=TODAY(),GOOGLEFINANCE(B785),INDEX(GOOGLEFINANCE(B785,""price"",A785),2,2)))"),"")</f>
        <v/>
      </c>
      <c r="G785" s="75" t="s">
        <v>66</v>
      </c>
    </row>
    <row r="786" spans="1:7" ht="15.75" customHeight="1" x14ac:dyDescent="0.2">
      <c r="A786" s="71"/>
      <c r="B786" s="72"/>
      <c r="C786" s="72"/>
      <c r="D786" s="72"/>
      <c r="E786" s="74" t="s">
        <v>66</v>
      </c>
      <c r="F786" s="74" t="str">
        <f ca="1">IFERROR(__xludf.DUMMYFUNCTION("IFERROR(IF(A786=TODAY(),GOOGLEFINANCE(B786),INDEX(GOOGLEFINANCE(B786,""price"",A786),2,2)))"),"")</f>
        <v/>
      </c>
      <c r="G786" s="75" t="s">
        <v>66</v>
      </c>
    </row>
    <row r="787" spans="1:7" ht="15.75" customHeight="1" x14ac:dyDescent="0.2">
      <c r="A787" s="71"/>
      <c r="B787" s="72"/>
      <c r="C787" s="72"/>
      <c r="D787" s="72"/>
      <c r="E787" s="74" t="s">
        <v>66</v>
      </c>
      <c r="F787" s="74" t="str">
        <f ca="1">IFERROR(__xludf.DUMMYFUNCTION("IFERROR(IF(A787=TODAY(),GOOGLEFINANCE(B787),INDEX(GOOGLEFINANCE(B787,""price"",A787),2,2)))"),"")</f>
        <v/>
      </c>
      <c r="G787" s="75" t="s">
        <v>66</v>
      </c>
    </row>
    <row r="788" spans="1:7" ht="15.75" customHeight="1" x14ac:dyDescent="0.2">
      <c r="A788" s="71"/>
      <c r="B788" s="72"/>
      <c r="C788" s="72"/>
      <c r="D788" s="72"/>
      <c r="E788" s="74" t="s">
        <v>66</v>
      </c>
      <c r="F788" s="74" t="str">
        <f ca="1">IFERROR(__xludf.DUMMYFUNCTION("IFERROR(IF(A788=TODAY(),GOOGLEFINANCE(B788),INDEX(GOOGLEFINANCE(B788,""price"",A788),2,2)))"),"")</f>
        <v/>
      </c>
      <c r="G788" s="75" t="s">
        <v>66</v>
      </c>
    </row>
    <row r="789" spans="1:7" ht="15.75" customHeight="1" x14ac:dyDescent="0.2">
      <c r="A789" s="71"/>
      <c r="B789" s="72"/>
      <c r="C789" s="72"/>
      <c r="D789" s="72"/>
      <c r="E789" s="74" t="s">
        <v>66</v>
      </c>
      <c r="F789" s="74" t="str">
        <f ca="1">IFERROR(__xludf.DUMMYFUNCTION("IFERROR(IF(A789=TODAY(),GOOGLEFINANCE(B789),INDEX(GOOGLEFINANCE(B789,""price"",A789),2,2)))"),"")</f>
        <v/>
      </c>
      <c r="G789" s="75" t="s">
        <v>66</v>
      </c>
    </row>
    <row r="790" spans="1:7" ht="15.75" customHeight="1" x14ac:dyDescent="0.2">
      <c r="A790" s="71"/>
      <c r="B790" s="72"/>
      <c r="C790" s="72"/>
      <c r="D790" s="72"/>
      <c r="E790" s="74" t="s">
        <v>66</v>
      </c>
      <c r="F790" s="74" t="str">
        <f ca="1">IFERROR(__xludf.DUMMYFUNCTION("IFERROR(IF(A790=TODAY(),GOOGLEFINANCE(B790),INDEX(GOOGLEFINANCE(B790,""price"",A790),2,2)))"),"")</f>
        <v/>
      </c>
      <c r="G790" s="75" t="s">
        <v>66</v>
      </c>
    </row>
    <row r="791" spans="1:7" ht="15.75" customHeight="1" x14ac:dyDescent="0.2">
      <c r="A791" s="71"/>
      <c r="B791" s="72"/>
      <c r="C791" s="72"/>
      <c r="D791" s="72"/>
      <c r="E791" s="74" t="s">
        <v>66</v>
      </c>
      <c r="F791" s="74" t="str">
        <f ca="1">IFERROR(__xludf.DUMMYFUNCTION("IFERROR(IF(A791=TODAY(),GOOGLEFINANCE(B791),INDEX(GOOGLEFINANCE(B791,""price"",A791),2,2)))"),"")</f>
        <v/>
      </c>
      <c r="G791" s="75" t="s">
        <v>66</v>
      </c>
    </row>
    <row r="792" spans="1:7" ht="15.75" customHeight="1" x14ac:dyDescent="0.2">
      <c r="A792" s="71"/>
      <c r="B792" s="72"/>
      <c r="C792" s="72"/>
      <c r="D792" s="72"/>
      <c r="E792" s="74" t="s">
        <v>66</v>
      </c>
      <c r="F792" s="74" t="str">
        <f ca="1">IFERROR(__xludf.DUMMYFUNCTION("IFERROR(IF(A792=TODAY(),GOOGLEFINANCE(B792),INDEX(GOOGLEFINANCE(B792,""price"",A792),2,2)))"),"")</f>
        <v/>
      </c>
      <c r="G792" s="75" t="s">
        <v>66</v>
      </c>
    </row>
    <row r="793" spans="1:7" ht="15.75" customHeight="1" x14ac:dyDescent="0.2">
      <c r="A793" s="71"/>
      <c r="B793" s="72"/>
      <c r="C793" s="72"/>
      <c r="D793" s="72"/>
      <c r="E793" s="74" t="s">
        <v>66</v>
      </c>
      <c r="F793" s="74" t="str">
        <f ca="1">IFERROR(__xludf.DUMMYFUNCTION("IFERROR(IF(A793=TODAY(),GOOGLEFINANCE(B793),INDEX(GOOGLEFINANCE(B793,""price"",A793),2,2)))"),"")</f>
        <v/>
      </c>
      <c r="G793" s="75" t="s">
        <v>66</v>
      </c>
    </row>
    <row r="794" spans="1:7" ht="15.75" customHeight="1" x14ac:dyDescent="0.2">
      <c r="A794" s="71"/>
      <c r="B794" s="72"/>
      <c r="C794" s="72"/>
      <c r="D794" s="72"/>
      <c r="E794" s="74" t="s">
        <v>66</v>
      </c>
      <c r="F794" s="74" t="str">
        <f ca="1">IFERROR(__xludf.DUMMYFUNCTION("IFERROR(IF(A794=TODAY(),GOOGLEFINANCE(B794),INDEX(GOOGLEFINANCE(B794,""price"",A794),2,2)))"),"")</f>
        <v/>
      </c>
      <c r="G794" s="75" t="s">
        <v>66</v>
      </c>
    </row>
    <row r="795" spans="1:7" ht="15.75" customHeight="1" x14ac:dyDescent="0.2">
      <c r="A795" s="71"/>
      <c r="B795" s="72"/>
      <c r="C795" s="72"/>
      <c r="D795" s="72"/>
      <c r="E795" s="74" t="s">
        <v>66</v>
      </c>
      <c r="F795" s="74" t="str">
        <f ca="1">IFERROR(__xludf.DUMMYFUNCTION("IFERROR(IF(A795=TODAY(),GOOGLEFINANCE(B795),INDEX(GOOGLEFINANCE(B795,""price"",A795),2,2)))"),"")</f>
        <v/>
      </c>
      <c r="G795" s="75" t="s">
        <v>66</v>
      </c>
    </row>
    <row r="796" spans="1:7" ht="15.75" customHeight="1" x14ac:dyDescent="0.2">
      <c r="A796" s="71"/>
      <c r="B796" s="72"/>
      <c r="C796" s="72"/>
      <c r="D796" s="72"/>
      <c r="E796" s="74" t="s">
        <v>66</v>
      </c>
      <c r="F796" s="74" t="str">
        <f ca="1">IFERROR(__xludf.DUMMYFUNCTION("IFERROR(IF(A796=TODAY(),GOOGLEFINANCE(B796),INDEX(GOOGLEFINANCE(B796,""price"",A796),2,2)))"),"")</f>
        <v/>
      </c>
      <c r="G796" s="75" t="s">
        <v>66</v>
      </c>
    </row>
    <row r="797" spans="1:7" ht="15.75" customHeight="1" x14ac:dyDescent="0.2">
      <c r="A797" s="71"/>
      <c r="B797" s="72"/>
      <c r="C797" s="72"/>
      <c r="D797" s="72"/>
      <c r="E797" s="74" t="s">
        <v>66</v>
      </c>
      <c r="F797" s="74" t="str">
        <f ca="1">IFERROR(__xludf.DUMMYFUNCTION("IFERROR(IF(A797=TODAY(),GOOGLEFINANCE(B797),INDEX(GOOGLEFINANCE(B797,""price"",A797),2,2)))"),"")</f>
        <v/>
      </c>
      <c r="G797" s="75" t="s">
        <v>66</v>
      </c>
    </row>
    <row r="798" spans="1:7" ht="15.75" customHeight="1" x14ac:dyDescent="0.2">
      <c r="A798" s="71"/>
      <c r="B798" s="72"/>
      <c r="C798" s="72"/>
      <c r="D798" s="72"/>
      <c r="E798" s="74" t="s">
        <v>66</v>
      </c>
      <c r="F798" s="74" t="str">
        <f ca="1">IFERROR(__xludf.DUMMYFUNCTION("IFERROR(IF(A798=TODAY(),GOOGLEFINANCE(B798),INDEX(GOOGLEFINANCE(B798,""price"",A798),2,2)))"),"")</f>
        <v/>
      </c>
      <c r="G798" s="75" t="s">
        <v>66</v>
      </c>
    </row>
    <row r="799" spans="1:7" ht="15.75" customHeight="1" x14ac:dyDescent="0.2">
      <c r="A799" s="71"/>
      <c r="B799" s="72"/>
      <c r="C799" s="72"/>
      <c r="D799" s="72"/>
      <c r="E799" s="74" t="s">
        <v>66</v>
      </c>
      <c r="F799" s="74" t="str">
        <f ca="1">IFERROR(__xludf.DUMMYFUNCTION("IFERROR(IF(A799=TODAY(),GOOGLEFINANCE(B799),INDEX(GOOGLEFINANCE(B799,""price"",A799),2,2)))"),"")</f>
        <v/>
      </c>
      <c r="G799" s="75" t="s">
        <v>66</v>
      </c>
    </row>
    <row r="800" spans="1:7" ht="15.75" customHeight="1" x14ac:dyDescent="0.2">
      <c r="A800" s="71"/>
      <c r="B800" s="72"/>
      <c r="C800" s="72"/>
      <c r="D800" s="72"/>
      <c r="E800" s="74" t="s">
        <v>66</v>
      </c>
      <c r="F800" s="74" t="str">
        <f ca="1">IFERROR(__xludf.DUMMYFUNCTION("IFERROR(IF(A800=TODAY(),GOOGLEFINANCE(B800),INDEX(GOOGLEFINANCE(B800,""price"",A800),2,2)))"),"")</f>
        <v/>
      </c>
      <c r="G800" s="75" t="s">
        <v>66</v>
      </c>
    </row>
    <row r="801" spans="1:7" ht="15.75" customHeight="1" x14ac:dyDescent="0.2">
      <c r="A801" s="71"/>
      <c r="B801" s="72"/>
      <c r="C801" s="72"/>
      <c r="D801" s="72"/>
      <c r="E801" s="74" t="s">
        <v>66</v>
      </c>
      <c r="F801" s="74" t="str">
        <f ca="1">IFERROR(__xludf.DUMMYFUNCTION("IFERROR(IF(A801=TODAY(),GOOGLEFINANCE(B801),INDEX(GOOGLEFINANCE(B801,""price"",A801),2,2)))"),"")</f>
        <v/>
      </c>
      <c r="G801" s="75" t="s">
        <v>66</v>
      </c>
    </row>
    <row r="802" spans="1:7" ht="15.75" customHeight="1" x14ac:dyDescent="0.2">
      <c r="A802" s="71"/>
      <c r="B802" s="72"/>
      <c r="C802" s="72"/>
      <c r="D802" s="72"/>
      <c r="E802" s="74" t="s">
        <v>66</v>
      </c>
      <c r="F802" s="74" t="str">
        <f ca="1">IFERROR(__xludf.DUMMYFUNCTION("IFERROR(IF(A802=TODAY(),GOOGLEFINANCE(B802),INDEX(GOOGLEFINANCE(B802,""price"",A802),2,2)))"),"")</f>
        <v/>
      </c>
      <c r="G802" s="75" t="s">
        <v>66</v>
      </c>
    </row>
    <row r="803" spans="1:7" ht="15.75" customHeight="1" x14ac:dyDescent="0.2">
      <c r="A803" s="71"/>
      <c r="B803" s="72"/>
      <c r="C803" s="72"/>
      <c r="D803" s="72"/>
      <c r="E803" s="74" t="s">
        <v>66</v>
      </c>
      <c r="F803" s="74" t="str">
        <f ca="1">IFERROR(__xludf.DUMMYFUNCTION("IFERROR(IF(A803=TODAY(),GOOGLEFINANCE(B803),INDEX(GOOGLEFINANCE(B803,""price"",A803),2,2)))"),"")</f>
        <v/>
      </c>
      <c r="G803" s="75" t="s">
        <v>66</v>
      </c>
    </row>
    <row r="804" spans="1:7" ht="15.75" customHeight="1" x14ac:dyDescent="0.2">
      <c r="A804" s="71"/>
      <c r="B804" s="72"/>
      <c r="C804" s="72"/>
      <c r="D804" s="72"/>
      <c r="E804" s="74" t="s">
        <v>66</v>
      </c>
      <c r="F804" s="74" t="str">
        <f ca="1">IFERROR(__xludf.DUMMYFUNCTION("IFERROR(IF(A804=TODAY(),GOOGLEFINANCE(B804),INDEX(GOOGLEFINANCE(B804,""price"",A804),2,2)))"),"")</f>
        <v/>
      </c>
      <c r="G804" s="75" t="s">
        <v>66</v>
      </c>
    </row>
    <row r="805" spans="1:7" ht="15.75" customHeight="1" x14ac:dyDescent="0.2">
      <c r="A805" s="71"/>
      <c r="B805" s="72"/>
      <c r="C805" s="72"/>
      <c r="D805" s="72"/>
      <c r="E805" s="74" t="s">
        <v>66</v>
      </c>
      <c r="F805" s="74" t="str">
        <f ca="1">IFERROR(__xludf.DUMMYFUNCTION("IFERROR(IF(A805=TODAY(),GOOGLEFINANCE(B805),INDEX(GOOGLEFINANCE(B805,""price"",A805),2,2)))"),"")</f>
        <v/>
      </c>
      <c r="G805" s="75" t="s">
        <v>66</v>
      </c>
    </row>
    <row r="806" spans="1:7" ht="15.75" customHeight="1" x14ac:dyDescent="0.2">
      <c r="A806" s="71"/>
      <c r="B806" s="72"/>
      <c r="C806" s="72"/>
      <c r="D806" s="72"/>
      <c r="E806" s="74" t="s">
        <v>66</v>
      </c>
      <c r="F806" s="74" t="str">
        <f ca="1">IFERROR(__xludf.DUMMYFUNCTION("IFERROR(IF(A806=TODAY(),GOOGLEFINANCE(B806),INDEX(GOOGLEFINANCE(B806,""price"",A806),2,2)))"),"")</f>
        <v/>
      </c>
      <c r="G806" s="75" t="s">
        <v>66</v>
      </c>
    </row>
    <row r="807" spans="1:7" ht="15.75" customHeight="1" x14ac:dyDescent="0.2">
      <c r="A807" s="71"/>
      <c r="B807" s="72"/>
      <c r="C807" s="72"/>
      <c r="D807" s="72"/>
      <c r="E807" s="74" t="s">
        <v>66</v>
      </c>
      <c r="F807" s="74" t="str">
        <f ca="1">IFERROR(__xludf.DUMMYFUNCTION("IFERROR(IF(A807=TODAY(),GOOGLEFINANCE(B807),INDEX(GOOGLEFINANCE(B807,""price"",A807),2,2)))"),"")</f>
        <v/>
      </c>
      <c r="G807" s="75" t="s">
        <v>66</v>
      </c>
    </row>
    <row r="808" spans="1:7" ht="15.75" customHeight="1" x14ac:dyDescent="0.2">
      <c r="A808" s="71"/>
      <c r="B808" s="72"/>
      <c r="C808" s="72"/>
      <c r="D808" s="72"/>
      <c r="E808" s="74" t="s">
        <v>66</v>
      </c>
      <c r="F808" s="74" t="str">
        <f ca="1">IFERROR(__xludf.DUMMYFUNCTION("IFERROR(IF(A808=TODAY(),GOOGLEFINANCE(B808),INDEX(GOOGLEFINANCE(B808,""price"",A808),2,2)))"),"")</f>
        <v/>
      </c>
      <c r="G808" s="75" t="s">
        <v>66</v>
      </c>
    </row>
    <row r="809" spans="1:7" ht="15.75" customHeight="1" x14ac:dyDescent="0.2">
      <c r="A809" s="71"/>
      <c r="B809" s="72"/>
      <c r="C809" s="72"/>
      <c r="D809" s="72"/>
      <c r="E809" s="74" t="s">
        <v>66</v>
      </c>
      <c r="F809" s="74" t="str">
        <f ca="1">IFERROR(__xludf.DUMMYFUNCTION("IFERROR(IF(A809=TODAY(),GOOGLEFINANCE(B809),INDEX(GOOGLEFINANCE(B809,""price"",A809),2,2)))"),"")</f>
        <v/>
      </c>
      <c r="G809" s="75" t="s">
        <v>66</v>
      </c>
    </row>
    <row r="810" spans="1:7" ht="15.75" customHeight="1" x14ac:dyDescent="0.2">
      <c r="A810" s="71"/>
      <c r="B810" s="72"/>
      <c r="C810" s="72"/>
      <c r="D810" s="72"/>
      <c r="E810" s="74" t="s">
        <v>66</v>
      </c>
      <c r="F810" s="74" t="str">
        <f ca="1">IFERROR(__xludf.DUMMYFUNCTION("IFERROR(IF(A810=TODAY(),GOOGLEFINANCE(B810),INDEX(GOOGLEFINANCE(B810,""price"",A810),2,2)))"),"")</f>
        <v/>
      </c>
      <c r="G810" s="75" t="s">
        <v>66</v>
      </c>
    </row>
    <row r="811" spans="1:7" ht="15.75" customHeight="1" x14ac:dyDescent="0.2">
      <c r="A811" s="71"/>
      <c r="B811" s="72"/>
      <c r="C811" s="72"/>
      <c r="D811" s="72"/>
      <c r="E811" s="74" t="s">
        <v>66</v>
      </c>
      <c r="F811" s="74" t="str">
        <f ca="1">IFERROR(__xludf.DUMMYFUNCTION("IFERROR(IF(A811=TODAY(),GOOGLEFINANCE(B811),INDEX(GOOGLEFINANCE(B811,""price"",A811),2,2)))"),"")</f>
        <v/>
      </c>
      <c r="G811" s="75" t="s">
        <v>66</v>
      </c>
    </row>
    <row r="812" spans="1:7" ht="15.75" customHeight="1" x14ac:dyDescent="0.2">
      <c r="A812" s="71"/>
      <c r="B812" s="72"/>
      <c r="C812" s="72"/>
      <c r="D812" s="72"/>
      <c r="E812" s="74" t="s">
        <v>66</v>
      </c>
      <c r="F812" s="74" t="str">
        <f ca="1">IFERROR(__xludf.DUMMYFUNCTION("IFERROR(IF(A812=TODAY(),GOOGLEFINANCE(B812),INDEX(GOOGLEFINANCE(B812,""price"",A812),2,2)))"),"")</f>
        <v/>
      </c>
      <c r="G812" s="75" t="s">
        <v>66</v>
      </c>
    </row>
    <row r="813" spans="1:7" ht="15.75" customHeight="1" x14ac:dyDescent="0.2">
      <c r="A813" s="71"/>
      <c r="B813" s="72"/>
      <c r="C813" s="72"/>
      <c r="D813" s="72"/>
      <c r="E813" s="74" t="s">
        <v>66</v>
      </c>
      <c r="F813" s="74" t="str">
        <f ca="1">IFERROR(__xludf.DUMMYFUNCTION("IFERROR(IF(A813=TODAY(),GOOGLEFINANCE(B813),INDEX(GOOGLEFINANCE(B813,""price"",A813),2,2)))"),"")</f>
        <v/>
      </c>
      <c r="G813" s="75" t="s">
        <v>66</v>
      </c>
    </row>
    <row r="814" spans="1:7" ht="15.75" customHeight="1" x14ac:dyDescent="0.2">
      <c r="A814" s="71"/>
      <c r="B814" s="72"/>
      <c r="C814" s="72"/>
      <c r="D814" s="72"/>
      <c r="E814" s="74" t="s">
        <v>66</v>
      </c>
      <c r="F814" s="74" t="str">
        <f ca="1">IFERROR(__xludf.DUMMYFUNCTION("IFERROR(IF(A814=TODAY(),GOOGLEFINANCE(B814),INDEX(GOOGLEFINANCE(B814,""price"",A814),2,2)))"),"")</f>
        <v/>
      </c>
      <c r="G814" s="75" t="s">
        <v>66</v>
      </c>
    </row>
    <row r="815" spans="1:7" ht="15.75" customHeight="1" x14ac:dyDescent="0.2">
      <c r="A815" s="71"/>
      <c r="B815" s="72"/>
      <c r="C815" s="72"/>
      <c r="D815" s="72"/>
      <c r="E815" s="74" t="s">
        <v>66</v>
      </c>
      <c r="F815" s="74" t="str">
        <f ca="1">IFERROR(__xludf.DUMMYFUNCTION("IFERROR(IF(A815=TODAY(),GOOGLEFINANCE(B815),INDEX(GOOGLEFINANCE(B815,""price"",A815),2,2)))"),"")</f>
        <v/>
      </c>
      <c r="G815" s="75" t="s">
        <v>66</v>
      </c>
    </row>
    <row r="816" spans="1:7" ht="15.75" customHeight="1" x14ac:dyDescent="0.2">
      <c r="A816" s="71"/>
      <c r="B816" s="72"/>
      <c r="C816" s="72"/>
      <c r="D816" s="72"/>
      <c r="E816" s="74" t="s">
        <v>66</v>
      </c>
      <c r="F816" s="74" t="str">
        <f ca="1">IFERROR(__xludf.DUMMYFUNCTION("IFERROR(IF(A816=TODAY(),GOOGLEFINANCE(B816),INDEX(GOOGLEFINANCE(B816,""price"",A816),2,2)))"),"")</f>
        <v/>
      </c>
      <c r="G816" s="75" t="s">
        <v>66</v>
      </c>
    </row>
    <row r="817" spans="1:7" ht="15.75" customHeight="1" x14ac:dyDescent="0.2">
      <c r="A817" s="71"/>
      <c r="B817" s="72"/>
      <c r="C817" s="72"/>
      <c r="D817" s="72"/>
      <c r="E817" s="74" t="s">
        <v>66</v>
      </c>
      <c r="F817" s="74" t="str">
        <f ca="1">IFERROR(__xludf.DUMMYFUNCTION("IFERROR(IF(A817=TODAY(),GOOGLEFINANCE(B817),INDEX(GOOGLEFINANCE(B817,""price"",A817),2,2)))"),"")</f>
        <v/>
      </c>
      <c r="G817" s="75" t="s">
        <v>66</v>
      </c>
    </row>
    <row r="818" spans="1:7" ht="15.75" customHeight="1" x14ac:dyDescent="0.2">
      <c r="A818" s="71"/>
      <c r="B818" s="72"/>
      <c r="C818" s="72"/>
      <c r="D818" s="72"/>
      <c r="E818" s="74" t="s">
        <v>66</v>
      </c>
      <c r="F818" s="74" t="str">
        <f ca="1">IFERROR(__xludf.DUMMYFUNCTION("IFERROR(IF(A818=TODAY(),GOOGLEFINANCE(B818),INDEX(GOOGLEFINANCE(B818,""price"",A818),2,2)))"),"")</f>
        <v/>
      </c>
      <c r="G818" s="75" t="s">
        <v>66</v>
      </c>
    </row>
    <row r="819" spans="1:7" ht="15.75" customHeight="1" x14ac:dyDescent="0.2">
      <c r="A819" s="71"/>
      <c r="B819" s="72"/>
      <c r="C819" s="72"/>
      <c r="D819" s="72"/>
      <c r="E819" s="74" t="s">
        <v>66</v>
      </c>
      <c r="F819" s="74" t="str">
        <f ca="1">IFERROR(__xludf.DUMMYFUNCTION("IFERROR(IF(A819=TODAY(),GOOGLEFINANCE(B819),INDEX(GOOGLEFINANCE(B819,""price"",A819),2,2)))"),"")</f>
        <v/>
      </c>
      <c r="G819" s="75" t="s">
        <v>66</v>
      </c>
    </row>
    <row r="820" spans="1:7" ht="15.75" customHeight="1" x14ac:dyDescent="0.2">
      <c r="A820" s="71"/>
      <c r="B820" s="72"/>
      <c r="C820" s="72"/>
      <c r="D820" s="72"/>
      <c r="E820" s="74" t="s">
        <v>66</v>
      </c>
      <c r="F820" s="74" t="str">
        <f ca="1">IFERROR(__xludf.DUMMYFUNCTION("IFERROR(IF(A820=TODAY(),GOOGLEFINANCE(B820),INDEX(GOOGLEFINANCE(B820,""price"",A820),2,2)))"),"")</f>
        <v/>
      </c>
      <c r="G820" s="75" t="s">
        <v>66</v>
      </c>
    </row>
    <row r="821" spans="1:7" ht="15.75" customHeight="1" x14ac:dyDescent="0.2">
      <c r="A821" s="71"/>
      <c r="B821" s="72"/>
      <c r="C821" s="72"/>
      <c r="D821" s="72"/>
      <c r="E821" s="74" t="s">
        <v>66</v>
      </c>
      <c r="F821" s="74" t="str">
        <f ca="1">IFERROR(__xludf.DUMMYFUNCTION("IFERROR(IF(A821=TODAY(),GOOGLEFINANCE(B821),INDEX(GOOGLEFINANCE(B821,""price"",A821),2,2)))"),"")</f>
        <v/>
      </c>
      <c r="G821" s="75" t="s">
        <v>66</v>
      </c>
    </row>
    <row r="822" spans="1:7" ht="15.75" customHeight="1" x14ac:dyDescent="0.2">
      <c r="A822" s="71"/>
      <c r="B822" s="72"/>
      <c r="C822" s="72"/>
      <c r="D822" s="72"/>
      <c r="E822" s="74" t="s">
        <v>66</v>
      </c>
      <c r="F822" s="74" t="str">
        <f ca="1">IFERROR(__xludf.DUMMYFUNCTION("IFERROR(IF(A822=TODAY(),GOOGLEFINANCE(B822),INDEX(GOOGLEFINANCE(B822,""price"",A822),2,2)))"),"")</f>
        <v/>
      </c>
      <c r="G822" s="75" t="s">
        <v>66</v>
      </c>
    </row>
    <row r="823" spans="1:7" ht="15.75" customHeight="1" x14ac:dyDescent="0.2">
      <c r="A823" s="71"/>
      <c r="B823" s="72"/>
      <c r="C823" s="72"/>
      <c r="D823" s="72"/>
      <c r="E823" s="74" t="s">
        <v>66</v>
      </c>
      <c r="F823" s="74" t="str">
        <f ca="1">IFERROR(__xludf.DUMMYFUNCTION("IFERROR(IF(A823=TODAY(),GOOGLEFINANCE(B823),INDEX(GOOGLEFINANCE(B823,""price"",A823),2,2)))"),"")</f>
        <v/>
      </c>
      <c r="G823" s="75" t="s">
        <v>66</v>
      </c>
    </row>
    <row r="824" spans="1:7" ht="15.75" customHeight="1" x14ac:dyDescent="0.2">
      <c r="A824" s="71"/>
      <c r="B824" s="72"/>
      <c r="C824" s="72"/>
      <c r="D824" s="72"/>
      <c r="E824" s="74" t="s">
        <v>66</v>
      </c>
      <c r="F824" s="74" t="str">
        <f ca="1">IFERROR(__xludf.DUMMYFUNCTION("IFERROR(IF(A824=TODAY(),GOOGLEFINANCE(B824),INDEX(GOOGLEFINANCE(B824,""price"",A824),2,2)))"),"")</f>
        <v/>
      </c>
      <c r="G824" s="75" t="s">
        <v>66</v>
      </c>
    </row>
    <row r="825" spans="1:7" ht="15.75" customHeight="1" x14ac:dyDescent="0.2">
      <c r="A825" s="71"/>
      <c r="B825" s="72"/>
      <c r="C825" s="72"/>
      <c r="D825" s="72"/>
      <c r="E825" s="74" t="s">
        <v>66</v>
      </c>
      <c r="F825" s="74" t="str">
        <f ca="1">IFERROR(__xludf.DUMMYFUNCTION("IFERROR(IF(A825=TODAY(),GOOGLEFINANCE(B825),INDEX(GOOGLEFINANCE(B825,""price"",A825),2,2)))"),"")</f>
        <v/>
      </c>
      <c r="G825" s="75" t="s">
        <v>66</v>
      </c>
    </row>
    <row r="826" spans="1:7" ht="15.75" customHeight="1" x14ac:dyDescent="0.2">
      <c r="A826" s="71"/>
      <c r="B826" s="72"/>
      <c r="C826" s="72"/>
      <c r="D826" s="72"/>
      <c r="E826" s="74" t="s">
        <v>66</v>
      </c>
      <c r="F826" s="74" t="str">
        <f ca="1">IFERROR(__xludf.DUMMYFUNCTION("IFERROR(IF(A826=TODAY(),GOOGLEFINANCE(B826),INDEX(GOOGLEFINANCE(B826,""price"",A826),2,2)))"),"")</f>
        <v/>
      </c>
      <c r="G826" s="75" t="s">
        <v>66</v>
      </c>
    </row>
    <row r="827" spans="1:7" ht="15.75" customHeight="1" x14ac:dyDescent="0.2">
      <c r="A827" s="71"/>
      <c r="B827" s="72"/>
      <c r="C827" s="72"/>
      <c r="D827" s="72"/>
      <c r="E827" s="74" t="s">
        <v>66</v>
      </c>
      <c r="F827" s="74" t="str">
        <f ca="1">IFERROR(__xludf.DUMMYFUNCTION("IFERROR(IF(A827=TODAY(),GOOGLEFINANCE(B827),INDEX(GOOGLEFINANCE(B827,""price"",A827),2,2)))"),"")</f>
        <v/>
      </c>
      <c r="G827" s="75" t="s">
        <v>66</v>
      </c>
    </row>
    <row r="828" spans="1:7" ht="15.75" customHeight="1" x14ac:dyDescent="0.2">
      <c r="A828" s="71"/>
      <c r="B828" s="72"/>
      <c r="C828" s="72"/>
      <c r="D828" s="72"/>
      <c r="E828" s="74" t="s">
        <v>66</v>
      </c>
      <c r="F828" s="74" t="str">
        <f ca="1">IFERROR(__xludf.DUMMYFUNCTION("IFERROR(IF(A828=TODAY(),GOOGLEFINANCE(B828),INDEX(GOOGLEFINANCE(B828,""price"",A828),2,2)))"),"")</f>
        <v/>
      </c>
      <c r="G828" s="75" t="s">
        <v>66</v>
      </c>
    </row>
    <row r="829" spans="1:7" ht="15.75" customHeight="1" x14ac:dyDescent="0.2">
      <c r="A829" s="71"/>
      <c r="B829" s="72"/>
      <c r="C829" s="72"/>
      <c r="D829" s="72"/>
      <c r="E829" s="74" t="s">
        <v>66</v>
      </c>
      <c r="F829" s="74" t="str">
        <f ca="1">IFERROR(__xludf.DUMMYFUNCTION("IFERROR(IF(A829=TODAY(),GOOGLEFINANCE(B829),INDEX(GOOGLEFINANCE(B829,""price"",A829),2,2)))"),"")</f>
        <v/>
      </c>
      <c r="G829" s="75" t="s">
        <v>66</v>
      </c>
    </row>
    <row r="830" spans="1:7" ht="15.75" customHeight="1" x14ac:dyDescent="0.2">
      <c r="A830" s="71"/>
      <c r="B830" s="72"/>
      <c r="C830" s="72"/>
      <c r="D830" s="72"/>
      <c r="E830" s="74" t="s">
        <v>66</v>
      </c>
      <c r="F830" s="74" t="str">
        <f ca="1">IFERROR(__xludf.DUMMYFUNCTION("IFERROR(IF(A830=TODAY(),GOOGLEFINANCE(B830),INDEX(GOOGLEFINANCE(B830,""price"",A830),2,2)))"),"")</f>
        <v/>
      </c>
      <c r="G830" s="75" t="s">
        <v>66</v>
      </c>
    </row>
    <row r="831" spans="1:7" ht="15.75" customHeight="1" x14ac:dyDescent="0.2">
      <c r="A831" s="71"/>
      <c r="B831" s="72"/>
      <c r="C831" s="72"/>
      <c r="D831" s="72"/>
      <c r="E831" s="74" t="s">
        <v>66</v>
      </c>
      <c r="F831" s="74" t="str">
        <f ca="1">IFERROR(__xludf.DUMMYFUNCTION("IFERROR(IF(A831=TODAY(),GOOGLEFINANCE(B831),INDEX(GOOGLEFINANCE(B831,""price"",A831),2,2)))"),"")</f>
        <v/>
      </c>
      <c r="G831" s="75" t="s">
        <v>66</v>
      </c>
    </row>
    <row r="832" spans="1:7" ht="15.75" customHeight="1" x14ac:dyDescent="0.2">
      <c r="A832" s="71"/>
      <c r="B832" s="72"/>
      <c r="C832" s="72"/>
      <c r="D832" s="72"/>
      <c r="E832" s="74" t="s">
        <v>66</v>
      </c>
      <c r="F832" s="74" t="str">
        <f ca="1">IFERROR(__xludf.DUMMYFUNCTION("IFERROR(IF(A832=TODAY(),GOOGLEFINANCE(B832),INDEX(GOOGLEFINANCE(B832,""price"",A832),2,2)))"),"")</f>
        <v/>
      </c>
      <c r="G832" s="75" t="s">
        <v>66</v>
      </c>
    </row>
    <row r="833" spans="1:7" ht="15.75" customHeight="1" x14ac:dyDescent="0.2">
      <c r="A833" s="71"/>
      <c r="B833" s="72"/>
      <c r="C833" s="72"/>
      <c r="D833" s="72"/>
      <c r="E833" s="74" t="s">
        <v>66</v>
      </c>
      <c r="F833" s="74" t="str">
        <f ca="1">IFERROR(__xludf.DUMMYFUNCTION("IFERROR(IF(A833=TODAY(),GOOGLEFINANCE(B833),INDEX(GOOGLEFINANCE(B833,""price"",A833),2,2)))"),"")</f>
        <v/>
      </c>
      <c r="G833" s="75" t="s">
        <v>66</v>
      </c>
    </row>
    <row r="834" spans="1:7" ht="15.75" customHeight="1" x14ac:dyDescent="0.2">
      <c r="A834" s="71"/>
      <c r="B834" s="72"/>
      <c r="C834" s="72"/>
      <c r="D834" s="72"/>
      <c r="E834" s="74" t="s">
        <v>66</v>
      </c>
      <c r="F834" s="74" t="str">
        <f ca="1">IFERROR(__xludf.DUMMYFUNCTION("IFERROR(IF(A834=TODAY(),GOOGLEFINANCE(B834),INDEX(GOOGLEFINANCE(B834,""price"",A834),2,2)))"),"")</f>
        <v/>
      </c>
      <c r="G834" s="75" t="s">
        <v>66</v>
      </c>
    </row>
    <row r="835" spans="1:7" ht="15.75" customHeight="1" x14ac:dyDescent="0.2">
      <c r="A835" s="71"/>
      <c r="B835" s="72"/>
      <c r="C835" s="72"/>
      <c r="D835" s="72"/>
      <c r="E835" s="74" t="s">
        <v>66</v>
      </c>
      <c r="F835" s="74" t="str">
        <f ca="1">IFERROR(__xludf.DUMMYFUNCTION("IFERROR(IF(A835=TODAY(),GOOGLEFINANCE(B835),INDEX(GOOGLEFINANCE(B835,""price"",A835),2,2)))"),"")</f>
        <v/>
      </c>
      <c r="G835" s="75" t="s">
        <v>66</v>
      </c>
    </row>
    <row r="836" spans="1:7" ht="15.75" customHeight="1" x14ac:dyDescent="0.2">
      <c r="A836" s="71"/>
      <c r="B836" s="72"/>
      <c r="C836" s="72"/>
      <c r="D836" s="72"/>
      <c r="E836" s="74" t="s">
        <v>66</v>
      </c>
      <c r="F836" s="74" t="str">
        <f ca="1">IFERROR(__xludf.DUMMYFUNCTION("IFERROR(IF(A836=TODAY(),GOOGLEFINANCE(B836),INDEX(GOOGLEFINANCE(B836,""price"",A836),2,2)))"),"")</f>
        <v/>
      </c>
      <c r="G836" s="75" t="s">
        <v>66</v>
      </c>
    </row>
    <row r="837" spans="1:7" ht="15.75" customHeight="1" x14ac:dyDescent="0.2">
      <c r="A837" s="71"/>
      <c r="B837" s="72"/>
      <c r="C837" s="72"/>
      <c r="D837" s="72"/>
      <c r="E837" s="74" t="s">
        <v>66</v>
      </c>
      <c r="F837" s="74" t="str">
        <f ca="1">IFERROR(__xludf.DUMMYFUNCTION("IFERROR(IF(A837=TODAY(),GOOGLEFINANCE(B837),INDEX(GOOGLEFINANCE(B837,""price"",A837),2,2)))"),"")</f>
        <v/>
      </c>
      <c r="G837" s="75" t="s">
        <v>66</v>
      </c>
    </row>
    <row r="838" spans="1:7" ht="15.75" customHeight="1" x14ac:dyDescent="0.2">
      <c r="A838" s="71"/>
      <c r="B838" s="72"/>
      <c r="C838" s="72"/>
      <c r="D838" s="72"/>
      <c r="E838" s="74" t="s">
        <v>66</v>
      </c>
      <c r="F838" s="74" t="str">
        <f ca="1">IFERROR(__xludf.DUMMYFUNCTION("IFERROR(IF(A838=TODAY(),GOOGLEFINANCE(B838),INDEX(GOOGLEFINANCE(B838,""price"",A838),2,2)))"),"")</f>
        <v/>
      </c>
      <c r="G838" s="75" t="s">
        <v>66</v>
      </c>
    </row>
    <row r="839" spans="1:7" ht="15.75" customHeight="1" x14ac:dyDescent="0.2">
      <c r="A839" s="71"/>
      <c r="B839" s="72"/>
      <c r="C839" s="72"/>
      <c r="D839" s="72"/>
      <c r="E839" s="74" t="s">
        <v>66</v>
      </c>
      <c r="F839" s="74" t="str">
        <f ca="1">IFERROR(__xludf.DUMMYFUNCTION("IFERROR(IF(A839=TODAY(),GOOGLEFINANCE(B839),INDEX(GOOGLEFINANCE(B839,""price"",A839),2,2)))"),"")</f>
        <v/>
      </c>
      <c r="G839" s="75" t="s">
        <v>66</v>
      </c>
    </row>
    <row r="840" spans="1:7" ht="15.75" customHeight="1" x14ac:dyDescent="0.2">
      <c r="A840" s="71"/>
      <c r="B840" s="72"/>
      <c r="C840" s="72"/>
      <c r="D840" s="72"/>
      <c r="E840" s="74" t="s">
        <v>66</v>
      </c>
      <c r="F840" s="74" t="str">
        <f ca="1">IFERROR(__xludf.DUMMYFUNCTION("IFERROR(IF(A840=TODAY(),GOOGLEFINANCE(B840),INDEX(GOOGLEFINANCE(B840,""price"",A840),2,2)))"),"")</f>
        <v/>
      </c>
      <c r="G840" s="75" t="s">
        <v>66</v>
      </c>
    </row>
    <row r="841" spans="1:7" ht="15.75" customHeight="1" x14ac:dyDescent="0.2">
      <c r="A841" s="71"/>
      <c r="B841" s="72"/>
      <c r="C841" s="72"/>
      <c r="D841" s="72"/>
      <c r="E841" s="74" t="s">
        <v>66</v>
      </c>
      <c r="F841" s="74" t="str">
        <f ca="1">IFERROR(__xludf.DUMMYFUNCTION("IFERROR(IF(A841=TODAY(),GOOGLEFINANCE(B841),INDEX(GOOGLEFINANCE(B841,""price"",A841),2,2)))"),"")</f>
        <v/>
      </c>
      <c r="G841" s="75" t="s">
        <v>66</v>
      </c>
    </row>
    <row r="842" spans="1:7" ht="15.75" customHeight="1" x14ac:dyDescent="0.2">
      <c r="A842" s="71"/>
      <c r="B842" s="72"/>
      <c r="C842" s="72"/>
      <c r="D842" s="72"/>
      <c r="E842" s="74" t="s">
        <v>66</v>
      </c>
      <c r="F842" s="74" t="str">
        <f ca="1">IFERROR(__xludf.DUMMYFUNCTION("IFERROR(IF(A842=TODAY(),GOOGLEFINANCE(B842),INDEX(GOOGLEFINANCE(B842,""price"",A842),2,2)))"),"")</f>
        <v/>
      </c>
      <c r="G842" s="75" t="s">
        <v>66</v>
      </c>
    </row>
    <row r="843" spans="1:7" ht="15.75" customHeight="1" x14ac:dyDescent="0.2">
      <c r="A843" s="71"/>
      <c r="B843" s="72"/>
      <c r="C843" s="72"/>
      <c r="D843" s="72"/>
      <c r="E843" s="74" t="s">
        <v>66</v>
      </c>
      <c r="F843" s="74" t="str">
        <f ca="1">IFERROR(__xludf.DUMMYFUNCTION("IFERROR(IF(A843=TODAY(),GOOGLEFINANCE(B843),INDEX(GOOGLEFINANCE(B843,""price"",A843),2,2)))"),"")</f>
        <v/>
      </c>
      <c r="G843" s="75" t="s">
        <v>66</v>
      </c>
    </row>
    <row r="844" spans="1:7" ht="15.75" customHeight="1" x14ac:dyDescent="0.2">
      <c r="A844" s="71"/>
      <c r="B844" s="72"/>
      <c r="C844" s="72"/>
      <c r="D844" s="72"/>
      <c r="E844" s="74" t="s">
        <v>66</v>
      </c>
      <c r="F844" s="74" t="str">
        <f ca="1">IFERROR(__xludf.DUMMYFUNCTION("IFERROR(IF(A844=TODAY(),GOOGLEFINANCE(B844),INDEX(GOOGLEFINANCE(B844,""price"",A844),2,2)))"),"")</f>
        <v/>
      </c>
      <c r="G844" s="75" t="s">
        <v>66</v>
      </c>
    </row>
    <row r="845" spans="1:7" ht="15.75" customHeight="1" x14ac:dyDescent="0.2">
      <c r="A845" s="71"/>
      <c r="B845" s="72"/>
      <c r="C845" s="72"/>
      <c r="D845" s="72"/>
      <c r="E845" s="74" t="s">
        <v>66</v>
      </c>
      <c r="F845" s="74" t="str">
        <f ca="1">IFERROR(__xludf.DUMMYFUNCTION("IFERROR(IF(A845=TODAY(),GOOGLEFINANCE(B845),INDEX(GOOGLEFINANCE(B845,""price"",A845),2,2)))"),"")</f>
        <v/>
      </c>
      <c r="G845" s="75" t="s">
        <v>66</v>
      </c>
    </row>
    <row r="846" spans="1:7" ht="15.75" customHeight="1" x14ac:dyDescent="0.2">
      <c r="A846" s="71"/>
      <c r="B846" s="72"/>
      <c r="C846" s="72"/>
      <c r="D846" s="72"/>
      <c r="E846" s="74" t="s">
        <v>66</v>
      </c>
      <c r="F846" s="74" t="str">
        <f ca="1">IFERROR(__xludf.DUMMYFUNCTION("IFERROR(IF(A846=TODAY(),GOOGLEFINANCE(B846),INDEX(GOOGLEFINANCE(B846,""price"",A846),2,2)))"),"")</f>
        <v/>
      </c>
      <c r="G846" s="75" t="s">
        <v>66</v>
      </c>
    </row>
    <row r="847" spans="1:7" ht="15.75" customHeight="1" x14ac:dyDescent="0.2">
      <c r="A847" s="71"/>
      <c r="B847" s="72"/>
      <c r="C847" s="72"/>
      <c r="D847" s="72"/>
      <c r="E847" s="74" t="s">
        <v>66</v>
      </c>
      <c r="F847" s="74" t="str">
        <f ca="1">IFERROR(__xludf.DUMMYFUNCTION("IFERROR(IF(A847=TODAY(),GOOGLEFINANCE(B847),INDEX(GOOGLEFINANCE(B847,""price"",A847),2,2)))"),"")</f>
        <v/>
      </c>
      <c r="G847" s="75" t="s">
        <v>66</v>
      </c>
    </row>
    <row r="848" spans="1:7" ht="15.75" customHeight="1" x14ac:dyDescent="0.2">
      <c r="A848" s="71"/>
      <c r="B848" s="72"/>
      <c r="C848" s="72"/>
      <c r="D848" s="72"/>
      <c r="E848" s="74" t="s">
        <v>66</v>
      </c>
      <c r="F848" s="74" t="str">
        <f ca="1">IFERROR(__xludf.DUMMYFUNCTION("IFERROR(IF(A848=TODAY(),GOOGLEFINANCE(B848),INDEX(GOOGLEFINANCE(B848,""price"",A848),2,2)))"),"")</f>
        <v/>
      </c>
      <c r="G848" s="75" t="s">
        <v>66</v>
      </c>
    </row>
    <row r="849" spans="1:7" ht="15.75" customHeight="1" x14ac:dyDescent="0.2">
      <c r="A849" s="71"/>
      <c r="B849" s="72"/>
      <c r="C849" s="72"/>
      <c r="D849" s="72"/>
      <c r="E849" s="74" t="s">
        <v>66</v>
      </c>
      <c r="F849" s="74" t="str">
        <f ca="1">IFERROR(__xludf.DUMMYFUNCTION("IFERROR(IF(A849=TODAY(),GOOGLEFINANCE(B849),INDEX(GOOGLEFINANCE(B849,""price"",A849),2,2)))"),"")</f>
        <v/>
      </c>
      <c r="G849" s="75" t="s">
        <v>66</v>
      </c>
    </row>
    <row r="850" spans="1:7" ht="15.75" customHeight="1" x14ac:dyDescent="0.2">
      <c r="A850" s="71"/>
      <c r="B850" s="72"/>
      <c r="C850" s="72"/>
      <c r="D850" s="72"/>
      <c r="E850" s="74" t="s">
        <v>66</v>
      </c>
      <c r="F850" s="74" t="str">
        <f ca="1">IFERROR(__xludf.DUMMYFUNCTION("IFERROR(IF(A850=TODAY(),GOOGLEFINANCE(B850),INDEX(GOOGLEFINANCE(B850,""price"",A850),2,2)))"),"")</f>
        <v/>
      </c>
      <c r="G850" s="75" t="s">
        <v>66</v>
      </c>
    </row>
    <row r="851" spans="1:7" ht="15.75" customHeight="1" x14ac:dyDescent="0.2">
      <c r="A851" s="71"/>
      <c r="B851" s="72"/>
      <c r="C851" s="72"/>
      <c r="D851" s="72"/>
      <c r="E851" s="74" t="s">
        <v>66</v>
      </c>
      <c r="F851" s="74" t="str">
        <f ca="1">IFERROR(__xludf.DUMMYFUNCTION("IFERROR(IF(A851=TODAY(),GOOGLEFINANCE(B851),INDEX(GOOGLEFINANCE(B851,""price"",A851),2,2)))"),"")</f>
        <v/>
      </c>
      <c r="G851" s="75" t="s">
        <v>66</v>
      </c>
    </row>
    <row r="852" spans="1:7" ht="15.75" customHeight="1" x14ac:dyDescent="0.2">
      <c r="A852" s="71"/>
      <c r="B852" s="72"/>
      <c r="C852" s="72"/>
      <c r="D852" s="72"/>
      <c r="E852" s="74" t="s">
        <v>66</v>
      </c>
      <c r="F852" s="74" t="str">
        <f ca="1">IFERROR(__xludf.DUMMYFUNCTION("IFERROR(IF(A852=TODAY(),GOOGLEFINANCE(B852),INDEX(GOOGLEFINANCE(B852,""price"",A852),2,2)))"),"")</f>
        <v/>
      </c>
      <c r="G852" s="75" t="s">
        <v>66</v>
      </c>
    </row>
    <row r="853" spans="1:7" ht="15.75" customHeight="1" x14ac:dyDescent="0.2">
      <c r="A853" s="71"/>
      <c r="B853" s="72"/>
      <c r="C853" s="72"/>
      <c r="D853" s="72"/>
      <c r="E853" s="74" t="s">
        <v>66</v>
      </c>
      <c r="F853" s="74" t="str">
        <f ca="1">IFERROR(__xludf.DUMMYFUNCTION("IFERROR(IF(A853=TODAY(),GOOGLEFINANCE(B853),INDEX(GOOGLEFINANCE(B853,""price"",A853),2,2)))"),"")</f>
        <v/>
      </c>
      <c r="G853" s="75" t="s">
        <v>66</v>
      </c>
    </row>
    <row r="854" spans="1:7" ht="15.75" customHeight="1" x14ac:dyDescent="0.2">
      <c r="A854" s="71"/>
      <c r="B854" s="72"/>
      <c r="C854" s="72"/>
      <c r="D854" s="72"/>
      <c r="E854" s="74" t="s">
        <v>66</v>
      </c>
      <c r="F854" s="74" t="str">
        <f ca="1">IFERROR(__xludf.DUMMYFUNCTION("IFERROR(IF(A854=TODAY(),GOOGLEFINANCE(B854),INDEX(GOOGLEFINANCE(B854,""price"",A854),2,2)))"),"")</f>
        <v/>
      </c>
      <c r="G854" s="75" t="s">
        <v>66</v>
      </c>
    </row>
    <row r="855" spans="1:7" ht="15.75" customHeight="1" x14ac:dyDescent="0.2">
      <c r="A855" s="71"/>
      <c r="B855" s="72"/>
      <c r="C855" s="72"/>
      <c r="D855" s="72"/>
      <c r="E855" s="74" t="s">
        <v>66</v>
      </c>
      <c r="F855" s="74" t="str">
        <f ca="1">IFERROR(__xludf.DUMMYFUNCTION("IFERROR(IF(A855=TODAY(),GOOGLEFINANCE(B855),INDEX(GOOGLEFINANCE(B855,""price"",A855),2,2)))"),"")</f>
        <v/>
      </c>
      <c r="G855" s="75" t="s">
        <v>66</v>
      </c>
    </row>
    <row r="856" spans="1:7" ht="15.75" customHeight="1" x14ac:dyDescent="0.2">
      <c r="A856" s="71"/>
      <c r="B856" s="72"/>
      <c r="C856" s="72"/>
      <c r="D856" s="72"/>
      <c r="E856" s="74" t="s">
        <v>66</v>
      </c>
      <c r="F856" s="74" t="str">
        <f ca="1">IFERROR(__xludf.DUMMYFUNCTION("IFERROR(IF(A856=TODAY(),GOOGLEFINANCE(B856),INDEX(GOOGLEFINANCE(B856,""price"",A856),2,2)))"),"")</f>
        <v/>
      </c>
      <c r="G856" s="75" t="s">
        <v>66</v>
      </c>
    </row>
    <row r="857" spans="1:7" ht="15.75" customHeight="1" x14ac:dyDescent="0.2">
      <c r="A857" s="71"/>
      <c r="B857" s="72"/>
      <c r="C857" s="72"/>
      <c r="D857" s="72"/>
      <c r="E857" s="74" t="s">
        <v>66</v>
      </c>
      <c r="F857" s="74" t="str">
        <f ca="1">IFERROR(__xludf.DUMMYFUNCTION("IFERROR(IF(A857=TODAY(),GOOGLEFINANCE(B857),INDEX(GOOGLEFINANCE(B857,""price"",A857),2,2)))"),"")</f>
        <v/>
      </c>
      <c r="G857" s="75" t="s">
        <v>66</v>
      </c>
    </row>
    <row r="858" spans="1:7" ht="15.75" customHeight="1" x14ac:dyDescent="0.2">
      <c r="A858" s="71"/>
      <c r="B858" s="72"/>
      <c r="C858" s="72"/>
      <c r="D858" s="72"/>
      <c r="E858" s="74" t="s">
        <v>66</v>
      </c>
      <c r="F858" s="74" t="str">
        <f ca="1">IFERROR(__xludf.DUMMYFUNCTION("IFERROR(IF(A858=TODAY(),GOOGLEFINANCE(B858),INDEX(GOOGLEFINANCE(B858,""price"",A858),2,2)))"),"")</f>
        <v/>
      </c>
      <c r="G858" s="75" t="s">
        <v>66</v>
      </c>
    </row>
    <row r="859" spans="1:7" ht="15.75" customHeight="1" x14ac:dyDescent="0.2">
      <c r="A859" s="71"/>
      <c r="B859" s="72"/>
      <c r="C859" s="72"/>
      <c r="D859" s="72"/>
      <c r="E859" s="74" t="s">
        <v>66</v>
      </c>
      <c r="F859" s="74" t="str">
        <f ca="1">IFERROR(__xludf.DUMMYFUNCTION("IFERROR(IF(A859=TODAY(),GOOGLEFINANCE(B859),INDEX(GOOGLEFINANCE(B859,""price"",A859),2,2)))"),"")</f>
        <v/>
      </c>
      <c r="G859" s="75" t="s">
        <v>66</v>
      </c>
    </row>
    <row r="860" spans="1:7" ht="15.75" customHeight="1" x14ac:dyDescent="0.2">
      <c r="A860" s="71"/>
      <c r="B860" s="72"/>
      <c r="C860" s="72"/>
      <c r="D860" s="72"/>
      <c r="E860" s="74" t="s">
        <v>66</v>
      </c>
      <c r="F860" s="74" t="str">
        <f ca="1">IFERROR(__xludf.DUMMYFUNCTION("IFERROR(IF(A860=TODAY(),GOOGLEFINANCE(B860),INDEX(GOOGLEFINANCE(B860,""price"",A860),2,2)))"),"")</f>
        <v/>
      </c>
      <c r="G860" s="75" t="s">
        <v>66</v>
      </c>
    </row>
    <row r="861" spans="1:7" ht="15.75" customHeight="1" x14ac:dyDescent="0.2">
      <c r="A861" s="71"/>
      <c r="B861" s="72"/>
      <c r="C861" s="72"/>
      <c r="D861" s="72"/>
      <c r="E861" s="74" t="s">
        <v>66</v>
      </c>
      <c r="F861" s="74" t="str">
        <f ca="1">IFERROR(__xludf.DUMMYFUNCTION("IFERROR(IF(A861=TODAY(),GOOGLEFINANCE(B861),INDEX(GOOGLEFINANCE(B861,""price"",A861),2,2)))"),"")</f>
        <v/>
      </c>
      <c r="G861" s="75" t="s">
        <v>66</v>
      </c>
    </row>
    <row r="862" spans="1:7" ht="15.75" customHeight="1" x14ac:dyDescent="0.2">
      <c r="A862" s="71"/>
      <c r="B862" s="72"/>
      <c r="C862" s="72"/>
      <c r="D862" s="72"/>
      <c r="E862" s="74" t="s">
        <v>66</v>
      </c>
      <c r="F862" s="74" t="str">
        <f ca="1">IFERROR(__xludf.DUMMYFUNCTION("IFERROR(IF(A862=TODAY(),GOOGLEFINANCE(B862),INDEX(GOOGLEFINANCE(B862,""price"",A862),2,2)))"),"")</f>
        <v/>
      </c>
      <c r="G862" s="75" t="s">
        <v>66</v>
      </c>
    </row>
    <row r="863" spans="1:7" ht="15.75" customHeight="1" x14ac:dyDescent="0.2">
      <c r="A863" s="71"/>
      <c r="B863" s="72"/>
      <c r="C863" s="72"/>
      <c r="D863" s="72"/>
      <c r="E863" s="74" t="s">
        <v>66</v>
      </c>
      <c r="F863" s="74" t="str">
        <f ca="1">IFERROR(__xludf.DUMMYFUNCTION("IFERROR(IF(A863=TODAY(),GOOGLEFINANCE(B863),INDEX(GOOGLEFINANCE(B863,""price"",A863),2,2)))"),"")</f>
        <v/>
      </c>
      <c r="G863" s="75" t="s">
        <v>66</v>
      </c>
    </row>
    <row r="864" spans="1:7" ht="15.75" customHeight="1" x14ac:dyDescent="0.2">
      <c r="A864" s="71"/>
      <c r="B864" s="72"/>
      <c r="C864" s="72"/>
      <c r="D864" s="72"/>
      <c r="E864" s="74" t="s">
        <v>66</v>
      </c>
      <c r="F864" s="74" t="str">
        <f ca="1">IFERROR(__xludf.DUMMYFUNCTION("IFERROR(IF(A864=TODAY(),GOOGLEFINANCE(B864),INDEX(GOOGLEFINANCE(B864,""price"",A864),2,2)))"),"")</f>
        <v/>
      </c>
      <c r="G864" s="75" t="s">
        <v>66</v>
      </c>
    </row>
    <row r="865" spans="1:7" ht="15.75" customHeight="1" x14ac:dyDescent="0.2">
      <c r="A865" s="71"/>
      <c r="B865" s="72"/>
      <c r="C865" s="72"/>
      <c r="D865" s="72"/>
      <c r="E865" s="74" t="s">
        <v>66</v>
      </c>
      <c r="F865" s="74" t="str">
        <f ca="1">IFERROR(__xludf.DUMMYFUNCTION("IFERROR(IF(A865=TODAY(),GOOGLEFINANCE(B865),INDEX(GOOGLEFINANCE(B865,""price"",A865),2,2)))"),"")</f>
        <v/>
      </c>
      <c r="G865" s="75" t="s">
        <v>66</v>
      </c>
    </row>
    <row r="866" spans="1:7" ht="15.75" customHeight="1" x14ac:dyDescent="0.2">
      <c r="A866" s="71"/>
      <c r="B866" s="72"/>
      <c r="C866" s="72"/>
      <c r="D866" s="72"/>
      <c r="E866" s="74" t="s">
        <v>66</v>
      </c>
      <c r="F866" s="74" t="str">
        <f ca="1">IFERROR(__xludf.DUMMYFUNCTION("IFERROR(IF(A866=TODAY(),GOOGLEFINANCE(B866),INDEX(GOOGLEFINANCE(B866,""price"",A866),2,2)))"),"")</f>
        <v/>
      </c>
      <c r="G866" s="75" t="s">
        <v>66</v>
      </c>
    </row>
    <row r="867" spans="1:7" ht="15.75" customHeight="1" x14ac:dyDescent="0.2">
      <c r="A867" s="71"/>
      <c r="B867" s="72"/>
      <c r="C867" s="72"/>
      <c r="D867" s="72"/>
      <c r="E867" s="74" t="s">
        <v>66</v>
      </c>
      <c r="F867" s="74" t="str">
        <f ca="1">IFERROR(__xludf.DUMMYFUNCTION("IFERROR(IF(A867=TODAY(),GOOGLEFINANCE(B867),INDEX(GOOGLEFINANCE(B867,""price"",A867),2,2)))"),"")</f>
        <v/>
      </c>
      <c r="G867" s="75" t="s">
        <v>66</v>
      </c>
    </row>
    <row r="868" spans="1:7" ht="15.75" customHeight="1" x14ac:dyDescent="0.2">
      <c r="A868" s="71"/>
      <c r="B868" s="72"/>
      <c r="C868" s="72"/>
      <c r="D868" s="72"/>
      <c r="E868" s="74" t="s">
        <v>66</v>
      </c>
      <c r="F868" s="74" t="str">
        <f ca="1">IFERROR(__xludf.DUMMYFUNCTION("IFERROR(IF(A868=TODAY(),GOOGLEFINANCE(B868),INDEX(GOOGLEFINANCE(B868,""price"",A868),2,2)))"),"")</f>
        <v/>
      </c>
      <c r="G868" s="75" t="s">
        <v>66</v>
      </c>
    </row>
    <row r="869" spans="1:7" ht="15.75" customHeight="1" x14ac:dyDescent="0.2">
      <c r="A869" s="71"/>
      <c r="B869" s="72"/>
      <c r="C869" s="72"/>
      <c r="D869" s="72"/>
      <c r="E869" s="74" t="s">
        <v>66</v>
      </c>
      <c r="F869" s="74" t="str">
        <f ca="1">IFERROR(__xludf.DUMMYFUNCTION("IFERROR(IF(A869=TODAY(),GOOGLEFINANCE(B869),INDEX(GOOGLEFINANCE(B869,""price"",A869),2,2)))"),"")</f>
        <v/>
      </c>
      <c r="G869" s="75" t="s">
        <v>66</v>
      </c>
    </row>
    <row r="870" spans="1:7" ht="15.75" customHeight="1" x14ac:dyDescent="0.2">
      <c r="A870" s="71"/>
      <c r="B870" s="72"/>
      <c r="C870" s="72"/>
      <c r="D870" s="72"/>
      <c r="E870" s="74" t="s">
        <v>66</v>
      </c>
      <c r="F870" s="74" t="str">
        <f ca="1">IFERROR(__xludf.DUMMYFUNCTION("IFERROR(IF(A870=TODAY(),GOOGLEFINANCE(B870),INDEX(GOOGLEFINANCE(B870,""price"",A870),2,2)))"),"")</f>
        <v/>
      </c>
      <c r="G870" s="75" t="s">
        <v>66</v>
      </c>
    </row>
    <row r="871" spans="1:7" ht="15.75" customHeight="1" x14ac:dyDescent="0.2">
      <c r="A871" s="71"/>
      <c r="B871" s="72"/>
      <c r="C871" s="72"/>
      <c r="D871" s="72"/>
      <c r="E871" s="74" t="s">
        <v>66</v>
      </c>
      <c r="F871" s="74" t="str">
        <f ca="1">IFERROR(__xludf.DUMMYFUNCTION("IFERROR(IF(A871=TODAY(),GOOGLEFINANCE(B871),INDEX(GOOGLEFINANCE(B871,""price"",A871),2,2)))"),"")</f>
        <v/>
      </c>
      <c r="G871" s="75" t="s">
        <v>66</v>
      </c>
    </row>
    <row r="872" spans="1:7" ht="15.75" customHeight="1" x14ac:dyDescent="0.2">
      <c r="A872" s="71"/>
      <c r="B872" s="72"/>
      <c r="C872" s="72"/>
      <c r="D872" s="72"/>
      <c r="E872" s="74" t="s">
        <v>66</v>
      </c>
      <c r="F872" s="74" t="str">
        <f ca="1">IFERROR(__xludf.DUMMYFUNCTION("IFERROR(IF(A872=TODAY(),GOOGLEFINANCE(B872),INDEX(GOOGLEFINANCE(B872,""price"",A872),2,2)))"),"")</f>
        <v/>
      </c>
      <c r="G872" s="75" t="s">
        <v>66</v>
      </c>
    </row>
    <row r="873" spans="1:7" ht="15.75" customHeight="1" x14ac:dyDescent="0.2">
      <c r="A873" s="71"/>
      <c r="B873" s="72"/>
      <c r="C873" s="72"/>
      <c r="D873" s="72"/>
      <c r="E873" s="74" t="s">
        <v>66</v>
      </c>
      <c r="F873" s="74" t="str">
        <f ca="1">IFERROR(__xludf.DUMMYFUNCTION("IFERROR(IF(A873=TODAY(),GOOGLEFINANCE(B873),INDEX(GOOGLEFINANCE(B873,""price"",A873),2,2)))"),"")</f>
        <v/>
      </c>
      <c r="G873" s="75" t="s">
        <v>66</v>
      </c>
    </row>
    <row r="874" spans="1:7" ht="15.75" customHeight="1" x14ac:dyDescent="0.2">
      <c r="A874" s="71"/>
      <c r="B874" s="72"/>
      <c r="C874" s="72"/>
      <c r="D874" s="72"/>
      <c r="E874" s="74" t="s">
        <v>66</v>
      </c>
      <c r="F874" s="74" t="str">
        <f ca="1">IFERROR(__xludf.DUMMYFUNCTION("IFERROR(IF(A874=TODAY(),GOOGLEFINANCE(B874),INDEX(GOOGLEFINANCE(B874,""price"",A874),2,2)))"),"")</f>
        <v/>
      </c>
      <c r="G874" s="75" t="s">
        <v>66</v>
      </c>
    </row>
    <row r="875" spans="1:7" ht="15.75" customHeight="1" x14ac:dyDescent="0.2">
      <c r="A875" s="71"/>
      <c r="B875" s="72"/>
      <c r="C875" s="72"/>
      <c r="D875" s="72"/>
      <c r="E875" s="74" t="s">
        <v>66</v>
      </c>
      <c r="F875" s="74" t="str">
        <f ca="1">IFERROR(__xludf.DUMMYFUNCTION("IFERROR(IF(A875=TODAY(),GOOGLEFINANCE(B875),INDEX(GOOGLEFINANCE(B875,""price"",A875),2,2)))"),"")</f>
        <v/>
      </c>
      <c r="G875" s="75" t="s">
        <v>66</v>
      </c>
    </row>
    <row r="876" spans="1:7" ht="15.75" customHeight="1" x14ac:dyDescent="0.2">
      <c r="A876" s="71"/>
      <c r="B876" s="72"/>
      <c r="C876" s="72"/>
      <c r="D876" s="72"/>
      <c r="E876" s="74" t="s">
        <v>66</v>
      </c>
      <c r="F876" s="74" t="str">
        <f ca="1">IFERROR(__xludf.DUMMYFUNCTION("IFERROR(IF(A876=TODAY(),GOOGLEFINANCE(B876),INDEX(GOOGLEFINANCE(B876,""price"",A876),2,2)))"),"")</f>
        <v/>
      </c>
      <c r="G876" s="75" t="s">
        <v>66</v>
      </c>
    </row>
    <row r="877" spans="1:7" ht="15.75" customHeight="1" x14ac:dyDescent="0.2">
      <c r="A877" s="71"/>
      <c r="B877" s="72"/>
      <c r="C877" s="72"/>
      <c r="D877" s="72"/>
      <c r="E877" s="74" t="s">
        <v>66</v>
      </c>
      <c r="F877" s="74" t="str">
        <f ca="1">IFERROR(__xludf.DUMMYFUNCTION("IFERROR(IF(A877=TODAY(),GOOGLEFINANCE(B877),INDEX(GOOGLEFINANCE(B877,""price"",A877),2,2)))"),"")</f>
        <v/>
      </c>
      <c r="G877" s="75" t="s">
        <v>66</v>
      </c>
    </row>
    <row r="878" spans="1:7" ht="15.75" customHeight="1" x14ac:dyDescent="0.2">
      <c r="A878" s="71"/>
      <c r="B878" s="72"/>
      <c r="C878" s="72"/>
      <c r="D878" s="72"/>
      <c r="E878" s="74" t="s">
        <v>66</v>
      </c>
      <c r="F878" s="74" t="str">
        <f ca="1">IFERROR(__xludf.DUMMYFUNCTION("IFERROR(IF(A878=TODAY(),GOOGLEFINANCE(B878),INDEX(GOOGLEFINANCE(B878,""price"",A878),2,2)))"),"")</f>
        <v/>
      </c>
      <c r="G878" s="75" t="s">
        <v>66</v>
      </c>
    </row>
    <row r="879" spans="1:7" ht="15.75" customHeight="1" x14ac:dyDescent="0.2">
      <c r="A879" s="71"/>
      <c r="B879" s="72"/>
      <c r="C879" s="72"/>
      <c r="D879" s="72"/>
      <c r="E879" s="74" t="s">
        <v>66</v>
      </c>
      <c r="F879" s="74" t="str">
        <f ca="1">IFERROR(__xludf.DUMMYFUNCTION("IFERROR(IF(A879=TODAY(),GOOGLEFINANCE(B879),INDEX(GOOGLEFINANCE(B879,""price"",A879),2,2)))"),"")</f>
        <v/>
      </c>
      <c r="G879" s="75" t="s">
        <v>66</v>
      </c>
    </row>
    <row r="880" spans="1:7" ht="15.75" customHeight="1" x14ac:dyDescent="0.2">
      <c r="A880" s="71"/>
      <c r="B880" s="72"/>
      <c r="C880" s="72"/>
      <c r="D880" s="72"/>
      <c r="E880" s="74" t="s">
        <v>66</v>
      </c>
      <c r="F880" s="74" t="str">
        <f ca="1">IFERROR(__xludf.DUMMYFUNCTION("IFERROR(IF(A880=TODAY(),GOOGLEFINANCE(B880),INDEX(GOOGLEFINANCE(B880,""price"",A880),2,2)))"),"")</f>
        <v/>
      </c>
      <c r="G880" s="75" t="s">
        <v>66</v>
      </c>
    </row>
    <row r="881" spans="1:7" ht="15.75" customHeight="1" x14ac:dyDescent="0.2">
      <c r="A881" s="71"/>
      <c r="B881" s="72"/>
      <c r="C881" s="72"/>
      <c r="D881" s="72"/>
      <c r="E881" s="74" t="s">
        <v>66</v>
      </c>
      <c r="F881" s="74" t="str">
        <f ca="1">IFERROR(__xludf.DUMMYFUNCTION("IFERROR(IF(A881=TODAY(),GOOGLEFINANCE(B881),INDEX(GOOGLEFINANCE(B881,""price"",A881),2,2)))"),"")</f>
        <v/>
      </c>
      <c r="G881" s="75" t="s">
        <v>66</v>
      </c>
    </row>
    <row r="882" spans="1:7" ht="15.75" customHeight="1" x14ac:dyDescent="0.2">
      <c r="A882" s="71"/>
      <c r="B882" s="72"/>
      <c r="C882" s="72"/>
      <c r="D882" s="72"/>
      <c r="E882" s="74" t="s">
        <v>66</v>
      </c>
      <c r="F882" s="74" t="str">
        <f ca="1">IFERROR(__xludf.DUMMYFUNCTION("IFERROR(IF(A882=TODAY(),GOOGLEFINANCE(B882),INDEX(GOOGLEFINANCE(B882,""price"",A882),2,2)))"),"")</f>
        <v/>
      </c>
      <c r="G882" s="75" t="s">
        <v>66</v>
      </c>
    </row>
    <row r="883" spans="1:7" ht="15.75" customHeight="1" x14ac:dyDescent="0.2">
      <c r="A883" s="71"/>
      <c r="B883" s="72"/>
      <c r="C883" s="72"/>
      <c r="D883" s="72"/>
      <c r="E883" s="74" t="s">
        <v>66</v>
      </c>
      <c r="F883" s="74" t="str">
        <f ca="1">IFERROR(__xludf.DUMMYFUNCTION("IFERROR(IF(A883=TODAY(),GOOGLEFINANCE(B883),INDEX(GOOGLEFINANCE(B883,""price"",A883),2,2)))"),"")</f>
        <v/>
      </c>
      <c r="G883" s="75" t="s">
        <v>66</v>
      </c>
    </row>
    <row r="884" spans="1:7" ht="15.75" customHeight="1" x14ac:dyDescent="0.2">
      <c r="A884" s="71"/>
      <c r="B884" s="72"/>
      <c r="C884" s="72"/>
      <c r="D884" s="72"/>
      <c r="E884" s="74" t="s">
        <v>66</v>
      </c>
      <c r="F884" s="74" t="str">
        <f ca="1">IFERROR(__xludf.DUMMYFUNCTION("IFERROR(IF(A884=TODAY(),GOOGLEFINANCE(B884),INDEX(GOOGLEFINANCE(B884,""price"",A884),2,2)))"),"")</f>
        <v/>
      </c>
      <c r="G884" s="75" t="s">
        <v>66</v>
      </c>
    </row>
    <row r="885" spans="1:7" ht="15.75" customHeight="1" x14ac:dyDescent="0.2">
      <c r="A885" s="71"/>
      <c r="B885" s="72"/>
      <c r="C885" s="72"/>
      <c r="D885" s="72"/>
      <c r="E885" s="74" t="s">
        <v>66</v>
      </c>
      <c r="F885" s="74" t="str">
        <f ca="1">IFERROR(__xludf.DUMMYFUNCTION("IFERROR(IF(A885=TODAY(),GOOGLEFINANCE(B885),INDEX(GOOGLEFINANCE(B885,""price"",A885),2,2)))"),"")</f>
        <v/>
      </c>
      <c r="G885" s="75" t="s">
        <v>66</v>
      </c>
    </row>
    <row r="886" spans="1:7" ht="15.75" customHeight="1" x14ac:dyDescent="0.2">
      <c r="A886" s="71"/>
      <c r="B886" s="72"/>
      <c r="C886" s="72"/>
      <c r="D886" s="72"/>
      <c r="E886" s="74" t="s">
        <v>66</v>
      </c>
      <c r="F886" s="74" t="str">
        <f ca="1">IFERROR(__xludf.DUMMYFUNCTION("IFERROR(IF(A886=TODAY(),GOOGLEFINANCE(B886),INDEX(GOOGLEFINANCE(B886,""price"",A886),2,2)))"),"")</f>
        <v/>
      </c>
      <c r="G886" s="75" t="s">
        <v>66</v>
      </c>
    </row>
    <row r="887" spans="1:7" ht="15.75" customHeight="1" x14ac:dyDescent="0.2">
      <c r="A887" s="71"/>
      <c r="B887" s="72"/>
      <c r="C887" s="72"/>
      <c r="D887" s="72"/>
      <c r="E887" s="74" t="s">
        <v>66</v>
      </c>
      <c r="F887" s="74" t="str">
        <f ca="1">IFERROR(__xludf.DUMMYFUNCTION("IFERROR(IF(A887=TODAY(),GOOGLEFINANCE(B887),INDEX(GOOGLEFINANCE(B887,""price"",A887),2,2)))"),"")</f>
        <v/>
      </c>
      <c r="G887" s="75" t="s">
        <v>66</v>
      </c>
    </row>
    <row r="888" spans="1:7" ht="15.75" customHeight="1" x14ac:dyDescent="0.2">
      <c r="A888" s="71"/>
      <c r="B888" s="72"/>
      <c r="C888" s="72"/>
      <c r="D888" s="72"/>
      <c r="E888" s="74" t="s">
        <v>66</v>
      </c>
      <c r="F888" s="74" t="str">
        <f ca="1">IFERROR(__xludf.DUMMYFUNCTION("IFERROR(IF(A888=TODAY(),GOOGLEFINANCE(B888),INDEX(GOOGLEFINANCE(B888,""price"",A888),2,2)))"),"")</f>
        <v/>
      </c>
      <c r="G888" s="75" t="s">
        <v>66</v>
      </c>
    </row>
    <row r="889" spans="1:7" ht="15.75" customHeight="1" x14ac:dyDescent="0.2">
      <c r="A889" s="71"/>
      <c r="B889" s="72"/>
      <c r="C889" s="72"/>
      <c r="D889" s="72"/>
      <c r="E889" s="74" t="s">
        <v>66</v>
      </c>
      <c r="F889" s="74" t="str">
        <f ca="1">IFERROR(__xludf.DUMMYFUNCTION("IFERROR(IF(A889=TODAY(),GOOGLEFINANCE(B889),INDEX(GOOGLEFINANCE(B889,""price"",A889),2,2)))"),"")</f>
        <v/>
      </c>
      <c r="G889" s="75" t="s">
        <v>66</v>
      </c>
    </row>
    <row r="890" spans="1:7" ht="15.75" customHeight="1" x14ac:dyDescent="0.2">
      <c r="A890" s="71"/>
      <c r="B890" s="72"/>
      <c r="C890" s="72"/>
      <c r="D890" s="72"/>
      <c r="E890" s="74" t="s">
        <v>66</v>
      </c>
      <c r="F890" s="74" t="str">
        <f ca="1">IFERROR(__xludf.DUMMYFUNCTION("IFERROR(IF(A890=TODAY(),GOOGLEFINANCE(B890),INDEX(GOOGLEFINANCE(B890,""price"",A890),2,2)))"),"")</f>
        <v/>
      </c>
      <c r="G890" s="75" t="s">
        <v>66</v>
      </c>
    </row>
    <row r="891" spans="1:7" ht="15.75" customHeight="1" x14ac:dyDescent="0.2">
      <c r="A891" s="71"/>
      <c r="B891" s="72"/>
      <c r="C891" s="72"/>
      <c r="D891" s="72"/>
      <c r="E891" s="74" t="s">
        <v>66</v>
      </c>
      <c r="F891" s="74" t="str">
        <f ca="1">IFERROR(__xludf.DUMMYFUNCTION("IFERROR(IF(A891=TODAY(),GOOGLEFINANCE(B891),INDEX(GOOGLEFINANCE(B891,""price"",A891),2,2)))"),"")</f>
        <v/>
      </c>
      <c r="G891" s="75" t="s">
        <v>66</v>
      </c>
    </row>
    <row r="892" spans="1:7" ht="15.75" customHeight="1" x14ac:dyDescent="0.2">
      <c r="A892" s="71"/>
      <c r="B892" s="72"/>
      <c r="C892" s="72"/>
      <c r="D892" s="72"/>
      <c r="E892" s="74" t="s">
        <v>66</v>
      </c>
      <c r="F892" s="74" t="str">
        <f ca="1">IFERROR(__xludf.DUMMYFUNCTION("IFERROR(IF(A892=TODAY(),GOOGLEFINANCE(B892),INDEX(GOOGLEFINANCE(B892,""price"",A892),2,2)))"),"")</f>
        <v/>
      </c>
      <c r="G892" s="75" t="s">
        <v>66</v>
      </c>
    </row>
    <row r="893" spans="1:7" ht="15.75" customHeight="1" x14ac:dyDescent="0.2">
      <c r="A893" s="71"/>
      <c r="B893" s="72"/>
      <c r="C893" s="72"/>
      <c r="D893" s="72"/>
      <c r="E893" s="74" t="s">
        <v>66</v>
      </c>
      <c r="F893" s="74" t="str">
        <f ca="1">IFERROR(__xludf.DUMMYFUNCTION("IFERROR(IF(A893=TODAY(),GOOGLEFINANCE(B893),INDEX(GOOGLEFINANCE(B893,""price"",A893),2,2)))"),"")</f>
        <v/>
      </c>
      <c r="G893" s="75" t="s">
        <v>66</v>
      </c>
    </row>
    <row r="894" spans="1:7" ht="15.75" customHeight="1" x14ac:dyDescent="0.2">
      <c r="A894" s="71"/>
      <c r="B894" s="72"/>
      <c r="C894" s="72"/>
      <c r="D894" s="72"/>
      <c r="E894" s="74" t="s">
        <v>66</v>
      </c>
      <c r="F894" s="74" t="str">
        <f ca="1">IFERROR(__xludf.DUMMYFUNCTION("IFERROR(IF(A894=TODAY(),GOOGLEFINANCE(B894),INDEX(GOOGLEFINANCE(B894,""price"",A894),2,2)))"),"")</f>
        <v/>
      </c>
      <c r="G894" s="75" t="s">
        <v>66</v>
      </c>
    </row>
    <row r="895" spans="1:7" ht="15.75" customHeight="1" x14ac:dyDescent="0.2">
      <c r="A895" s="71"/>
      <c r="B895" s="72"/>
      <c r="C895" s="72"/>
      <c r="D895" s="72"/>
      <c r="E895" s="74" t="s">
        <v>66</v>
      </c>
      <c r="F895" s="74" t="str">
        <f ca="1">IFERROR(__xludf.DUMMYFUNCTION("IFERROR(IF(A895=TODAY(),GOOGLEFINANCE(B895),INDEX(GOOGLEFINANCE(B895,""price"",A895),2,2)))"),"")</f>
        <v/>
      </c>
      <c r="G895" s="75" t="s">
        <v>66</v>
      </c>
    </row>
    <row r="896" spans="1:7" ht="15.75" customHeight="1" x14ac:dyDescent="0.2">
      <c r="A896" s="71"/>
      <c r="B896" s="72"/>
      <c r="C896" s="72"/>
      <c r="D896" s="72"/>
      <c r="E896" s="74" t="s">
        <v>66</v>
      </c>
      <c r="F896" s="74" t="str">
        <f ca="1">IFERROR(__xludf.DUMMYFUNCTION("IFERROR(IF(A896=TODAY(),GOOGLEFINANCE(B896),INDEX(GOOGLEFINANCE(B896,""price"",A896),2,2)))"),"")</f>
        <v/>
      </c>
      <c r="G896" s="75" t="s">
        <v>66</v>
      </c>
    </row>
    <row r="897" spans="1:7" ht="15.75" customHeight="1" x14ac:dyDescent="0.2">
      <c r="A897" s="71"/>
      <c r="B897" s="72"/>
      <c r="C897" s="72"/>
      <c r="D897" s="72"/>
      <c r="E897" s="74" t="s">
        <v>66</v>
      </c>
      <c r="F897" s="74" t="str">
        <f ca="1">IFERROR(__xludf.DUMMYFUNCTION("IFERROR(IF(A897=TODAY(),GOOGLEFINANCE(B897),INDEX(GOOGLEFINANCE(B897,""price"",A897),2,2)))"),"")</f>
        <v/>
      </c>
      <c r="G897" s="75" t="s">
        <v>66</v>
      </c>
    </row>
    <row r="898" spans="1:7" ht="15.75" customHeight="1" x14ac:dyDescent="0.2">
      <c r="A898" s="71"/>
      <c r="B898" s="72"/>
      <c r="C898" s="72"/>
      <c r="D898" s="72"/>
      <c r="E898" s="74" t="s">
        <v>66</v>
      </c>
      <c r="F898" s="74" t="str">
        <f ca="1">IFERROR(__xludf.DUMMYFUNCTION("IFERROR(IF(A898=TODAY(),GOOGLEFINANCE(B898),INDEX(GOOGLEFINANCE(B898,""price"",A898),2,2)))"),"")</f>
        <v/>
      </c>
      <c r="G898" s="75" t="s">
        <v>66</v>
      </c>
    </row>
    <row r="899" spans="1:7" ht="15.75" customHeight="1" x14ac:dyDescent="0.2">
      <c r="A899" s="71"/>
      <c r="B899" s="72"/>
      <c r="C899" s="72"/>
      <c r="D899" s="72"/>
      <c r="E899" s="74" t="s">
        <v>66</v>
      </c>
      <c r="F899" s="74" t="str">
        <f ca="1">IFERROR(__xludf.DUMMYFUNCTION("IFERROR(IF(A899=TODAY(),GOOGLEFINANCE(B899),INDEX(GOOGLEFINANCE(B899,""price"",A899),2,2)))"),"")</f>
        <v/>
      </c>
      <c r="G899" s="75" t="s">
        <v>66</v>
      </c>
    </row>
    <row r="900" spans="1:7" ht="15.75" customHeight="1" x14ac:dyDescent="0.2">
      <c r="A900" s="71"/>
      <c r="B900" s="72"/>
      <c r="C900" s="72"/>
      <c r="D900" s="72"/>
      <c r="E900" s="74" t="s">
        <v>66</v>
      </c>
      <c r="F900" s="74" t="str">
        <f ca="1">IFERROR(__xludf.DUMMYFUNCTION("IFERROR(IF(A900=TODAY(),GOOGLEFINANCE(B900),INDEX(GOOGLEFINANCE(B900,""price"",A900),2,2)))"),"")</f>
        <v/>
      </c>
      <c r="G900" s="75" t="s">
        <v>66</v>
      </c>
    </row>
    <row r="901" spans="1:7" ht="15.75" customHeight="1" x14ac:dyDescent="0.2">
      <c r="A901" s="71"/>
      <c r="B901" s="72"/>
      <c r="C901" s="72"/>
      <c r="D901" s="72"/>
      <c r="E901" s="74" t="s">
        <v>66</v>
      </c>
      <c r="F901" s="74" t="str">
        <f ca="1">IFERROR(__xludf.DUMMYFUNCTION("IFERROR(IF(A901=TODAY(),GOOGLEFINANCE(B901),INDEX(GOOGLEFINANCE(B901,""price"",A901),2,2)))"),"")</f>
        <v/>
      </c>
      <c r="G901" s="75" t="s">
        <v>66</v>
      </c>
    </row>
    <row r="902" spans="1:7" ht="15.75" customHeight="1" x14ac:dyDescent="0.2">
      <c r="A902" s="71"/>
      <c r="B902" s="72"/>
      <c r="C902" s="72"/>
      <c r="D902" s="72"/>
      <c r="E902" s="74" t="s">
        <v>66</v>
      </c>
      <c r="F902" s="74" t="str">
        <f ca="1">IFERROR(__xludf.DUMMYFUNCTION("IFERROR(IF(A902=TODAY(),GOOGLEFINANCE(B902),INDEX(GOOGLEFINANCE(B902,""price"",A902),2,2)))"),"")</f>
        <v/>
      </c>
      <c r="G902" s="75" t="s">
        <v>66</v>
      </c>
    </row>
    <row r="903" spans="1:7" ht="15.75" customHeight="1" x14ac:dyDescent="0.2">
      <c r="A903" s="71"/>
      <c r="B903" s="72"/>
      <c r="C903" s="72"/>
      <c r="D903" s="72"/>
      <c r="E903" s="74" t="s">
        <v>66</v>
      </c>
      <c r="F903" s="74" t="str">
        <f ca="1">IFERROR(__xludf.DUMMYFUNCTION("IFERROR(IF(A903=TODAY(),GOOGLEFINANCE(B903),INDEX(GOOGLEFINANCE(B903,""price"",A903),2,2)))"),"")</f>
        <v/>
      </c>
      <c r="G903" s="75" t="s">
        <v>66</v>
      </c>
    </row>
    <row r="904" spans="1:7" ht="15.75" customHeight="1" x14ac:dyDescent="0.2">
      <c r="A904" s="71"/>
      <c r="B904" s="72"/>
      <c r="C904" s="72"/>
      <c r="D904" s="72"/>
      <c r="E904" s="74" t="s">
        <v>66</v>
      </c>
      <c r="F904" s="74" t="str">
        <f ca="1">IFERROR(__xludf.DUMMYFUNCTION("IFERROR(IF(A904=TODAY(),GOOGLEFINANCE(B904),INDEX(GOOGLEFINANCE(B904,""price"",A904),2,2)))"),"")</f>
        <v/>
      </c>
      <c r="G904" s="75" t="s">
        <v>66</v>
      </c>
    </row>
    <row r="905" spans="1:7" ht="15.75" customHeight="1" x14ac:dyDescent="0.2">
      <c r="A905" s="71"/>
      <c r="B905" s="72"/>
      <c r="C905" s="72"/>
      <c r="D905" s="72"/>
      <c r="E905" s="74" t="s">
        <v>66</v>
      </c>
      <c r="F905" s="74" t="str">
        <f ca="1">IFERROR(__xludf.DUMMYFUNCTION("IFERROR(IF(A905=TODAY(),GOOGLEFINANCE(B905),INDEX(GOOGLEFINANCE(B905,""price"",A905),2,2)))"),"")</f>
        <v/>
      </c>
      <c r="G905" s="75" t="s">
        <v>66</v>
      </c>
    </row>
    <row r="906" spans="1:7" ht="15.75" customHeight="1" x14ac:dyDescent="0.2">
      <c r="A906" s="71"/>
      <c r="B906" s="72"/>
      <c r="C906" s="72"/>
      <c r="D906" s="72"/>
      <c r="E906" s="74" t="s">
        <v>66</v>
      </c>
      <c r="F906" s="74" t="str">
        <f ca="1">IFERROR(__xludf.DUMMYFUNCTION("IFERROR(IF(A906=TODAY(),GOOGLEFINANCE(B906),INDEX(GOOGLEFINANCE(B906,""price"",A906),2,2)))"),"")</f>
        <v/>
      </c>
      <c r="G906" s="75" t="s">
        <v>66</v>
      </c>
    </row>
    <row r="907" spans="1:7" ht="15.75" customHeight="1" x14ac:dyDescent="0.2">
      <c r="A907" s="71"/>
      <c r="B907" s="72"/>
      <c r="C907" s="72"/>
      <c r="D907" s="72"/>
      <c r="E907" s="74" t="s">
        <v>66</v>
      </c>
      <c r="F907" s="74" t="str">
        <f ca="1">IFERROR(__xludf.DUMMYFUNCTION("IFERROR(IF(A907=TODAY(),GOOGLEFINANCE(B907),INDEX(GOOGLEFINANCE(B907,""price"",A907),2,2)))"),"")</f>
        <v/>
      </c>
      <c r="G907" s="75" t="s">
        <v>66</v>
      </c>
    </row>
    <row r="908" spans="1:7" ht="15.75" customHeight="1" x14ac:dyDescent="0.2">
      <c r="A908" s="71"/>
      <c r="B908" s="72"/>
      <c r="C908" s="72"/>
      <c r="D908" s="72"/>
      <c r="E908" s="74" t="s">
        <v>66</v>
      </c>
      <c r="F908" s="74" t="str">
        <f ca="1">IFERROR(__xludf.DUMMYFUNCTION("IFERROR(IF(A908=TODAY(),GOOGLEFINANCE(B908),INDEX(GOOGLEFINANCE(B908,""price"",A908),2,2)))"),"")</f>
        <v/>
      </c>
      <c r="G908" s="75" t="s">
        <v>66</v>
      </c>
    </row>
    <row r="909" spans="1:7" ht="15.75" customHeight="1" x14ac:dyDescent="0.2">
      <c r="A909" s="71"/>
      <c r="B909" s="72"/>
      <c r="C909" s="72"/>
      <c r="D909" s="72"/>
      <c r="E909" s="74" t="s">
        <v>66</v>
      </c>
      <c r="F909" s="74" t="str">
        <f ca="1">IFERROR(__xludf.DUMMYFUNCTION("IFERROR(IF(A909=TODAY(),GOOGLEFINANCE(B909),INDEX(GOOGLEFINANCE(B909,""price"",A909),2,2)))"),"")</f>
        <v/>
      </c>
      <c r="G909" s="75" t="s">
        <v>66</v>
      </c>
    </row>
    <row r="910" spans="1:7" ht="15.75" customHeight="1" x14ac:dyDescent="0.2">
      <c r="A910" s="71"/>
      <c r="B910" s="72"/>
      <c r="C910" s="72"/>
      <c r="D910" s="72"/>
      <c r="E910" s="74" t="s">
        <v>66</v>
      </c>
      <c r="F910" s="74" t="str">
        <f ca="1">IFERROR(__xludf.DUMMYFUNCTION("IFERROR(IF(A910=TODAY(),GOOGLEFINANCE(B910),INDEX(GOOGLEFINANCE(B910,""price"",A910),2,2)))"),"")</f>
        <v/>
      </c>
      <c r="G910" s="75" t="s">
        <v>66</v>
      </c>
    </row>
    <row r="911" spans="1:7" ht="15.75" customHeight="1" x14ac:dyDescent="0.2">
      <c r="A911" s="71"/>
      <c r="B911" s="72"/>
      <c r="C911" s="72"/>
      <c r="D911" s="72"/>
      <c r="E911" s="74" t="s">
        <v>66</v>
      </c>
      <c r="F911" s="74" t="str">
        <f ca="1">IFERROR(__xludf.DUMMYFUNCTION("IFERROR(IF(A911=TODAY(),GOOGLEFINANCE(B911),INDEX(GOOGLEFINANCE(B911,""price"",A911),2,2)))"),"")</f>
        <v/>
      </c>
      <c r="G911" s="75" t="s">
        <v>66</v>
      </c>
    </row>
    <row r="912" spans="1:7" ht="15.75" customHeight="1" x14ac:dyDescent="0.2">
      <c r="A912" s="71"/>
      <c r="B912" s="72"/>
      <c r="C912" s="72"/>
      <c r="D912" s="72"/>
      <c r="E912" s="74" t="s">
        <v>66</v>
      </c>
      <c r="F912" s="74" t="str">
        <f ca="1">IFERROR(__xludf.DUMMYFUNCTION("IFERROR(IF(A912=TODAY(),GOOGLEFINANCE(B912),INDEX(GOOGLEFINANCE(B912,""price"",A912),2,2)))"),"")</f>
        <v/>
      </c>
      <c r="G912" s="75" t="s">
        <v>66</v>
      </c>
    </row>
    <row r="913" spans="1:7" ht="15.75" customHeight="1" x14ac:dyDescent="0.2">
      <c r="A913" s="71"/>
      <c r="B913" s="72"/>
      <c r="C913" s="72"/>
      <c r="D913" s="72"/>
      <c r="E913" s="74" t="s">
        <v>66</v>
      </c>
      <c r="F913" s="74" t="str">
        <f ca="1">IFERROR(__xludf.DUMMYFUNCTION("IFERROR(IF(A913=TODAY(),GOOGLEFINANCE(B913),INDEX(GOOGLEFINANCE(B913,""price"",A913),2,2)))"),"")</f>
        <v/>
      </c>
      <c r="G913" s="75" t="s">
        <v>66</v>
      </c>
    </row>
    <row r="914" spans="1:7" ht="15.75" customHeight="1" x14ac:dyDescent="0.2">
      <c r="A914" s="71"/>
      <c r="B914" s="72"/>
      <c r="C914" s="72"/>
      <c r="D914" s="72"/>
      <c r="E914" s="74" t="s">
        <v>66</v>
      </c>
      <c r="F914" s="74" t="str">
        <f ca="1">IFERROR(__xludf.DUMMYFUNCTION("IFERROR(IF(A914=TODAY(),GOOGLEFINANCE(B914),INDEX(GOOGLEFINANCE(B914,""price"",A914),2,2)))"),"")</f>
        <v/>
      </c>
      <c r="G914" s="75" t="s">
        <v>66</v>
      </c>
    </row>
    <row r="915" spans="1:7" ht="15.75" customHeight="1" x14ac:dyDescent="0.2">
      <c r="A915" s="71"/>
      <c r="B915" s="72"/>
      <c r="C915" s="72"/>
      <c r="D915" s="72"/>
      <c r="E915" s="74" t="s">
        <v>66</v>
      </c>
      <c r="F915" s="74" t="str">
        <f ca="1">IFERROR(__xludf.DUMMYFUNCTION("IFERROR(IF(A915=TODAY(),GOOGLEFINANCE(B915),INDEX(GOOGLEFINANCE(B915,""price"",A915),2,2)))"),"")</f>
        <v/>
      </c>
      <c r="G915" s="75" t="s">
        <v>66</v>
      </c>
    </row>
    <row r="916" spans="1:7" ht="15.75" customHeight="1" x14ac:dyDescent="0.2">
      <c r="A916" s="71"/>
      <c r="B916" s="72"/>
      <c r="C916" s="72"/>
      <c r="D916" s="72"/>
      <c r="E916" s="74" t="s">
        <v>66</v>
      </c>
      <c r="F916" s="74" t="str">
        <f ca="1">IFERROR(__xludf.DUMMYFUNCTION("IFERROR(IF(A916=TODAY(),GOOGLEFINANCE(B916),INDEX(GOOGLEFINANCE(B916,""price"",A916),2,2)))"),"")</f>
        <v/>
      </c>
      <c r="G916" s="75" t="s">
        <v>66</v>
      </c>
    </row>
    <row r="917" spans="1:7" ht="15.75" customHeight="1" x14ac:dyDescent="0.2">
      <c r="A917" s="71"/>
      <c r="B917" s="72"/>
      <c r="C917" s="72"/>
      <c r="D917" s="72"/>
      <c r="E917" s="74" t="s">
        <v>66</v>
      </c>
      <c r="F917" s="74" t="str">
        <f ca="1">IFERROR(__xludf.DUMMYFUNCTION("IFERROR(IF(A917=TODAY(),GOOGLEFINANCE(B917),INDEX(GOOGLEFINANCE(B917,""price"",A917),2,2)))"),"")</f>
        <v/>
      </c>
      <c r="G917" s="75" t="s">
        <v>66</v>
      </c>
    </row>
    <row r="918" spans="1:7" ht="15.75" customHeight="1" x14ac:dyDescent="0.2">
      <c r="A918" s="71"/>
      <c r="B918" s="72"/>
      <c r="C918" s="72"/>
      <c r="D918" s="72"/>
      <c r="E918" s="74" t="s">
        <v>66</v>
      </c>
      <c r="F918" s="74" t="str">
        <f ca="1">IFERROR(__xludf.DUMMYFUNCTION("IFERROR(IF(A918=TODAY(),GOOGLEFINANCE(B918),INDEX(GOOGLEFINANCE(B918,""price"",A918),2,2)))"),"")</f>
        <v/>
      </c>
      <c r="G918" s="75" t="s">
        <v>66</v>
      </c>
    </row>
    <row r="919" spans="1:7" ht="15.75" customHeight="1" x14ac:dyDescent="0.2">
      <c r="A919" s="71"/>
      <c r="B919" s="72"/>
      <c r="C919" s="72"/>
      <c r="D919" s="72"/>
      <c r="E919" s="74" t="s">
        <v>66</v>
      </c>
      <c r="F919" s="74" t="str">
        <f ca="1">IFERROR(__xludf.DUMMYFUNCTION("IFERROR(IF(A919=TODAY(),GOOGLEFINANCE(B919),INDEX(GOOGLEFINANCE(B919,""price"",A919),2,2)))"),"")</f>
        <v/>
      </c>
      <c r="G919" s="75" t="s">
        <v>66</v>
      </c>
    </row>
    <row r="920" spans="1:7" ht="15.75" customHeight="1" x14ac:dyDescent="0.2">
      <c r="A920" s="71"/>
      <c r="B920" s="72"/>
      <c r="C920" s="72"/>
      <c r="D920" s="72"/>
      <c r="E920" s="74" t="s">
        <v>66</v>
      </c>
      <c r="F920" s="74" t="str">
        <f ca="1">IFERROR(__xludf.DUMMYFUNCTION("IFERROR(IF(A920=TODAY(),GOOGLEFINANCE(B920),INDEX(GOOGLEFINANCE(B920,""price"",A920),2,2)))"),"")</f>
        <v/>
      </c>
      <c r="G920" s="75" t="s">
        <v>66</v>
      </c>
    </row>
    <row r="921" spans="1:7" ht="15.75" customHeight="1" x14ac:dyDescent="0.2">
      <c r="A921" s="71"/>
      <c r="B921" s="72"/>
      <c r="C921" s="72"/>
      <c r="D921" s="72"/>
      <c r="E921" s="74" t="s">
        <v>66</v>
      </c>
      <c r="F921" s="74" t="str">
        <f ca="1">IFERROR(__xludf.DUMMYFUNCTION("IFERROR(IF(A921=TODAY(),GOOGLEFINANCE(B921),INDEX(GOOGLEFINANCE(B921,""price"",A921),2,2)))"),"")</f>
        <v/>
      </c>
      <c r="G921" s="75" t="s">
        <v>66</v>
      </c>
    </row>
    <row r="922" spans="1:7" ht="15.75" customHeight="1" x14ac:dyDescent="0.2">
      <c r="A922" s="71"/>
      <c r="B922" s="72"/>
      <c r="C922" s="72"/>
      <c r="D922" s="72"/>
      <c r="E922" s="74" t="s">
        <v>66</v>
      </c>
      <c r="F922" s="74" t="str">
        <f ca="1">IFERROR(__xludf.DUMMYFUNCTION("IFERROR(IF(A922=TODAY(),GOOGLEFINANCE(B922),INDEX(GOOGLEFINANCE(B922,""price"",A922),2,2)))"),"")</f>
        <v/>
      </c>
      <c r="G922" s="75" t="s">
        <v>66</v>
      </c>
    </row>
    <row r="923" spans="1:7" ht="15.75" customHeight="1" x14ac:dyDescent="0.2">
      <c r="A923" s="71"/>
      <c r="B923" s="72"/>
      <c r="C923" s="72"/>
      <c r="D923" s="72"/>
      <c r="E923" s="74" t="s">
        <v>66</v>
      </c>
      <c r="F923" s="74" t="str">
        <f ca="1">IFERROR(__xludf.DUMMYFUNCTION("IFERROR(IF(A923=TODAY(),GOOGLEFINANCE(B923),INDEX(GOOGLEFINANCE(B923,""price"",A923),2,2)))"),"")</f>
        <v/>
      </c>
      <c r="G923" s="75" t="s">
        <v>66</v>
      </c>
    </row>
    <row r="924" spans="1:7" ht="15.75" customHeight="1" x14ac:dyDescent="0.2">
      <c r="A924" s="71"/>
      <c r="B924" s="72"/>
      <c r="C924" s="72"/>
      <c r="D924" s="72"/>
      <c r="E924" s="74" t="s">
        <v>66</v>
      </c>
      <c r="F924" s="74" t="str">
        <f ca="1">IFERROR(__xludf.DUMMYFUNCTION("IFERROR(IF(A924=TODAY(),GOOGLEFINANCE(B924),INDEX(GOOGLEFINANCE(B924,""price"",A924),2,2)))"),"")</f>
        <v/>
      </c>
      <c r="G924" s="75" t="s">
        <v>66</v>
      </c>
    </row>
    <row r="925" spans="1:7" ht="15.75" customHeight="1" x14ac:dyDescent="0.2">
      <c r="A925" s="71"/>
      <c r="B925" s="72"/>
      <c r="C925" s="72"/>
      <c r="D925" s="72"/>
      <c r="E925" s="74" t="s">
        <v>66</v>
      </c>
      <c r="F925" s="74" t="str">
        <f ca="1">IFERROR(__xludf.DUMMYFUNCTION("IFERROR(IF(A925=TODAY(),GOOGLEFINANCE(B925),INDEX(GOOGLEFINANCE(B925,""price"",A925),2,2)))"),"")</f>
        <v/>
      </c>
      <c r="G925" s="75" t="s">
        <v>66</v>
      </c>
    </row>
    <row r="926" spans="1:7" ht="15.75" customHeight="1" x14ac:dyDescent="0.2">
      <c r="A926" s="71"/>
      <c r="B926" s="72"/>
      <c r="C926" s="72"/>
      <c r="D926" s="72"/>
      <c r="E926" s="74" t="s">
        <v>66</v>
      </c>
      <c r="F926" s="74" t="str">
        <f ca="1">IFERROR(__xludf.DUMMYFUNCTION("IFERROR(IF(A926=TODAY(),GOOGLEFINANCE(B926),INDEX(GOOGLEFINANCE(B926,""price"",A926),2,2)))"),"")</f>
        <v/>
      </c>
      <c r="G926" s="75" t="s">
        <v>66</v>
      </c>
    </row>
    <row r="927" spans="1:7" ht="15.75" customHeight="1" x14ac:dyDescent="0.2">
      <c r="A927" s="71"/>
      <c r="B927" s="72"/>
      <c r="C927" s="72"/>
      <c r="D927" s="72"/>
      <c r="E927" s="74" t="s">
        <v>66</v>
      </c>
      <c r="F927" s="74" t="str">
        <f ca="1">IFERROR(__xludf.DUMMYFUNCTION("IFERROR(IF(A927=TODAY(),GOOGLEFINANCE(B927),INDEX(GOOGLEFINANCE(B927,""price"",A927),2,2)))"),"")</f>
        <v/>
      </c>
      <c r="G927" s="75" t="s">
        <v>66</v>
      </c>
    </row>
    <row r="928" spans="1:7" ht="15.75" customHeight="1" x14ac:dyDescent="0.2">
      <c r="A928" s="71"/>
      <c r="B928" s="72"/>
      <c r="C928" s="72"/>
      <c r="D928" s="72"/>
      <c r="E928" s="74" t="s">
        <v>66</v>
      </c>
      <c r="F928" s="74" t="str">
        <f ca="1">IFERROR(__xludf.DUMMYFUNCTION("IFERROR(IF(A928=TODAY(),GOOGLEFINANCE(B928),INDEX(GOOGLEFINANCE(B928,""price"",A928),2,2)))"),"")</f>
        <v/>
      </c>
      <c r="G928" s="75" t="s">
        <v>66</v>
      </c>
    </row>
    <row r="929" spans="1:7" ht="15.75" customHeight="1" x14ac:dyDescent="0.2">
      <c r="A929" s="71"/>
      <c r="B929" s="72"/>
      <c r="C929" s="72"/>
      <c r="D929" s="72"/>
      <c r="E929" s="74" t="s">
        <v>66</v>
      </c>
      <c r="F929" s="74" t="str">
        <f ca="1">IFERROR(__xludf.DUMMYFUNCTION("IFERROR(IF(A929=TODAY(),GOOGLEFINANCE(B929),INDEX(GOOGLEFINANCE(B929,""price"",A929),2,2)))"),"")</f>
        <v/>
      </c>
      <c r="G929" s="75" t="s">
        <v>66</v>
      </c>
    </row>
    <row r="930" spans="1:7" ht="15.75" customHeight="1" x14ac:dyDescent="0.2">
      <c r="A930" s="71"/>
      <c r="B930" s="72"/>
      <c r="C930" s="72"/>
      <c r="D930" s="72"/>
      <c r="E930" s="74" t="s">
        <v>66</v>
      </c>
      <c r="F930" s="74" t="str">
        <f ca="1">IFERROR(__xludf.DUMMYFUNCTION("IFERROR(IF(A930=TODAY(),GOOGLEFINANCE(B930),INDEX(GOOGLEFINANCE(B930,""price"",A930),2,2)))"),"")</f>
        <v/>
      </c>
      <c r="G930" s="75" t="s">
        <v>66</v>
      </c>
    </row>
    <row r="931" spans="1:7" ht="15.75" customHeight="1" x14ac:dyDescent="0.2">
      <c r="A931" s="71"/>
      <c r="B931" s="72"/>
      <c r="C931" s="72"/>
      <c r="D931" s="72"/>
      <c r="E931" s="74" t="s">
        <v>66</v>
      </c>
      <c r="F931" s="74" t="str">
        <f ca="1">IFERROR(__xludf.DUMMYFUNCTION("IFERROR(IF(A931=TODAY(),GOOGLEFINANCE(B931),INDEX(GOOGLEFINANCE(B931,""price"",A931),2,2)))"),"")</f>
        <v/>
      </c>
      <c r="G931" s="75" t="s">
        <v>66</v>
      </c>
    </row>
    <row r="932" spans="1:7" ht="15.75" customHeight="1" x14ac:dyDescent="0.2">
      <c r="A932" s="71"/>
      <c r="B932" s="72"/>
      <c r="C932" s="72"/>
      <c r="D932" s="72"/>
      <c r="E932" s="74" t="s">
        <v>66</v>
      </c>
      <c r="F932" s="74" t="str">
        <f ca="1">IFERROR(__xludf.DUMMYFUNCTION("IFERROR(IF(A932=TODAY(),GOOGLEFINANCE(B932),INDEX(GOOGLEFINANCE(B932,""price"",A932),2,2)))"),"")</f>
        <v/>
      </c>
      <c r="G932" s="75" t="s">
        <v>66</v>
      </c>
    </row>
    <row r="933" spans="1:7" ht="15.75" customHeight="1" x14ac:dyDescent="0.2">
      <c r="A933" s="71"/>
      <c r="B933" s="72"/>
      <c r="C933" s="72"/>
      <c r="D933" s="72"/>
      <c r="E933" s="74" t="s">
        <v>66</v>
      </c>
      <c r="F933" s="74" t="str">
        <f ca="1">IFERROR(__xludf.DUMMYFUNCTION("IFERROR(IF(A933=TODAY(),GOOGLEFINANCE(B933),INDEX(GOOGLEFINANCE(B933,""price"",A933),2,2)))"),"")</f>
        <v/>
      </c>
      <c r="G933" s="75" t="s">
        <v>66</v>
      </c>
    </row>
    <row r="934" spans="1:7" ht="15.75" customHeight="1" x14ac:dyDescent="0.2">
      <c r="A934" s="71"/>
      <c r="B934" s="72"/>
      <c r="C934" s="72"/>
      <c r="D934" s="72"/>
      <c r="E934" s="74" t="s">
        <v>66</v>
      </c>
      <c r="F934" s="74" t="str">
        <f ca="1">IFERROR(__xludf.DUMMYFUNCTION("IFERROR(IF(A934=TODAY(),GOOGLEFINANCE(B934),INDEX(GOOGLEFINANCE(B934,""price"",A934),2,2)))"),"")</f>
        <v/>
      </c>
      <c r="G934" s="75" t="s">
        <v>66</v>
      </c>
    </row>
    <row r="935" spans="1:7" ht="15.75" customHeight="1" x14ac:dyDescent="0.2">
      <c r="A935" s="71"/>
      <c r="B935" s="72"/>
      <c r="C935" s="72"/>
      <c r="D935" s="72"/>
      <c r="E935" s="74" t="s">
        <v>66</v>
      </c>
      <c r="F935" s="74" t="str">
        <f ca="1">IFERROR(__xludf.DUMMYFUNCTION("IFERROR(IF(A935=TODAY(),GOOGLEFINANCE(B935),INDEX(GOOGLEFINANCE(B935,""price"",A935),2,2)))"),"")</f>
        <v/>
      </c>
      <c r="G935" s="75" t="s">
        <v>66</v>
      </c>
    </row>
    <row r="936" spans="1:7" ht="15.75" customHeight="1" x14ac:dyDescent="0.2">
      <c r="A936" s="71"/>
      <c r="B936" s="72"/>
      <c r="C936" s="72"/>
      <c r="D936" s="72"/>
      <c r="E936" s="74" t="s">
        <v>66</v>
      </c>
      <c r="F936" s="74" t="str">
        <f ca="1">IFERROR(__xludf.DUMMYFUNCTION("IFERROR(IF(A936=TODAY(),GOOGLEFINANCE(B936),INDEX(GOOGLEFINANCE(B936,""price"",A936),2,2)))"),"")</f>
        <v/>
      </c>
      <c r="G936" s="75" t="s">
        <v>66</v>
      </c>
    </row>
    <row r="937" spans="1:7" ht="15.75" customHeight="1" x14ac:dyDescent="0.2">
      <c r="A937" s="71"/>
      <c r="B937" s="72"/>
      <c r="C937" s="72"/>
      <c r="D937" s="72"/>
      <c r="E937" s="74" t="s">
        <v>66</v>
      </c>
      <c r="F937" s="74" t="str">
        <f ca="1">IFERROR(__xludf.DUMMYFUNCTION("IFERROR(IF(A937=TODAY(),GOOGLEFINANCE(B937),INDEX(GOOGLEFINANCE(B937,""price"",A937),2,2)))"),"")</f>
        <v/>
      </c>
      <c r="G937" s="75" t="s">
        <v>66</v>
      </c>
    </row>
    <row r="938" spans="1:7" ht="15.75" customHeight="1" x14ac:dyDescent="0.2">
      <c r="A938" s="71"/>
      <c r="B938" s="72"/>
      <c r="C938" s="72"/>
      <c r="D938" s="72"/>
      <c r="E938" s="74" t="s">
        <v>66</v>
      </c>
      <c r="F938" s="74" t="str">
        <f ca="1">IFERROR(__xludf.DUMMYFUNCTION("IFERROR(IF(A938=TODAY(),GOOGLEFINANCE(B938),INDEX(GOOGLEFINANCE(B938,""price"",A938),2,2)))"),"")</f>
        <v/>
      </c>
      <c r="G938" s="75" t="s">
        <v>66</v>
      </c>
    </row>
    <row r="939" spans="1:7" ht="15.75" customHeight="1" x14ac:dyDescent="0.2">
      <c r="A939" s="71"/>
      <c r="B939" s="72"/>
      <c r="C939" s="72"/>
      <c r="D939" s="72"/>
      <c r="E939" s="74" t="s">
        <v>66</v>
      </c>
      <c r="F939" s="74" t="str">
        <f ca="1">IFERROR(__xludf.DUMMYFUNCTION("IFERROR(IF(A939=TODAY(),GOOGLEFINANCE(B939),INDEX(GOOGLEFINANCE(B939,""price"",A939),2,2)))"),"")</f>
        <v/>
      </c>
      <c r="G939" s="75" t="s">
        <v>66</v>
      </c>
    </row>
    <row r="940" spans="1:7" ht="15.75" customHeight="1" x14ac:dyDescent="0.2">
      <c r="A940" s="71"/>
      <c r="B940" s="72"/>
      <c r="C940" s="72"/>
      <c r="D940" s="72"/>
      <c r="E940" s="74" t="s">
        <v>66</v>
      </c>
      <c r="F940" s="74" t="str">
        <f ca="1">IFERROR(__xludf.DUMMYFUNCTION("IFERROR(IF(A940=TODAY(),GOOGLEFINANCE(B940),INDEX(GOOGLEFINANCE(B940,""price"",A940),2,2)))"),"")</f>
        <v/>
      </c>
      <c r="G940" s="75" t="s">
        <v>66</v>
      </c>
    </row>
    <row r="941" spans="1:7" ht="15.75" customHeight="1" x14ac:dyDescent="0.2">
      <c r="A941" s="71"/>
      <c r="B941" s="72"/>
      <c r="C941" s="72"/>
      <c r="D941" s="72"/>
      <c r="E941" s="74" t="s">
        <v>66</v>
      </c>
      <c r="F941" s="74" t="str">
        <f ca="1">IFERROR(__xludf.DUMMYFUNCTION("IFERROR(IF(A941=TODAY(),GOOGLEFINANCE(B941),INDEX(GOOGLEFINANCE(B941,""price"",A941),2,2)))"),"")</f>
        <v/>
      </c>
      <c r="G941" s="75" t="s">
        <v>66</v>
      </c>
    </row>
    <row r="942" spans="1:7" ht="15.75" customHeight="1" x14ac:dyDescent="0.2">
      <c r="A942" s="71"/>
      <c r="B942" s="72"/>
      <c r="C942" s="72"/>
      <c r="D942" s="72"/>
      <c r="E942" s="74" t="s">
        <v>66</v>
      </c>
      <c r="F942" s="74" t="str">
        <f ca="1">IFERROR(__xludf.DUMMYFUNCTION("IFERROR(IF(A942=TODAY(),GOOGLEFINANCE(B942),INDEX(GOOGLEFINANCE(B942,""price"",A942),2,2)))"),"")</f>
        <v/>
      </c>
      <c r="G942" s="75" t="s">
        <v>66</v>
      </c>
    </row>
    <row r="943" spans="1:7" ht="15.75" customHeight="1" x14ac:dyDescent="0.2">
      <c r="A943" s="71"/>
      <c r="B943" s="72"/>
      <c r="C943" s="72"/>
      <c r="D943" s="72"/>
      <c r="E943" s="74" t="s">
        <v>66</v>
      </c>
      <c r="F943" s="74" t="str">
        <f ca="1">IFERROR(__xludf.DUMMYFUNCTION("IFERROR(IF(A943=TODAY(),GOOGLEFINANCE(B943),INDEX(GOOGLEFINANCE(B943,""price"",A943),2,2)))"),"")</f>
        <v/>
      </c>
      <c r="G943" s="75" t="s">
        <v>66</v>
      </c>
    </row>
    <row r="944" spans="1:7" ht="15.75" customHeight="1" x14ac:dyDescent="0.2">
      <c r="A944" s="71"/>
      <c r="B944" s="72"/>
      <c r="C944" s="72"/>
      <c r="D944" s="72"/>
      <c r="E944" s="74" t="s">
        <v>66</v>
      </c>
      <c r="F944" s="74" t="str">
        <f ca="1">IFERROR(__xludf.DUMMYFUNCTION("IFERROR(IF(A944=TODAY(),GOOGLEFINANCE(B944),INDEX(GOOGLEFINANCE(B944,""price"",A944),2,2)))"),"")</f>
        <v/>
      </c>
      <c r="G944" s="75" t="s">
        <v>66</v>
      </c>
    </row>
    <row r="945" spans="1:7" ht="15.75" customHeight="1" x14ac:dyDescent="0.2">
      <c r="A945" s="71"/>
      <c r="B945" s="72"/>
      <c r="C945" s="72"/>
      <c r="D945" s="72"/>
      <c r="E945" s="74" t="s">
        <v>66</v>
      </c>
      <c r="F945" s="74" t="str">
        <f ca="1">IFERROR(__xludf.DUMMYFUNCTION("IFERROR(IF(A945=TODAY(),GOOGLEFINANCE(B945),INDEX(GOOGLEFINANCE(B945,""price"",A945),2,2)))"),"")</f>
        <v/>
      </c>
      <c r="G945" s="75" t="s">
        <v>66</v>
      </c>
    </row>
    <row r="946" spans="1:7" ht="15.75" customHeight="1" x14ac:dyDescent="0.2">
      <c r="A946" s="71"/>
      <c r="B946" s="72"/>
      <c r="C946" s="72"/>
      <c r="D946" s="72"/>
      <c r="E946" s="74" t="s">
        <v>66</v>
      </c>
      <c r="F946" s="74" t="str">
        <f ca="1">IFERROR(__xludf.DUMMYFUNCTION("IFERROR(IF(A946=TODAY(),GOOGLEFINANCE(B946),INDEX(GOOGLEFINANCE(B946,""price"",A946),2,2)))"),"")</f>
        <v/>
      </c>
      <c r="G946" s="75" t="s">
        <v>66</v>
      </c>
    </row>
    <row r="947" spans="1:7" ht="15.75" customHeight="1" x14ac:dyDescent="0.2">
      <c r="A947" s="71"/>
      <c r="B947" s="72"/>
      <c r="C947" s="72"/>
      <c r="D947" s="72"/>
      <c r="E947" s="74" t="s">
        <v>66</v>
      </c>
      <c r="F947" s="74" t="str">
        <f ca="1">IFERROR(__xludf.DUMMYFUNCTION("IFERROR(IF(A947=TODAY(),GOOGLEFINANCE(B947),INDEX(GOOGLEFINANCE(B947,""price"",A947),2,2)))"),"")</f>
        <v/>
      </c>
      <c r="G947" s="75" t="s">
        <v>66</v>
      </c>
    </row>
    <row r="948" spans="1:7" ht="15.75" customHeight="1" x14ac:dyDescent="0.2">
      <c r="A948" s="71"/>
      <c r="B948" s="72"/>
      <c r="C948" s="72"/>
      <c r="D948" s="72"/>
      <c r="E948" s="74" t="s">
        <v>66</v>
      </c>
      <c r="F948" s="74" t="str">
        <f ca="1">IFERROR(__xludf.DUMMYFUNCTION("IFERROR(IF(A948=TODAY(),GOOGLEFINANCE(B948),INDEX(GOOGLEFINANCE(B948,""price"",A948),2,2)))"),"")</f>
        <v/>
      </c>
      <c r="G948" s="75" t="s">
        <v>66</v>
      </c>
    </row>
    <row r="949" spans="1:7" ht="15.75" customHeight="1" x14ac:dyDescent="0.2">
      <c r="A949" s="71"/>
      <c r="B949" s="72"/>
      <c r="C949" s="72"/>
      <c r="D949" s="72"/>
      <c r="E949" s="74" t="s">
        <v>66</v>
      </c>
      <c r="F949" s="74" t="str">
        <f ca="1">IFERROR(__xludf.DUMMYFUNCTION("IFERROR(IF(A949=TODAY(),GOOGLEFINANCE(B949),INDEX(GOOGLEFINANCE(B949,""price"",A949),2,2)))"),"")</f>
        <v/>
      </c>
      <c r="G949" s="75" t="s">
        <v>66</v>
      </c>
    </row>
    <row r="950" spans="1:7" ht="15.75" customHeight="1" x14ac:dyDescent="0.2">
      <c r="A950" s="71"/>
      <c r="B950" s="72"/>
      <c r="C950" s="72"/>
      <c r="D950" s="72"/>
      <c r="E950" s="74" t="s">
        <v>66</v>
      </c>
      <c r="F950" s="74" t="str">
        <f ca="1">IFERROR(__xludf.DUMMYFUNCTION("IFERROR(IF(A950=TODAY(),GOOGLEFINANCE(B950),INDEX(GOOGLEFINANCE(B950,""price"",A950),2,2)))"),"")</f>
        <v/>
      </c>
      <c r="G950" s="75" t="s">
        <v>66</v>
      </c>
    </row>
    <row r="951" spans="1:7" ht="15.75" customHeight="1" x14ac:dyDescent="0.2">
      <c r="A951" s="71"/>
      <c r="B951" s="72"/>
      <c r="C951" s="72"/>
      <c r="D951" s="72"/>
      <c r="E951" s="74" t="s">
        <v>66</v>
      </c>
      <c r="F951" s="74" t="str">
        <f ca="1">IFERROR(__xludf.DUMMYFUNCTION("IFERROR(IF(A951=TODAY(),GOOGLEFINANCE(B951),INDEX(GOOGLEFINANCE(B951,""price"",A951),2,2)))"),"")</f>
        <v/>
      </c>
      <c r="G951" s="75" t="s">
        <v>66</v>
      </c>
    </row>
    <row r="952" spans="1:7" ht="15.75" customHeight="1" x14ac:dyDescent="0.2">
      <c r="A952" s="71"/>
      <c r="B952" s="72"/>
      <c r="C952" s="72"/>
      <c r="D952" s="72"/>
      <c r="E952" s="74" t="s">
        <v>66</v>
      </c>
      <c r="F952" s="74" t="str">
        <f ca="1">IFERROR(__xludf.DUMMYFUNCTION("IFERROR(IF(A952=TODAY(),GOOGLEFINANCE(B952),INDEX(GOOGLEFINANCE(B952,""price"",A952),2,2)))"),"")</f>
        <v/>
      </c>
      <c r="G952" s="75" t="s">
        <v>66</v>
      </c>
    </row>
    <row r="953" spans="1:7" ht="15.75" customHeight="1" x14ac:dyDescent="0.2">
      <c r="A953" s="71"/>
      <c r="B953" s="72"/>
      <c r="C953" s="72"/>
      <c r="D953" s="72"/>
      <c r="E953" s="74" t="s">
        <v>66</v>
      </c>
      <c r="F953" s="74" t="str">
        <f ca="1">IFERROR(__xludf.DUMMYFUNCTION("IFERROR(IF(A953=TODAY(),GOOGLEFINANCE(B953),INDEX(GOOGLEFINANCE(B953,""price"",A953),2,2)))"),"")</f>
        <v/>
      </c>
      <c r="G953" s="75" t="s">
        <v>66</v>
      </c>
    </row>
    <row r="954" spans="1:7" ht="15.75" customHeight="1" x14ac:dyDescent="0.2">
      <c r="A954" s="71"/>
      <c r="B954" s="72"/>
      <c r="C954" s="72"/>
      <c r="D954" s="72"/>
      <c r="E954" s="74" t="s">
        <v>66</v>
      </c>
      <c r="F954" s="74" t="str">
        <f ca="1">IFERROR(__xludf.DUMMYFUNCTION("IFERROR(IF(A954=TODAY(),GOOGLEFINANCE(B954),INDEX(GOOGLEFINANCE(B954,""price"",A954),2,2)))"),"")</f>
        <v/>
      </c>
      <c r="G954" s="75" t="s">
        <v>66</v>
      </c>
    </row>
    <row r="955" spans="1:7" ht="15.75" customHeight="1" x14ac:dyDescent="0.2">
      <c r="A955" s="71"/>
      <c r="B955" s="72"/>
      <c r="C955" s="72"/>
      <c r="D955" s="72"/>
      <c r="E955" s="74" t="s">
        <v>66</v>
      </c>
      <c r="F955" s="74" t="str">
        <f ca="1">IFERROR(__xludf.DUMMYFUNCTION("IFERROR(IF(A955=TODAY(),GOOGLEFINANCE(B955),INDEX(GOOGLEFINANCE(B955,""price"",A955),2,2)))"),"")</f>
        <v/>
      </c>
      <c r="G955" s="75" t="s">
        <v>66</v>
      </c>
    </row>
    <row r="956" spans="1:7" ht="15.75" customHeight="1" x14ac:dyDescent="0.2">
      <c r="A956" s="71"/>
      <c r="B956" s="72"/>
      <c r="C956" s="72"/>
      <c r="D956" s="72"/>
      <c r="E956" s="74" t="s">
        <v>66</v>
      </c>
      <c r="F956" s="74" t="str">
        <f ca="1">IFERROR(__xludf.DUMMYFUNCTION("IFERROR(IF(A956=TODAY(),GOOGLEFINANCE(B956),INDEX(GOOGLEFINANCE(B956,""price"",A956),2,2)))"),"")</f>
        <v/>
      </c>
      <c r="G956" s="75" t="s">
        <v>66</v>
      </c>
    </row>
    <row r="957" spans="1:7" ht="15.75" customHeight="1" x14ac:dyDescent="0.2">
      <c r="A957" s="71"/>
      <c r="B957" s="72"/>
      <c r="C957" s="72"/>
      <c r="D957" s="72"/>
      <c r="E957" s="74" t="s">
        <v>66</v>
      </c>
      <c r="F957" s="74" t="str">
        <f ca="1">IFERROR(__xludf.DUMMYFUNCTION("IFERROR(IF(A957=TODAY(),GOOGLEFINANCE(B957),INDEX(GOOGLEFINANCE(B957,""price"",A957),2,2)))"),"")</f>
        <v/>
      </c>
      <c r="G957" s="75" t="s">
        <v>66</v>
      </c>
    </row>
    <row r="958" spans="1:7" ht="15.75" customHeight="1" x14ac:dyDescent="0.2">
      <c r="A958" s="71"/>
      <c r="B958" s="72"/>
      <c r="C958" s="72"/>
      <c r="D958" s="72"/>
      <c r="E958" s="74" t="s">
        <v>66</v>
      </c>
      <c r="F958" s="74" t="str">
        <f ca="1">IFERROR(__xludf.DUMMYFUNCTION("IFERROR(IF(A958=TODAY(),GOOGLEFINANCE(B958),INDEX(GOOGLEFINANCE(B958,""price"",A958),2,2)))"),"")</f>
        <v/>
      </c>
      <c r="G958" s="75" t="s">
        <v>66</v>
      </c>
    </row>
    <row r="959" spans="1:7" ht="15.75" customHeight="1" x14ac:dyDescent="0.2">
      <c r="A959" s="71"/>
      <c r="B959" s="72"/>
      <c r="C959" s="72"/>
      <c r="D959" s="72"/>
      <c r="E959" s="74" t="s">
        <v>66</v>
      </c>
      <c r="F959" s="74" t="str">
        <f ca="1">IFERROR(__xludf.DUMMYFUNCTION("IFERROR(IF(A959=TODAY(),GOOGLEFINANCE(B959),INDEX(GOOGLEFINANCE(B959,""price"",A959),2,2)))"),"")</f>
        <v/>
      </c>
      <c r="G959" s="75" t="s">
        <v>66</v>
      </c>
    </row>
    <row r="960" spans="1:7" ht="15.75" customHeight="1" x14ac:dyDescent="0.2">
      <c r="A960" s="71"/>
      <c r="B960" s="72"/>
      <c r="C960" s="72"/>
      <c r="D960" s="72"/>
      <c r="E960" s="74" t="s">
        <v>66</v>
      </c>
      <c r="F960" s="74" t="str">
        <f ca="1">IFERROR(__xludf.DUMMYFUNCTION("IFERROR(IF(A960=TODAY(),GOOGLEFINANCE(B960),INDEX(GOOGLEFINANCE(B960,""price"",A960),2,2)))"),"")</f>
        <v/>
      </c>
      <c r="G960" s="75" t="s">
        <v>66</v>
      </c>
    </row>
    <row r="961" spans="1:7" ht="15.75" customHeight="1" x14ac:dyDescent="0.2">
      <c r="A961" s="71"/>
      <c r="B961" s="72"/>
      <c r="C961" s="72"/>
      <c r="D961" s="72"/>
      <c r="E961" s="74" t="s">
        <v>66</v>
      </c>
      <c r="F961" s="74" t="str">
        <f ca="1">IFERROR(__xludf.DUMMYFUNCTION("IFERROR(IF(A961=TODAY(),GOOGLEFINANCE(B961),INDEX(GOOGLEFINANCE(B961,""price"",A961),2,2)))"),"")</f>
        <v/>
      </c>
      <c r="G961" s="75" t="s">
        <v>66</v>
      </c>
    </row>
    <row r="962" spans="1:7" ht="15.75" customHeight="1" x14ac:dyDescent="0.2">
      <c r="A962" s="71"/>
      <c r="B962" s="72"/>
      <c r="C962" s="72"/>
      <c r="D962" s="72"/>
      <c r="E962" s="74" t="s">
        <v>66</v>
      </c>
      <c r="F962" s="74" t="str">
        <f ca="1">IFERROR(__xludf.DUMMYFUNCTION("IFERROR(IF(A962=TODAY(),GOOGLEFINANCE(B962),INDEX(GOOGLEFINANCE(B962,""price"",A962),2,2)))"),"")</f>
        <v/>
      </c>
      <c r="G962" s="75" t="s">
        <v>66</v>
      </c>
    </row>
    <row r="963" spans="1:7" ht="15.75" customHeight="1" x14ac:dyDescent="0.2">
      <c r="A963" s="71"/>
      <c r="B963" s="72"/>
      <c r="C963" s="72"/>
      <c r="D963" s="72"/>
      <c r="E963" s="74" t="s">
        <v>66</v>
      </c>
      <c r="F963" s="74" t="str">
        <f ca="1">IFERROR(__xludf.DUMMYFUNCTION("IFERROR(IF(A963=TODAY(),GOOGLEFINANCE(B963),INDEX(GOOGLEFINANCE(B963,""price"",A963),2,2)))"),"")</f>
        <v/>
      </c>
      <c r="G963" s="75" t="s">
        <v>66</v>
      </c>
    </row>
    <row r="964" spans="1:7" ht="15.75" customHeight="1" x14ac:dyDescent="0.2">
      <c r="A964" s="71"/>
      <c r="B964" s="72"/>
      <c r="C964" s="72"/>
      <c r="D964" s="72"/>
      <c r="E964" s="74" t="s">
        <v>66</v>
      </c>
      <c r="F964" s="74" t="str">
        <f ca="1">IFERROR(__xludf.DUMMYFUNCTION("IFERROR(IF(A964=TODAY(),GOOGLEFINANCE(B964),INDEX(GOOGLEFINANCE(B964,""price"",A964),2,2)))"),"")</f>
        <v/>
      </c>
      <c r="G964" s="75" t="s">
        <v>66</v>
      </c>
    </row>
    <row r="965" spans="1:7" ht="15.75" customHeight="1" x14ac:dyDescent="0.2">
      <c r="A965" s="71"/>
      <c r="B965" s="72"/>
      <c r="C965" s="72"/>
      <c r="D965" s="72"/>
      <c r="E965" s="74" t="s">
        <v>66</v>
      </c>
      <c r="F965" s="74" t="str">
        <f ca="1">IFERROR(__xludf.DUMMYFUNCTION("IFERROR(IF(A965=TODAY(),GOOGLEFINANCE(B965),INDEX(GOOGLEFINANCE(B965,""price"",A965),2,2)))"),"")</f>
        <v/>
      </c>
      <c r="G965" s="75" t="s">
        <v>66</v>
      </c>
    </row>
    <row r="966" spans="1:7" ht="15.75" customHeight="1" x14ac:dyDescent="0.2">
      <c r="A966" s="71"/>
      <c r="B966" s="72"/>
      <c r="C966" s="72"/>
      <c r="D966" s="72"/>
      <c r="E966" s="74" t="s">
        <v>66</v>
      </c>
      <c r="F966" s="74" t="str">
        <f ca="1">IFERROR(__xludf.DUMMYFUNCTION("IFERROR(IF(A966=TODAY(),GOOGLEFINANCE(B966),INDEX(GOOGLEFINANCE(B966,""price"",A966),2,2)))"),"")</f>
        <v/>
      </c>
      <c r="G966" s="75" t="s">
        <v>66</v>
      </c>
    </row>
    <row r="967" spans="1:7" ht="15.75" customHeight="1" x14ac:dyDescent="0.2">
      <c r="A967" s="71"/>
      <c r="B967" s="72"/>
      <c r="C967" s="72"/>
      <c r="D967" s="72"/>
      <c r="E967" s="74" t="s">
        <v>66</v>
      </c>
      <c r="F967" s="74" t="str">
        <f ca="1">IFERROR(__xludf.DUMMYFUNCTION("IFERROR(IF(A967=TODAY(),GOOGLEFINANCE(B967),INDEX(GOOGLEFINANCE(B967,""price"",A967),2,2)))"),"")</f>
        <v/>
      </c>
      <c r="G967" s="75" t="s">
        <v>66</v>
      </c>
    </row>
    <row r="968" spans="1:7" ht="15.75" customHeight="1" x14ac:dyDescent="0.2">
      <c r="A968" s="71"/>
      <c r="B968" s="72"/>
      <c r="C968" s="72"/>
      <c r="D968" s="72"/>
      <c r="E968" s="74" t="s">
        <v>66</v>
      </c>
      <c r="F968" s="74" t="str">
        <f ca="1">IFERROR(__xludf.DUMMYFUNCTION("IFERROR(IF(A968=TODAY(),GOOGLEFINANCE(B968),INDEX(GOOGLEFINANCE(B968,""price"",A968),2,2)))"),"")</f>
        <v/>
      </c>
      <c r="G968" s="75" t="s">
        <v>66</v>
      </c>
    </row>
    <row r="969" spans="1:7" ht="15.75" customHeight="1" x14ac:dyDescent="0.2">
      <c r="A969" s="71"/>
      <c r="B969" s="72"/>
      <c r="C969" s="72"/>
      <c r="D969" s="72"/>
      <c r="E969" s="74" t="s">
        <v>66</v>
      </c>
      <c r="F969" s="74" t="str">
        <f ca="1">IFERROR(__xludf.DUMMYFUNCTION("IFERROR(IF(A969=TODAY(),GOOGLEFINANCE(B969),INDEX(GOOGLEFINANCE(B969,""price"",A969),2,2)))"),"")</f>
        <v/>
      </c>
      <c r="G969" s="75" t="s">
        <v>66</v>
      </c>
    </row>
    <row r="970" spans="1:7" ht="15.75" customHeight="1" x14ac:dyDescent="0.2">
      <c r="A970" s="71"/>
      <c r="B970" s="72"/>
      <c r="C970" s="72"/>
      <c r="D970" s="72"/>
      <c r="E970" s="74" t="s">
        <v>66</v>
      </c>
      <c r="F970" s="74" t="str">
        <f ca="1">IFERROR(__xludf.DUMMYFUNCTION("IFERROR(IF(A970=TODAY(),GOOGLEFINANCE(B970),INDEX(GOOGLEFINANCE(B970,""price"",A970),2,2)))"),"")</f>
        <v/>
      </c>
      <c r="G970" s="75" t="s">
        <v>66</v>
      </c>
    </row>
    <row r="971" spans="1:7" ht="15.75" customHeight="1" x14ac:dyDescent="0.2">
      <c r="A971" s="71"/>
      <c r="B971" s="72"/>
      <c r="C971" s="72"/>
      <c r="D971" s="72"/>
      <c r="E971" s="74" t="s">
        <v>66</v>
      </c>
      <c r="F971" s="74" t="str">
        <f ca="1">IFERROR(__xludf.DUMMYFUNCTION("IFERROR(IF(A971=TODAY(),GOOGLEFINANCE(B971),INDEX(GOOGLEFINANCE(B971,""price"",A971),2,2)))"),"")</f>
        <v/>
      </c>
      <c r="G971" s="75" t="s">
        <v>66</v>
      </c>
    </row>
    <row r="972" spans="1:7" ht="15.75" customHeight="1" x14ac:dyDescent="0.2">
      <c r="A972" s="71"/>
      <c r="B972" s="72"/>
      <c r="C972" s="72"/>
      <c r="D972" s="72"/>
      <c r="E972" s="74" t="s">
        <v>66</v>
      </c>
      <c r="F972" s="74" t="str">
        <f ca="1">IFERROR(__xludf.DUMMYFUNCTION("IFERROR(IF(A972=TODAY(),GOOGLEFINANCE(B972),INDEX(GOOGLEFINANCE(B972,""price"",A972),2,2)))"),"")</f>
        <v/>
      </c>
      <c r="G972" s="75" t="s">
        <v>66</v>
      </c>
    </row>
    <row r="973" spans="1:7" ht="15.75" customHeight="1" x14ac:dyDescent="0.2">
      <c r="A973" s="71"/>
      <c r="B973" s="72"/>
      <c r="C973" s="72"/>
      <c r="D973" s="72"/>
      <c r="E973" s="74" t="s">
        <v>66</v>
      </c>
      <c r="F973" s="74" t="str">
        <f ca="1">IFERROR(__xludf.DUMMYFUNCTION("IFERROR(IF(A973=TODAY(),GOOGLEFINANCE(B973),INDEX(GOOGLEFINANCE(B973,""price"",A973),2,2)))"),"")</f>
        <v/>
      </c>
      <c r="G973" s="75" t="s">
        <v>66</v>
      </c>
    </row>
    <row r="974" spans="1:7" ht="15.75" customHeight="1" x14ac:dyDescent="0.2">
      <c r="A974" s="71"/>
      <c r="B974" s="72"/>
      <c r="C974" s="72"/>
      <c r="D974" s="72"/>
      <c r="E974" s="74" t="s">
        <v>66</v>
      </c>
      <c r="F974" s="74" t="str">
        <f ca="1">IFERROR(__xludf.DUMMYFUNCTION("IFERROR(IF(A974=TODAY(),GOOGLEFINANCE(B974),INDEX(GOOGLEFINANCE(B974,""price"",A974),2,2)))"),"")</f>
        <v/>
      </c>
      <c r="G974" s="75" t="s">
        <v>66</v>
      </c>
    </row>
    <row r="975" spans="1:7" ht="15.75" customHeight="1" x14ac:dyDescent="0.2">
      <c r="A975" s="71"/>
      <c r="B975" s="72"/>
      <c r="C975" s="72"/>
      <c r="D975" s="72"/>
      <c r="E975" s="74" t="s">
        <v>66</v>
      </c>
      <c r="F975" s="74" t="str">
        <f ca="1">IFERROR(__xludf.DUMMYFUNCTION("IFERROR(IF(A975=TODAY(),GOOGLEFINANCE(B975),INDEX(GOOGLEFINANCE(B975,""price"",A975),2,2)))"),"")</f>
        <v/>
      </c>
      <c r="G975" s="75" t="s">
        <v>66</v>
      </c>
    </row>
    <row r="976" spans="1:7" ht="15.75" customHeight="1" x14ac:dyDescent="0.2">
      <c r="A976" s="71"/>
      <c r="B976" s="72"/>
      <c r="C976" s="72"/>
      <c r="D976" s="72"/>
      <c r="E976" s="74" t="s">
        <v>66</v>
      </c>
      <c r="F976" s="74" t="str">
        <f ca="1">IFERROR(__xludf.DUMMYFUNCTION("IFERROR(IF(A976=TODAY(),GOOGLEFINANCE(B976),INDEX(GOOGLEFINANCE(B976,""price"",A976),2,2)))"),"")</f>
        <v/>
      </c>
      <c r="G976" s="75" t="s">
        <v>66</v>
      </c>
    </row>
    <row r="977" spans="1:7" ht="15.75" customHeight="1" x14ac:dyDescent="0.2">
      <c r="A977" s="71"/>
      <c r="B977" s="72"/>
      <c r="C977" s="72"/>
      <c r="D977" s="72"/>
      <c r="E977" s="74" t="s">
        <v>66</v>
      </c>
      <c r="F977" s="74" t="str">
        <f ca="1">IFERROR(__xludf.DUMMYFUNCTION("IFERROR(IF(A977=TODAY(),GOOGLEFINANCE(B977),INDEX(GOOGLEFINANCE(B977,""price"",A977),2,2)))"),"")</f>
        <v/>
      </c>
      <c r="G977" s="75" t="s">
        <v>66</v>
      </c>
    </row>
    <row r="978" spans="1:7" ht="15.75" customHeight="1" x14ac:dyDescent="0.2">
      <c r="A978" s="71"/>
      <c r="B978" s="72"/>
      <c r="C978" s="72"/>
      <c r="D978" s="72"/>
      <c r="E978" s="74" t="s">
        <v>66</v>
      </c>
      <c r="F978" s="74" t="str">
        <f ca="1">IFERROR(__xludf.DUMMYFUNCTION("IFERROR(IF(A978=TODAY(),GOOGLEFINANCE(B978),INDEX(GOOGLEFINANCE(B978,""price"",A978),2,2)))"),"")</f>
        <v/>
      </c>
      <c r="G978" s="75" t="s">
        <v>66</v>
      </c>
    </row>
    <row r="979" spans="1:7" ht="15.75" customHeight="1" x14ac:dyDescent="0.2">
      <c r="A979" s="71"/>
      <c r="B979" s="72"/>
      <c r="C979" s="72"/>
      <c r="D979" s="72"/>
      <c r="E979" s="74" t="s">
        <v>66</v>
      </c>
      <c r="F979" s="74" t="str">
        <f ca="1">IFERROR(__xludf.DUMMYFUNCTION("IFERROR(IF(A979=TODAY(),GOOGLEFINANCE(B979),INDEX(GOOGLEFINANCE(B979,""price"",A979),2,2)))"),"")</f>
        <v/>
      </c>
      <c r="G979" s="75" t="s">
        <v>66</v>
      </c>
    </row>
    <row r="980" spans="1:7" ht="15.75" customHeight="1" x14ac:dyDescent="0.2">
      <c r="A980" s="71"/>
      <c r="B980" s="72"/>
      <c r="C980" s="72"/>
      <c r="D980" s="72"/>
      <c r="E980" s="74" t="s">
        <v>66</v>
      </c>
      <c r="F980" s="74" t="str">
        <f ca="1">IFERROR(__xludf.DUMMYFUNCTION("IFERROR(IF(A980=TODAY(),GOOGLEFINANCE(B980),INDEX(GOOGLEFINANCE(B980,""price"",A980),2,2)))"),"")</f>
        <v/>
      </c>
      <c r="G980" s="75" t="s">
        <v>66</v>
      </c>
    </row>
    <row r="981" spans="1:7" ht="15.75" customHeight="1" x14ac:dyDescent="0.2">
      <c r="A981" s="71"/>
      <c r="B981" s="72"/>
      <c r="C981" s="72"/>
      <c r="D981" s="72"/>
      <c r="E981" s="74" t="s">
        <v>66</v>
      </c>
      <c r="F981" s="74" t="str">
        <f ca="1">IFERROR(__xludf.DUMMYFUNCTION("IFERROR(IF(A981=TODAY(),GOOGLEFINANCE(B981),INDEX(GOOGLEFINANCE(B981,""price"",A981),2,2)))"),"")</f>
        <v/>
      </c>
      <c r="G981" s="75" t="s">
        <v>66</v>
      </c>
    </row>
    <row r="982" spans="1:7" ht="15.75" customHeight="1" x14ac:dyDescent="0.2">
      <c r="A982" s="71"/>
      <c r="B982" s="72"/>
      <c r="C982" s="72"/>
      <c r="D982" s="72"/>
      <c r="E982" s="74" t="s">
        <v>66</v>
      </c>
      <c r="F982" s="74" t="str">
        <f ca="1">IFERROR(__xludf.DUMMYFUNCTION("IFERROR(IF(A982=TODAY(),GOOGLEFINANCE(B982),INDEX(GOOGLEFINANCE(B982,""price"",A982),2,2)))"),"")</f>
        <v/>
      </c>
      <c r="G982" s="75" t="s">
        <v>66</v>
      </c>
    </row>
    <row r="983" spans="1:7" ht="15.75" customHeight="1" x14ac:dyDescent="0.2">
      <c r="A983" s="71"/>
      <c r="B983" s="72"/>
      <c r="C983" s="72"/>
      <c r="D983" s="72"/>
      <c r="E983" s="74" t="s">
        <v>66</v>
      </c>
      <c r="F983" s="74" t="str">
        <f ca="1">IFERROR(__xludf.DUMMYFUNCTION("IFERROR(IF(A983=TODAY(),GOOGLEFINANCE(B983),INDEX(GOOGLEFINANCE(B983,""price"",A983),2,2)))"),"")</f>
        <v/>
      </c>
      <c r="G983" s="75" t="s">
        <v>66</v>
      </c>
    </row>
    <row r="984" spans="1:7" ht="15.75" customHeight="1" x14ac:dyDescent="0.2">
      <c r="A984" s="71"/>
      <c r="B984" s="72"/>
      <c r="C984" s="72"/>
      <c r="D984" s="72"/>
      <c r="E984" s="74" t="s">
        <v>66</v>
      </c>
      <c r="F984" s="74" t="str">
        <f ca="1">IFERROR(__xludf.DUMMYFUNCTION("IFERROR(IF(A984=TODAY(),GOOGLEFINANCE(B984),INDEX(GOOGLEFINANCE(B984,""price"",A984),2,2)))"),"")</f>
        <v/>
      </c>
      <c r="G984" s="75" t="s">
        <v>66</v>
      </c>
    </row>
    <row r="985" spans="1:7" ht="15.75" customHeight="1" x14ac:dyDescent="0.2">
      <c r="A985" s="71"/>
      <c r="B985" s="72"/>
      <c r="C985" s="72"/>
      <c r="D985" s="72"/>
      <c r="E985" s="74" t="s">
        <v>66</v>
      </c>
      <c r="F985" s="74" t="str">
        <f ca="1">IFERROR(__xludf.DUMMYFUNCTION("IFERROR(IF(A985=TODAY(),GOOGLEFINANCE(B985),INDEX(GOOGLEFINANCE(B985,""price"",A985),2,2)))"),"")</f>
        <v/>
      </c>
      <c r="G985" s="75" t="s">
        <v>66</v>
      </c>
    </row>
    <row r="986" spans="1:7" ht="15.75" customHeight="1" x14ac:dyDescent="0.2">
      <c r="A986" s="71"/>
      <c r="B986" s="72"/>
      <c r="C986" s="72"/>
      <c r="D986" s="72"/>
      <c r="E986" s="74" t="s">
        <v>66</v>
      </c>
      <c r="F986" s="74" t="str">
        <f ca="1">IFERROR(__xludf.DUMMYFUNCTION("IFERROR(IF(A986=TODAY(),GOOGLEFINANCE(B986),INDEX(GOOGLEFINANCE(B986,""price"",A986),2,2)))"),"")</f>
        <v/>
      </c>
      <c r="G986" s="75" t="s">
        <v>66</v>
      </c>
    </row>
    <row r="987" spans="1:7" ht="15.75" customHeight="1" x14ac:dyDescent="0.2">
      <c r="A987" s="71"/>
      <c r="B987" s="72"/>
      <c r="C987" s="72"/>
      <c r="D987" s="72"/>
      <c r="E987" s="74" t="s">
        <v>66</v>
      </c>
      <c r="F987" s="74" t="str">
        <f ca="1">IFERROR(__xludf.DUMMYFUNCTION("IFERROR(IF(A987=TODAY(),GOOGLEFINANCE(B987),INDEX(GOOGLEFINANCE(B987,""price"",A987),2,2)))"),"")</f>
        <v/>
      </c>
      <c r="G987" s="75" t="s">
        <v>66</v>
      </c>
    </row>
    <row r="988" spans="1:7" ht="15.75" customHeight="1" x14ac:dyDescent="0.2">
      <c r="A988" s="71"/>
      <c r="B988" s="72"/>
      <c r="C988" s="72"/>
      <c r="D988" s="72"/>
      <c r="E988" s="74" t="s">
        <v>66</v>
      </c>
      <c r="F988" s="74" t="str">
        <f ca="1">IFERROR(__xludf.DUMMYFUNCTION("IFERROR(IF(A988=TODAY(),GOOGLEFINANCE(B988),INDEX(GOOGLEFINANCE(B988,""price"",A988),2,2)))"),"")</f>
        <v/>
      </c>
      <c r="G988" s="75" t="s">
        <v>66</v>
      </c>
    </row>
    <row r="989" spans="1:7" ht="15.75" customHeight="1" x14ac:dyDescent="0.2">
      <c r="A989" s="71"/>
      <c r="B989" s="72"/>
      <c r="C989" s="72"/>
      <c r="D989" s="72"/>
      <c r="E989" s="74" t="s">
        <v>66</v>
      </c>
      <c r="F989" s="74" t="str">
        <f ca="1">IFERROR(__xludf.DUMMYFUNCTION("IFERROR(IF(A989=TODAY(),GOOGLEFINANCE(B989),INDEX(GOOGLEFINANCE(B989,""price"",A989),2,2)))"),"")</f>
        <v/>
      </c>
      <c r="G989" s="75" t="s">
        <v>66</v>
      </c>
    </row>
    <row r="990" spans="1:7" ht="15.75" customHeight="1" x14ac:dyDescent="0.2">
      <c r="A990" s="71"/>
      <c r="B990" s="72"/>
      <c r="C990" s="72"/>
      <c r="D990" s="72"/>
      <c r="E990" s="74" t="s">
        <v>66</v>
      </c>
      <c r="F990" s="74" t="str">
        <f ca="1">IFERROR(__xludf.DUMMYFUNCTION("IFERROR(IF(A990=TODAY(),GOOGLEFINANCE(B990),INDEX(GOOGLEFINANCE(B990,""price"",A990),2,2)))"),"")</f>
        <v/>
      </c>
      <c r="G990" s="75" t="s">
        <v>66</v>
      </c>
    </row>
    <row r="991" spans="1:7" ht="15.75" customHeight="1" x14ac:dyDescent="0.2">
      <c r="A991" s="71"/>
      <c r="B991" s="72"/>
      <c r="C991" s="72"/>
      <c r="D991" s="72"/>
      <c r="E991" s="74" t="s">
        <v>66</v>
      </c>
      <c r="F991" s="74" t="str">
        <f ca="1">IFERROR(__xludf.DUMMYFUNCTION("IFERROR(IF(A991=TODAY(),GOOGLEFINANCE(B991),INDEX(GOOGLEFINANCE(B991,""price"",A991),2,2)))"),"")</f>
        <v/>
      </c>
      <c r="G991" s="75" t="s">
        <v>66</v>
      </c>
    </row>
    <row r="992" spans="1:7" ht="15.75" customHeight="1" x14ac:dyDescent="0.2">
      <c r="A992" s="71"/>
      <c r="B992" s="72"/>
      <c r="C992" s="72"/>
      <c r="D992" s="72"/>
      <c r="E992" s="74" t="s">
        <v>66</v>
      </c>
      <c r="F992" s="74" t="str">
        <f ca="1">IFERROR(__xludf.DUMMYFUNCTION("IFERROR(IF(A992=TODAY(),GOOGLEFINANCE(B992),INDEX(GOOGLEFINANCE(B992,""price"",A992),2,2)))"),"")</f>
        <v/>
      </c>
      <c r="G992" s="75" t="s">
        <v>66</v>
      </c>
    </row>
    <row r="993" spans="1:7" ht="15.75" customHeight="1" x14ac:dyDescent="0.2">
      <c r="A993" s="71"/>
      <c r="B993" s="72"/>
      <c r="C993" s="72"/>
      <c r="D993" s="72"/>
      <c r="E993" s="74" t="s">
        <v>66</v>
      </c>
      <c r="F993" s="74" t="str">
        <f ca="1">IFERROR(__xludf.DUMMYFUNCTION("IFERROR(IF(A993=TODAY(),GOOGLEFINANCE(B993),INDEX(GOOGLEFINANCE(B993,""price"",A993),2,2)))"),"")</f>
        <v/>
      </c>
      <c r="G993" s="75" t="s">
        <v>66</v>
      </c>
    </row>
    <row r="994" spans="1:7" ht="15.75" customHeight="1" x14ac:dyDescent="0.2">
      <c r="A994" s="71"/>
      <c r="B994" s="72"/>
      <c r="C994" s="72"/>
      <c r="D994" s="72"/>
      <c r="E994" s="74" t="s">
        <v>66</v>
      </c>
      <c r="F994" s="74" t="str">
        <f ca="1">IFERROR(__xludf.DUMMYFUNCTION("IFERROR(IF(A994=TODAY(),GOOGLEFINANCE(B994),INDEX(GOOGLEFINANCE(B994,""price"",A994),2,2)))"),"")</f>
        <v/>
      </c>
      <c r="G994" s="75" t="s">
        <v>66</v>
      </c>
    </row>
    <row r="995" spans="1:7" ht="15.75" customHeight="1" x14ac:dyDescent="0.2">
      <c r="A995" s="71"/>
      <c r="B995" s="72"/>
      <c r="C995" s="72"/>
      <c r="D995" s="72"/>
      <c r="E995" s="74" t="s">
        <v>66</v>
      </c>
      <c r="F995" s="74" t="str">
        <f ca="1">IFERROR(__xludf.DUMMYFUNCTION("IFERROR(IF(A995=TODAY(),GOOGLEFINANCE(B995),INDEX(GOOGLEFINANCE(B995,""price"",A995),2,2)))"),"")</f>
        <v/>
      </c>
      <c r="G995" s="75" t="s">
        <v>66</v>
      </c>
    </row>
    <row r="996" spans="1:7" ht="15.75" customHeight="1" x14ac:dyDescent="0.2">
      <c r="A996" s="71"/>
      <c r="B996" s="72"/>
      <c r="C996" s="72"/>
      <c r="D996" s="72"/>
      <c r="E996" s="74" t="s">
        <v>66</v>
      </c>
      <c r="F996" s="74" t="str">
        <f ca="1">IFERROR(__xludf.DUMMYFUNCTION("IFERROR(IF(A996=TODAY(),GOOGLEFINANCE(B996),INDEX(GOOGLEFINANCE(B996,""price"",A996),2,2)))"),"")</f>
        <v/>
      </c>
      <c r="G996" s="75" t="s">
        <v>66</v>
      </c>
    </row>
    <row r="997" spans="1:7" ht="15.75" customHeight="1" x14ac:dyDescent="0.2">
      <c r="A997" s="71"/>
      <c r="B997" s="72"/>
      <c r="C997" s="72"/>
      <c r="D997" s="72"/>
      <c r="E997" s="74" t="s">
        <v>66</v>
      </c>
      <c r="F997" s="74" t="str">
        <f ca="1">IFERROR(__xludf.DUMMYFUNCTION("IFERROR(IF(A997=TODAY(),GOOGLEFINANCE(B997),INDEX(GOOGLEFINANCE(B997,""price"",A997),2,2)))"),"")</f>
        <v/>
      </c>
      <c r="G997" s="75" t="s">
        <v>66</v>
      </c>
    </row>
    <row r="998" spans="1:7" ht="15.75" customHeight="1" x14ac:dyDescent="0.2">
      <c r="A998" s="71"/>
      <c r="B998" s="72"/>
      <c r="C998" s="72"/>
      <c r="D998" s="72"/>
      <c r="E998" s="74" t="s">
        <v>66</v>
      </c>
      <c r="F998" s="74" t="str">
        <f ca="1">IFERROR(__xludf.DUMMYFUNCTION("IFERROR(IF(A998=TODAY(),GOOGLEFINANCE(B998),INDEX(GOOGLEFINANCE(B998,""price"",A998),2,2)))"),"")</f>
        <v/>
      </c>
      <c r="G998" s="75" t="s">
        <v>66</v>
      </c>
    </row>
    <row r="999" spans="1:7" ht="15.75" customHeight="1" x14ac:dyDescent="0.2">
      <c r="A999" s="71"/>
      <c r="B999" s="72"/>
      <c r="C999" s="72"/>
      <c r="D999" s="72"/>
      <c r="E999" s="74" t="s">
        <v>66</v>
      </c>
      <c r="F999" s="74" t="str">
        <f ca="1">IFERROR(__xludf.DUMMYFUNCTION("IFERROR(IF(A999=TODAY(),GOOGLEFINANCE(B999),INDEX(GOOGLEFINANCE(B999,""price"",A999),2,2)))"),"")</f>
        <v/>
      </c>
      <c r="G999" s="75" t="s">
        <v>66</v>
      </c>
    </row>
    <row r="1000" spans="1:7" ht="15.75" customHeight="1" x14ac:dyDescent="0.2">
      <c r="A1000" s="71"/>
      <c r="B1000" s="72"/>
      <c r="C1000" s="72"/>
      <c r="D1000" s="72"/>
      <c r="E1000" s="74" t="s">
        <v>66</v>
      </c>
      <c r="F1000" s="74" t="str">
        <f ca="1">IFERROR(__xludf.DUMMYFUNCTION("IFERROR(IF(A1000=TODAY(),GOOGLEFINANCE(B1000),INDEX(GOOGLEFINANCE(B1000,""price"",A1000),2,2)))"),"")</f>
        <v/>
      </c>
      <c r="G1000" s="75" t="s">
        <v>66</v>
      </c>
    </row>
    <row r="1001" spans="1:7" ht="15.75" customHeight="1" x14ac:dyDescent="0.2">
      <c r="A1001" s="71"/>
      <c r="B1001" s="72"/>
      <c r="C1001" s="72"/>
      <c r="D1001" s="72"/>
      <c r="E1001" s="74" t="s">
        <v>66</v>
      </c>
      <c r="F1001" s="74" t="str">
        <f ca="1">IFERROR(__xludf.DUMMYFUNCTION("IFERROR(IF(A1001=TODAY(),GOOGLEFINANCE(B1001),INDEX(GOOGLEFINANCE(B1001,""price"",A1001),2,2)))"),"")</f>
        <v/>
      </c>
      <c r="G1001" s="75" t="s">
        <v>66</v>
      </c>
    </row>
    <row r="1002" spans="1:7" ht="15.75" customHeight="1" x14ac:dyDescent="0.2">
      <c r="A1002" s="71"/>
      <c r="B1002" s="72"/>
      <c r="C1002" s="72"/>
      <c r="D1002" s="72"/>
      <c r="E1002" s="74" t="s">
        <v>66</v>
      </c>
      <c r="F1002" s="74" t="str">
        <f ca="1">IFERROR(__xludf.DUMMYFUNCTION("IFERROR(IF(A1002=TODAY(),GOOGLEFINANCE(B1002),INDEX(GOOGLEFINANCE(B1002,""price"",A1002),2,2)))"),"")</f>
        <v/>
      </c>
      <c r="G1002" s="75" t="s">
        <v>66</v>
      </c>
    </row>
    <row r="1003" spans="1:7" ht="15.75" customHeight="1" x14ac:dyDescent="0.2">
      <c r="A1003" s="71"/>
      <c r="B1003" s="72"/>
      <c r="C1003" s="72"/>
      <c r="D1003" s="72"/>
      <c r="E1003" s="74" t="s">
        <v>66</v>
      </c>
      <c r="F1003" s="74" t="str">
        <f ca="1">IFERROR(__xludf.DUMMYFUNCTION("IFERROR(IF(A1003=TODAY(),GOOGLEFINANCE(B1003),INDEX(GOOGLEFINANCE(B1003,""price"",A1003),2,2)))"),"")</f>
        <v/>
      </c>
      <c r="G1003" s="75" t="s">
        <v>66</v>
      </c>
    </row>
    <row r="1004" spans="1:7" ht="15.75" customHeight="1" x14ac:dyDescent="0.2">
      <c r="A1004" s="71"/>
      <c r="B1004" s="72"/>
      <c r="C1004" s="72"/>
      <c r="D1004" s="72"/>
      <c r="E1004" s="74" t="s">
        <v>66</v>
      </c>
      <c r="F1004" s="74" t="str">
        <f ca="1">IFERROR(__xludf.DUMMYFUNCTION("IFERROR(IF(A1004=TODAY(),GOOGLEFINANCE(B1004),INDEX(GOOGLEFINANCE(B1004,""price"",A1004),2,2)))"),"")</f>
        <v/>
      </c>
      <c r="G1004" s="75" t="s">
        <v>66</v>
      </c>
    </row>
    <row r="1005" spans="1:7" ht="15.75" customHeight="1" x14ac:dyDescent="0.2">
      <c r="A1005" s="71"/>
      <c r="B1005" s="72"/>
      <c r="C1005" s="72"/>
      <c r="D1005" s="72"/>
      <c r="E1005" s="74" t="s">
        <v>66</v>
      </c>
      <c r="F1005" s="74" t="str">
        <f ca="1">IFERROR(__xludf.DUMMYFUNCTION("IFERROR(IF(A1005=TODAY(),GOOGLEFINANCE(B1005),INDEX(GOOGLEFINANCE(B1005,""price"",A1005),2,2)))"),"")</f>
        <v/>
      </c>
      <c r="G1005" s="75" t="s">
        <v>66</v>
      </c>
    </row>
    <row r="1006" spans="1:7" ht="15.75" customHeight="1" x14ac:dyDescent="0.2">
      <c r="A1006" s="71"/>
      <c r="B1006" s="72"/>
      <c r="C1006" s="72"/>
      <c r="D1006" s="72"/>
      <c r="E1006" s="74" t="s">
        <v>66</v>
      </c>
      <c r="F1006" s="74" t="str">
        <f ca="1">IFERROR(__xludf.DUMMYFUNCTION("IFERROR(IF(A1006=TODAY(),GOOGLEFINANCE(B1006),INDEX(GOOGLEFINANCE(B1006,""price"",A1006),2,2)))"),"")</f>
        <v/>
      </c>
      <c r="G1006" s="75" t="s">
        <v>66</v>
      </c>
    </row>
    <row r="1007" spans="1:7" ht="15.75" customHeight="1" x14ac:dyDescent="0.2">
      <c r="A1007" s="71"/>
      <c r="B1007" s="72"/>
      <c r="C1007" s="72"/>
      <c r="D1007" s="72"/>
      <c r="E1007" s="74" t="s">
        <v>66</v>
      </c>
      <c r="F1007" s="74" t="str">
        <f ca="1">IFERROR(__xludf.DUMMYFUNCTION("IFERROR(IF(A1007=TODAY(),GOOGLEFINANCE(B1007),INDEX(GOOGLEFINANCE(B1007,""price"",A1007),2,2)))"),"")</f>
        <v/>
      </c>
      <c r="G1007" s="75" t="s">
        <v>66</v>
      </c>
    </row>
    <row r="1008" spans="1:7" ht="15.75" customHeight="1" x14ac:dyDescent="0.2">
      <c r="A1008" s="71"/>
      <c r="B1008" s="72"/>
      <c r="C1008" s="72"/>
      <c r="D1008" s="72"/>
      <c r="E1008" s="74" t="s">
        <v>66</v>
      </c>
      <c r="F1008" s="74" t="str">
        <f ca="1">IFERROR(__xludf.DUMMYFUNCTION("IFERROR(IF(A1008=TODAY(),GOOGLEFINANCE(B1008),INDEX(GOOGLEFINANCE(B1008,""price"",A1008),2,2)))"),"")</f>
        <v/>
      </c>
      <c r="G1008" s="75" t="s">
        <v>66</v>
      </c>
    </row>
    <row r="1009" spans="1:7" ht="15.75" customHeight="1" x14ac:dyDescent="0.2">
      <c r="A1009" s="71"/>
      <c r="B1009" s="72"/>
      <c r="C1009" s="72"/>
      <c r="D1009" s="72"/>
      <c r="E1009" s="74" t="s">
        <v>66</v>
      </c>
      <c r="F1009" s="74" t="str">
        <f ca="1">IFERROR(__xludf.DUMMYFUNCTION("IFERROR(IF(A1009=TODAY(),GOOGLEFINANCE(B1009),INDEX(GOOGLEFINANCE(B1009,""price"",A1009),2,2)))"),"")</f>
        <v/>
      </c>
      <c r="G1009" s="75" t="s">
        <v>66</v>
      </c>
    </row>
    <row r="1010" spans="1:7" ht="15.75" customHeight="1" x14ac:dyDescent="0.2">
      <c r="A1010" s="71"/>
      <c r="B1010" s="72"/>
      <c r="C1010" s="72"/>
      <c r="D1010" s="72"/>
      <c r="E1010" s="74" t="s">
        <v>66</v>
      </c>
      <c r="F1010" s="74" t="str">
        <f ca="1">IFERROR(__xludf.DUMMYFUNCTION("IFERROR(IF(A1010=TODAY(),GOOGLEFINANCE(B1010),INDEX(GOOGLEFINANCE(B1010,""price"",A1010),2,2)))"),"")</f>
        <v/>
      </c>
      <c r="G1010" s="75" t="s">
        <v>66</v>
      </c>
    </row>
    <row r="1011" spans="1:7" ht="15.75" customHeight="1" x14ac:dyDescent="0.2">
      <c r="A1011" s="71"/>
      <c r="B1011" s="72"/>
      <c r="C1011" s="72"/>
      <c r="D1011" s="72"/>
      <c r="E1011" s="74" t="s">
        <v>66</v>
      </c>
      <c r="F1011" s="74" t="str">
        <f ca="1">IFERROR(__xludf.DUMMYFUNCTION("IFERROR(IF(A1011=TODAY(),GOOGLEFINANCE(B1011),INDEX(GOOGLEFINANCE(B1011,""price"",A1011),2,2)))"),"")</f>
        <v/>
      </c>
      <c r="G1011" s="75" t="s">
        <v>66</v>
      </c>
    </row>
    <row r="1012" spans="1:7" ht="15.75" customHeight="1" x14ac:dyDescent="0.2">
      <c r="A1012" s="71"/>
      <c r="B1012" s="72"/>
      <c r="C1012" s="72"/>
      <c r="D1012" s="72"/>
      <c r="E1012" s="74" t="s">
        <v>66</v>
      </c>
      <c r="F1012" s="74" t="str">
        <f ca="1">IFERROR(__xludf.DUMMYFUNCTION("IFERROR(IF(A1012=TODAY(),GOOGLEFINANCE(B1012),INDEX(GOOGLEFINANCE(B1012,""price"",A1012),2,2)))"),"")</f>
        <v/>
      </c>
      <c r="G1012" s="75" t="s">
        <v>66</v>
      </c>
    </row>
    <row r="1013" spans="1:7" ht="15.75" customHeight="1" x14ac:dyDescent="0.2">
      <c r="A1013" s="71"/>
      <c r="B1013" s="72"/>
      <c r="C1013" s="72"/>
      <c r="D1013" s="72"/>
      <c r="E1013" s="74" t="s">
        <v>66</v>
      </c>
      <c r="F1013" s="74" t="str">
        <f ca="1">IFERROR(__xludf.DUMMYFUNCTION("IFERROR(IF(A1013=TODAY(),GOOGLEFINANCE(B1013),INDEX(GOOGLEFINANCE(B1013,""price"",A1013),2,2)))"),"")</f>
        <v/>
      </c>
      <c r="G1013" s="75" t="s">
        <v>66</v>
      </c>
    </row>
    <row r="1014" spans="1:7" ht="15.75" customHeight="1" x14ac:dyDescent="0.2">
      <c r="A1014" s="71"/>
      <c r="B1014" s="72"/>
      <c r="C1014" s="72"/>
      <c r="D1014" s="72"/>
      <c r="E1014" s="74" t="s">
        <v>66</v>
      </c>
      <c r="F1014" s="74" t="str">
        <f ca="1">IFERROR(__xludf.DUMMYFUNCTION("IFERROR(IF(A1014=TODAY(),GOOGLEFINANCE(B1014),INDEX(GOOGLEFINANCE(B1014,""price"",A1014),2,2)))"),"")</f>
        <v/>
      </c>
      <c r="G1014" s="75" t="s">
        <v>66</v>
      </c>
    </row>
    <row r="1015" spans="1:7" ht="15.75" customHeight="1" x14ac:dyDescent="0.2">
      <c r="A1015" s="71"/>
      <c r="B1015" s="72"/>
      <c r="C1015" s="72"/>
      <c r="D1015" s="72"/>
      <c r="E1015" s="74" t="s">
        <v>66</v>
      </c>
      <c r="F1015" s="74" t="str">
        <f ca="1">IFERROR(__xludf.DUMMYFUNCTION("IFERROR(IF(A1015=TODAY(),GOOGLEFINANCE(B1015),INDEX(GOOGLEFINANCE(B1015,""price"",A1015),2,2)))"),"")</f>
        <v/>
      </c>
      <c r="G1015" s="75" t="s">
        <v>66</v>
      </c>
    </row>
    <row r="1016" spans="1:7" ht="15.75" customHeight="1" x14ac:dyDescent="0.2">
      <c r="A1016" s="71"/>
      <c r="B1016" s="72"/>
      <c r="C1016" s="72"/>
      <c r="D1016" s="72"/>
      <c r="E1016" s="74" t="s">
        <v>66</v>
      </c>
      <c r="F1016" s="74" t="str">
        <f ca="1">IFERROR(__xludf.DUMMYFUNCTION("IFERROR(IF(A1016=TODAY(),GOOGLEFINANCE(B1016),INDEX(GOOGLEFINANCE(B1016,""price"",A1016),2,2)))"),"")</f>
        <v/>
      </c>
      <c r="G1016" s="75" t="s">
        <v>66</v>
      </c>
    </row>
    <row r="1017" spans="1:7" ht="15.75" customHeight="1" x14ac:dyDescent="0.2">
      <c r="A1017" s="71"/>
      <c r="B1017" s="72"/>
      <c r="C1017" s="72"/>
      <c r="D1017" s="72"/>
      <c r="E1017" s="74" t="s">
        <v>66</v>
      </c>
      <c r="F1017" s="74" t="str">
        <f ca="1">IFERROR(__xludf.DUMMYFUNCTION("IFERROR(IF(A1017=TODAY(),GOOGLEFINANCE(B1017),INDEX(GOOGLEFINANCE(B1017,""price"",A1017),2,2)))"),"")</f>
        <v/>
      </c>
      <c r="G1017" s="75" t="s">
        <v>66</v>
      </c>
    </row>
    <row r="1018" spans="1:7" ht="15.75" customHeight="1" x14ac:dyDescent="0.2">
      <c r="A1018" s="71"/>
      <c r="B1018" s="72"/>
      <c r="C1018" s="72"/>
      <c r="D1018" s="72"/>
      <c r="E1018" s="74" t="s">
        <v>66</v>
      </c>
      <c r="F1018" s="74" t="str">
        <f ca="1">IFERROR(__xludf.DUMMYFUNCTION("IFERROR(IF(A1018=TODAY(),GOOGLEFINANCE(B1018),INDEX(GOOGLEFINANCE(B1018,""price"",A1018),2,2)))"),"")</f>
        <v/>
      </c>
      <c r="G1018" s="75" t="s">
        <v>66</v>
      </c>
    </row>
    <row r="1019" spans="1:7" ht="15.75" customHeight="1" x14ac:dyDescent="0.2">
      <c r="A1019" s="71"/>
      <c r="B1019" s="72"/>
      <c r="C1019" s="72"/>
      <c r="D1019" s="72"/>
      <c r="E1019" s="74" t="s">
        <v>66</v>
      </c>
      <c r="F1019" s="74" t="str">
        <f ca="1">IFERROR(__xludf.DUMMYFUNCTION("IFERROR(IF(A1019=TODAY(),GOOGLEFINANCE(B1019),INDEX(GOOGLEFINANCE(B1019,""price"",A1019),2,2)))"),"")</f>
        <v/>
      </c>
      <c r="G1019" s="75" t="s">
        <v>66</v>
      </c>
    </row>
    <row r="1020" spans="1:7" ht="15.75" customHeight="1" x14ac:dyDescent="0.2">
      <c r="A1020" s="71"/>
      <c r="B1020" s="72"/>
      <c r="C1020" s="72"/>
      <c r="D1020" s="72"/>
      <c r="E1020" s="74" t="s">
        <v>66</v>
      </c>
      <c r="F1020" s="74" t="str">
        <f ca="1">IFERROR(__xludf.DUMMYFUNCTION("IFERROR(IF(A1020=TODAY(),GOOGLEFINANCE(B1020),INDEX(GOOGLEFINANCE(B1020,""price"",A1020),2,2)))"),"")</f>
        <v/>
      </c>
      <c r="G1020" s="75" t="s">
        <v>66</v>
      </c>
    </row>
    <row r="1021" spans="1:7" ht="15.75" customHeight="1" x14ac:dyDescent="0.2">
      <c r="A1021" s="71"/>
      <c r="B1021" s="72"/>
      <c r="C1021" s="72"/>
      <c r="D1021" s="72"/>
      <c r="E1021" s="74" t="s">
        <v>66</v>
      </c>
      <c r="F1021" s="74" t="str">
        <f ca="1">IFERROR(__xludf.DUMMYFUNCTION("IFERROR(IF(A1021=TODAY(),GOOGLEFINANCE(B1021),INDEX(GOOGLEFINANCE(B1021,""price"",A1021),2,2)))"),"")</f>
        <v/>
      </c>
      <c r="G1021" s="75" t="s">
        <v>66</v>
      </c>
    </row>
    <row r="1022" spans="1:7" ht="15.75" customHeight="1" x14ac:dyDescent="0.2">
      <c r="A1022" s="71"/>
      <c r="B1022" s="72"/>
      <c r="C1022" s="72"/>
      <c r="D1022" s="72"/>
      <c r="E1022" s="74" t="s">
        <v>66</v>
      </c>
      <c r="F1022" s="74" t="str">
        <f ca="1">IFERROR(__xludf.DUMMYFUNCTION("IFERROR(IF(A1022=TODAY(),GOOGLEFINANCE(B1022),INDEX(GOOGLEFINANCE(B1022,""price"",A1022),2,2)))"),"")</f>
        <v/>
      </c>
      <c r="G1022" s="75" t="s">
        <v>66</v>
      </c>
    </row>
    <row r="1023" spans="1:7" ht="15.75" customHeight="1" x14ac:dyDescent="0.2">
      <c r="A1023" s="71"/>
      <c r="B1023" s="72"/>
      <c r="C1023" s="72"/>
      <c r="D1023" s="72"/>
      <c r="E1023" s="74" t="s">
        <v>66</v>
      </c>
      <c r="F1023" s="74" t="str">
        <f ca="1">IFERROR(__xludf.DUMMYFUNCTION("IFERROR(IF(A1023=TODAY(),GOOGLEFINANCE(B1023),INDEX(GOOGLEFINANCE(B1023,""price"",A1023),2,2)))"),"")</f>
        <v/>
      </c>
      <c r="G1023" s="75" t="s">
        <v>66</v>
      </c>
    </row>
    <row r="1024" spans="1:7" ht="15.75" customHeight="1" x14ac:dyDescent="0.2">
      <c r="A1024" s="71"/>
      <c r="B1024" s="72"/>
      <c r="C1024" s="72"/>
      <c r="D1024" s="72"/>
      <c r="E1024" s="74" t="s">
        <v>66</v>
      </c>
      <c r="F1024" s="74" t="str">
        <f ca="1">IFERROR(__xludf.DUMMYFUNCTION("IFERROR(IF(A1024=TODAY(),GOOGLEFINANCE(B1024),INDEX(GOOGLEFINANCE(B1024,""price"",A1024),2,2)))"),"")</f>
        <v/>
      </c>
      <c r="G1024" s="75" t="s">
        <v>66</v>
      </c>
    </row>
    <row r="1025" spans="1:7" ht="15.75" customHeight="1" x14ac:dyDescent="0.2">
      <c r="A1025" s="71"/>
      <c r="B1025" s="72"/>
      <c r="C1025" s="72"/>
      <c r="D1025" s="72"/>
      <c r="E1025" s="74" t="s">
        <v>66</v>
      </c>
      <c r="F1025" s="74" t="str">
        <f ca="1">IFERROR(__xludf.DUMMYFUNCTION("IFERROR(IF(A1025=TODAY(),GOOGLEFINANCE(B1025),INDEX(GOOGLEFINANCE(B1025,""price"",A1025),2,2)))"),"")</f>
        <v/>
      </c>
      <c r="G1025" s="75" t="s">
        <v>66</v>
      </c>
    </row>
    <row r="1026" spans="1:7" ht="15.75" customHeight="1" x14ac:dyDescent="0.2">
      <c r="A1026" s="71"/>
      <c r="B1026" s="72"/>
      <c r="C1026" s="72"/>
      <c r="D1026" s="72"/>
      <c r="E1026" s="74" t="s">
        <v>66</v>
      </c>
      <c r="F1026" s="74" t="str">
        <f ca="1">IFERROR(__xludf.DUMMYFUNCTION("IFERROR(IF(A1026=TODAY(),GOOGLEFINANCE(B1026),INDEX(GOOGLEFINANCE(B1026,""price"",A1026),2,2)))"),"")</f>
        <v/>
      </c>
      <c r="G1026" s="75" t="s">
        <v>66</v>
      </c>
    </row>
    <row r="1027" spans="1:7" ht="15.75" customHeight="1" x14ac:dyDescent="0.2">
      <c r="A1027" s="71"/>
      <c r="B1027" s="72"/>
      <c r="C1027" s="72"/>
      <c r="D1027" s="72"/>
      <c r="E1027" s="74" t="s">
        <v>66</v>
      </c>
      <c r="F1027" s="74" t="str">
        <f ca="1">IFERROR(__xludf.DUMMYFUNCTION("IFERROR(IF(A1027=TODAY(),GOOGLEFINANCE(B1027),INDEX(GOOGLEFINANCE(B1027,""price"",A1027),2,2)))"),"")</f>
        <v/>
      </c>
      <c r="G1027" s="75" t="s">
        <v>66</v>
      </c>
    </row>
    <row r="1028" spans="1:7" ht="15.75" customHeight="1" x14ac:dyDescent="0.2">
      <c r="A1028" s="71"/>
      <c r="B1028" s="72"/>
      <c r="C1028" s="72"/>
      <c r="D1028" s="72"/>
      <c r="E1028" s="74" t="s">
        <v>66</v>
      </c>
      <c r="F1028" s="74" t="str">
        <f ca="1">IFERROR(__xludf.DUMMYFUNCTION("IFERROR(IF(A1028=TODAY(),GOOGLEFINANCE(B1028),INDEX(GOOGLEFINANCE(B1028,""price"",A1028),2,2)))"),"")</f>
        <v/>
      </c>
      <c r="G1028" s="75" t="s">
        <v>66</v>
      </c>
    </row>
    <row r="1029" spans="1:7" ht="15.75" customHeight="1" x14ac:dyDescent="0.2">
      <c r="A1029" s="71"/>
      <c r="B1029" s="72"/>
      <c r="C1029" s="72"/>
      <c r="D1029" s="72"/>
      <c r="E1029" s="74" t="s">
        <v>66</v>
      </c>
      <c r="F1029" s="74" t="str">
        <f ca="1">IFERROR(__xludf.DUMMYFUNCTION("IFERROR(IF(A1029=TODAY(),GOOGLEFINANCE(B1029),INDEX(GOOGLEFINANCE(B1029,""price"",A1029),2,2)))"),"")</f>
        <v/>
      </c>
      <c r="G1029" s="75" t="s">
        <v>66</v>
      </c>
    </row>
    <row r="1030" spans="1:7" ht="15.75" customHeight="1" x14ac:dyDescent="0.2">
      <c r="A1030" s="71"/>
      <c r="B1030" s="72"/>
      <c r="C1030" s="72"/>
      <c r="D1030" s="72"/>
      <c r="E1030" s="74" t="s">
        <v>66</v>
      </c>
      <c r="F1030" s="74" t="str">
        <f ca="1">IFERROR(__xludf.DUMMYFUNCTION("IFERROR(IF(A1030=TODAY(),GOOGLEFINANCE(B1030),INDEX(GOOGLEFINANCE(B1030,""price"",A1030),2,2)))"),"")</f>
        <v/>
      </c>
      <c r="G1030" s="75" t="s">
        <v>66</v>
      </c>
    </row>
    <row r="1031" spans="1:7" ht="15.75" customHeight="1" x14ac:dyDescent="0.2">
      <c r="A1031" s="71"/>
      <c r="B1031" s="72"/>
      <c r="C1031" s="72"/>
      <c r="D1031" s="72"/>
      <c r="E1031" s="74" t="s">
        <v>66</v>
      </c>
      <c r="F1031" s="74" t="str">
        <f ca="1">IFERROR(__xludf.DUMMYFUNCTION("IFERROR(IF(A1031=TODAY(),GOOGLEFINANCE(B1031),INDEX(GOOGLEFINANCE(B1031,""price"",A1031),2,2)))"),"")</f>
        <v/>
      </c>
      <c r="G1031" s="75" t="s">
        <v>66</v>
      </c>
    </row>
    <row r="1032" spans="1:7" ht="15.75" customHeight="1" x14ac:dyDescent="0.2">
      <c r="A1032" s="71"/>
      <c r="B1032" s="72"/>
      <c r="C1032" s="72"/>
      <c r="D1032" s="72"/>
      <c r="E1032" s="74" t="s">
        <v>66</v>
      </c>
      <c r="F1032" s="74" t="str">
        <f ca="1">IFERROR(__xludf.DUMMYFUNCTION("IFERROR(IF(A1032=TODAY(),GOOGLEFINANCE(B1032),INDEX(GOOGLEFINANCE(B1032,""price"",A1032),2,2)))"),"")</f>
        <v/>
      </c>
      <c r="G1032" s="75" t="s">
        <v>66</v>
      </c>
    </row>
    <row r="1033" spans="1:7" ht="15.75" customHeight="1" x14ac:dyDescent="0.2">
      <c r="A1033" s="71"/>
      <c r="B1033" s="72"/>
      <c r="C1033" s="72"/>
      <c r="D1033" s="72"/>
      <c r="E1033" s="74" t="s">
        <v>66</v>
      </c>
      <c r="F1033" s="74" t="str">
        <f ca="1">IFERROR(__xludf.DUMMYFUNCTION("IFERROR(IF(A1033=TODAY(),GOOGLEFINANCE(B1033),INDEX(GOOGLEFINANCE(B1033,""price"",A1033),2,2)))"),"")</f>
        <v/>
      </c>
      <c r="G1033" s="75" t="s">
        <v>66</v>
      </c>
    </row>
    <row r="1034" spans="1:7" ht="15.75" customHeight="1" x14ac:dyDescent="0.2">
      <c r="A1034" s="71"/>
      <c r="B1034" s="72"/>
      <c r="C1034" s="72"/>
      <c r="D1034" s="72"/>
      <c r="E1034" s="74" t="s">
        <v>66</v>
      </c>
      <c r="F1034" s="74" t="str">
        <f ca="1">IFERROR(__xludf.DUMMYFUNCTION("IFERROR(IF(A1034=TODAY(),GOOGLEFINANCE(B1034),INDEX(GOOGLEFINANCE(B1034,""price"",A1034),2,2)))"),"")</f>
        <v/>
      </c>
      <c r="G1034" s="75" t="s">
        <v>66</v>
      </c>
    </row>
    <row r="1035" spans="1:7" ht="15.75" customHeight="1" x14ac:dyDescent="0.2">
      <c r="A1035" s="71"/>
      <c r="B1035" s="72"/>
      <c r="C1035" s="72"/>
      <c r="D1035" s="72"/>
      <c r="E1035" s="74" t="s">
        <v>66</v>
      </c>
      <c r="F1035" s="74" t="str">
        <f ca="1">IFERROR(__xludf.DUMMYFUNCTION("IFERROR(IF(A1035=TODAY(),GOOGLEFINANCE(B1035),INDEX(GOOGLEFINANCE(B1035,""price"",A1035),2,2)))"),"")</f>
        <v/>
      </c>
      <c r="G1035" s="75" t="s">
        <v>66</v>
      </c>
    </row>
    <row r="1036" spans="1:7" ht="15.75" customHeight="1" x14ac:dyDescent="0.2">
      <c r="A1036" s="71"/>
      <c r="B1036" s="72"/>
      <c r="C1036" s="72"/>
      <c r="D1036" s="72"/>
      <c r="E1036" s="74" t="s">
        <v>66</v>
      </c>
      <c r="F1036" s="74" t="str">
        <f ca="1">IFERROR(__xludf.DUMMYFUNCTION("IFERROR(IF(A1036=TODAY(),GOOGLEFINANCE(B1036),INDEX(GOOGLEFINANCE(B1036,""price"",A1036),2,2)))"),"")</f>
        <v/>
      </c>
      <c r="G1036" s="75" t="s">
        <v>66</v>
      </c>
    </row>
    <row r="1037" spans="1:7" ht="15.75" customHeight="1" x14ac:dyDescent="0.2">
      <c r="A1037" s="71"/>
      <c r="B1037" s="72"/>
      <c r="C1037" s="72"/>
      <c r="D1037" s="72"/>
      <c r="E1037" s="74" t="s">
        <v>66</v>
      </c>
      <c r="F1037" s="74" t="str">
        <f ca="1">IFERROR(__xludf.DUMMYFUNCTION("IFERROR(IF(A1037=TODAY(),GOOGLEFINANCE(B1037),INDEX(GOOGLEFINANCE(B1037,""price"",A1037),2,2)))"),"")</f>
        <v/>
      </c>
      <c r="G1037" s="75" t="s">
        <v>66</v>
      </c>
    </row>
    <row r="1038" spans="1:7" ht="15.75" customHeight="1" x14ac:dyDescent="0.2">
      <c r="A1038" s="71"/>
      <c r="B1038" s="72"/>
      <c r="C1038" s="72"/>
      <c r="D1038" s="72"/>
      <c r="E1038" s="74" t="s">
        <v>66</v>
      </c>
      <c r="F1038" s="74" t="str">
        <f ca="1">IFERROR(__xludf.DUMMYFUNCTION("IFERROR(IF(A1038=TODAY(),GOOGLEFINANCE(B1038),INDEX(GOOGLEFINANCE(B1038,""price"",A1038),2,2)))"),"")</f>
        <v/>
      </c>
      <c r="G1038" s="75" t="s">
        <v>66</v>
      </c>
    </row>
    <row r="1039" spans="1:7" ht="15.75" customHeight="1" x14ac:dyDescent="0.2">
      <c r="A1039" s="71"/>
      <c r="B1039" s="72"/>
      <c r="C1039" s="72"/>
      <c r="D1039" s="72"/>
      <c r="E1039" s="74" t="s">
        <v>66</v>
      </c>
      <c r="F1039" s="74" t="str">
        <f ca="1">IFERROR(__xludf.DUMMYFUNCTION("IFERROR(IF(A1039=TODAY(),GOOGLEFINANCE(B1039),INDEX(GOOGLEFINANCE(B1039,""price"",A1039),2,2)))"),"")</f>
        <v/>
      </c>
      <c r="G1039" s="75" t="s">
        <v>66</v>
      </c>
    </row>
    <row r="1040" spans="1:7" ht="15.75" customHeight="1" x14ac:dyDescent="0.2">
      <c r="A1040" s="71"/>
      <c r="B1040" s="72"/>
      <c r="C1040" s="72"/>
      <c r="D1040" s="72"/>
      <c r="E1040" s="74" t="s">
        <v>66</v>
      </c>
      <c r="F1040" s="74" t="str">
        <f ca="1">IFERROR(__xludf.DUMMYFUNCTION("IFERROR(IF(A1040=TODAY(),GOOGLEFINANCE(B1040),INDEX(GOOGLEFINANCE(B1040,""price"",A1040),2,2)))"),"")</f>
        <v/>
      </c>
      <c r="G1040" s="75" t="s">
        <v>66</v>
      </c>
    </row>
    <row r="1041" spans="1:7" ht="15.75" customHeight="1" x14ac:dyDescent="0.2">
      <c r="A1041" s="71"/>
      <c r="B1041" s="72"/>
      <c r="C1041" s="72"/>
      <c r="D1041" s="72"/>
      <c r="E1041" s="74" t="s">
        <v>66</v>
      </c>
      <c r="F1041" s="74" t="str">
        <f ca="1">IFERROR(__xludf.DUMMYFUNCTION("IFERROR(IF(A1041=TODAY(),GOOGLEFINANCE(B1041),INDEX(GOOGLEFINANCE(B1041,""price"",A1041),2,2)))"),"")</f>
        <v/>
      </c>
      <c r="G1041" s="75" t="s">
        <v>66</v>
      </c>
    </row>
    <row r="1042" spans="1:7" ht="15.75" customHeight="1" x14ac:dyDescent="0.2">
      <c r="A1042" s="71"/>
      <c r="B1042" s="72"/>
      <c r="C1042" s="72"/>
      <c r="D1042" s="72"/>
      <c r="E1042" s="74" t="s">
        <v>66</v>
      </c>
      <c r="F1042" s="74" t="str">
        <f ca="1">IFERROR(__xludf.DUMMYFUNCTION("IFERROR(IF(A1042=TODAY(),GOOGLEFINANCE(B1042),INDEX(GOOGLEFINANCE(B1042,""price"",A1042),2,2)))"),"")</f>
        <v/>
      </c>
      <c r="G1042" s="75" t="s">
        <v>66</v>
      </c>
    </row>
    <row r="1043" spans="1:7" ht="15.75" customHeight="1" x14ac:dyDescent="0.2">
      <c r="A1043" s="71"/>
      <c r="B1043" s="72"/>
      <c r="C1043" s="72"/>
      <c r="D1043" s="72"/>
      <c r="E1043" s="74" t="s">
        <v>66</v>
      </c>
      <c r="F1043" s="74" t="str">
        <f ca="1">IFERROR(__xludf.DUMMYFUNCTION("IFERROR(IF(A1043=TODAY(),GOOGLEFINANCE(B1043),INDEX(GOOGLEFINANCE(B1043,""price"",A1043),2,2)))"),"")</f>
        <v/>
      </c>
      <c r="G1043" s="75" t="s">
        <v>66</v>
      </c>
    </row>
    <row r="1044" spans="1:7" ht="15.75" customHeight="1" x14ac:dyDescent="0.2">
      <c r="A1044" s="71"/>
      <c r="B1044" s="72"/>
      <c r="C1044" s="72"/>
      <c r="D1044" s="72"/>
      <c r="E1044" s="74" t="s">
        <v>66</v>
      </c>
      <c r="F1044" s="74" t="str">
        <f ca="1">IFERROR(__xludf.DUMMYFUNCTION("IFERROR(IF(A1044=TODAY(),GOOGLEFINANCE(B1044),INDEX(GOOGLEFINANCE(B1044,""price"",A1044),2,2)))"),"")</f>
        <v/>
      </c>
      <c r="G1044" s="75" t="s">
        <v>66</v>
      </c>
    </row>
    <row r="1045" spans="1:7" ht="15.75" customHeight="1" x14ac:dyDescent="0.2">
      <c r="A1045" s="71"/>
      <c r="B1045" s="72"/>
      <c r="C1045" s="72"/>
      <c r="D1045" s="72"/>
      <c r="E1045" s="74" t="s">
        <v>66</v>
      </c>
      <c r="F1045" s="74" t="str">
        <f ca="1">IFERROR(__xludf.DUMMYFUNCTION("IFERROR(IF(A1045=TODAY(),GOOGLEFINANCE(B1045),INDEX(GOOGLEFINANCE(B1045,""price"",A1045),2,2)))"),"")</f>
        <v/>
      </c>
      <c r="G1045" s="75" t="s">
        <v>66</v>
      </c>
    </row>
    <row r="1046" spans="1:7" ht="15.75" customHeight="1" x14ac:dyDescent="0.2">
      <c r="A1046" s="71"/>
      <c r="B1046" s="72"/>
      <c r="C1046" s="72"/>
      <c r="D1046" s="72"/>
      <c r="E1046" s="74" t="s">
        <v>66</v>
      </c>
      <c r="F1046" s="74" t="str">
        <f ca="1">IFERROR(__xludf.DUMMYFUNCTION("IFERROR(IF(A1046=TODAY(),GOOGLEFINANCE(B1046),INDEX(GOOGLEFINANCE(B1046,""price"",A1046),2,2)))"),"")</f>
        <v/>
      </c>
      <c r="G1046" s="75" t="s">
        <v>66</v>
      </c>
    </row>
    <row r="1047" spans="1:7" ht="15.75" customHeight="1" x14ac:dyDescent="0.2">
      <c r="A1047" s="71"/>
      <c r="B1047" s="72"/>
      <c r="C1047" s="72"/>
      <c r="D1047" s="72"/>
      <c r="E1047" s="74" t="s">
        <v>66</v>
      </c>
      <c r="F1047" s="74" t="str">
        <f ca="1">IFERROR(__xludf.DUMMYFUNCTION("IFERROR(IF(A1047=TODAY(),GOOGLEFINANCE(B1047),INDEX(GOOGLEFINANCE(B1047,""price"",A1047),2,2)))"),"")</f>
        <v/>
      </c>
      <c r="G1047" s="75" t="s">
        <v>66</v>
      </c>
    </row>
    <row r="1048" spans="1:7" ht="15.75" customHeight="1" x14ac:dyDescent="0.2">
      <c r="A1048" s="71"/>
      <c r="B1048" s="72"/>
      <c r="C1048" s="72"/>
      <c r="D1048" s="72"/>
      <c r="E1048" s="74" t="s">
        <v>66</v>
      </c>
      <c r="F1048" s="74" t="str">
        <f ca="1">IFERROR(__xludf.DUMMYFUNCTION("IFERROR(IF(A1048=TODAY(),GOOGLEFINANCE(B1048),INDEX(GOOGLEFINANCE(B1048,""price"",A1048),2,2)))"),"")</f>
        <v/>
      </c>
      <c r="G1048" s="75" t="s">
        <v>66</v>
      </c>
    </row>
    <row r="1049" spans="1:7" ht="15.75" customHeight="1" x14ac:dyDescent="0.2">
      <c r="A1049" s="71"/>
      <c r="B1049" s="72"/>
      <c r="C1049" s="72"/>
      <c r="D1049" s="72"/>
      <c r="E1049" s="74" t="s">
        <v>66</v>
      </c>
      <c r="F1049" s="74" t="str">
        <f ca="1">IFERROR(__xludf.DUMMYFUNCTION("IFERROR(IF(A1049=TODAY(),GOOGLEFINANCE(B1049),INDEX(GOOGLEFINANCE(B1049,""price"",A1049),2,2)))"),"")</f>
        <v/>
      </c>
      <c r="G1049" s="75" t="s">
        <v>66</v>
      </c>
    </row>
    <row r="1050" spans="1:7" ht="15.75" customHeight="1" x14ac:dyDescent="0.2">
      <c r="A1050" s="71"/>
      <c r="B1050" s="72"/>
      <c r="C1050" s="72"/>
      <c r="D1050" s="72"/>
      <c r="E1050" s="74" t="s">
        <v>66</v>
      </c>
      <c r="F1050" s="74" t="str">
        <f ca="1">IFERROR(__xludf.DUMMYFUNCTION("IFERROR(IF(A1050=TODAY(),GOOGLEFINANCE(B1050),INDEX(GOOGLEFINANCE(B1050,""price"",A1050),2,2)))"),"")</f>
        <v/>
      </c>
      <c r="G1050" s="75" t="s">
        <v>66</v>
      </c>
    </row>
    <row r="1051" spans="1:7" ht="15.75" customHeight="1" x14ac:dyDescent="0.2">
      <c r="A1051" s="71"/>
      <c r="B1051" s="72"/>
      <c r="C1051" s="72"/>
      <c r="D1051" s="72"/>
      <c r="E1051" s="74" t="s">
        <v>66</v>
      </c>
      <c r="F1051" s="74" t="str">
        <f ca="1">IFERROR(__xludf.DUMMYFUNCTION("IFERROR(IF(A1051=TODAY(),GOOGLEFINANCE(B1051),INDEX(GOOGLEFINANCE(B1051,""price"",A1051),2,2)))"),"")</f>
        <v/>
      </c>
      <c r="G1051" s="75" t="s">
        <v>66</v>
      </c>
    </row>
    <row r="1052" spans="1:7" ht="15.75" customHeight="1" x14ac:dyDescent="0.2">
      <c r="A1052" s="71"/>
      <c r="B1052" s="72"/>
      <c r="C1052" s="72"/>
      <c r="D1052" s="72"/>
      <c r="E1052" s="74" t="s">
        <v>66</v>
      </c>
      <c r="F1052" s="74" t="str">
        <f ca="1">IFERROR(__xludf.DUMMYFUNCTION("IFERROR(IF(A1052=TODAY(),GOOGLEFINANCE(B1052),INDEX(GOOGLEFINANCE(B1052,""price"",A1052),2,2)))"),"")</f>
        <v/>
      </c>
      <c r="G1052" s="75" t="s">
        <v>66</v>
      </c>
    </row>
    <row r="1053" spans="1:7" ht="15.75" customHeight="1" x14ac:dyDescent="0.2">
      <c r="A1053" s="71"/>
      <c r="B1053" s="72"/>
      <c r="C1053" s="72"/>
      <c r="D1053" s="72"/>
      <c r="E1053" s="74" t="s">
        <v>66</v>
      </c>
      <c r="F1053" s="74" t="str">
        <f ca="1">IFERROR(__xludf.DUMMYFUNCTION("IFERROR(IF(A1053=TODAY(),GOOGLEFINANCE(B1053),INDEX(GOOGLEFINANCE(B1053,""price"",A1053),2,2)))"),"")</f>
        <v/>
      </c>
      <c r="G1053" s="75" t="s">
        <v>66</v>
      </c>
    </row>
    <row r="1054" spans="1:7" ht="15.75" customHeight="1" x14ac:dyDescent="0.2">
      <c r="A1054" s="71"/>
      <c r="B1054" s="72"/>
      <c r="C1054" s="72"/>
      <c r="D1054" s="72"/>
      <c r="E1054" s="74" t="s">
        <v>66</v>
      </c>
      <c r="F1054" s="74" t="str">
        <f ca="1">IFERROR(__xludf.DUMMYFUNCTION("IFERROR(IF(A1054=TODAY(),GOOGLEFINANCE(B1054),INDEX(GOOGLEFINANCE(B1054,""price"",A1054),2,2)))"),"")</f>
        <v/>
      </c>
      <c r="G1054" s="75" t="s">
        <v>66</v>
      </c>
    </row>
    <row r="1055" spans="1:7" ht="15.75" customHeight="1" x14ac:dyDescent="0.2">
      <c r="A1055" s="71"/>
      <c r="B1055" s="72"/>
      <c r="C1055" s="72"/>
      <c r="D1055" s="72"/>
      <c r="E1055" s="74" t="s">
        <v>66</v>
      </c>
      <c r="F1055" s="74" t="str">
        <f ca="1">IFERROR(__xludf.DUMMYFUNCTION("IFERROR(IF(A1055=TODAY(),GOOGLEFINANCE(B1055),INDEX(GOOGLEFINANCE(B1055,""price"",A1055),2,2)))"),"")</f>
        <v/>
      </c>
      <c r="G1055" s="75" t="s">
        <v>66</v>
      </c>
    </row>
    <row r="1056" spans="1:7" ht="15.75" customHeight="1" x14ac:dyDescent="0.2">
      <c r="A1056" s="71"/>
      <c r="B1056" s="72"/>
      <c r="C1056" s="72"/>
      <c r="D1056" s="72"/>
      <c r="E1056" s="74" t="s">
        <v>66</v>
      </c>
      <c r="F1056" s="74" t="str">
        <f ca="1">IFERROR(__xludf.DUMMYFUNCTION("IFERROR(IF(A1056=TODAY(),GOOGLEFINANCE(B1056),INDEX(GOOGLEFINANCE(B1056,""price"",A1056),2,2)))"),"")</f>
        <v/>
      </c>
      <c r="G1056" s="75" t="s">
        <v>66</v>
      </c>
    </row>
    <row r="1057" spans="1:7" ht="15.75" customHeight="1" x14ac:dyDescent="0.2">
      <c r="A1057" s="71"/>
      <c r="B1057" s="72"/>
      <c r="C1057" s="72"/>
      <c r="D1057" s="72"/>
      <c r="E1057" s="74" t="s">
        <v>66</v>
      </c>
      <c r="F1057" s="74" t="str">
        <f ca="1">IFERROR(__xludf.DUMMYFUNCTION("IFERROR(IF(A1057=TODAY(),GOOGLEFINANCE(B1057),INDEX(GOOGLEFINANCE(B1057,""price"",A1057),2,2)))"),"")</f>
        <v/>
      </c>
      <c r="G1057" s="75" t="s">
        <v>66</v>
      </c>
    </row>
    <row r="1058" spans="1:7" ht="15.75" customHeight="1" x14ac:dyDescent="0.2">
      <c r="A1058" s="71"/>
      <c r="B1058" s="72"/>
      <c r="C1058" s="72"/>
      <c r="D1058" s="72"/>
      <c r="E1058" s="74" t="s">
        <v>66</v>
      </c>
      <c r="F1058" s="74" t="str">
        <f ca="1">IFERROR(__xludf.DUMMYFUNCTION("IFERROR(IF(A1058=TODAY(),GOOGLEFINANCE(B1058),INDEX(GOOGLEFINANCE(B1058,""price"",A1058),2,2)))"),"")</f>
        <v/>
      </c>
      <c r="G1058" s="75" t="s">
        <v>66</v>
      </c>
    </row>
    <row r="1059" spans="1:7" ht="15.75" customHeight="1" x14ac:dyDescent="0.2">
      <c r="A1059" s="71"/>
      <c r="B1059" s="72"/>
      <c r="C1059" s="72"/>
      <c r="D1059" s="72"/>
      <c r="E1059" s="74" t="s">
        <v>66</v>
      </c>
      <c r="F1059" s="74" t="str">
        <f ca="1">IFERROR(__xludf.DUMMYFUNCTION("IFERROR(IF(A1059=TODAY(),GOOGLEFINANCE(B1059),INDEX(GOOGLEFINANCE(B1059,""price"",A1059),2,2)))"),"")</f>
        <v/>
      </c>
      <c r="G1059" s="75" t="s">
        <v>66</v>
      </c>
    </row>
    <row r="1060" spans="1:7" ht="15.75" customHeight="1" x14ac:dyDescent="0.2">
      <c r="A1060" s="71"/>
      <c r="B1060" s="72"/>
      <c r="C1060" s="72"/>
      <c r="D1060" s="72"/>
      <c r="E1060" s="74" t="s">
        <v>66</v>
      </c>
      <c r="F1060" s="74" t="str">
        <f ca="1">IFERROR(__xludf.DUMMYFUNCTION("IFERROR(IF(A1060=TODAY(),GOOGLEFINANCE(B1060),INDEX(GOOGLEFINANCE(B1060,""price"",A1060),2,2)))"),"")</f>
        <v/>
      </c>
      <c r="G1060" s="75" t="s">
        <v>66</v>
      </c>
    </row>
    <row r="1061" spans="1:7" ht="15.75" customHeight="1" x14ac:dyDescent="0.2">
      <c r="A1061" s="71"/>
      <c r="B1061" s="72"/>
      <c r="C1061" s="72"/>
      <c r="D1061" s="72"/>
      <c r="E1061" s="74" t="s">
        <v>66</v>
      </c>
      <c r="F1061" s="74" t="str">
        <f ca="1">IFERROR(__xludf.DUMMYFUNCTION("IFERROR(IF(A1061=TODAY(),GOOGLEFINANCE(B1061),INDEX(GOOGLEFINANCE(B1061,""price"",A1061),2,2)))"),"")</f>
        <v/>
      </c>
      <c r="G1061" s="75" t="s">
        <v>66</v>
      </c>
    </row>
    <row r="1062" spans="1:7" ht="15.75" customHeight="1" x14ac:dyDescent="0.2">
      <c r="A1062" s="71"/>
      <c r="B1062" s="72"/>
      <c r="C1062" s="72"/>
      <c r="D1062" s="72"/>
      <c r="E1062" s="74" t="s">
        <v>66</v>
      </c>
      <c r="F1062" s="74" t="str">
        <f ca="1">IFERROR(__xludf.DUMMYFUNCTION("IFERROR(IF(A1062=TODAY(),GOOGLEFINANCE(B1062),INDEX(GOOGLEFINANCE(B1062,""price"",A1062),2,2)))"),"")</f>
        <v/>
      </c>
      <c r="G1062" s="75" t="s">
        <v>66</v>
      </c>
    </row>
    <row r="1063" spans="1:7" ht="15.75" customHeight="1" x14ac:dyDescent="0.2">
      <c r="A1063" s="71"/>
      <c r="B1063" s="72"/>
      <c r="C1063" s="72"/>
      <c r="D1063" s="72"/>
      <c r="E1063" s="74" t="s">
        <v>66</v>
      </c>
      <c r="F1063" s="74" t="str">
        <f ca="1">IFERROR(__xludf.DUMMYFUNCTION("IFERROR(IF(A1063=TODAY(),GOOGLEFINANCE(B1063),INDEX(GOOGLEFINANCE(B1063,""price"",A1063),2,2)))"),"")</f>
        <v/>
      </c>
      <c r="G1063" s="75" t="s">
        <v>66</v>
      </c>
    </row>
    <row r="1064" spans="1:7" ht="15.75" customHeight="1" x14ac:dyDescent="0.2">
      <c r="A1064" s="71"/>
      <c r="B1064" s="72"/>
      <c r="C1064" s="72"/>
      <c r="D1064" s="72"/>
      <c r="E1064" s="74" t="s">
        <v>66</v>
      </c>
      <c r="F1064" s="74" t="str">
        <f ca="1">IFERROR(__xludf.DUMMYFUNCTION("IFERROR(IF(A1064=TODAY(),GOOGLEFINANCE(B1064),INDEX(GOOGLEFINANCE(B1064,""price"",A1064),2,2)))"),"")</f>
        <v/>
      </c>
      <c r="G1064" s="75" t="s">
        <v>66</v>
      </c>
    </row>
    <row r="1065" spans="1:7" ht="15.75" customHeight="1" x14ac:dyDescent="0.2">
      <c r="A1065" s="71"/>
      <c r="B1065" s="72"/>
      <c r="C1065" s="72"/>
      <c r="D1065" s="72"/>
      <c r="E1065" s="74" t="s">
        <v>66</v>
      </c>
      <c r="F1065" s="74" t="str">
        <f ca="1">IFERROR(__xludf.DUMMYFUNCTION("IFERROR(IF(A1065=TODAY(),GOOGLEFINANCE(B1065),INDEX(GOOGLEFINANCE(B1065,""price"",A1065),2,2)))"),"")</f>
        <v/>
      </c>
      <c r="G1065" s="75" t="s">
        <v>66</v>
      </c>
    </row>
    <row r="1066" spans="1:7" ht="15.75" customHeight="1" x14ac:dyDescent="0.2">
      <c r="A1066" s="71"/>
      <c r="B1066" s="72"/>
      <c r="C1066" s="72"/>
      <c r="D1066" s="72"/>
      <c r="E1066" s="74" t="s">
        <v>66</v>
      </c>
      <c r="F1066" s="74" t="str">
        <f ca="1">IFERROR(__xludf.DUMMYFUNCTION("IFERROR(IF(A1066=TODAY(),GOOGLEFINANCE(B1066),INDEX(GOOGLEFINANCE(B1066,""price"",A1066),2,2)))"),"")</f>
        <v/>
      </c>
      <c r="G1066" s="75" t="s">
        <v>66</v>
      </c>
    </row>
    <row r="1067" spans="1:7" ht="15.75" customHeight="1" x14ac:dyDescent="0.2">
      <c r="A1067" s="71"/>
      <c r="B1067" s="72"/>
      <c r="C1067" s="72"/>
      <c r="D1067" s="72"/>
      <c r="E1067" s="74" t="s">
        <v>66</v>
      </c>
      <c r="F1067" s="74" t="str">
        <f ca="1">IFERROR(__xludf.DUMMYFUNCTION("IFERROR(IF(A1067=TODAY(),GOOGLEFINANCE(B1067),INDEX(GOOGLEFINANCE(B1067,""price"",A1067),2,2)))"),"")</f>
        <v/>
      </c>
      <c r="G1067" s="75" t="s">
        <v>66</v>
      </c>
    </row>
    <row r="1068" spans="1:7" ht="15.75" customHeight="1" x14ac:dyDescent="0.2">
      <c r="A1068" s="71"/>
      <c r="B1068" s="72"/>
      <c r="C1068" s="72"/>
      <c r="D1068" s="72"/>
      <c r="E1068" s="74" t="s">
        <v>66</v>
      </c>
      <c r="F1068" s="74" t="str">
        <f ca="1">IFERROR(__xludf.DUMMYFUNCTION("IFERROR(IF(A1068=TODAY(),GOOGLEFINANCE(B1068),INDEX(GOOGLEFINANCE(B1068,""price"",A1068),2,2)))"),"")</f>
        <v/>
      </c>
      <c r="G1068" s="75" t="s">
        <v>66</v>
      </c>
    </row>
    <row r="1069" spans="1:7" ht="15.75" customHeight="1" x14ac:dyDescent="0.2">
      <c r="A1069" s="71"/>
      <c r="B1069" s="72"/>
      <c r="C1069" s="72"/>
      <c r="D1069" s="72"/>
      <c r="E1069" s="74" t="s">
        <v>66</v>
      </c>
      <c r="F1069" s="74" t="str">
        <f ca="1">IFERROR(__xludf.DUMMYFUNCTION("IFERROR(IF(A1069=TODAY(),GOOGLEFINANCE(B1069),INDEX(GOOGLEFINANCE(B1069,""price"",A1069),2,2)))"),"")</f>
        <v/>
      </c>
      <c r="G1069" s="75" t="s">
        <v>66</v>
      </c>
    </row>
    <row r="1070" spans="1:7" ht="15.75" customHeight="1" x14ac:dyDescent="0.2">
      <c r="A1070" s="71"/>
      <c r="B1070" s="72"/>
      <c r="C1070" s="72"/>
      <c r="D1070" s="72"/>
      <c r="E1070" s="74" t="s">
        <v>66</v>
      </c>
      <c r="F1070" s="74" t="str">
        <f ca="1">IFERROR(__xludf.DUMMYFUNCTION("IFERROR(IF(A1070=TODAY(),GOOGLEFINANCE(B1070),INDEX(GOOGLEFINANCE(B1070,""price"",A1070),2,2)))"),"")</f>
        <v/>
      </c>
      <c r="G1070" s="75" t="s">
        <v>66</v>
      </c>
    </row>
    <row r="1071" spans="1:7" ht="15.75" customHeight="1" x14ac:dyDescent="0.2">
      <c r="A1071" s="71"/>
      <c r="B1071" s="72"/>
      <c r="C1071" s="72"/>
      <c r="D1071" s="72"/>
      <c r="E1071" s="74" t="s">
        <v>66</v>
      </c>
      <c r="F1071" s="74" t="str">
        <f ca="1">IFERROR(__xludf.DUMMYFUNCTION("IFERROR(IF(A1071=TODAY(),GOOGLEFINANCE(B1071),INDEX(GOOGLEFINANCE(B1071,""price"",A1071),2,2)))"),"")</f>
        <v/>
      </c>
      <c r="G1071" s="75" t="s">
        <v>66</v>
      </c>
    </row>
    <row r="1072" spans="1:7" ht="15.75" customHeight="1" x14ac:dyDescent="0.2">
      <c r="A1072" s="71"/>
      <c r="B1072" s="72"/>
      <c r="C1072" s="72"/>
      <c r="D1072" s="72"/>
      <c r="E1072" s="74" t="s">
        <v>66</v>
      </c>
      <c r="F1072" s="74" t="str">
        <f ca="1">IFERROR(__xludf.DUMMYFUNCTION("IFERROR(IF(A1072=TODAY(),GOOGLEFINANCE(B1072),INDEX(GOOGLEFINANCE(B1072,""price"",A1072),2,2)))"),"")</f>
        <v/>
      </c>
      <c r="G1072" s="75" t="s">
        <v>66</v>
      </c>
    </row>
    <row r="1073" spans="1:7" ht="15.75" customHeight="1" x14ac:dyDescent="0.2">
      <c r="A1073" s="71"/>
      <c r="B1073" s="72"/>
      <c r="C1073" s="72"/>
      <c r="D1073" s="72"/>
      <c r="E1073" s="74" t="s">
        <v>66</v>
      </c>
      <c r="F1073" s="74" t="str">
        <f ca="1">IFERROR(__xludf.DUMMYFUNCTION("IFERROR(IF(A1073=TODAY(),GOOGLEFINANCE(B1073),INDEX(GOOGLEFINANCE(B1073,""price"",A1073),2,2)))"),"")</f>
        <v/>
      </c>
      <c r="G1073" s="75" t="s">
        <v>66</v>
      </c>
    </row>
    <row r="1074" spans="1:7" ht="15.75" customHeight="1" x14ac:dyDescent="0.2">
      <c r="A1074" s="71"/>
      <c r="B1074" s="72"/>
      <c r="C1074" s="72"/>
      <c r="D1074" s="72"/>
      <c r="E1074" s="74" t="s">
        <v>66</v>
      </c>
      <c r="F1074" s="74" t="str">
        <f ca="1">IFERROR(__xludf.DUMMYFUNCTION("IFERROR(IF(A1074=TODAY(),GOOGLEFINANCE(B1074),INDEX(GOOGLEFINANCE(B1074,""price"",A1074),2,2)))"),"")</f>
        <v/>
      </c>
      <c r="G1074" s="75" t="s">
        <v>66</v>
      </c>
    </row>
    <row r="1075" spans="1:7" ht="15.75" customHeight="1" x14ac:dyDescent="0.2">
      <c r="A1075" s="71"/>
      <c r="B1075" s="72"/>
      <c r="C1075" s="72"/>
      <c r="D1075" s="72"/>
      <c r="E1075" s="74" t="s">
        <v>66</v>
      </c>
      <c r="F1075" s="74" t="str">
        <f ca="1">IFERROR(__xludf.DUMMYFUNCTION("IFERROR(IF(A1075=TODAY(),GOOGLEFINANCE(B1075),INDEX(GOOGLEFINANCE(B1075,""price"",A1075),2,2)))"),"")</f>
        <v/>
      </c>
      <c r="G1075" s="75" t="s">
        <v>66</v>
      </c>
    </row>
    <row r="1076" spans="1:7" ht="15.75" customHeight="1" x14ac:dyDescent="0.2">
      <c r="A1076" s="71"/>
      <c r="B1076" s="72"/>
      <c r="C1076" s="72"/>
      <c r="D1076" s="72"/>
      <c r="E1076" s="74" t="s">
        <v>66</v>
      </c>
      <c r="F1076" s="74" t="str">
        <f ca="1">IFERROR(__xludf.DUMMYFUNCTION("IFERROR(IF(A1076=TODAY(),GOOGLEFINANCE(B1076),INDEX(GOOGLEFINANCE(B1076,""price"",A1076),2,2)))"),"")</f>
        <v/>
      </c>
      <c r="G1076" s="75" t="s">
        <v>66</v>
      </c>
    </row>
    <row r="1077" spans="1:7" ht="15.75" customHeight="1" x14ac:dyDescent="0.2">
      <c r="A1077" s="71"/>
      <c r="B1077" s="72"/>
      <c r="C1077" s="72"/>
      <c r="D1077" s="72"/>
      <c r="E1077" s="74" t="s">
        <v>66</v>
      </c>
      <c r="F1077" s="74" t="str">
        <f ca="1">IFERROR(__xludf.DUMMYFUNCTION("IFERROR(IF(A1077=TODAY(),GOOGLEFINANCE(B1077),INDEX(GOOGLEFINANCE(B1077,""price"",A1077),2,2)))"),"")</f>
        <v/>
      </c>
      <c r="G1077" s="75" t="s">
        <v>66</v>
      </c>
    </row>
    <row r="1078" spans="1:7" ht="15.75" customHeight="1" x14ac:dyDescent="0.2">
      <c r="A1078" s="71"/>
      <c r="B1078" s="72"/>
      <c r="C1078" s="72"/>
      <c r="D1078" s="72"/>
      <c r="E1078" s="74" t="s">
        <v>66</v>
      </c>
      <c r="F1078" s="74" t="str">
        <f ca="1">IFERROR(__xludf.DUMMYFUNCTION("IFERROR(IF(A1078=TODAY(),GOOGLEFINANCE(B1078),INDEX(GOOGLEFINANCE(B1078,""price"",A1078),2,2)))"),"")</f>
        <v/>
      </c>
      <c r="G1078" s="75" t="s">
        <v>66</v>
      </c>
    </row>
    <row r="1079" spans="1:7" ht="15.75" customHeight="1" x14ac:dyDescent="0.2">
      <c r="A1079" s="71"/>
      <c r="B1079" s="72"/>
      <c r="C1079" s="72"/>
      <c r="D1079" s="72"/>
      <c r="E1079" s="74" t="s">
        <v>66</v>
      </c>
      <c r="F1079" s="74" t="str">
        <f ca="1">IFERROR(__xludf.DUMMYFUNCTION("IFERROR(IF(A1079=TODAY(),GOOGLEFINANCE(B1079),INDEX(GOOGLEFINANCE(B1079,""price"",A1079),2,2)))"),"")</f>
        <v/>
      </c>
      <c r="G1079" s="75" t="s">
        <v>66</v>
      </c>
    </row>
    <row r="1080" spans="1:7" ht="15.75" customHeight="1" x14ac:dyDescent="0.2">
      <c r="A1080" s="71"/>
      <c r="B1080" s="72"/>
      <c r="C1080" s="72"/>
      <c r="D1080" s="72"/>
      <c r="E1080" s="74" t="s">
        <v>66</v>
      </c>
      <c r="F1080" s="74" t="str">
        <f ca="1">IFERROR(__xludf.DUMMYFUNCTION("IFERROR(IF(A1080=TODAY(),GOOGLEFINANCE(B1080),INDEX(GOOGLEFINANCE(B1080,""price"",A1080),2,2)))"),"")</f>
        <v/>
      </c>
      <c r="G1080" s="75" t="s">
        <v>66</v>
      </c>
    </row>
    <row r="1081" spans="1:7" ht="15.75" customHeight="1" x14ac:dyDescent="0.2">
      <c r="A1081" s="71"/>
      <c r="B1081" s="72"/>
      <c r="C1081" s="72"/>
      <c r="D1081" s="72"/>
      <c r="E1081" s="74" t="s">
        <v>66</v>
      </c>
      <c r="F1081" s="74" t="str">
        <f ca="1">IFERROR(__xludf.DUMMYFUNCTION("IFERROR(IF(A1081=TODAY(),GOOGLEFINANCE(B1081),INDEX(GOOGLEFINANCE(B1081,""price"",A1081),2,2)))"),"")</f>
        <v/>
      </c>
      <c r="G1081" s="75" t="s">
        <v>66</v>
      </c>
    </row>
    <row r="1082" spans="1:7" ht="15.75" customHeight="1" x14ac:dyDescent="0.2">
      <c r="A1082" s="71"/>
      <c r="B1082" s="72"/>
      <c r="C1082" s="72"/>
      <c r="D1082" s="72"/>
      <c r="E1082" s="74" t="s">
        <v>66</v>
      </c>
      <c r="F1082" s="74" t="str">
        <f ca="1">IFERROR(__xludf.DUMMYFUNCTION("IFERROR(IF(A1082=TODAY(),GOOGLEFINANCE(B1082),INDEX(GOOGLEFINANCE(B1082,""price"",A1082),2,2)))"),"")</f>
        <v/>
      </c>
      <c r="G1082" s="75" t="s">
        <v>66</v>
      </c>
    </row>
    <row r="1083" spans="1:7" ht="15.75" customHeight="1" x14ac:dyDescent="0.2">
      <c r="A1083" s="71"/>
      <c r="B1083" s="72"/>
      <c r="C1083" s="72"/>
      <c r="D1083" s="72"/>
      <c r="E1083" s="74" t="s">
        <v>66</v>
      </c>
      <c r="F1083" s="74" t="str">
        <f ca="1">IFERROR(__xludf.DUMMYFUNCTION("IFERROR(IF(A1083=TODAY(),GOOGLEFINANCE(B1083),INDEX(GOOGLEFINANCE(B1083,""price"",A1083),2,2)))"),"")</f>
        <v/>
      </c>
      <c r="G1083" s="75" t="s">
        <v>66</v>
      </c>
    </row>
    <row r="1084" spans="1:7" ht="15.75" customHeight="1" x14ac:dyDescent="0.2">
      <c r="A1084" s="71"/>
      <c r="B1084" s="72"/>
      <c r="C1084" s="72"/>
      <c r="D1084" s="72"/>
      <c r="E1084" s="74" t="s">
        <v>66</v>
      </c>
      <c r="F1084" s="74" t="str">
        <f ca="1">IFERROR(__xludf.DUMMYFUNCTION("IFERROR(IF(A1084=TODAY(),GOOGLEFINANCE(B1084),INDEX(GOOGLEFINANCE(B1084,""price"",A1084),2,2)))"),"")</f>
        <v/>
      </c>
      <c r="G1084" s="75" t="s">
        <v>66</v>
      </c>
    </row>
    <row r="1085" spans="1:7" ht="15.75" customHeight="1" x14ac:dyDescent="0.2">
      <c r="A1085" s="71"/>
      <c r="B1085" s="72"/>
      <c r="C1085" s="72"/>
      <c r="D1085" s="72"/>
      <c r="E1085" s="74" t="s">
        <v>66</v>
      </c>
      <c r="F1085" s="74" t="str">
        <f ca="1">IFERROR(__xludf.DUMMYFUNCTION("IFERROR(IF(A1085=TODAY(),GOOGLEFINANCE(B1085),INDEX(GOOGLEFINANCE(B1085,""price"",A1085),2,2)))"),"")</f>
        <v/>
      </c>
      <c r="G1085" s="75" t="s">
        <v>66</v>
      </c>
    </row>
    <row r="1086" spans="1:7" ht="15.75" customHeight="1" x14ac:dyDescent="0.2">
      <c r="A1086" s="71"/>
      <c r="B1086" s="72"/>
      <c r="C1086" s="72"/>
      <c r="D1086" s="72"/>
      <c r="E1086" s="74" t="s">
        <v>66</v>
      </c>
      <c r="F1086" s="74" t="str">
        <f ca="1">IFERROR(__xludf.DUMMYFUNCTION("IFERROR(IF(A1086=TODAY(),GOOGLEFINANCE(B1086),INDEX(GOOGLEFINANCE(B1086,""price"",A1086),2,2)))"),"")</f>
        <v/>
      </c>
      <c r="G1086" s="75" t="s">
        <v>66</v>
      </c>
    </row>
    <row r="1087" spans="1:7" ht="15.75" customHeight="1" x14ac:dyDescent="0.2">
      <c r="A1087" s="71"/>
      <c r="B1087" s="72"/>
      <c r="C1087" s="72"/>
      <c r="D1087" s="72"/>
      <c r="E1087" s="74" t="s">
        <v>66</v>
      </c>
      <c r="F1087" s="74" t="str">
        <f ca="1">IFERROR(__xludf.DUMMYFUNCTION("IFERROR(IF(A1087=TODAY(),GOOGLEFINANCE(B1087),INDEX(GOOGLEFINANCE(B1087,""price"",A1087),2,2)))"),"")</f>
        <v/>
      </c>
      <c r="G1087" s="75" t="s">
        <v>66</v>
      </c>
    </row>
    <row r="1088" spans="1:7" ht="15.75" customHeight="1" x14ac:dyDescent="0.2">
      <c r="A1088" s="71"/>
      <c r="B1088" s="72"/>
      <c r="C1088" s="72"/>
      <c r="D1088" s="72"/>
      <c r="E1088" s="74" t="s">
        <v>66</v>
      </c>
      <c r="F1088" s="74" t="str">
        <f ca="1">IFERROR(__xludf.DUMMYFUNCTION("IFERROR(IF(A1088=TODAY(),GOOGLEFINANCE(B1088),INDEX(GOOGLEFINANCE(B1088,""price"",A1088),2,2)))"),"")</f>
        <v/>
      </c>
      <c r="G1088" s="75" t="s">
        <v>66</v>
      </c>
    </row>
    <row r="1089" spans="1:7" ht="15.75" customHeight="1" x14ac:dyDescent="0.2">
      <c r="A1089" s="71"/>
      <c r="B1089" s="72"/>
      <c r="C1089" s="72"/>
      <c r="D1089" s="72"/>
      <c r="E1089" s="74" t="s">
        <v>66</v>
      </c>
      <c r="F1089" s="74" t="str">
        <f ca="1">IFERROR(__xludf.DUMMYFUNCTION("IFERROR(IF(A1089=TODAY(),GOOGLEFINANCE(B1089),INDEX(GOOGLEFINANCE(B1089,""price"",A1089),2,2)))"),"")</f>
        <v/>
      </c>
      <c r="G1089" s="75" t="s">
        <v>66</v>
      </c>
    </row>
    <row r="1090" spans="1:7" ht="15.75" customHeight="1" x14ac:dyDescent="0.2">
      <c r="A1090" s="71"/>
      <c r="B1090" s="72"/>
      <c r="C1090" s="72"/>
      <c r="D1090" s="72"/>
      <c r="E1090" s="74" t="s">
        <v>66</v>
      </c>
      <c r="F1090" s="74" t="str">
        <f ca="1">IFERROR(__xludf.DUMMYFUNCTION("IFERROR(IF(A1090=TODAY(),GOOGLEFINANCE(B1090),INDEX(GOOGLEFINANCE(B1090,""price"",A1090),2,2)))"),"")</f>
        <v/>
      </c>
      <c r="G1090" s="75" t="s">
        <v>66</v>
      </c>
    </row>
    <row r="1091" spans="1:7" ht="15.75" customHeight="1" x14ac:dyDescent="0.2">
      <c r="A1091" s="71"/>
      <c r="B1091" s="72"/>
      <c r="C1091" s="72"/>
      <c r="D1091" s="72"/>
      <c r="E1091" s="74" t="s">
        <v>66</v>
      </c>
      <c r="F1091" s="74" t="str">
        <f ca="1">IFERROR(__xludf.DUMMYFUNCTION("IFERROR(IF(A1091=TODAY(),GOOGLEFINANCE(B1091),INDEX(GOOGLEFINANCE(B1091,""price"",A1091),2,2)))"),"")</f>
        <v/>
      </c>
      <c r="G1091" s="75" t="s">
        <v>66</v>
      </c>
    </row>
    <row r="1092" spans="1:7" ht="15.75" customHeight="1" x14ac:dyDescent="0.2">
      <c r="A1092" s="71"/>
      <c r="B1092" s="72"/>
      <c r="C1092" s="72"/>
      <c r="D1092" s="72"/>
      <c r="E1092" s="74" t="s">
        <v>66</v>
      </c>
      <c r="F1092" s="74" t="str">
        <f ca="1">IFERROR(__xludf.DUMMYFUNCTION("IFERROR(IF(A1092=TODAY(),GOOGLEFINANCE(B1092),INDEX(GOOGLEFINANCE(B1092,""price"",A1092),2,2)))"),"")</f>
        <v/>
      </c>
      <c r="G1092" s="75" t="s">
        <v>66</v>
      </c>
    </row>
    <row r="1093" spans="1:7" ht="15.75" customHeight="1" x14ac:dyDescent="0.2">
      <c r="A1093" s="71"/>
      <c r="B1093" s="72"/>
      <c r="C1093" s="72"/>
      <c r="D1093" s="72"/>
      <c r="E1093" s="74" t="s">
        <v>66</v>
      </c>
      <c r="F1093" s="74" t="str">
        <f ca="1">IFERROR(__xludf.DUMMYFUNCTION("IFERROR(IF(A1093=TODAY(),GOOGLEFINANCE(B1093),INDEX(GOOGLEFINANCE(B1093,""price"",A1093),2,2)))"),"")</f>
        <v/>
      </c>
      <c r="G1093" s="75" t="s">
        <v>66</v>
      </c>
    </row>
    <row r="1094" spans="1:7" ht="15.75" customHeight="1" x14ac:dyDescent="0.2">
      <c r="A1094" s="71"/>
      <c r="B1094" s="72"/>
      <c r="C1094" s="72"/>
      <c r="D1094" s="72"/>
      <c r="E1094" s="74" t="s">
        <v>66</v>
      </c>
      <c r="F1094" s="74" t="str">
        <f ca="1">IFERROR(__xludf.DUMMYFUNCTION("IFERROR(IF(A1094=TODAY(),GOOGLEFINANCE(B1094),INDEX(GOOGLEFINANCE(B1094,""price"",A1094),2,2)))"),"")</f>
        <v/>
      </c>
      <c r="G1094" s="75" t="s">
        <v>66</v>
      </c>
    </row>
    <row r="1095" spans="1:7" ht="15.75" customHeight="1" x14ac:dyDescent="0.2">
      <c r="A1095" s="71"/>
      <c r="B1095" s="72"/>
      <c r="C1095" s="72"/>
      <c r="D1095" s="72"/>
      <c r="E1095" s="74" t="s">
        <v>66</v>
      </c>
      <c r="F1095" s="74" t="str">
        <f ca="1">IFERROR(__xludf.DUMMYFUNCTION("IFERROR(IF(A1095=TODAY(),GOOGLEFINANCE(B1095),INDEX(GOOGLEFINANCE(B1095,""price"",A1095),2,2)))"),"")</f>
        <v/>
      </c>
      <c r="G1095" s="75" t="s">
        <v>66</v>
      </c>
    </row>
    <row r="1096" spans="1:7" ht="15.75" customHeight="1" x14ac:dyDescent="0.2">
      <c r="A1096" s="71"/>
      <c r="B1096" s="72"/>
      <c r="C1096" s="72"/>
      <c r="D1096" s="72"/>
      <c r="E1096" s="74" t="s">
        <v>66</v>
      </c>
      <c r="F1096" s="74" t="str">
        <f ca="1">IFERROR(__xludf.DUMMYFUNCTION("IFERROR(IF(A1096=TODAY(),GOOGLEFINANCE(B1096),INDEX(GOOGLEFINANCE(B1096,""price"",A1096),2,2)))"),"")</f>
        <v/>
      </c>
      <c r="G1096" s="75" t="s">
        <v>66</v>
      </c>
    </row>
    <row r="1097" spans="1:7" ht="15.75" customHeight="1" x14ac:dyDescent="0.2">
      <c r="A1097" s="71"/>
      <c r="B1097" s="72"/>
      <c r="C1097" s="72"/>
      <c r="D1097" s="72"/>
      <c r="E1097" s="74" t="s">
        <v>66</v>
      </c>
      <c r="F1097" s="74" t="str">
        <f ca="1">IFERROR(__xludf.DUMMYFUNCTION("IFERROR(IF(A1097=TODAY(),GOOGLEFINANCE(B1097),INDEX(GOOGLEFINANCE(B1097,""price"",A1097),2,2)))"),"")</f>
        <v/>
      </c>
      <c r="G1097" s="75" t="s">
        <v>66</v>
      </c>
    </row>
    <row r="1098" spans="1:7" ht="15.75" customHeight="1" x14ac:dyDescent="0.2">
      <c r="A1098" s="71"/>
      <c r="B1098" s="72"/>
      <c r="C1098" s="72"/>
      <c r="D1098" s="72"/>
      <c r="E1098" s="74" t="s">
        <v>66</v>
      </c>
      <c r="F1098" s="74" t="str">
        <f ca="1">IFERROR(__xludf.DUMMYFUNCTION("IFERROR(IF(A1098=TODAY(),GOOGLEFINANCE(B1098),INDEX(GOOGLEFINANCE(B1098,""price"",A1098),2,2)))"),"")</f>
        <v/>
      </c>
      <c r="G1098" s="75" t="s">
        <v>66</v>
      </c>
    </row>
    <row r="1099" spans="1:7" ht="15.75" customHeight="1" x14ac:dyDescent="0.2">
      <c r="A1099" s="71"/>
      <c r="B1099" s="72"/>
      <c r="C1099" s="72"/>
      <c r="D1099" s="72"/>
      <c r="E1099" s="74" t="s">
        <v>66</v>
      </c>
      <c r="F1099" s="74" t="str">
        <f ca="1">IFERROR(__xludf.DUMMYFUNCTION("IFERROR(IF(A1099=TODAY(),GOOGLEFINANCE(B1099),INDEX(GOOGLEFINANCE(B1099,""price"",A1099),2,2)))"),"")</f>
        <v/>
      </c>
      <c r="G1099" s="75" t="s">
        <v>66</v>
      </c>
    </row>
    <row r="1100" spans="1:7" ht="15.75" customHeight="1" x14ac:dyDescent="0.2">
      <c r="A1100" s="71"/>
      <c r="B1100" s="72"/>
      <c r="C1100" s="72"/>
      <c r="D1100" s="72"/>
      <c r="E1100" s="74" t="s">
        <v>66</v>
      </c>
      <c r="F1100" s="74" t="str">
        <f ca="1">IFERROR(__xludf.DUMMYFUNCTION("IFERROR(IF(A1100=TODAY(),GOOGLEFINANCE(B1100),INDEX(GOOGLEFINANCE(B1100,""price"",A1100),2,2)))"),"")</f>
        <v/>
      </c>
      <c r="G1100" s="75" t="s">
        <v>66</v>
      </c>
    </row>
    <row r="1101" spans="1:7" ht="15.75" customHeight="1" x14ac:dyDescent="0.2">
      <c r="A1101" s="71"/>
      <c r="B1101" s="72"/>
      <c r="C1101" s="72"/>
      <c r="D1101" s="72"/>
      <c r="E1101" s="74" t="s">
        <v>66</v>
      </c>
      <c r="F1101" s="74" t="str">
        <f ca="1">IFERROR(__xludf.DUMMYFUNCTION("IFERROR(IF(A1101=TODAY(),GOOGLEFINANCE(B1101),INDEX(GOOGLEFINANCE(B1101,""price"",A1101),2,2)))"),"")</f>
        <v/>
      </c>
      <c r="G1101" s="75" t="s">
        <v>66</v>
      </c>
    </row>
    <row r="1102" spans="1:7" ht="15.75" customHeight="1" x14ac:dyDescent="0.2">
      <c r="A1102" s="71"/>
      <c r="B1102" s="72"/>
      <c r="C1102" s="72"/>
      <c r="D1102" s="72"/>
      <c r="E1102" s="74" t="s">
        <v>66</v>
      </c>
      <c r="F1102" s="74" t="str">
        <f ca="1">IFERROR(__xludf.DUMMYFUNCTION("IFERROR(IF(A1102=TODAY(),GOOGLEFINANCE(B1102),INDEX(GOOGLEFINANCE(B1102,""price"",A1102),2,2)))"),"")</f>
        <v/>
      </c>
      <c r="G1102" s="75" t="s">
        <v>66</v>
      </c>
    </row>
    <row r="1103" spans="1:7" ht="15.75" customHeight="1" x14ac:dyDescent="0.2">
      <c r="A1103" s="71"/>
      <c r="B1103" s="72"/>
      <c r="C1103" s="72"/>
      <c r="D1103" s="72"/>
      <c r="E1103" s="74" t="s">
        <v>66</v>
      </c>
      <c r="F1103" s="74" t="str">
        <f ca="1">IFERROR(__xludf.DUMMYFUNCTION("IFERROR(IF(A1103=TODAY(),GOOGLEFINANCE(B1103),INDEX(GOOGLEFINANCE(B1103,""price"",A1103),2,2)))"),"")</f>
        <v/>
      </c>
      <c r="G1103" s="75" t="s">
        <v>66</v>
      </c>
    </row>
    <row r="1104" spans="1:7" ht="15.75" customHeight="1" x14ac:dyDescent="0.2">
      <c r="A1104" s="71"/>
      <c r="B1104" s="72"/>
      <c r="C1104" s="72"/>
      <c r="D1104" s="72"/>
      <c r="E1104" s="74" t="s">
        <v>66</v>
      </c>
      <c r="F1104" s="74" t="str">
        <f ca="1">IFERROR(__xludf.DUMMYFUNCTION("IFERROR(IF(A1104=TODAY(),GOOGLEFINANCE(B1104),INDEX(GOOGLEFINANCE(B1104,""price"",A1104),2,2)))"),"")</f>
        <v/>
      </c>
      <c r="G1104" s="75" t="s">
        <v>66</v>
      </c>
    </row>
    <row r="1105" spans="1:7" ht="15.75" customHeight="1" x14ac:dyDescent="0.2">
      <c r="A1105" s="71"/>
      <c r="B1105" s="72"/>
      <c r="C1105" s="72"/>
      <c r="D1105" s="72"/>
      <c r="E1105" s="74" t="s">
        <v>66</v>
      </c>
      <c r="F1105" s="74" t="str">
        <f ca="1">IFERROR(__xludf.DUMMYFUNCTION("IFERROR(IF(A1105=TODAY(),GOOGLEFINANCE(B1105),INDEX(GOOGLEFINANCE(B1105,""price"",A1105),2,2)))"),"")</f>
        <v/>
      </c>
      <c r="G1105" s="75" t="s">
        <v>66</v>
      </c>
    </row>
    <row r="1106" spans="1:7" ht="15.75" customHeight="1" x14ac:dyDescent="0.2">
      <c r="A1106" s="71"/>
      <c r="B1106" s="72"/>
      <c r="C1106" s="72"/>
      <c r="D1106" s="72"/>
      <c r="E1106" s="74" t="s">
        <v>66</v>
      </c>
      <c r="F1106" s="74" t="str">
        <f ca="1">IFERROR(__xludf.DUMMYFUNCTION("IFERROR(IF(A1106=TODAY(),GOOGLEFINANCE(B1106),INDEX(GOOGLEFINANCE(B1106,""price"",A1106),2,2)))"),"")</f>
        <v/>
      </c>
      <c r="G1106" s="75" t="s">
        <v>66</v>
      </c>
    </row>
    <row r="1107" spans="1:7" ht="15.75" customHeight="1" x14ac:dyDescent="0.2">
      <c r="A1107" s="71"/>
      <c r="B1107" s="72"/>
      <c r="C1107" s="72"/>
      <c r="D1107" s="72"/>
      <c r="E1107" s="74" t="s">
        <v>66</v>
      </c>
      <c r="F1107" s="74" t="str">
        <f ca="1">IFERROR(__xludf.DUMMYFUNCTION("IFERROR(IF(A1107=TODAY(),GOOGLEFINANCE(B1107),INDEX(GOOGLEFINANCE(B1107,""price"",A1107),2,2)))"),"")</f>
        <v/>
      </c>
      <c r="G1107" s="75" t="s">
        <v>66</v>
      </c>
    </row>
    <row r="1108" spans="1:7" ht="15.75" customHeight="1" x14ac:dyDescent="0.2">
      <c r="A1108" s="71"/>
      <c r="B1108" s="72"/>
      <c r="C1108" s="72"/>
      <c r="D1108" s="72"/>
      <c r="E1108" s="74" t="s">
        <v>66</v>
      </c>
      <c r="F1108" s="74" t="str">
        <f ca="1">IFERROR(__xludf.DUMMYFUNCTION("IFERROR(IF(A1108=TODAY(),GOOGLEFINANCE(B1108),INDEX(GOOGLEFINANCE(B1108,""price"",A1108),2,2)))"),"")</f>
        <v/>
      </c>
      <c r="G1108" s="75" t="s">
        <v>66</v>
      </c>
    </row>
    <row r="1109" spans="1:7" ht="15.75" customHeight="1" x14ac:dyDescent="0.2">
      <c r="A1109" s="71"/>
      <c r="B1109" s="72"/>
      <c r="C1109" s="72"/>
      <c r="D1109" s="72"/>
      <c r="E1109" s="74" t="s">
        <v>66</v>
      </c>
      <c r="F1109" s="74" t="str">
        <f ca="1">IFERROR(__xludf.DUMMYFUNCTION("IFERROR(IF(A1109=TODAY(),GOOGLEFINANCE(B1109),INDEX(GOOGLEFINANCE(B1109,""price"",A1109),2,2)))"),"")</f>
        <v/>
      </c>
      <c r="G1109" s="75" t="s">
        <v>66</v>
      </c>
    </row>
    <row r="1110" spans="1:7" ht="15.75" customHeight="1" x14ac:dyDescent="0.2">
      <c r="A1110" s="71"/>
      <c r="B1110" s="72"/>
      <c r="C1110" s="72"/>
      <c r="D1110" s="72"/>
      <c r="E1110" s="74" t="s">
        <v>66</v>
      </c>
      <c r="F1110" s="74" t="str">
        <f ca="1">IFERROR(__xludf.DUMMYFUNCTION("IFERROR(IF(A1110=TODAY(),GOOGLEFINANCE(B1110),INDEX(GOOGLEFINANCE(B1110,""price"",A1110),2,2)))"),"")</f>
        <v/>
      </c>
      <c r="G1110" s="75" t="s">
        <v>66</v>
      </c>
    </row>
    <row r="1111" spans="1:7" ht="15.75" customHeight="1" x14ac:dyDescent="0.2">
      <c r="A1111" s="71"/>
      <c r="B1111" s="72"/>
      <c r="C1111" s="72"/>
      <c r="D1111" s="72"/>
      <c r="E1111" s="74" t="s">
        <v>66</v>
      </c>
      <c r="F1111" s="74" t="str">
        <f ca="1">IFERROR(__xludf.DUMMYFUNCTION("IFERROR(IF(A1111=TODAY(),GOOGLEFINANCE(B1111),INDEX(GOOGLEFINANCE(B1111,""price"",A1111),2,2)))"),"")</f>
        <v/>
      </c>
      <c r="G1111" s="75" t="s">
        <v>66</v>
      </c>
    </row>
    <row r="1112" spans="1:7" ht="15.75" customHeight="1" x14ac:dyDescent="0.2">
      <c r="A1112" s="71"/>
      <c r="B1112" s="72"/>
      <c r="C1112" s="72"/>
      <c r="D1112" s="72"/>
      <c r="E1112" s="74" t="s">
        <v>66</v>
      </c>
      <c r="F1112" s="74" t="str">
        <f ca="1">IFERROR(__xludf.DUMMYFUNCTION("IFERROR(IF(A1112=TODAY(),GOOGLEFINANCE(B1112),INDEX(GOOGLEFINANCE(B1112,""price"",A1112),2,2)))"),"")</f>
        <v/>
      </c>
      <c r="G1112" s="75" t="s">
        <v>66</v>
      </c>
    </row>
    <row r="1113" spans="1:7" ht="15.75" customHeight="1" x14ac:dyDescent="0.2">
      <c r="A1113" s="71"/>
      <c r="B1113" s="72"/>
      <c r="C1113" s="72"/>
      <c r="D1113" s="72"/>
      <c r="E1113" s="74" t="s">
        <v>66</v>
      </c>
      <c r="F1113" s="74" t="str">
        <f ca="1">IFERROR(__xludf.DUMMYFUNCTION("IFERROR(IF(A1113=TODAY(),GOOGLEFINANCE(B1113),INDEX(GOOGLEFINANCE(B1113,""price"",A1113),2,2)))"),"")</f>
        <v/>
      </c>
      <c r="G1113" s="75" t="s">
        <v>66</v>
      </c>
    </row>
    <row r="1114" spans="1:7" ht="15.75" customHeight="1" x14ac:dyDescent="0.2">
      <c r="A1114" s="71"/>
      <c r="B1114" s="72"/>
      <c r="C1114" s="72"/>
      <c r="D1114" s="72"/>
      <c r="E1114" s="74" t="s">
        <v>66</v>
      </c>
      <c r="F1114" s="74" t="str">
        <f ca="1">IFERROR(__xludf.DUMMYFUNCTION("IFERROR(IF(A1114=TODAY(),GOOGLEFINANCE(B1114),INDEX(GOOGLEFINANCE(B1114,""price"",A1114),2,2)))"),"")</f>
        <v/>
      </c>
      <c r="G1114" s="75" t="s">
        <v>66</v>
      </c>
    </row>
    <row r="1115" spans="1:7" ht="15.75" customHeight="1" x14ac:dyDescent="0.2">
      <c r="A1115" s="71"/>
      <c r="B1115" s="72"/>
      <c r="C1115" s="72"/>
      <c r="D1115" s="72"/>
      <c r="E1115" s="74" t="s">
        <v>66</v>
      </c>
      <c r="F1115" s="74" t="str">
        <f ca="1">IFERROR(__xludf.DUMMYFUNCTION("IFERROR(IF(A1115=TODAY(),GOOGLEFINANCE(B1115),INDEX(GOOGLEFINANCE(B1115,""price"",A1115),2,2)))"),"")</f>
        <v/>
      </c>
      <c r="G1115" s="75" t="s">
        <v>66</v>
      </c>
    </row>
    <row r="1116" spans="1:7" ht="15.75" customHeight="1" x14ac:dyDescent="0.2">
      <c r="A1116" s="71"/>
      <c r="B1116" s="72"/>
      <c r="C1116" s="72"/>
      <c r="D1116" s="72"/>
      <c r="E1116" s="74" t="s">
        <v>66</v>
      </c>
      <c r="F1116" s="74" t="str">
        <f ca="1">IFERROR(__xludf.DUMMYFUNCTION("IFERROR(IF(A1116=TODAY(),GOOGLEFINANCE(B1116),INDEX(GOOGLEFINANCE(B1116,""price"",A1116),2,2)))"),"")</f>
        <v/>
      </c>
      <c r="G1116" s="75" t="s">
        <v>66</v>
      </c>
    </row>
    <row r="1117" spans="1:7" ht="15.75" customHeight="1" x14ac:dyDescent="0.2">
      <c r="A1117" s="71"/>
      <c r="B1117" s="72"/>
      <c r="C1117" s="72"/>
      <c r="D1117" s="72"/>
      <c r="E1117" s="74" t="s">
        <v>66</v>
      </c>
      <c r="F1117" s="74" t="str">
        <f ca="1">IFERROR(__xludf.DUMMYFUNCTION("IFERROR(IF(A1117=TODAY(),GOOGLEFINANCE(B1117),INDEX(GOOGLEFINANCE(B1117,""price"",A1117),2,2)))"),"")</f>
        <v/>
      </c>
      <c r="G1117" s="75" t="s">
        <v>66</v>
      </c>
    </row>
    <row r="1118" spans="1:7" ht="15.75" customHeight="1" x14ac:dyDescent="0.2">
      <c r="A1118" s="71"/>
      <c r="B1118" s="72"/>
      <c r="C1118" s="72"/>
      <c r="D1118" s="72"/>
      <c r="E1118" s="74" t="s">
        <v>66</v>
      </c>
      <c r="F1118" s="74" t="str">
        <f ca="1">IFERROR(__xludf.DUMMYFUNCTION("IFERROR(IF(A1118=TODAY(),GOOGLEFINANCE(B1118),INDEX(GOOGLEFINANCE(B1118,""price"",A1118),2,2)))"),"")</f>
        <v/>
      </c>
      <c r="G1118" s="75" t="s">
        <v>66</v>
      </c>
    </row>
    <row r="1119" spans="1:7" ht="15.75" customHeight="1" x14ac:dyDescent="0.2">
      <c r="A1119" s="71"/>
      <c r="B1119" s="72"/>
      <c r="C1119" s="72"/>
      <c r="D1119" s="72"/>
      <c r="E1119" s="74" t="s">
        <v>66</v>
      </c>
      <c r="F1119" s="74" t="str">
        <f ca="1">IFERROR(__xludf.DUMMYFUNCTION("IFERROR(IF(A1119=TODAY(),GOOGLEFINANCE(B1119),INDEX(GOOGLEFINANCE(B1119,""price"",A1119),2,2)))"),"")</f>
        <v/>
      </c>
      <c r="G1119" s="75" t="s">
        <v>66</v>
      </c>
    </row>
    <row r="1120" spans="1:7" ht="15.75" customHeight="1" x14ac:dyDescent="0.2">
      <c r="A1120" s="71"/>
      <c r="B1120" s="72"/>
      <c r="C1120" s="72"/>
      <c r="D1120" s="72"/>
      <c r="E1120" s="74" t="s">
        <v>66</v>
      </c>
      <c r="F1120" s="74" t="str">
        <f ca="1">IFERROR(__xludf.DUMMYFUNCTION("IFERROR(IF(A1120=TODAY(),GOOGLEFINANCE(B1120),INDEX(GOOGLEFINANCE(B1120,""price"",A1120),2,2)))"),"")</f>
        <v/>
      </c>
      <c r="G1120" s="75" t="s">
        <v>66</v>
      </c>
    </row>
    <row r="1121" spans="1:7" ht="15.75" customHeight="1" x14ac:dyDescent="0.2">
      <c r="A1121" s="71"/>
      <c r="B1121" s="72"/>
      <c r="C1121" s="72"/>
      <c r="D1121" s="72"/>
      <c r="E1121" s="74" t="s">
        <v>66</v>
      </c>
      <c r="F1121" s="74" t="str">
        <f ca="1">IFERROR(__xludf.DUMMYFUNCTION("IFERROR(IF(A1121=TODAY(),GOOGLEFINANCE(B1121),INDEX(GOOGLEFINANCE(B1121,""price"",A1121),2,2)))"),"")</f>
        <v/>
      </c>
      <c r="G1121" s="75" t="s">
        <v>66</v>
      </c>
    </row>
    <row r="1122" spans="1:7" ht="15.75" customHeight="1" x14ac:dyDescent="0.2">
      <c r="A1122" s="71"/>
      <c r="B1122" s="72"/>
      <c r="C1122" s="72"/>
      <c r="D1122" s="72"/>
      <c r="E1122" s="74" t="s">
        <v>66</v>
      </c>
      <c r="F1122" s="74" t="str">
        <f ca="1">IFERROR(__xludf.DUMMYFUNCTION("IFERROR(IF(A1122=TODAY(),GOOGLEFINANCE(B1122),INDEX(GOOGLEFINANCE(B1122,""price"",A1122),2,2)))"),"")</f>
        <v/>
      </c>
      <c r="G1122" s="75" t="s">
        <v>66</v>
      </c>
    </row>
    <row r="1123" spans="1:7" ht="15.75" customHeight="1" x14ac:dyDescent="0.2">
      <c r="A1123" s="71"/>
      <c r="B1123" s="72"/>
      <c r="C1123" s="72"/>
      <c r="D1123" s="72"/>
      <c r="E1123" s="74" t="s">
        <v>66</v>
      </c>
      <c r="F1123" s="74" t="str">
        <f ca="1">IFERROR(__xludf.DUMMYFUNCTION("IFERROR(IF(A1123=TODAY(),GOOGLEFINANCE(B1123),INDEX(GOOGLEFINANCE(B1123,""price"",A1123),2,2)))"),"")</f>
        <v/>
      </c>
      <c r="G1123" s="75" t="s">
        <v>66</v>
      </c>
    </row>
    <row r="1124" spans="1:7" ht="15.75" customHeight="1" x14ac:dyDescent="0.2">
      <c r="A1124" s="71"/>
      <c r="B1124" s="72"/>
      <c r="C1124" s="72"/>
      <c r="D1124" s="72"/>
      <c r="E1124" s="74" t="s">
        <v>66</v>
      </c>
      <c r="F1124" s="74" t="str">
        <f ca="1">IFERROR(__xludf.DUMMYFUNCTION("IFERROR(IF(A1124=TODAY(),GOOGLEFINANCE(B1124),INDEX(GOOGLEFINANCE(B1124,""price"",A1124),2,2)))"),"")</f>
        <v/>
      </c>
      <c r="G1124" s="75" t="s">
        <v>66</v>
      </c>
    </row>
    <row r="1125" spans="1:7" ht="15.75" customHeight="1" x14ac:dyDescent="0.2">
      <c r="A1125" s="71"/>
      <c r="B1125" s="72"/>
      <c r="C1125" s="72"/>
      <c r="D1125" s="72"/>
      <c r="E1125" s="74" t="s">
        <v>66</v>
      </c>
      <c r="F1125" s="74" t="str">
        <f ca="1">IFERROR(__xludf.DUMMYFUNCTION("IFERROR(IF(A1125=TODAY(),GOOGLEFINANCE(B1125),INDEX(GOOGLEFINANCE(B1125,""price"",A1125),2,2)))"),"")</f>
        <v/>
      </c>
      <c r="G1125" s="75" t="s">
        <v>66</v>
      </c>
    </row>
    <row r="1126" spans="1:7" ht="15.75" customHeight="1" x14ac:dyDescent="0.2">
      <c r="A1126" s="71"/>
      <c r="B1126" s="72"/>
      <c r="C1126" s="72"/>
      <c r="D1126" s="72"/>
      <c r="E1126" s="74" t="s">
        <v>66</v>
      </c>
      <c r="F1126" s="74" t="str">
        <f ca="1">IFERROR(__xludf.DUMMYFUNCTION("IFERROR(IF(A1126=TODAY(),GOOGLEFINANCE(B1126),INDEX(GOOGLEFINANCE(B1126,""price"",A1126),2,2)))"),"")</f>
        <v/>
      </c>
      <c r="G1126" s="75" t="s">
        <v>66</v>
      </c>
    </row>
    <row r="1127" spans="1:7" ht="15.75" customHeight="1" x14ac:dyDescent="0.2">
      <c r="A1127" s="71"/>
      <c r="B1127" s="72"/>
      <c r="C1127" s="72"/>
      <c r="D1127" s="72"/>
      <c r="E1127" s="74" t="s">
        <v>66</v>
      </c>
      <c r="F1127" s="74" t="str">
        <f ca="1">IFERROR(__xludf.DUMMYFUNCTION("IFERROR(IF(A1127=TODAY(),GOOGLEFINANCE(B1127),INDEX(GOOGLEFINANCE(B1127,""price"",A1127),2,2)))"),"")</f>
        <v/>
      </c>
      <c r="G1127" s="75" t="s">
        <v>66</v>
      </c>
    </row>
    <row r="1128" spans="1:7" ht="15.75" customHeight="1" x14ac:dyDescent="0.2">
      <c r="A1128" s="71"/>
      <c r="B1128" s="72"/>
      <c r="C1128" s="72"/>
      <c r="D1128" s="72"/>
      <c r="E1128" s="74" t="s">
        <v>66</v>
      </c>
      <c r="F1128" s="74" t="str">
        <f ca="1">IFERROR(__xludf.DUMMYFUNCTION("IFERROR(IF(A1128=TODAY(),GOOGLEFINANCE(B1128),INDEX(GOOGLEFINANCE(B1128,""price"",A1128),2,2)))"),"")</f>
        <v/>
      </c>
      <c r="G1128" s="75" t="s">
        <v>66</v>
      </c>
    </row>
    <row r="1129" spans="1:7" ht="15.75" customHeight="1" x14ac:dyDescent="0.2">
      <c r="A1129" s="71"/>
      <c r="B1129" s="72"/>
      <c r="C1129" s="72"/>
      <c r="D1129" s="72"/>
      <c r="E1129" s="74" t="s">
        <v>66</v>
      </c>
      <c r="F1129" s="74" t="str">
        <f ca="1">IFERROR(__xludf.DUMMYFUNCTION("IFERROR(IF(A1129=TODAY(),GOOGLEFINANCE(B1129),INDEX(GOOGLEFINANCE(B1129,""price"",A1129),2,2)))"),"")</f>
        <v/>
      </c>
      <c r="G1129" s="75" t="s">
        <v>66</v>
      </c>
    </row>
    <row r="1130" spans="1:7" ht="15.75" customHeight="1" x14ac:dyDescent="0.2">
      <c r="A1130" s="71"/>
      <c r="B1130" s="72"/>
      <c r="C1130" s="72"/>
      <c r="D1130" s="72"/>
      <c r="E1130" s="74" t="s">
        <v>66</v>
      </c>
      <c r="F1130" s="74" t="str">
        <f ca="1">IFERROR(__xludf.DUMMYFUNCTION("IFERROR(IF(A1130=TODAY(),GOOGLEFINANCE(B1130),INDEX(GOOGLEFINANCE(B1130,""price"",A1130),2,2)))"),"")</f>
        <v/>
      </c>
      <c r="G1130" s="75" t="s">
        <v>66</v>
      </c>
    </row>
    <row r="1131" spans="1:7" ht="15.75" customHeight="1" x14ac:dyDescent="0.2">
      <c r="A1131" s="71"/>
      <c r="B1131" s="72"/>
      <c r="C1131" s="72"/>
      <c r="D1131" s="72"/>
      <c r="E1131" s="74" t="s">
        <v>66</v>
      </c>
      <c r="F1131" s="74" t="str">
        <f ca="1">IFERROR(__xludf.DUMMYFUNCTION("IFERROR(IF(A1131=TODAY(),GOOGLEFINANCE(B1131),INDEX(GOOGLEFINANCE(B1131,""price"",A1131),2,2)))"),"")</f>
        <v/>
      </c>
      <c r="G1131" s="75" t="s">
        <v>66</v>
      </c>
    </row>
    <row r="1132" spans="1:7" ht="15.75" customHeight="1" x14ac:dyDescent="0.2">
      <c r="A1132" s="71"/>
      <c r="B1132" s="72"/>
      <c r="C1132" s="72"/>
      <c r="D1132" s="72"/>
      <c r="E1132" s="74" t="s">
        <v>66</v>
      </c>
      <c r="F1132" s="74" t="str">
        <f ca="1">IFERROR(__xludf.DUMMYFUNCTION("IFERROR(IF(A1132=TODAY(),GOOGLEFINANCE(B1132),INDEX(GOOGLEFINANCE(B1132,""price"",A1132),2,2)))"),"")</f>
        <v/>
      </c>
      <c r="G1132" s="75" t="s">
        <v>66</v>
      </c>
    </row>
    <row r="1133" spans="1:7" ht="15.75" customHeight="1" x14ac:dyDescent="0.2">
      <c r="A1133" s="71"/>
      <c r="B1133" s="72"/>
      <c r="C1133" s="72"/>
      <c r="D1133" s="72"/>
      <c r="E1133" s="74" t="s">
        <v>66</v>
      </c>
      <c r="F1133" s="74" t="str">
        <f ca="1">IFERROR(__xludf.DUMMYFUNCTION("IFERROR(IF(A1133=TODAY(),GOOGLEFINANCE(B1133),INDEX(GOOGLEFINANCE(B1133,""price"",A1133),2,2)))"),"")</f>
        <v/>
      </c>
      <c r="G1133" s="75" t="s">
        <v>66</v>
      </c>
    </row>
    <row r="1134" spans="1:7" ht="15.75" customHeight="1" x14ac:dyDescent="0.2">
      <c r="A1134" s="71"/>
      <c r="B1134" s="72"/>
      <c r="C1134" s="72"/>
      <c r="D1134" s="72"/>
      <c r="E1134" s="74" t="s">
        <v>66</v>
      </c>
      <c r="F1134" s="74" t="str">
        <f ca="1">IFERROR(__xludf.DUMMYFUNCTION("IFERROR(IF(A1134=TODAY(),GOOGLEFINANCE(B1134),INDEX(GOOGLEFINANCE(B1134,""price"",A1134),2,2)))"),"")</f>
        <v/>
      </c>
      <c r="G1134" s="75" t="s">
        <v>66</v>
      </c>
    </row>
    <row r="1135" spans="1:7" ht="15.75" customHeight="1" x14ac:dyDescent="0.2">
      <c r="A1135" s="71"/>
      <c r="B1135" s="72"/>
      <c r="C1135" s="72"/>
      <c r="D1135" s="72"/>
      <c r="E1135" s="74" t="s">
        <v>66</v>
      </c>
      <c r="F1135" s="74" t="str">
        <f ca="1">IFERROR(__xludf.DUMMYFUNCTION("IFERROR(IF(A1135=TODAY(),GOOGLEFINANCE(B1135),INDEX(GOOGLEFINANCE(B1135,""price"",A1135),2,2)))"),"")</f>
        <v/>
      </c>
      <c r="G1135" s="75" t="s">
        <v>66</v>
      </c>
    </row>
    <row r="1136" spans="1:7" ht="15.75" customHeight="1" x14ac:dyDescent="0.2">
      <c r="A1136" s="71"/>
      <c r="B1136" s="72"/>
      <c r="C1136" s="72"/>
      <c r="D1136" s="72"/>
      <c r="E1136" s="74" t="s">
        <v>66</v>
      </c>
      <c r="F1136" s="74" t="str">
        <f ca="1">IFERROR(__xludf.DUMMYFUNCTION("IFERROR(IF(A1136=TODAY(),GOOGLEFINANCE(B1136),INDEX(GOOGLEFINANCE(B1136,""price"",A1136),2,2)))"),"")</f>
        <v/>
      </c>
      <c r="G1136" s="75" t="s">
        <v>66</v>
      </c>
    </row>
    <row r="1137" spans="1:7" ht="15.75" customHeight="1" x14ac:dyDescent="0.2">
      <c r="A1137" s="71"/>
      <c r="B1137" s="72"/>
      <c r="C1137" s="72"/>
      <c r="D1137" s="72"/>
      <c r="E1137" s="74" t="s">
        <v>66</v>
      </c>
      <c r="F1137" s="74" t="str">
        <f ca="1">IFERROR(__xludf.DUMMYFUNCTION("IFERROR(IF(A1137=TODAY(),GOOGLEFINANCE(B1137),INDEX(GOOGLEFINANCE(B1137,""price"",A1137),2,2)))"),"")</f>
        <v/>
      </c>
      <c r="G1137" s="75" t="s">
        <v>66</v>
      </c>
    </row>
    <row r="1138" spans="1:7" ht="15.75" customHeight="1" x14ac:dyDescent="0.2">
      <c r="A1138" s="71"/>
      <c r="B1138" s="72"/>
      <c r="C1138" s="72"/>
      <c r="D1138" s="72"/>
      <c r="E1138" s="74" t="s">
        <v>66</v>
      </c>
      <c r="F1138" s="74" t="str">
        <f ca="1">IFERROR(__xludf.DUMMYFUNCTION("IFERROR(IF(A1138=TODAY(),GOOGLEFINANCE(B1138),INDEX(GOOGLEFINANCE(B1138,""price"",A1138),2,2)))"),"")</f>
        <v/>
      </c>
      <c r="G1138" s="75" t="s">
        <v>66</v>
      </c>
    </row>
    <row r="1139" spans="1:7" ht="15.75" customHeight="1" x14ac:dyDescent="0.2">
      <c r="A1139" s="71"/>
      <c r="B1139" s="72"/>
      <c r="C1139" s="72"/>
      <c r="D1139" s="72"/>
      <c r="E1139" s="74" t="s">
        <v>66</v>
      </c>
      <c r="F1139" s="74" t="str">
        <f ca="1">IFERROR(__xludf.DUMMYFUNCTION("IFERROR(IF(A1139=TODAY(),GOOGLEFINANCE(B1139),INDEX(GOOGLEFINANCE(B1139,""price"",A1139),2,2)))"),"")</f>
        <v/>
      </c>
      <c r="G1139" s="75" t="s">
        <v>66</v>
      </c>
    </row>
    <row r="1140" spans="1:7" ht="15.75" customHeight="1" x14ac:dyDescent="0.2">
      <c r="A1140" s="71"/>
      <c r="B1140" s="72"/>
      <c r="C1140" s="72"/>
      <c r="D1140" s="72"/>
      <c r="E1140" s="74" t="s">
        <v>66</v>
      </c>
      <c r="F1140" s="74" t="str">
        <f ca="1">IFERROR(__xludf.DUMMYFUNCTION("IFERROR(IF(A1140=TODAY(),GOOGLEFINANCE(B1140),INDEX(GOOGLEFINANCE(B1140,""price"",A1140),2,2)))"),"")</f>
        <v/>
      </c>
      <c r="G1140" s="75" t="s">
        <v>66</v>
      </c>
    </row>
    <row r="1141" spans="1:7" ht="15.75" customHeight="1" x14ac:dyDescent="0.2">
      <c r="A1141" s="71"/>
      <c r="B1141" s="72"/>
      <c r="C1141" s="72"/>
      <c r="D1141" s="72"/>
      <c r="E1141" s="74" t="s">
        <v>66</v>
      </c>
      <c r="F1141" s="74" t="str">
        <f ca="1">IFERROR(__xludf.DUMMYFUNCTION("IFERROR(IF(A1141=TODAY(),GOOGLEFINANCE(B1141),INDEX(GOOGLEFINANCE(B1141,""price"",A1141),2,2)))"),"")</f>
        <v/>
      </c>
      <c r="G1141" s="75" t="s">
        <v>66</v>
      </c>
    </row>
    <row r="1142" spans="1:7" ht="15.75" customHeight="1" x14ac:dyDescent="0.2">
      <c r="A1142" s="71"/>
      <c r="B1142" s="72"/>
      <c r="C1142" s="72"/>
      <c r="D1142" s="72"/>
      <c r="E1142" s="74" t="s">
        <v>66</v>
      </c>
      <c r="F1142" s="74" t="str">
        <f ca="1">IFERROR(__xludf.DUMMYFUNCTION("IFERROR(IF(A1142=TODAY(),GOOGLEFINANCE(B1142),INDEX(GOOGLEFINANCE(B1142,""price"",A1142),2,2)))"),"")</f>
        <v/>
      </c>
      <c r="G1142" s="75" t="s">
        <v>66</v>
      </c>
    </row>
    <row r="1143" spans="1:7" ht="15.75" customHeight="1" x14ac:dyDescent="0.2">
      <c r="A1143" s="71"/>
      <c r="B1143" s="72"/>
      <c r="C1143" s="72"/>
      <c r="D1143" s="72"/>
      <c r="E1143" s="74" t="s">
        <v>66</v>
      </c>
      <c r="F1143" s="74" t="str">
        <f ca="1">IFERROR(__xludf.DUMMYFUNCTION("IFERROR(IF(A1143=TODAY(),GOOGLEFINANCE(B1143),INDEX(GOOGLEFINANCE(B1143,""price"",A1143),2,2)))"),"")</f>
        <v/>
      </c>
      <c r="G1143" s="75" t="s">
        <v>66</v>
      </c>
    </row>
    <row r="1144" spans="1:7" ht="15.75" customHeight="1" x14ac:dyDescent="0.2">
      <c r="A1144" s="71"/>
      <c r="B1144" s="72"/>
      <c r="C1144" s="72"/>
      <c r="D1144" s="72"/>
      <c r="E1144" s="74" t="s">
        <v>66</v>
      </c>
      <c r="F1144" s="74" t="str">
        <f ca="1">IFERROR(__xludf.DUMMYFUNCTION("IFERROR(IF(A1144=TODAY(),GOOGLEFINANCE(B1144),INDEX(GOOGLEFINANCE(B1144,""price"",A1144),2,2)))"),"")</f>
        <v/>
      </c>
      <c r="G1144" s="75" t="s">
        <v>66</v>
      </c>
    </row>
    <row r="1145" spans="1:7" ht="15.75" customHeight="1" x14ac:dyDescent="0.2">
      <c r="A1145" s="71"/>
      <c r="B1145" s="72"/>
      <c r="C1145" s="72"/>
      <c r="D1145" s="72"/>
      <c r="E1145" s="74" t="s">
        <v>66</v>
      </c>
      <c r="F1145" s="74" t="str">
        <f ca="1">IFERROR(__xludf.DUMMYFUNCTION("IFERROR(IF(A1145=TODAY(),GOOGLEFINANCE(B1145),INDEX(GOOGLEFINANCE(B1145,""price"",A1145),2,2)))"),"")</f>
        <v/>
      </c>
      <c r="G1145" s="75" t="s">
        <v>66</v>
      </c>
    </row>
    <row r="1146" spans="1:7" ht="15.75" customHeight="1" x14ac:dyDescent="0.2">
      <c r="A1146" s="71"/>
      <c r="B1146" s="72"/>
      <c r="C1146" s="72"/>
      <c r="D1146" s="72"/>
      <c r="E1146" s="74" t="s">
        <v>66</v>
      </c>
      <c r="F1146" s="74" t="str">
        <f ca="1">IFERROR(__xludf.DUMMYFUNCTION("IFERROR(IF(A1146=TODAY(),GOOGLEFINANCE(B1146),INDEX(GOOGLEFINANCE(B1146,""price"",A1146),2,2)))"),"")</f>
        <v/>
      </c>
      <c r="G1146" s="75" t="s">
        <v>66</v>
      </c>
    </row>
    <row r="1147" spans="1:7" ht="15.75" customHeight="1" x14ac:dyDescent="0.2">
      <c r="A1147" s="71"/>
      <c r="B1147" s="72"/>
      <c r="C1147" s="72"/>
      <c r="D1147" s="72"/>
      <c r="E1147" s="74" t="s">
        <v>66</v>
      </c>
      <c r="F1147" s="74" t="str">
        <f ca="1">IFERROR(__xludf.DUMMYFUNCTION("IFERROR(IF(A1147=TODAY(),GOOGLEFINANCE(B1147),INDEX(GOOGLEFINANCE(B1147,""price"",A1147),2,2)))"),"")</f>
        <v/>
      </c>
      <c r="G1147" s="75" t="s">
        <v>66</v>
      </c>
    </row>
    <row r="1148" spans="1:7" ht="15.75" customHeight="1" x14ac:dyDescent="0.2">
      <c r="A1148" s="71"/>
      <c r="B1148" s="72"/>
      <c r="C1148" s="72"/>
      <c r="D1148" s="72"/>
      <c r="E1148" s="74" t="s">
        <v>66</v>
      </c>
      <c r="F1148" s="74" t="str">
        <f ca="1">IFERROR(__xludf.DUMMYFUNCTION("IFERROR(IF(A1148=TODAY(),GOOGLEFINANCE(B1148),INDEX(GOOGLEFINANCE(B1148,""price"",A1148),2,2)))"),"")</f>
        <v/>
      </c>
      <c r="G1148" s="75" t="s">
        <v>66</v>
      </c>
    </row>
    <row r="1149" spans="1:7" ht="15.75" customHeight="1" x14ac:dyDescent="0.2">
      <c r="A1149" s="71"/>
      <c r="B1149" s="72"/>
      <c r="C1149" s="72"/>
      <c r="D1149" s="72"/>
      <c r="E1149" s="74" t="s">
        <v>66</v>
      </c>
      <c r="F1149" s="74" t="str">
        <f ca="1">IFERROR(__xludf.DUMMYFUNCTION("IFERROR(IF(A1149=TODAY(),GOOGLEFINANCE(B1149),INDEX(GOOGLEFINANCE(B1149,""price"",A1149),2,2)))"),"")</f>
        <v/>
      </c>
      <c r="G1149" s="75" t="s">
        <v>66</v>
      </c>
    </row>
    <row r="1150" spans="1:7" ht="15.75" customHeight="1" x14ac:dyDescent="0.2">
      <c r="A1150" s="71"/>
      <c r="B1150" s="72"/>
      <c r="C1150" s="72"/>
      <c r="D1150" s="72"/>
      <c r="E1150" s="74" t="s">
        <v>66</v>
      </c>
      <c r="F1150" s="74" t="str">
        <f ca="1">IFERROR(__xludf.DUMMYFUNCTION("IFERROR(IF(A1150=TODAY(),GOOGLEFINANCE(B1150),INDEX(GOOGLEFINANCE(B1150,""price"",A1150),2,2)))"),"")</f>
        <v/>
      </c>
      <c r="G1150" s="75" t="s">
        <v>66</v>
      </c>
    </row>
    <row r="1151" spans="1:7" ht="15.75" customHeight="1" x14ac:dyDescent="0.2">
      <c r="A1151" s="71"/>
      <c r="B1151" s="72"/>
      <c r="C1151" s="72"/>
      <c r="D1151" s="72"/>
      <c r="E1151" s="74" t="s">
        <v>66</v>
      </c>
      <c r="F1151" s="74" t="str">
        <f ca="1">IFERROR(__xludf.DUMMYFUNCTION("IFERROR(IF(A1151=TODAY(),GOOGLEFINANCE(B1151),INDEX(GOOGLEFINANCE(B1151,""price"",A1151),2,2)))"),"")</f>
        <v/>
      </c>
      <c r="G1151" s="75" t="s">
        <v>66</v>
      </c>
    </row>
    <row r="1152" spans="1:7" ht="15.75" customHeight="1" x14ac:dyDescent="0.2">
      <c r="A1152" s="71"/>
      <c r="B1152" s="72"/>
      <c r="C1152" s="72"/>
      <c r="D1152" s="72"/>
      <c r="E1152" s="74" t="s">
        <v>66</v>
      </c>
      <c r="F1152" s="74" t="str">
        <f ca="1">IFERROR(__xludf.DUMMYFUNCTION("IFERROR(IF(A1152=TODAY(),GOOGLEFINANCE(B1152),INDEX(GOOGLEFINANCE(B1152,""price"",A1152),2,2)))"),"")</f>
        <v/>
      </c>
      <c r="G1152" s="75" t="s">
        <v>66</v>
      </c>
    </row>
    <row r="1153" spans="1:7" ht="15.75" customHeight="1" x14ac:dyDescent="0.2">
      <c r="A1153" s="71"/>
      <c r="B1153" s="72"/>
      <c r="C1153" s="72"/>
      <c r="D1153" s="72"/>
      <c r="E1153" s="74" t="s">
        <v>66</v>
      </c>
      <c r="F1153" s="74" t="str">
        <f ca="1">IFERROR(__xludf.DUMMYFUNCTION("IFERROR(IF(A1153=TODAY(),GOOGLEFINANCE(B1153),INDEX(GOOGLEFINANCE(B1153,""price"",A1153),2,2)))"),"")</f>
        <v/>
      </c>
      <c r="G1153" s="75" t="s">
        <v>66</v>
      </c>
    </row>
    <row r="1154" spans="1:7" ht="15.75" customHeight="1" x14ac:dyDescent="0.2">
      <c r="A1154" s="71"/>
      <c r="B1154" s="72"/>
      <c r="C1154" s="72"/>
      <c r="D1154" s="72"/>
      <c r="E1154" s="74" t="s">
        <v>66</v>
      </c>
      <c r="F1154" s="74" t="str">
        <f ca="1">IFERROR(__xludf.DUMMYFUNCTION("IFERROR(IF(A1154=TODAY(),GOOGLEFINANCE(B1154),INDEX(GOOGLEFINANCE(B1154,""price"",A1154),2,2)))"),"")</f>
        <v/>
      </c>
      <c r="G1154" s="75" t="s">
        <v>66</v>
      </c>
    </row>
    <row r="1155" spans="1:7" ht="15.75" customHeight="1" x14ac:dyDescent="0.2">
      <c r="A1155" s="71"/>
      <c r="B1155" s="72"/>
      <c r="C1155" s="72"/>
      <c r="D1155" s="72"/>
      <c r="E1155" s="74" t="s">
        <v>66</v>
      </c>
      <c r="F1155" s="74" t="str">
        <f ca="1">IFERROR(__xludf.DUMMYFUNCTION("IFERROR(IF(A1155=TODAY(),GOOGLEFINANCE(B1155),INDEX(GOOGLEFINANCE(B1155,""price"",A1155),2,2)))"),"")</f>
        <v/>
      </c>
      <c r="G1155" s="75" t="s">
        <v>66</v>
      </c>
    </row>
    <row r="1156" spans="1:7" ht="15.75" customHeight="1" x14ac:dyDescent="0.2">
      <c r="A1156" s="71"/>
      <c r="B1156" s="72"/>
      <c r="C1156" s="72"/>
      <c r="D1156" s="72"/>
      <c r="E1156" s="74" t="s">
        <v>66</v>
      </c>
      <c r="F1156" s="74" t="str">
        <f ca="1">IFERROR(__xludf.DUMMYFUNCTION("IFERROR(IF(A1156=TODAY(),GOOGLEFINANCE(B1156),INDEX(GOOGLEFINANCE(B1156,""price"",A1156),2,2)))"),"")</f>
        <v/>
      </c>
      <c r="G1156" s="75" t="s">
        <v>66</v>
      </c>
    </row>
    <row r="1157" spans="1:7" ht="15.75" customHeight="1" x14ac:dyDescent="0.2">
      <c r="A1157" s="71"/>
      <c r="B1157" s="72"/>
      <c r="C1157" s="72"/>
      <c r="D1157" s="72"/>
      <c r="E1157" s="74" t="s">
        <v>66</v>
      </c>
      <c r="F1157" s="74" t="str">
        <f ca="1">IFERROR(__xludf.DUMMYFUNCTION("IFERROR(IF(A1157=TODAY(),GOOGLEFINANCE(B1157),INDEX(GOOGLEFINANCE(B1157,""price"",A1157),2,2)))"),"")</f>
        <v/>
      </c>
      <c r="G1157" s="75" t="s">
        <v>66</v>
      </c>
    </row>
    <row r="1158" spans="1:7" ht="15.75" customHeight="1" x14ac:dyDescent="0.2">
      <c r="A1158" s="71"/>
      <c r="B1158" s="72"/>
      <c r="C1158" s="72"/>
      <c r="D1158" s="72"/>
      <c r="E1158" s="74" t="s">
        <v>66</v>
      </c>
      <c r="F1158" s="74" t="str">
        <f ca="1">IFERROR(__xludf.DUMMYFUNCTION("IFERROR(IF(A1158=TODAY(),GOOGLEFINANCE(B1158),INDEX(GOOGLEFINANCE(B1158,""price"",A1158),2,2)))"),"")</f>
        <v/>
      </c>
      <c r="G1158" s="75" t="s">
        <v>66</v>
      </c>
    </row>
    <row r="1159" spans="1:7" ht="15.75" customHeight="1" x14ac:dyDescent="0.2">
      <c r="A1159" s="71"/>
      <c r="B1159" s="72"/>
      <c r="C1159" s="72"/>
      <c r="D1159" s="72"/>
      <c r="E1159" s="74" t="s">
        <v>66</v>
      </c>
      <c r="F1159" s="74" t="str">
        <f ca="1">IFERROR(__xludf.DUMMYFUNCTION("IFERROR(IF(A1159=TODAY(),GOOGLEFINANCE(B1159),INDEX(GOOGLEFINANCE(B1159,""price"",A1159),2,2)))"),"")</f>
        <v/>
      </c>
      <c r="G1159" s="75" t="s">
        <v>66</v>
      </c>
    </row>
    <row r="1160" spans="1:7" ht="15.75" customHeight="1" x14ac:dyDescent="0.2">
      <c r="A1160" s="71"/>
      <c r="B1160" s="72"/>
      <c r="C1160" s="72"/>
      <c r="D1160" s="72"/>
      <c r="E1160" s="74" t="s">
        <v>66</v>
      </c>
      <c r="F1160" s="74" t="str">
        <f ca="1">IFERROR(__xludf.DUMMYFUNCTION("IFERROR(IF(A1160=TODAY(),GOOGLEFINANCE(B1160),INDEX(GOOGLEFINANCE(B1160,""price"",A1160),2,2)))"),"")</f>
        <v/>
      </c>
      <c r="G1160" s="75" t="s">
        <v>66</v>
      </c>
    </row>
    <row r="1161" spans="1:7" ht="15.75" customHeight="1" x14ac:dyDescent="0.2">
      <c r="A1161" s="71"/>
      <c r="B1161" s="72"/>
      <c r="C1161" s="72"/>
      <c r="D1161" s="72"/>
      <c r="E1161" s="74" t="s">
        <v>66</v>
      </c>
      <c r="F1161" s="74" t="str">
        <f ca="1">IFERROR(__xludf.DUMMYFUNCTION("IFERROR(IF(A1161=TODAY(),GOOGLEFINANCE(B1161),INDEX(GOOGLEFINANCE(B1161,""price"",A1161),2,2)))"),"")</f>
        <v/>
      </c>
      <c r="G1161" s="75" t="s">
        <v>66</v>
      </c>
    </row>
    <row r="1162" spans="1:7" ht="15.75" customHeight="1" x14ac:dyDescent="0.2">
      <c r="A1162" s="71"/>
      <c r="B1162" s="72"/>
      <c r="C1162" s="72"/>
      <c r="D1162" s="72"/>
      <c r="E1162" s="74" t="s">
        <v>66</v>
      </c>
      <c r="F1162" s="74" t="str">
        <f ca="1">IFERROR(__xludf.DUMMYFUNCTION("IFERROR(IF(A1162=TODAY(),GOOGLEFINANCE(B1162),INDEX(GOOGLEFINANCE(B1162,""price"",A1162),2,2)))"),"")</f>
        <v/>
      </c>
      <c r="G1162" s="75" t="s">
        <v>66</v>
      </c>
    </row>
    <row r="1163" spans="1:7" ht="15.75" customHeight="1" x14ac:dyDescent="0.2">
      <c r="A1163" s="71"/>
      <c r="B1163" s="72"/>
      <c r="C1163" s="72"/>
      <c r="D1163" s="72"/>
      <c r="E1163" s="74" t="s">
        <v>66</v>
      </c>
      <c r="F1163" s="74" t="str">
        <f ca="1">IFERROR(__xludf.DUMMYFUNCTION("IFERROR(IF(A1163=TODAY(),GOOGLEFINANCE(B1163),INDEX(GOOGLEFINANCE(B1163,""price"",A1163),2,2)))"),"")</f>
        <v/>
      </c>
      <c r="G1163" s="75" t="s">
        <v>66</v>
      </c>
    </row>
    <row r="1164" spans="1:7" ht="15.75" customHeight="1" x14ac:dyDescent="0.2">
      <c r="A1164" s="71"/>
      <c r="B1164" s="72"/>
      <c r="C1164" s="72"/>
      <c r="D1164" s="72"/>
      <c r="E1164" s="74" t="s">
        <v>66</v>
      </c>
      <c r="F1164" s="74" t="str">
        <f ca="1">IFERROR(__xludf.DUMMYFUNCTION("IFERROR(IF(A1164=TODAY(),GOOGLEFINANCE(B1164),INDEX(GOOGLEFINANCE(B1164,""price"",A1164),2,2)))"),"")</f>
        <v/>
      </c>
      <c r="G1164" s="75" t="s">
        <v>66</v>
      </c>
    </row>
    <row r="1165" spans="1:7" ht="15.75" customHeight="1" x14ac:dyDescent="0.2">
      <c r="A1165" s="71"/>
      <c r="B1165" s="72"/>
      <c r="C1165" s="72"/>
      <c r="D1165" s="72"/>
      <c r="E1165" s="74" t="s">
        <v>66</v>
      </c>
      <c r="F1165" s="74" t="str">
        <f ca="1">IFERROR(__xludf.DUMMYFUNCTION("IFERROR(IF(A1165=TODAY(),GOOGLEFINANCE(B1165),INDEX(GOOGLEFINANCE(B1165,""price"",A1165),2,2)))"),"")</f>
        <v/>
      </c>
      <c r="G1165" s="75" t="s">
        <v>66</v>
      </c>
    </row>
    <row r="1166" spans="1:7" ht="15.75" customHeight="1" x14ac:dyDescent="0.2">
      <c r="A1166" s="71"/>
      <c r="B1166" s="72"/>
      <c r="C1166" s="72"/>
      <c r="D1166" s="72"/>
      <c r="E1166" s="74" t="s">
        <v>66</v>
      </c>
      <c r="F1166" s="74" t="str">
        <f ca="1">IFERROR(__xludf.DUMMYFUNCTION("IFERROR(IF(A1166=TODAY(),GOOGLEFINANCE(B1166),INDEX(GOOGLEFINANCE(B1166,""price"",A1166),2,2)))"),"")</f>
        <v/>
      </c>
      <c r="G1166" s="75" t="s">
        <v>66</v>
      </c>
    </row>
    <row r="1167" spans="1:7" ht="15.75" customHeight="1" x14ac:dyDescent="0.2">
      <c r="A1167" s="71"/>
      <c r="B1167" s="72"/>
      <c r="C1167" s="72"/>
      <c r="D1167" s="72"/>
      <c r="E1167" s="74" t="s">
        <v>66</v>
      </c>
      <c r="F1167" s="74" t="str">
        <f ca="1">IFERROR(__xludf.DUMMYFUNCTION("IFERROR(IF(A1167=TODAY(),GOOGLEFINANCE(B1167),INDEX(GOOGLEFINANCE(B1167,""price"",A1167),2,2)))"),"")</f>
        <v/>
      </c>
      <c r="G1167" s="75" t="s">
        <v>66</v>
      </c>
    </row>
    <row r="1168" spans="1:7" ht="15.75" customHeight="1" x14ac:dyDescent="0.2">
      <c r="A1168" s="71"/>
      <c r="B1168" s="72"/>
      <c r="C1168" s="72"/>
      <c r="D1168" s="72"/>
      <c r="E1168" s="74" t="s">
        <v>66</v>
      </c>
      <c r="F1168" s="74" t="str">
        <f ca="1">IFERROR(__xludf.DUMMYFUNCTION("IFERROR(IF(A1168=TODAY(),GOOGLEFINANCE(B1168),INDEX(GOOGLEFINANCE(B1168,""price"",A1168),2,2)))"),"")</f>
        <v/>
      </c>
      <c r="G1168" s="75" t="s">
        <v>66</v>
      </c>
    </row>
    <row r="1169" spans="1:7" ht="15.75" customHeight="1" x14ac:dyDescent="0.2">
      <c r="A1169" s="71"/>
      <c r="B1169" s="72"/>
      <c r="C1169" s="72"/>
      <c r="D1169" s="72"/>
      <c r="E1169" s="74" t="s">
        <v>66</v>
      </c>
      <c r="F1169" s="74" t="str">
        <f ca="1">IFERROR(__xludf.DUMMYFUNCTION("IFERROR(IF(A1169=TODAY(),GOOGLEFINANCE(B1169),INDEX(GOOGLEFINANCE(B1169,""price"",A1169),2,2)))"),"")</f>
        <v/>
      </c>
      <c r="G1169" s="75" t="s">
        <v>66</v>
      </c>
    </row>
    <row r="1170" spans="1:7" ht="15.75" customHeight="1" x14ac:dyDescent="0.2">
      <c r="A1170" s="71"/>
      <c r="B1170" s="72"/>
      <c r="C1170" s="72"/>
      <c r="D1170" s="72"/>
      <c r="E1170" s="74" t="s">
        <v>66</v>
      </c>
      <c r="F1170" s="74" t="str">
        <f ca="1">IFERROR(__xludf.DUMMYFUNCTION("IFERROR(IF(A1170=TODAY(),GOOGLEFINANCE(B1170),INDEX(GOOGLEFINANCE(B1170,""price"",A1170),2,2)))"),"")</f>
        <v/>
      </c>
      <c r="G1170" s="75" t="s">
        <v>66</v>
      </c>
    </row>
    <row r="1171" spans="1:7" ht="15.75" customHeight="1" x14ac:dyDescent="0.2">
      <c r="A1171" s="71"/>
      <c r="B1171" s="72"/>
      <c r="C1171" s="72"/>
      <c r="D1171" s="72"/>
      <c r="E1171" s="74" t="s">
        <v>66</v>
      </c>
      <c r="F1171" s="74" t="str">
        <f ca="1">IFERROR(__xludf.DUMMYFUNCTION("IFERROR(IF(A1171=TODAY(),GOOGLEFINANCE(B1171),INDEX(GOOGLEFINANCE(B1171,""price"",A1171),2,2)))"),"")</f>
        <v/>
      </c>
      <c r="G1171" s="75" t="s">
        <v>66</v>
      </c>
    </row>
    <row r="1172" spans="1:7" ht="15.75" customHeight="1" x14ac:dyDescent="0.2">
      <c r="A1172" s="71"/>
      <c r="B1172" s="72"/>
      <c r="C1172" s="72"/>
      <c r="D1172" s="72"/>
      <c r="E1172" s="74" t="s">
        <v>66</v>
      </c>
      <c r="F1172" s="74" t="str">
        <f ca="1">IFERROR(__xludf.DUMMYFUNCTION("IFERROR(IF(A1172=TODAY(),GOOGLEFINANCE(B1172),INDEX(GOOGLEFINANCE(B1172,""price"",A1172),2,2)))"),"")</f>
        <v/>
      </c>
      <c r="G1172" s="75" t="s">
        <v>66</v>
      </c>
    </row>
    <row r="1173" spans="1:7" ht="15.75" customHeight="1" x14ac:dyDescent="0.2">
      <c r="A1173" s="71"/>
      <c r="B1173" s="72"/>
      <c r="C1173" s="72"/>
      <c r="D1173" s="72"/>
      <c r="E1173" s="74" t="s">
        <v>66</v>
      </c>
      <c r="F1173" s="74" t="str">
        <f ca="1">IFERROR(__xludf.DUMMYFUNCTION("IFERROR(IF(A1173=TODAY(),GOOGLEFINANCE(B1173),INDEX(GOOGLEFINANCE(B1173,""price"",A1173),2,2)))"),"")</f>
        <v/>
      </c>
      <c r="G1173" s="75" t="s">
        <v>66</v>
      </c>
    </row>
    <row r="1174" spans="1:7" ht="15.75" customHeight="1" x14ac:dyDescent="0.2">
      <c r="A1174" s="71"/>
      <c r="B1174" s="72"/>
      <c r="C1174" s="72"/>
      <c r="D1174" s="72"/>
      <c r="E1174" s="74" t="s">
        <v>66</v>
      </c>
      <c r="F1174" s="74" t="str">
        <f ca="1">IFERROR(__xludf.DUMMYFUNCTION("IFERROR(IF(A1174=TODAY(),GOOGLEFINANCE(B1174),INDEX(GOOGLEFINANCE(B1174,""price"",A1174),2,2)))"),"")</f>
        <v/>
      </c>
      <c r="G1174" s="75" t="s">
        <v>66</v>
      </c>
    </row>
    <row r="1175" spans="1:7" ht="15.75" customHeight="1" x14ac:dyDescent="0.2">
      <c r="A1175" s="71"/>
      <c r="B1175" s="72"/>
      <c r="C1175" s="72"/>
      <c r="D1175" s="72"/>
      <c r="E1175" s="74" t="s">
        <v>66</v>
      </c>
      <c r="F1175" s="74" t="str">
        <f ca="1">IFERROR(__xludf.DUMMYFUNCTION("IFERROR(IF(A1175=TODAY(),GOOGLEFINANCE(B1175),INDEX(GOOGLEFINANCE(B1175,""price"",A1175),2,2)))"),"")</f>
        <v/>
      </c>
      <c r="G1175" s="75" t="s">
        <v>66</v>
      </c>
    </row>
    <row r="1176" spans="1:7" ht="15.75" customHeight="1" x14ac:dyDescent="0.2">
      <c r="A1176" s="71"/>
      <c r="B1176" s="72"/>
      <c r="C1176" s="72"/>
      <c r="D1176" s="72"/>
      <c r="E1176" s="74" t="s">
        <v>66</v>
      </c>
      <c r="F1176" s="74" t="str">
        <f ca="1">IFERROR(__xludf.DUMMYFUNCTION("IFERROR(IF(A1176=TODAY(),GOOGLEFINANCE(B1176),INDEX(GOOGLEFINANCE(B1176,""price"",A1176),2,2)))"),"")</f>
        <v/>
      </c>
      <c r="G1176" s="75" t="s">
        <v>66</v>
      </c>
    </row>
    <row r="1177" spans="1:7" ht="15.75" customHeight="1" x14ac:dyDescent="0.2">
      <c r="A1177" s="71"/>
      <c r="B1177" s="72"/>
      <c r="C1177" s="72"/>
      <c r="D1177" s="72"/>
      <c r="E1177" s="74" t="s">
        <v>66</v>
      </c>
      <c r="F1177" s="74" t="str">
        <f ca="1">IFERROR(__xludf.DUMMYFUNCTION("IFERROR(IF(A1177=TODAY(),GOOGLEFINANCE(B1177),INDEX(GOOGLEFINANCE(B1177,""price"",A1177),2,2)))"),"")</f>
        <v/>
      </c>
      <c r="G1177" s="75" t="s">
        <v>66</v>
      </c>
    </row>
    <row r="1178" spans="1:7" ht="15.75" customHeight="1" x14ac:dyDescent="0.2">
      <c r="A1178" s="71"/>
      <c r="B1178" s="72"/>
      <c r="C1178" s="72"/>
      <c r="D1178" s="72"/>
      <c r="E1178" s="74" t="s">
        <v>66</v>
      </c>
      <c r="F1178" s="74" t="str">
        <f ca="1">IFERROR(__xludf.DUMMYFUNCTION("IFERROR(IF(A1178=TODAY(),GOOGLEFINANCE(B1178),INDEX(GOOGLEFINANCE(B1178,""price"",A1178),2,2)))"),"")</f>
        <v/>
      </c>
      <c r="G1178" s="75" t="s">
        <v>66</v>
      </c>
    </row>
    <row r="1179" spans="1:7" ht="15.75" customHeight="1" x14ac:dyDescent="0.2">
      <c r="A1179" s="71"/>
      <c r="B1179" s="72"/>
      <c r="C1179" s="72"/>
      <c r="D1179" s="72"/>
      <c r="E1179" s="74" t="s">
        <v>66</v>
      </c>
      <c r="F1179" s="74" t="str">
        <f ca="1">IFERROR(__xludf.DUMMYFUNCTION("IFERROR(IF(A1179=TODAY(),GOOGLEFINANCE(B1179),INDEX(GOOGLEFINANCE(B1179,""price"",A1179),2,2)))"),"")</f>
        <v/>
      </c>
      <c r="G1179" s="75" t="s">
        <v>66</v>
      </c>
    </row>
    <row r="1180" spans="1:7" ht="15.75" customHeight="1" x14ac:dyDescent="0.2">
      <c r="A1180" s="71"/>
      <c r="B1180" s="72"/>
      <c r="C1180" s="72"/>
      <c r="D1180" s="72"/>
      <c r="E1180" s="74" t="s">
        <v>66</v>
      </c>
      <c r="F1180" s="74" t="str">
        <f ca="1">IFERROR(__xludf.DUMMYFUNCTION("IFERROR(IF(A1180=TODAY(),GOOGLEFINANCE(B1180),INDEX(GOOGLEFINANCE(B1180,""price"",A1180),2,2)))"),"")</f>
        <v/>
      </c>
      <c r="G1180" s="75" t="s">
        <v>66</v>
      </c>
    </row>
    <row r="1181" spans="1:7" ht="15.75" customHeight="1" x14ac:dyDescent="0.2">
      <c r="A1181" s="71"/>
      <c r="B1181" s="72"/>
      <c r="C1181" s="72"/>
      <c r="D1181" s="72"/>
      <c r="E1181" s="74" t="s">
        <v>66</v>
      </c>
      <c r="F1181" s="74" t="str">
        <f ca="1">IFERROR(__xludf.DUMMYFUNCTION("IFERROR(IF(A1181=TODAY(),GOOGLEFINANCE(B1181),INDEX(GOOGLEFINANCE(B1181,""price"",A1181),2,2)))"),"")</f>
        <v/>
      </c>
      <c r="G1181" s="75" t="s">
        <v>66</v>
      </c>
    </row>
    <row r="1182" spans="1:7" ht="15.75" customHeight="1" x14ac:dyDescent="0.2">
      <c r="A1182" s="71"/>
      <c r="B1182" s="72"/>
      <c r="C1182" s="72"/>
      <c r="D1182" s="72"/>
      <c r="E1182" s="74" t="s">
        <v>66</v>
      </c>
      <c r="F1182" s="74" t="str">
        <f ca="1">IFERROR(__xludf.DUMMYFUNCTION("IFERROR(IF(A1182=TODAY(),GOOGLEFINANCE(B1182),INDEX(GOOGLEFINANCE(B1182,""price"",A1182),2,2)))"),"")</f>
        <v/>
      </c>
      <c r="G1182" s="75" t="s">
        <v>66</v>
      </c>
    </row>
    <row r="1183" spans="1:7" ht="15.75" customHeight="1" x14ac:dyDescent="0.2">
      <c r="A1183" s="71"/>
      <c r="B1183" s="72"/>
      <c r="C1183" s="72"/>
      <c r="D1183" s="72"/>
      <c r="E1183" s="74" t="s">
        <v>66</v>
      </c>
      <c r="F1183" s="74" t="str">
        <f ca="1">IFERROR(__xludf.DUMMYFUNCTION("IFERROR(IF(A1183=TODAY(),GOOGLEFINANCE(B1183),INDEX(GOOGLEFINANCE(B1183,""price"",A1183),2,2)))"),"")</f>
        <v/>
      </c>
      <c r="G1183" s="75" t="s">
        <v>66</v>
      </c>
    </row>
    <row r="1184" spans="1:7" ht="15.75" customHeight="1" x14ac:dyDescent="0.2">
      <c r="A1184" s="71"/>
      <c r="B1184" s="72"/>
      <c r="C1184" s="72"/>
      <c r="D1184" s="72"/>
      <c r="E1184" s="74" t="s">
        <v>66</v>
      </c>
      <c r="F1184" s="74" t="str">
        <f ca="1">IFERROR(__xludf.DUMMYFUNCTION("IFERROR(IF(A1184=TODAY(),GOOGLEFINANCE(B1184),INDEX(GOOGLEFINANCE(B1184,""price"",A1184),2,2)))"),"")</f>
        <v/>
      </c>
      <c r="G1184" s="75" t="s">
        <v>66</v>
      </c>
    </row>
    <row r="1185" spans="1:7" ht="15.75" customHeight="1" x14ac:dyDescent="0.2">
      <c r="A1185" s="71"/>
      <c r="B1185" s="72"/>
      <c r="C1185" s="72"/>
      <c r="D1185" s="72"/>
      <c r="E1185" s="74" t="s">
        <v>66</v>
      </c>
      <c r="F1185" s="74" t="str">
        <f ca="1">IFERROR(__xludf.DUMMYFUNCTION("IFERROR(IF(A1185=TODAY(),GOOGLEFINANCE(B1185),INDEX(GOOGLEFINANCE(B1185,""price"",A1185),2,2)))"),"")</f>
        <v/>
      </c>
      <c r="G1185" s="75" t="s">
        <v>66</v>
      </c>
    </row>
    <row r="1186" spans="1:7" ht="15.75" customHeight="1" x14ac:dyDescent="0.2">
      <c r="A1186" s="71"/>
      <c r="B1186" s="72"/>
      <c r="C1186" s="72"/>
      <c r="D1186" s="72"/>
      <c r="E1186" s="74" t="s">
        <v>66</v>
      </c>
      <c r="F1186" s="74" t="str">
        <f ca="1">IFERROR(__xludf.DUMMYFUNCTION("IFERROR(IF(A1186=TODAY(),GOOGLEFINANCE(B1186),INDEX(GOOGLEFINANCE(B1186,""price"",A1186),2,2)))"),"")</f>
        <v/>
      </c>
      <c r="G1186" s="75" t="s">
        <v>66</v>
      </c>
    </row>
    <row r="1187" spans="1:7" ht="15.75" customHeight="1" x14ac:dyDescent="0.2">
      <c r="A1187" s="71"/>
      <c r="B1187" s="72"/>
      <c r="C1187" s="72"/>
      <c r="D1187" s="72"/>
      <c r="E1187" s="74" t="s">
        <v>66</v>
      </c>
      <c r="F1187" s="74" t="str">
        <f ca="1">IFERROR(__xludf.DUMMYFUNCTION("IFERROR(IF(A1187=TODAY(),GOOGLEFINANCE(B1187),INDEX(GOOGLEFINANCE(B1187,""price"",A1187),2,2)))"),"")</f>
        <v/>
      </c>
      <c r="G1187" s="75" t="s">
        <v>66</v>
      </c>
    </row>
    <row r="1188" spans="1:7" ht="15.75" customHeight="1" x14ac:dyDescent="0.2">
      <c r="A1188" s="71"/>
      <c r="B1188" s="72"/>
      <c r="C1188" s="72"/>
      <c r="D1188" s="72"/>
      <c r="E1188" s="74" t="s">
        <v>66</v>
      </c>
      <c r="F1188" s="74" t="str">
        <f ca="1">IFERROR(__xludf.DUMMYFUNCTION("IFERROR(IF(A1188=TODAY(),GOOGLEFINANCE(B1188),INDEX(GOOGLEFINANCE(B1188,""price"",A1188),2,2)))"),"")</f>
        <v/>
      </c>
      <c r="G1188" s="75" t="s">
        <v>66</v>
      </c>
    </row>
    <row r="1189" spans="1:7" ht="15.75" customHeight="1" x14ac:dyDescent="0.2">
      <c r="A1189" s="71"/>
      <c r="B1189" s="72"/>
      <c r="C1189" s="72"/>
      <c r="D1189" s="72"/>
      <c r="E1189" s="74" t="s">
        <v>66</v>
      </c>
      <c r="F1189" s="74" t="str">
        <f ca="1">IFERROR(__xludf.DUMMYFUNCTION("IFERROR(IF(A1189=TODAY(),GOOGLEFINANCE(B1189),INDEX(GOOGLEFINANCE(B1189,""price"",A1189),2,2)))"),"")</f>
        <v/>
      </c>
      <c r="G1189" s="75" t="s">
        <v>66</v>
      </c>
    </row>
    <row r="1190" spans="1:7" ht="15.75" customHeight="1" x14ac:dyDescent="0.2">
      <c r="A1190" s="71"/>
      <c r="B1190" s="72"/>
      <c r="C1190" s="72"/>
      <c r="D1190" s="72"/>
      <c r="E1190" s="74" t="s">
        <v>66</v>
      </c>
      <c r="F1190" s="74" t="str">
        <f ca="1">IFERROR(__xludf.DUMMYFUNCTION("IFERROR(IF(A1190=TODAY(),GOOGLEFINANCE(B1190),INDEX(GOOGLEFINANCE(B1190,""price"",A1190),2,2)))"),"")</f>
        <v/>
      </c>
      <c r="G1190" s="75" t="s">
        <v>66</v>
      </c>
    </row>
    <row r="1191" spans="1:7" ht="15.75" customHeight="1" x14ac:dyDescent="0.2">
      <c r="A1191" s="71"/>
      <c r="B1191" s="72"/>
      <c r="C1191" s="72"/>
      <c r="D1191" s="72"/>
      <c r="E1191" s="74" t="s">
        <v>66</v>
      </c>
      <c r="F1191" s="74" t="str">
        <f ca="1">IFERROR(__xludf.DUMMYFUNCTION("IFERROR(IF(A1191=TODAY(),GOOGLEFINANCE(B1191),INDEX(GOOGLEFINANCE(B1191,""price"",A1191),2,2)))"),"")</f>
        <v/>
      </c>
      <c r="G1191" s="75" t="s">
        <v>66</v>
      </c>
    </row>
    <row r="1192" spans="1:7" ht="15.75" customHeight="1" x14ac:dyDescent="0.2">
      <c r="A1192" s="71"/>
      <c r="B1192" s="72"/>
      <c r="C1192" s="72"/>
      <c r="D1192" s="72"/>
      <c r="E1192" s="74" t="s">
        <v>66</v>
      </c>
      <c r="F1192" s="74" t="str">
        <f ca="1">IFERROR(__xludf.DUMMYFUNCTION("IFERROR(IF(A1192=TODAY(),GOOGLEFINANCE(B1192),INDEX(GOOGLEFINANCE(B1192,""price"",A1192),2,2)))"),"")</f>
        <v/>
      </c>
      <c r="G1192" s="75" t="s">
        <v>66</v>
      </c>
    </row>
    <row r="1193" spans="1:7" ht="15.75" customHeight="1" x14ac:dyDescent="0.2">
      <c r="A1193" s="71"/>
      <c r="B1193" s="72"/>
      <c r="C1193" s="72"/>
      <c r="D1193" s="72"/>
      <c r="E1193" s="74" t="s">
        <v>66</v>
      </c>
      <c r="F1193" s="74" t="str">
        <f ca="1">IFERROR(__xludf.DUMMYFUNCTION("IFERROR(IF(A1193=TODAY(),GOOGLEFINANCE(B1193),INDEX(GOOGLEFINANCE(B1193,""price"",A1193),2,2)))"),"")</f>
        <v/>
      </c>
      <c r="G1193" s="75" t="s">
        <v>66</v>
      </c>
    </row>
    <row r="1194" spans="1:7" ht="15.75" customHeight="1" x14ac:dyDescent="0.2">
      <c r="A1194" s="71"/>
      <c r="B1194" s="72"/>
      <c r="C1194" s="72"/>
      <c r="D1194" s="72"/>
      <c r="E1194" s="74" t="s">
        <v>66</v>
      </c>
      <c r="F1194" s="74" t="str">
        <f ca="1">IFERROR(__xludf.DUMMYFUNCTION("IFERROR(IF(A1194=TODAY(),GOOGLEFINANCE(B1194),INDEX(GOOGLEFINANCE(B1194,""price"",A1194),2,2)))"),"")</f>
        <v/>
      </c>
      <c r="G1194" s="75" t="s">
        <v>66</v>
      </c>
    </row>
    <row r="1195" spans="1:7" ht="15.75" customHeight="1" x14ac:dyDescent="0.2">
      <c r="A1195" s="71"/>
      <c r="B1195" s="72"/>
      <c r="C1195" s="72"/>
      <c r="D1195" s="72"/>
      <c r="E1195" s="74" t="s">
        <v>66</v>
      </c>
      <c r="F1195" s="74" t="str">
        <f ca="1">IFERROR(__xludf.DUMMYFUNCTION("IFERROR(IF(A1195=TODAY(),GOOGLEFINANCE(B1195),INDEX(GOOGLEFINANCE(B1195,""price"",A1195),2,2)))"),"")</f>
        <v/>
      </c>
      <c r="G1195" s="75" t="s">
        <v>66</v>
      </c>
    </row>
    <row r="1196" spans="1:7" ht="15.75" customHeight="1" x14ac:dyDescent="0.2">
      <c r="A1196" s="71"/>
      <c r="B1196" s="72"/>
      <c r="C1196" s="72"/>
      <c r="D1196" s="72"/>
      <c r="E1196" s="74" t="s">
        <v>66</v>
      </c>
      <c r="F1196" s="74" t="str">
        <f ca="1">IFERROR(__xludf.DUMMYFUNCTION("IFERROR(IF(A1196=TODAY(),GOOGLEFINANCE(B1196),INDEX(GOOGLEFINANCE(B1196,""price"",A1196),2,2)))"),"")</f>
        <v/>
      </c>
      <c r="G1196" s="75" t="s">
        <v>66</v>
      </c>
    </row>
    <row r="1197" spans="1:7" ht="15.75" customHeight="1" x14ac:dyDescent="0.2">
      <c r="A1197" s="71"/>
      <c r="B1197" s="72"/>
      <c r="C1197" s="72"/>
      <c r="D1197" s="72"/>
      <c r="E1197" s="74" t="s">
        <v>66</v>
      </c>
      <c r="F1197" s="74" t="str">
        <f ca="1">IFERROR(__xludf.DUMMYFUNCTION("IFERROR(IF(A1197=TODAY(),GOOGLEFINANCE(B1197),INDEX(GOOGLEFINANCE(B1197,""price"",A1197),2,2)))"),"")</f>
        <v/>
      </c>
      <c r="G1197" s="75" t="s">
        <v>66</v>
      </c>
    </row>
    <row r="1198" spans="1:7" ht="15.75" customHeight="1" x14ac:dyDescent="0.2">
      <c r="A1198" s="71"/>
      <c r="B1198" s="72"/>
      <c r="C1198" s="72"/>
      <c r="D1198" s="72"/>
      <c r="E1198" s="74" t="s">
        <v>66</v>
      </c>
      <c r="F1198" s="74" t="str">
        <f ca="1">IFERROR(__xludf.DUMMYFUNCTION("IFERROR(IF(A1198=TODAY(),GOOGLEFINANCE(B1198),INDEX(GOOGLEFINANCE(B1198,""price"",A1198),2,2)))"),"")</f>
        <v/>
      </c>
      <c r="G1198" s="75" t="s">
        <v>66</v>
      </c>
    </row>
    <row r="1199" spans="1:7" ht="15.75" customHeight="1" x14ac:dyDescent="0.2">
      <c r="A1199" s="71"/>
      <c r="B1199" s="72"/>
      <c r="C1199" s="72"/>
      <c r="D1199" s="72"/>
      <c r="E1199" s="74" t="s">
        <v>66</v>
      </c>
      <c r="F1199" s="74" t="str">
        <f ca="1">IFERROR(__xludf.DUMMYFUNCTION("IFERROR(IF(A1199=TODAY(),GOOGLEFINANCE(B1199),INDEX(GOOGLEFINANCE(B1199,""price"",A1199),2,2)))"),"")</f>
        <v/>
      </c>
      <c r="G1199" s="75" t="s">
        <v>66</v>
      </c>
    </row>
    <row r="1200" spans="1:7" ht="15.75" customHeight="1" x14ac:dyDescent="0.2">
      <c r="A1200" s="71"/>
      <c r="B1200" s="72"/>
      <c r="C1200" s="72"/>
      <c r="D1200" s="72"/>
      <c r="E1200" s="74" t="s">
        <v>66</v>
      </c>
      <c r="F1200" s="74" t="str">
        <f ca="1">IFERROR(__xludf.DUMMYFUNCTION("IFERROR(IF(A1200=TODAY(),GOOGLEFINANCE(B1200),INDEX(GOOGLEFINANCE(B1200,""price"",A1200),2,2)))"),"")</f>
        <v/>
      </c>
      <c r="G1200" s="75" t="s">
        <v>66</v>
      </c>
    </row>
    <row r="1201" spans="1:7" ht="15.75" customHeight="1" x14ac:dyDescent="0.2">
      <c r="A1201" s="71"/>
      <c r="B1201" s="72"/>
      <c r="C1201" s="72"/>
      <c r="D1201" s="72"/>
      <c r="E1201" s="74" t="s">
        <v>66</v>
      </c>
      <c r="F1201" s="74" t="str">
        <f ca="1">IFERROR(__xludf.DUMMYFUNCTION("IFERROR(IF(A1201=TODAY(),GOOGLEFINANCE(B1201),INDEX(GOOGLEFINANCE(B1201,""price"",A1201),2,2)))"),"")</f>
        <v/>
      </c>
      <c r="G1201" s="75" t="s">
        <v>66</v>
      </c>
    </row>
    <row r="1202" spans="1:7" ht="15.75" customHeight="1" x14ac:dyDescent="0.2">
      <c r="A1202" s="71"/>
      <c r="B1202" s="72"/>
      <c r="C1202" s="72"/>
      <c r="D1202" s="72"/>
      <c r="E1202" s="74" t="s">
        <v>66</v>
      </c>
      <c r="F1202" s="74" t="str">
        <f ca="1">IFERROR(__xludf.DUMMYFUNCTION("IFERROR(IF(A1202=TODAY(),GOOGLEFINANCE(B1202),INDEX(GOOGLEFINANCE(B1202,""price"",A1202),2,2)))"),"")</f>
        <v/>
      </c>
      <c r="G1202" s="75" t="s">
        <v>66</v>
      </c>
    </row>
    <row r="1203" spans="1:7" ht="15.75" customHeight="1" x14ac:dyDescent="0.2">
      <c r="A1203" s="71"/>
      <c r="B1203" s="72"/>
      <c r="C1203" s="72"/>
      <c r="D1203" s="72"/>
      <c r="E1203" s="74" t="s">
        <v>66</v>
      </c>
      <c r="F1203" s="74" t="str">
        <f ca="1">IFERROR(__xludf.DUMMYFUNCTION("IFERROR(IF(A1203=TODAY(),GOOGLEFINANCE(B1203),INDEX(GOOGLEFINANCE(B1203,""price"",A1203),2,2)))"),"")</f>
        <v/>
      </c>
      <c r="G1203" s="75" t="s">
        <v>66</v>
      </c>
    </row>
    <row r="1204" spans="1:7" ht="15.75" customHeight="1" x14ac:dyDescent="0.2">
      <c r="A1204" s="71"/>
      <c r="B1204" s="72"/>
      <c r="C1204" s="72"/>
      <c r="D1204" s="72"/>
      <c r="E1204" s="74" t="s">
        <v>66</v>
      </c>
      <c r="F1204" s="74" t="str">
        <f ca="1">IFERROR(__xludf.DUMMYFUNCTION("IFERROR(IF(A1204=TODAY(),GOOGLEFINANCE(B1204),INDEX(GOOGLEFINANCE(B1204,""price"",A1204),2,2)))"),"")</f>
        <v/>
      </c>
      <c r="G1204" s="75" t="s">
        <v>66</v>
      </c>
    </row>
    <row r="1205" spans="1:7" ht="15.75" customHeight="1" x14ac:dyDescent="0.2">
      <c r="A1205" s="71"/>
      <c r="B1205" s="72"/>
      <c r="C1205" s="72"/>
      <c r="D1205" s="72"/>
      <c r="E1205" s="74" t="s">
        <v>66</v>
      </c>
      <c r="F1205" s="74" t="str">
        <f ca="1">IFERROR(__xludf.DUMMYFUNCTION("IFERROR(IF(A1205=TODAY(),GOOGLEFINANCE(B1205),INDEX(GOOGLEFINANCE(B1205,""price"",A1205),2,2)))"),"")</f>
        <v/>
      </c>
      <c r="G1205" s="75" t="s">
        <v>66</v>
      </c>
    </row>
    <row r="1206" spans="1:7" ht="15.75" customHeight="1" x14ac:dyDescent="0.2">
      <c r="A1206" s="71"/>
      <c r="B1206" s="72"/>
      <c r="C1206" s="72"/>
      <c r="D1206" s="72"/>
      <c r="E1206" s="74" t="s">
        <v>66</v>
      </c>
      <c r="F1206" s="74" t="str">
        <f ca="1">IFERROR(__xludf.DUMMYFUNCTION("IFERROR(IF(A1206=TODAY(),GOOGLEFINANCE(B1206),INDEX(GOOGLEFINANCE(B1206,""price"",A1206),2,2)))"),"")</f>
        <v/>
      </c>
      <c r="G1206" s="75" t="s">
        <v>66</v>
      </c>
    </row>
    <row r="1207" spans="1:7" ht="15.75" customHeight="1" x14ac:dyDescent="0.2">
      <c r="A1207" s="71"/>
      <c r="B1207" s="72"/>
      <c r="C1207" s="72"/>
      <c r="D1207" s="72"/>
      <c r="E1207" s="74" t="s">
        <v>66</v>
      </c>
      <c r="F1207" s="74" t="str">
        <f ca="1">IFERROR(__xludf.DUMMYFUNCTION("IFERROR(IF(A1207=TODAY(),GOOGLEFINANCE(B1207),INDEX(GOOGLEFINANCE(B1207,""price"",A1207),2,2)))"),"")</f>
        <v/>
      </c>
      <c r="G1207" s="75" t="s">
        <v>66</v>
      </c>
    </row>
    <row r="1208" spans="1:7" ht="15.75" customHeight="1" x14ac:dyDescent="0.2">
      <c r="A1208" s="71"/>
      <c r="B1208" s="72"/>
      <c r="C1208" s="72"/>
      <c r="D1208" s="72"/>
      <c r="E1208" s="74" t="s">
        <v>66</v>
      </c>
      <c r="F1208" s="74" t="str">
        <f ca="1">IFERROR(__xludf.DUMMYFUNCTION("IFERROR(IF(A1208=TODAY(),GOOGLEFINANCE(B1208),INDEX(GOOGLEFINANCE(B1208,""price"",A1208),2,2)))"),"")</f>
        <v/>
      </c>
      <c r="G1208" s="75" t="s">
        <v>66</v>
      </c>
    </row>
    <row r="1209" spans="1:7" ht="15.75" customHeight="1" x14ac:dyDescent="0.2">
      <c r="A1209" s="71"/>
      <c r="B1209" s="72"/>
      <c r="C1209" s="72"/>
      <c r="D1209" s="72"/>
      <c r="E1209" s="74" t="s">
        <v>66</v>
      </c>
      <c r="F1209" s="74" t="str">
        <f ca="1">IFERROR(__xludf.DUMMYFUNCTION("IFERROR(IF(A1209=TODAY(),GOOGLEFINANCE(B1209),INDEX(GOOGLEFINANCE(B1209,""price"",A1209),2,2)))"),"")</f>
        <v/>
      </c>
      <c r="G1209" s="75" t="s">
        <v>66</v>
      </c>
    </row>
    <row r="1210" spans="1:7" ht="15.75" customHeight="1" x14ac:dyDescent="0.2">
      <c r="A1210" s="71"/>
      <c r="B1210" s="72"/>
      <c r="C1210" s="72"/>
      <c r="D1210" s="72"/>
      <c r="E1210" s="74" t="s">
        <v>66</v>
      </c>
      <c r="F1210" s="74" t="str">
        <f ca="1">IFERROR(__xludf.DUMMYFUNCTION("IFERROR(IF(A1210=TODAY(),GOOGLEFINANCE(B1210),INDEX(GOOGLEFINANCE(B1210,""price"",A1210),2,2)))"),"")</f>
        <v/>
      </c>
      <c r="G1210" s="75" t="s">
        <v>66</v>
      </c>
    </row>
    <row r="1211" spans="1:7" ht="15.75" customHeight="1" x14ac:dyDescent="0.2">
      <c r="A1211" s="71"/>
      <c r="B1211" s="72"/>
      <c r="C1211" s="72"/>
      <c r="D1211" s="72"/>
      <c r="E1211" s="74" t="s">
        <v>66</v>
      </c>
      <c r="F1211" s="74" t="str">
        <f ca="1">IFERROR(__xludf.DUMMYFUNCTION("IFERROR(IF(A1211=TODAY(),GOOGLEFINANCE(B1211),INDEX(GOOGLEFINANCE(B1211,""price"",A1211),2,2)))"),"")</f>
        <v/>
      </c>
      <c r="G1211" s="75" t="s">
        <v>66</v>
      </c>
    </row>
    <row r="1212" spans="1:7" ht="15.75" customHeight="1" x14ac:dyDescent="0.2">
      <c r="A1212" s="71"/>
      <c r="B1212" s="72"/>
      <c r="C1212" s="72"/>
      <c r="D1212" s="72"/>
      <c r="E1212" s="74" t="s">
        <v>66</v>
      </c>
      <c r="F1212" s="74" t="str">
        <f ca="1">IFERROR(__xludf.DUMMYFUNCTION("IFERROR(IF(A1212=TODAY(),GOOGLEFINANCE(B1212),INDEX(GOOGLEFINANCE(B1212,""price"",A1212),2,2)))"),"")</f>
        <v/>
      </c>
      <c r="G1212" s="75" t="s">
        <v>66</v>
      </c>
    </row>
    <row r="1213" spans="1:7" ht="15.75" customHeight="1" x14ac:dyDescent="0.2">
      <c r="A1213" s="71"/>
      <c r="B1213" s="72"/>
      <c r="C1213" s="72"/>
      <c r="D1213" s="72"/>
      <c r="E1213" s="74" t="s">
        <v>66</v>
      </c>
      <c r="F1213" s="74" t="str">
        <f ca="1">IFERROR(__xludf.DUMMYFUNCTION("IFERROR(IF(A1213=TODAY(),GOOGLEFINANCE(B1213),INDEX(GOOGLEFINANCE(B1213,""price"",A1213),2,2)))"),"")</f>
        <v/>
      </c>
      <c r="G1213" s="75" t="s">
        <v>66</v>
      </c>
    </row>
    <row r="1214" spans="1:7" ht="15.75" customHeight="1" x14ac:dyDescent="0.2">
      <c r="A1214" s="71"/>
      <c r="B1214" s="72"/>
      <c r="C1214" s="72"/>
      <c r="D1214" s="72"/>
      <c r="E1214" s="74" t="s">
        <v>66</v>
      </c>
      <c r="F1214" s="74" t="str">
        <f ca="1">IFERROR(__xludf.DUMMYFUNCTION("IFERROR(IF(A1214=TODAY(),GOOGLEFINANCE(B1214),INDEX(GOOGLEFINANCE(B1214,""price"",A1214),2,2)))"),"")</f>
        <v/>
      </c>
      <c r="G1214" s="75" t="s">
        <v>66</v>
      </c>
    </row>
    <row r="1215" spans="1:7" ht="15.75" customHeight="1" x14ac:dyDescent="0.2">
      <c r="A1215" s="71"/>
      <c r="B1215" s="72"/>
      <c r="C1215" s="72"/>
      <c r="D1215" s="72"/>
      <c r="E1215" s="74" t="s">
        <v>66</v>
      </c>
      <c r="F1215" s="74" t="str">
        <f ca="1">IFERROR(__xludf.DUMMYFUNCTION("IFERROR(IF(A1215=TODAY(),GOOGLEFINANCE(B1215),INDEX(GOOGLEFINANCE(B1215,""price"",A1215),2,2)))"),"")</f>
        <v/>
      </c>
      <c r="G1215" s="75" t="s">
        <v>66</v>
      </c>
    </row>
    <row r="1216" spans="1:7" ht="15.75" customHeight="1" x14ac:dyDescent="0.2">
      <c r="A1216" s="71"/>
      <c r="B1216" s="72"/>
      <c r="C1216" s="72"/>
      <c r="D1216" s="72"/>
      <c r="E1216" s="74" t="s">
        <v>66</v>
      </c>
      <c r="F1216" s="74" t="str">
        <f ca="1">IFERROR(__xludf.DUMMYFUNCTION("IFERROR(IF(A1216=TODAY(),GOOGLEFINANCE(B1216),INDEX(GOOGLEFINANCE(B1216,""price"",A1216),2,2)))"),"")</f>
        <v/>
      </c>
      <c r="G1216" s="75" t="s">
        <v>66</v>
      </c>
    </row>
    <row r="1217" spans="1:7" ht="15.75" customHeight="1" x14ac:dyDescent="0.2">
      <c r="A1217" s="71"/>
      <c r="B1217" s="72"/>
      <c r="C1217" s="72"/>
      <c r="D1217" s="72"/>
      <c r="E1217" s="74" t="s">
        <v>66</v>
      </c>
      <c r="F1217" s="74" t="str">
        <f ca="1">IFERROR(__xludf.DUMMYFUNCTION("IFERROR(IF(A1217=TODAY(),GOOGLEFINANCE(B1217),INDEX(GOOGLEFINANCE(B1217,""price"",A1217),2,2)))"),"")</f>
        <v/>
      </c>
      <c r="G1217" s="75" t="s">
        <v>66</v>
      </c>
    </row>
    <row r="1218" spans="1:7" ht="15.75" customHeight="1" x14ac:dyDescent="0.2">
      <c r="A1218" s="71"/>
      <c r="B1218" s="72"/>
      <c r="C1218" s="72"/>
      <c r="D1218" s="72"/>
      <c r="E1218" s="74" t="s">
        <v>66</v>
      </c>
      <c r="F1218" s="74" t="str">
        <f ca="1">IFERROR(__xludf.DUMMYFUNCTION("IFERROR(IF(A1218=TODAY(),GOOGLEFINANCE(B1218),INDEX(GOOGLEFINANCE(B1218,""price"",A1218),2,2)))"),"")</f>
        <v/>
      </c>
      <c r="G1218" s="75" t="s">
        <v>66</v>
      </c>
    </row>
    <row r="1219" spans="1:7" ht="15.75" customHeight="1" x14ac:dyDescent="0.2">
      <c r="A1219" s="71"/>
      <c r="B1219" s="72"/>
      <c r="C1219" s="72"/>
      <c r="D1219" s="72"/>
      <c r="E1219" s="74" t="s">
        <v>66</v>
      </c>
      <c r="F1219" s="74" t="str">
        <f ca="1">IFERROR(__xludf.DUMMYFUNCTION("IFERROR(IF(A1219=TODAY(),GOOGLEFINANCE(B1219),INDEX(GOOGLEFINANCE(B1219,""price"",A1219),2,2)))"),"")</f>
        <v/>
      </c>
      <c r="G1219" s="75" t="s">
        <v>66</v>
      </c>
    </row>
    <row r="1220" spans="1:7" ht="15.75" customHeight="1" x14ac:dyDescent="0.2">
      <c r="A1220" s="71"/>
      <c r="B1220" s="72"/>
      <c r="C1220" s="72"/>
      <c r="D1220" s="72"/>
      <c r="E1220" s="74" t="s">
        <v>66</v>
      </c>
      <c r="F1220" s="74" t="str">
        <f ca="1">IFERROR(__xludf.DUMMYFUNCTION("IFERROR(IF(A1220=TODAY(),GOOGLEFINANCE(B1220),INDEX(GOOGLEFINANCE(B1220,""price"",A1220),2,2)))"),"")</f>
        <v/>
      </c>
      <c r="G1220" s="75" t="s">
        <v>66</v>
      </c>
    </row>
    <row r="1221" spans="1:7" ht="15.75" customHeight="1" x14ac:dyDescent="0.2">
      <c r="A1221" s="71"/>
      <c r="B1221" s="72"/>
      <c r="C1221" s="72"/>
      <c r="D1221" s="72"/>
      <c r="E1221" s="74" t="s">
        <v>66</v>
      </c>
      <c r="F1221" s="74" t="str">
        <f ca="1">IFERROR(__xludf.DUMMYFUNCTION("IFERROR(IF(A1221=TODAY(),GOOGLEFINANCE(B1221),INDEX(GOOGLEFINANCE(B1221,""price"",A1221),2,2)))"),"")</f>
        <v/>
      </c>
      <c r="G1221" s="75" t="s">
        <v>66</v>
      </c>
    </row>
    <row r="1222" spans="1:7" ht="15.75" customHeight="1" x14ac:dyDescent="0.2">
      <c r="A1222" s="71"/>
      <c r="B1222" s="72"/>
      <c r="C1222" s="72"/>
      <c r="D1222" s="72"/>
      <c r="E1222" s="74" t="s">
        <v>66</v>
      </c>
      <c r="F1222" s="74" t="str">
        <f ca="1">IFERROR(__xludf.DUMMYFUNCTION("IFERROR(IF(A1222=TODAY(),GOOGLEFINANCE(B1222),INDEX(GOOGLEFINANCE(B1222,""price"",A1222),2,2)))"),"")</f>
        <v/>
      </c>
      <c r="G1222" s="75" t="s">
        <v>66</v>
      </c>
    </row>
    <row r="1223" spans="1:7" ht="15.75" customHeight="1" x14ac:dyDescent="0.2">
      <c r="A1223" s="71"/>
      <c r="B1223" s="72"/>
      <c r="C1223" s="72"/>
      <c r="D1223" s="72"/>
      <c r="E1223" s="74" t="s">
        <v>66</v>
      </c>
      <c r="F1223" s="74" t="str">
        <f ca="1">IFERROR(__xludf.DUMMYFUNCTION("IFERROR(IF(A1223=TODAY(),GOOGLEFINANCE(B1223),INDEX(GOOGLEFINANCE(B1223,""price"",A1223),2,2)))"),"")</f>
        <v/>
      </c>
      <c r="G1223" s="75" t="s">
        <v>66</v>
      </c>
    </row>
    <row r="1224" spans="1:7" ht="15.75" customHeight="1" x14ac:dyDescent="0.2">
      <c r="A1224" s="71"/>
      <c r="B1224" s="72"/>
      <c r="C1224" s="72"/>
      <c r="D1224" s="72"/>
      <c r="E1224" s="74" t="s">
        <v>66</v>
      </c>
      <c r="F1224" s="74" t="str">
        <f ca="1">IFERROR(__xludf.DUMMYFUNCTION("IFERROR(IF(A1224=TODAY(),GOOGLEFINANCE(B1224),INDEX(GOOGLEFINANCE(B1224,""price"",A1224),2,2)))"),"")</f>
        <v/>
      </c>
      <c r="G1224" s="75" t="s">
        <v>66</v>
      </c>
    </row>
    <row r="1225" spans="1:7" ht="15.75" customHeight="1" x14ac:dyDescent="0.2">
      <c r="A1225" s="71"/>
      <c r="B1225" s="72"/>
      <c r="C1225" s="72"/>
      <c r="D1225" s="72"/>
      <c r="E1225" s="74" t="s">
        <v>66</v>
      </c>
      <c r="F1225" s="74" t="str">
        <f ca="1">IFERROR(__xludf.DUMMYFUNCTION("IFERROR(IF(A1225=TODAY(),GOOGLEFINANCE(B1225),INDEX(GOOGLEFINANCE(B1225,""price"",A1225),2,2)))"),"")</f>
        <v/>
      </c>
      <c r="G1225" s="75" t="s">
        <v>66</v>
      </c>
    </row>
    <row r="1226" spans="1:7" ht="15.75" customHeight="1" x14ac:dyDescent="0.2">
      <c r="A1226" s="71"/>
      <c r="B1226" s="72"/>
      <c r="C1226" s="72"/>
      <c r="D1226" s="72"/>
      <c r="E1226" s="74" t="s">
        <v>66</v>
      </c>
      <c r="F1226" s="74" t="str">
        <f ca="1">IFERROR(__xludf.DUMMYFUNCTION("IFERROR(IF(A1226=TODAY(),GOOGLEFINANCE(B1226),INDEX(GOOGLEFINANCE(B1226,""price"",A1226),2,2)))"),"")</f>
        <v/>
      </c>
      <c r="G1226" s="75" t="s">
        <v>66</v>
      </c>
    </row>
    <row r="1227" spans="1:7" ht="15.75" customHeight="1" x14ac:dyDescent="0.2">
      <c r="A1227" s="71"/>
      <c r="B1227" s="72"/>
      <c r="C1227" s="72"/>
      <c r="D1227" s="72"/>
      <c r="E1227" s="74" t="s">
        <v>66</v>
      </c>
      <c r="F1227" s="74" t="str">
        <f ca="1">IFERROR(__xludf.DUMMYFUNCTION("IFERROR(IF(A1227=TODAY(),GOOGLEFINANCE(B1227),INDEX(GOOGLEFINANCE(B1227,""price"",A1227),2,2)))"),"")</f>
        <v/>
      </c>
      <c r="G1227" s="75" t="s">
        <v>66</v>
      </c>
    </row>
    <row r="1228" spans="1:7" ht="15.75" customHeight="1" x14ac:dyDescent="0.2">
      <c r="A1228" s="71"/>
      <c r="B1228" s="72"/>
      <c r="C1228" s="72"/>
      <c r="D1228" s="72"/>
      <c r="E1228" s="74" t="s">
        <v>66</v>
      </c>
      <c r="F1228" s="74" t="str">
        <f ca="1">IFERROR(__xludf.DUMMYFUNCTION("IFERROR(IF(A1228=TODAY(),GOOGLEFINANCE(B1228),INDEX(GOOGLEFINANCE(B1228,""price"",A1228),2,2)))"),"")</f>
        <v/>
      </c>
      <c r="G1228" s="75" t="s">
        <v>66</v>
      </c>
    </row>
    <row r="1229" spans="1:7" ht="15.75" customHeight="1" x14ac:dyDescent="0.2">
      <c r="A1229" s="71"/>
      <c r="B1229" s="72"/>
      <c r="C1229" s="72"/>
      <c r="D1229" s="72"/>
      <c r="E1229" s="74" t="s">
        <v>66</v>
      </c>
      <c r="F1229" s="74" t="str">
        <f ca="1">IFERROR(__xludf.DUMMYFUNCTION("IFERROR(IF(A1229=TODAY(),GOOGLEFINANCE(B1229),INDEX(GOOGLEFINANCE(B1229,""price"",A1229),2,2)))"),"")</f>
        <v/>
      </c>
      <c r="G1229" s="75" t="s">
        <v>66</v>
      </c>
    </row>
    <row r="1230" spans="1:7" ht="15.75" customHeight="1" x14ac:dyDescent="0.2">
      <c r="A1230" s="71"/>
      <c r="B1230" s="72"/>
      <c r="C1230" s="72"/>
      <c r="D1230" s="72"/>
      <c r="E1230" s="74" t="s">
        <v>66</v>
      </c>
      <c r="F1230" s="74" t="str">
        <f ca="1">IFERROR(__xludf.DUMMYFUNCTION("IFERROR(IF(A1230=TODAY(),GOOGLEFINANCE(B1230),INDEX(GOOGLEFINANCE(B1230,""price"",A1230),2,2)))"),"")</f>
        <v/>
      </c>
      <c r="G1230" s="75" t="s">
        <v>66</v>
      </c>
    </row>
    <row r="1231" spans="1:7" ht="15.75" customHeight="1" x14ac:dyDescent="0.2">
      <c r="A1231" s="71"/>
      <c r="B1231" s="72"/>
      <c r="C1231" s="72"/>
      <c r="D1231" s="72"/>
      <c r="E1231" s="74" t="s">
        <v>66</v>
      </c>
      <c r="F1231" s="74" t="str">
        <f ca="1">IFERROR(__xludf.DUMMYFUNCTION("IFERROR(IF(A1231=TODAY(),GOOGLEFINANCE(B1231),INDEX(GOOGLEFINANCE(B1231,""price"",A1231),2,2)))"),"")</f>
        <v/>
      </c>
      <c r="G1231" s="75" t="s">
        <v>66</v>
      </c>
    </row>
    <row r="1232" spans="1:7" ht="15.75" customHeight="1" x14ac:dyDescent="0.2">
      <c r="A1232" s="71"/>
      <c r="B1232" s="72"/>
      <c r="C1232" s="72"/>
      <c r="D1232" s="72"/>
      <c r="E1232" s="74" t="s">
        <v>66</v>
      </c>
      <c r="F1232" s="74" t="str">
        <f ca="1">IFERROR(__xludf.DUMMYFUNCTION("IFERROR(IF(A1232=TODAY(),GOOGLEFINANCE(B1232),INDEX(GOOGLEFINANCE(B1232,""price"",A1232),2,2)))"),"")</f>
        <v/>
      </c>
      <c r="G1232" s="75" t="s">
        <v>66</v>
      </c>
    </row>
    <row r="1233" spans="1:7" ht="15.75" customHeight="1" x14ac:dyDescent="0.2">
      <c r="A1233" s="71"/>
      <c r="B1233" s="72"/>
      <c r="C1233" s="72"/>
      <c r="D1233" s="72"/>
      <c r="E1233" s="74" t="s">
        <v>66</v>
      </c>
      <c r="F1233" s="74" t="str">
        <f ca="1">IFERROR(__xludf.DUMMYFUNCTION("IFERROR(IF(A1233=TODAY(),GOOGLEFINANCE(B1233),INDEX(GOOGLEFINANCE(B1233,""price"",A1233),2,2)))"),"")</f>
        <v/>
      </c>
      <c r="G1233" s="75" t="s">
        <v>66</v>
      </c>
    </row>
    <row r="1234" spans="1:7" ht="15.75" customHeight="1" x14ac:dyDescent="0.2">
      <c r="A1234" s="71"/>
      <c r="B1234" s="72"/>
      <c r="C1234" s="72"/>
      <c r="D1234" s="72"/>
      <c r="E1234" s="74" t="s">
        <v>66</v>
      </c>
      <c r="F1234" s="74" t="str">
        <f ca="1">IFERROR(__xludf.DUMMYFUNCTION("IFERROR(IF(A1234=TODAY(),GOOGLEFINANCE(B1234),INDEX(GOOGLEFINANCE(B1234,""price"",A1234),2,2)))"),"")</f>
        <v/>
      </c>
      <c r="G1234" s="75" t="s">
        <v>66</v>
      </c>
    </row>
    <row r="1235" spans="1:7" ht="15.75" customHeight="1" x14ac:dyDescent="0.2">
      <c r="A1235" s="71"/>
      <c r="B1235" s="72"/>
      <c r="C1235" s="72"/>
      <c r="D1235" s="72"/>
      <c r="E1235" s="74" t="s">
        <v>66</v>
      </c>
      <c r="F1235" s="74" t="str">
        <f ca="1">IFERROR(__xludf.DUMMYFUNCTION("IFERROR(IF(A1235=TODAY(),GOOGLEFINANCE(B1235),INDEX(GOOGLEFINANCE(B1235,""price"",A1235),2,2)))"),"")</f>
        <v/>
      </c>
      <c r="G1235" s="75" t="s">
        <v>66</v>
      </c>
    </row>
    <row r="1236" spans="1:7" ht="15.75" customHeight="1" x14ac:dyDescent="0.2">
      <c r="A1236" s="71"/>
      <c r="B1236" s="72"/>
      <c r="C1236" s="72"/>
      <c r="D1236" s="72"/>
      <c r="E1236" s="74" t="s">
        <v>66</v>
      </c>
      <c r="F1236" s="74" t="str">
        <f ca="1">IFERROR(__xludf.DUMMYFUNCTION("IFERROR(IF(A1236=TODAY(),GOOGLEFINANCE(B1236),INDEX(GOOGLEFINANCE(B1236,""price"",A1236),2,2)))"),"")</f>
        <v/>
      </c>
      <c r="G1236" s="75" t="s">
        <v>66</v>
      </c>
    </row>
    <row r="1237" spans="1:7" ht="15.75" customHeight="1" x14ac:dyDescent="0.2">
      <c r="A1237" s="71"/>
      <c r="B1237" s="72"/>
      <c r="C1237" s="72"/>
      <c r="D1237" s="72"/>
      <c r="E1237" s="74" t="s">
        <v>66</v>
      </c>
      <c r="F1237" s="74" t="str">
        <f ca="1">IFERROR(__xludf.DUMMYFUNCTION("IFERROR(IF(A1237=TODAY(),GOOGLEFINANCE(B1237),INDEX(GOOGLEFINANCE(B1237,""price"",A1237),2,2)))"),"")</f>
        <v/>
      </c>
      <c r="G1237" s="75" t="s">
        <v>66</v>
      </c>
    </row>
    <row r="1238" spans="1:7" ht="15.75" customHeight="1" x14ac:dyDescent="0.2">
      <c r="A1238" s="71"/>
      <c r="B1238" s="72"/>
      <c r="C1238" s="72"/>
      <c r="D1238" s="72"/>
      <c r="E1238" s="74" t="s">
        <v>66</v>
      </c>
      <c r="F1238" s="74" t="str">
        <f ca="1">IFERROR(__xludf.DUMMYFUNCTION("IFERROR(IF(A1238=TODAY(),GOOGLEFINANCE(B1238),INDEX(GOOGLEFINANCE(B1238,""price"",A1238),2,2)))"),"")</f>
        <v/>
      </c>
      <c r="G1238" s="75" t="s">
        <v>66</v>
      </c>
    </row>
    <row r="1239" spans="1:7" ht="15.75" customHeight="1" x14ac:dyDescent="0.2">
      <c r="A1239" s="71"/>
      <c r="B1239" s="72"/>
      <c r="C1239" s="72"/>
      <c r="D1239" s="72"/>
      <c r="E1239" s="74" t="s">
        <v>66</v>
      </c>
      <c r="F1239" s="74" t="str">
        <f ca="1">IFERROR(__xludf.DUMMYFUNCTION("IFERROR(IF(A1239=TODAY(),GOOGLEFINANCE(B1239),INDEX(GOOGLEFINANCE(B1239,""price"",A1239),2,2)))"),"")</f>
        <v/>
      </c>
      <c r="G1239" s="75" t="s">
        <v>66</v>
      </c>
    </row>
    <row r="1240" spans="1:7" ht="15.75" customHeight="1" x14ac:dyDescent="0.2">
      <c r="A1240" s="71"/>
      <c r="B1240" s="72"/>
      <c r="C1240" s="72"/>
      <c r="D1240" s="72"/>
      <c r="E1240" s="74" t="s">
        <v>66</v>
      </c>
      <c r="F1240" s="74" t="str">
        <f ca="1">IFERROR(__xludf.DUMMYFUNCTION("IFERROR(IF(A1240=TODAY(),GOOGLEFINANCE(B1240),INDEX(GOOGLEFINANCE(B1240,""price"",A1240),2,2)))"),"")</f>
        <v/>
      </c>
      <c r="G1240" s="75" t="s">
        <v>66</v>
      </c>
    </row>
    <row r="1241" spans="1:7" ht="15.75" customHeight="1" x14ac:dyDescent="0.2">
      <c r="A1241" s="71"/>
      <c r="B1241" s="72"/>
      <c r="C1241" s="72"/>
      <c r="D1241" s="72"/>
      <c r="E1241" s="74" t="s">
        <v>66</v>
      </c>
      <c r="F1241" s="74" t="str">
        <f ca="1">IFERROR(__xludf.DUMMYFUNCTION("IFERROR(IF(A1241=TODAY(),GOOGLEFINANCE(B1241),INDEX(GOOGLEFINANCE(B1241,""price"",A1241),2,2)))"),"")</f>
        <v/>
      </c>
      <c r="G1241" s="75" t="s">
        <v>66</v>
      </c>
    </row>
    <row r="1242" spans="1:7" ht="15.75" customHeight="1" x14ac:dyDescent="0.2">
      <c r="A1242" s="71"/>
      <c r="B1242" s="72"/>
      <c r="C1242" s="72"/>
      <c r="D1242" s="72"/>
      <c r="E1242" s="74" t="s">
        <v>66</v>
      </c>
      <c r="F1242" s="74" t="str">
        <f ca="1">IFERROR(__xludf.DUMMYFUNCTION("IFERROR(IF(A1242=TODAY(),GOOGLEFINANCE(B1242),INDEX(GOOGLEFINANCE(B1242,""price"",A1242),2,2)))"),"")</f>
        <v/>
      </c>
      <c r="G1242" s="75" t="s">
        <v>66</v>
      </c>
    </row>
    <row r="1243" spans="1:7" ht="15.75" customHeight="1" x14ac:dyDescent="0.2">
      <c r="A1243" s="71"/>
      <c r="B1243" s="72"/>
      <c r="C1243" s="72"/>
      <c r="D1243" s="72"/>
      <c r="E1243" s="74" t="s">
        <v>66</v>
      </c>
      <c r="F1243" s="74" t="str">
        <f ca="1">IFERROR(__xludf.DUMMYFUNCTION("IFERROR(IF(A1243=TODAY(),GOOGLEFINANCE(B1243),INDEX(GOOGLEFINANCE(B1243,""price"",A1243),2,2)))"),"")</f>
        <v/>
      </c>
      <c r="G1243" s="75" t="s">
        <v>66</v>
      </c>
    </row>
    <row r="1244" spans="1:7" ht="15.75" customHeight="1" x14ac:dyDescent="0.2">
      <c r="A1244" s="71"/>
      <c r="B1244" s="72"/>
      <c r="C1244" s="72"/>
      <c r="D1244" s="72"/>
      <c r="E1244" s="74" t="s">
        <v>66</v>
      </c>
      <c r="F1244" s="74" t="str">
        <f ca="1">IFERROR(__xludf.DUMMYFUNCTION("IFERROR(IF(A1244=TODAY(),GOOGLEFINANCE(B1244),INDEX(GOOGLEFINANCE(B1244,""price"",A1244),2,2)))"),"")</f>
        <v/>
      </c>
      <c r="G1244" s="75" t="s">
        <v>66</v>
      </c>
    </row>
    <row r="1245" spans="1:7" ht="15.75" customHeight="1" x14ac:dyDescent="0.2">
      <c r="A1245" s="71"/>
      <c r="B1245" s="72"/>
      <c r="C1245" s="72"/>
      <c r="D1245" s="72"/>
      <c r="E1245" s="74" t="s">
        <v>66</v>
      </c>
      <c r="F1245" s="74" t="str">
        <f ca="1">IFERROR(__xludf.DUMMYFUNCTION("IFERROR(IF(A1245=TODAY(),GOOGLEFINANCE(B1245),INDEX(GOOGLEFINANCE(B1245,""price"",A1245),2,2)))"),"")</f>
        <v/>
      </c>
      <c r="G1245" s="75" t="s">
        <v>66</v>
      </c>
    </row>
    <row r="1246" spans="1:7" ht="15.75" customHeight="1" x14ac:dyDescent="0.2">
      <c r="A1246" s="71"/>
      <c r="B1246" s="72"/>
      <c r="C1246" s="72"/>
      <c r="D1246" s="72"/>
      <c r="E1246" s="74" t="s">
        <v>66</v>
      </c>
      <c r="F1246" s="74" t="str">
        <f ca="1">IFERROR(__xludf.DUMMYFUNCTION("IFERROR(IF(A1246=TODAY(),GOOGLEFINANCE(B1246),INDEX(GOOGLEFINANCE(B1246,""price"",A1246),2,2)))"),"")</f>
        <v/>
      </c>
      <c r="G1246" s="75" t="s">
        <v>66</v>
      </c>
    </row>
    <row r="1247" spans="1:7" ht="15.75" customHeight="1" x14ac:dyDescent="0.2">
      <c r="A1247" s="71"/>
      <c r="B1247" s="72"/>
      <c r="C1247" s="72"/>
      <c r="D1247" s="72"/>
      <c r="E1247" s="74" t="s">
        <v>66</v>
      </c>
      <c r="F1247" s="74" t="str">
        <f ca="1">IFERROR(__xludf.DUMMYFUNCTION("IFERROR(IF(A1247=TODAY(),GOOGLEFINANCE(B1247),INDEX(GOOGLEFINANCE(B1247,""price"",A1247),2,2)))"),"")</f>
        <v/>
      </c>
      <c r="G1247" s="75" t="s">
        <v>66</v>
      </c>
    </row>
    <row r="1248" spans="1:7" ht="15.75" customHeight="1" x14ac:dyDescent="0.2">
      <c r="A1248" s="71"/>
      <c r="B1248" s="72"/>
      <c r="C1248" s="72"/>
      <c r="D1248" s="72"/>
      <c r="E1248" s="74" t="s">
        <v>66</v>
      </c>
      <c r="F1248" s="74" t="str">
        <f ca="1">IFERROR(__xludf.DUMMYFUNCTION("IFERROR(IF(A1248=TODAY(),GOOGLEFINANCE(B1248),INDEX(GOOGLEFINANCE(B1248,""price"",A1248),2,2)))"),"")</f>
        <v/>
      </c>
      <c r="G1248" s="75" t="s">
        <v>66</v>
      </c>
    </row>
    <row r="1249" spans="1:7" ht="15.75" customHeight="1" x14ac:dyDescent="0.2">
      <c r="A1249" s="71"/>
      <c r="B1249" s="72"/>
      <c r="C1249" s="72"/>
      <c r="D1249" s="72"/>
      <c r="E1249" s="74" t="s">
        <v>66</v>
      </c>
      <c r="F1249" s="74" t="str">
        <f ca="1">IFERROR(__xludf.DUMMYFUNCTION("IFERROR(IF(A1249=TODAY(),GOOGLEFINANCE(B1249),INDEX(GOOGLEFINANCE(B1249,""price"",A1249),2,2)))"),"")</f>
        <v/>
      </c>
      <c r="G1249" s="75" t="s">
        <v>66</v>
      </c>
    </row>
    <row r="1250" spans="1:7" ht="15.75" customHeight="1" x14ac:dyDescent="0.2">
      <c r="A1250" s="71"/>
      <c r="B1250" s="72"/>
      <c r="C1250" s="72"/>
      <c r="D1250" s="72"/>
      <c r="E1250" s="74" t="s">
        <v>66</v>
      </c>
      <c r="F1250" s="74" t="str">
        <f ca="1">IFERROR(__xludf.DUMMYFUNCTION("IFERROR(IF(A1250=TODAY(),GOOGLEFINANCE(B1250),INDEX(GOOGLEFINANCE(B1250,""price"",A1250),2,2)))"),"")</f>
        <v/>
      </c>
      <c r="G1250" s="75" t="s">
        <v>66</v>
      </c>
    </row>
    <row r="1251" spans="1:7" ht="15.75" customHeight="1" x14ac:dyDescent="0.2">
      <c r="A1251" s="71"/>
      <c r="B1251" s="72"/>
      <c r="C1251" s="72"/>
      <c r="D1251" s="72"/>
      <c r="E1251" s="74" t="s">
        <v>66</v>
      </c>
      <c r="F1251" s="74" t="str">
        <f ca="1">IFERROR(__xludf.DUMMYFUNCTION("IFERROR(IF(A1251=TODAY(),GOOGLEFINANCE(B1251),INDEX(GOOGLEFINANCE(B1251,""price"",A1251),2,2)))"),"")</f>
        <v/>
      </c>
      <c r="G1251" s="75" t="s">
        <v>66</v>
      </c>
    </row>
    <row r="1252" spans="1:7" ht="15.75" customHeight="1" x14ac:dyDescent="0.2">
      <c r="A1252" s="71"/>
      <c r="B1252" s="72"/>
      <c r="C1252" s="72"/>
      <c r="D1252" s="72"/>
      <c r="E1252" s="74" t="s">
        <v>66</v>
      </c>
      <c r="F1252" s="74" t="str">
        <f ca="1">IFERROR(__xludf.DUMMYFUNCTION("IFERROR(IF(A1252=TODAY(),GOOGLEFINANCE(B1252),INDEX(GOOGLEFINANCE(B1252,""price"",A1252),2,2)))"),"")</f>
        <v/>
      </c>
      <c r="G1252" s="75" t="s">
        <v>66</v>
      </c>
    </row>
    <row r="1253" spans="1:7" ht="15.75" customHeight="1" x14ac:dyDescent="0.2">
      <c r="A1253" s="71"/>
      <c r="B1253" s="72"/>
      <c r="C1253" s="72"/>
      <c r="D1253" s="72"/>
      <c r="E1253" s="74" t="s">
        <v>66</v>
      </c>
      <c r="F1253" s="74" t="str">
        <f ca="1">IFERROR(__xludf.DUMMYFUNCTION("IFERROR(IF(A1253=TODAY(),GOOGLEFINANCE(B1253),INDEX(GOOGLEFINANCE(B1253,""price"",A1253),2,2)))"),"")</f>
        <v/>
      </c>
      <c r="G1253" s="75" t="s">
        <v>66</v>
      </c>
    </row>
    <row r="1254" spans="1:7" ht="15.75" customHeight="1" x14ac:dyDescent="0.2">
      <c r="A1254" s="71"/>
      <c r="B1254" s="72"/>
      <c r="C1254" s="72"/>
      <c r="D1254" s="72"/>
      <c r="E1254" s="74" t="s">
        <v>66</v>
      </c>
      <c r="F1254" s="74" t="str">
        <f ca="1">IFERROR(__xludf.DUMMYFUNCTION("IFERROR(IF(A1254=TODAY(),GOOGLEFINANCE(B1254),INDEX(GOOGLEFINANCE(B1254,""price"",A1254),2,2)))"),"")</f>
        <v/>
      </c>
      <c r="G1254" s="75" t="s">
        <v>66</v>
      </c>
    </row>
    <row r="1255" spans="1:7" ht="15.75" customHeight="1" x14ac:dyDescent="0.2">
      <c r="A1255" s="71"/>
      <c r="B1255" s="72"/>
      <c r="C1255" s="72"/>
      <c r="D1255" s="72"/>
      <c r="E1255" s="74" t="s">
        <v>66</v>
      </c>
      <c r="F1255" s="74" t="str">
        <f ca="1">IFERROR(__xludf.DUMMYFUNCTION("IFERROR(IF(A1255=TODAY(),GOOGLEFINANCE(B1255),INDEX(GOOGLEFINANCE(B1255,""price"",A1255),2,2)))"),"")</f>
        <v/>
      </c>
      <c r="G1255" s="75" t="s">
        <v>66</v>
      </c>
    </row>
    <row r="1256" spans="1:7" ht="15.75" customHeight="1" x14ac:dyDescent="0.2">
      <c r="A1256" s="71"/>
      <c r="B1256" s="72"/>
      <c r="C1256" s="72"/>
      <c r="D1256" s="72"/>
      <c r="E1256" s="74" t="s">
        <v>66</v>
      </c>
      <c r="F1256" s="74" t="str">
        <f ca="1">IFERROR(__xludf.DUMMYFUNCTION("IFERROR(IF(A1256=TODAY(),GOOGLEFINANCE(B1256),INDEX(GOOGLEFINANCE(B1256,""price"",A1256),2,2)))"),"")</f>
        <v/>
      </c>
      <c r="G1256" s="75" t="s">
        <v>66</v>
      </c>
    </row>
    <row r="1257" spans="1:7" ht="15.75" customHeight="1" x14ac:dyDescent="0.2">
      <c r="A1257" s="71"/>
      <c r="B1257" s="72"/>
      <c r="C1257" s="72"/>
      <c r="D1257" s="72"/>
      <c r="E1257" s="74" t="s">
        <v>66</v>
      </c>
      <c r="F1257" s="74" t="str">
        <f ca="1">IFERROR(__xludf.DUMMYFUNCTION("IFERROR(IF(A1257=TODAY(),GOOGLEFINANCE(B1257),INDEX(GOOGLEFINANCE(B1257,""price"",A1257),2,2)))"),"")</f>
        <v/>
      </c>
      <c r="G1257" s="75" t="s">
        <v>66</v>
      </c>
    </row>
    <row r="1258" spans="1:7" ht="15.75" customHeight="1" x14ac:dyDescent="0.2">
      <c r="A1258" s="71"/>
      <c r="B1258" s="72"/>
      <c r="C1258" s="72"/>
      <c r="D1258" s="72"/>
      <c r="E1258" s="74" t="s">
        <v>66</v>
      </c>
      <c r="F1258" s="74" t="str">
        <f ca="1">IFERROR(__xludf.DUMMYFUNCTION("IFERROR(IF(A1258=TODAY(),GOOGLEFINANCE(B1258),INDEX(GOOGLEFINANCE(B1258,""price"",A1258),2,2)))"),"")</f>
        <v/>
      </c>
      <c r="G1258" s="75" t="s">
        <v>66</v>
      </c>
    </row>
    <row r="1259" spans="1:7" ht="15.75" customHeight="1" x14ac:dyDescent="0.2">
      <c r="A1259" s="71"/>
      <c r="B1259" s="72"/>
      <c r="C1259" s="72"/>
      <c r="D1259" s="72"/>
      <c r="E1259" s="74" t="s">
        <v>66</v>
      </c>
      <c r="F1259" s="74" t="str">
        <f ca="1">IFERROR(__xludf.DUMMYFUNCTION("IFERROR(IF(A1259=TODAY(),GOOGLEFINANCE(B1259),INDEX(GOOGLEFINANCE(B1259,""price"",A1259),2,2)))"),"")</f>
        <v/>
      </c>
      <c r="G1259" s="75" t="s">
        <v>66</v>
      </c>
    </row>
    <row r="1260" spans="1:7" ht="15.75" customHeight="1" x14ac:dyDescent="0.2">
      <c r="A1260" s="71"/>
      <c r="B1260" s="72"/>
      <c r="C1260" s="72"/>
      <c r="D1260" s="72"/>
      <c r="E1260" s="74" t="s">
        <v>66</v>
      </c>
      <c r="F1260" s="74" t="str">
        <f ca="1">IFERROR(__xludf.DUMMYFUNCTION("IFERROR(IF(A1260=TODAY(),GOOGLEFINANCE(B1260),INDEX(GOOGLEFINANCE(B1260,""price"",A1260),2,2)))"),"")</f>
        <v/>
      </c>
      <c r="G1260" s="75" t="s">
        <v>66</v>
      </c>
    </row>
    <row r="1261" spans="1:7" ht="15.75" customHeight="1" x14ac:dyDescent="0.2">
      <c r="A1261" s="71"/>
      <c r="B1261" s="72"/>
      <c r="C1261" s="72"/>
      <c r="D1261" s="72"/>
      <c r="E1261" s="74" t="s">
        <v>66</v>
      </c>
      <c r="F1261" s="74" t="str">
        <f ca="1">IFERROR(__xludf.DUMMYFUNCTION("IFERROR(IF(A1261=TODAY(),GOOGLEFINANCE(B1261),INDEX(GOOGLEFINANCE(B1261,""price"",A1261),2,2)))"),"")</f>
        <v/>
      </c>
      <c r="G1261" s="75" t="s">
        <v>66</v>
      </c>
    </row>
    <row r="1262" spans="1:7" ht="15.75" customHeight="1" x14ac:dyDescent="0.2">
      <c r="A1262" s="71"/>
      <c r="B1262" s="72"/>
      <c r="C1262" s="72"/>
      <c r="D1262" s="72"/>
      <c r="E1262" s="74" t="s">
        <v>66</v>
      </c>
      <c r="F1262" s="74" t="str">
        <f ca="1">IFERROR(__xludf.DUMMYFUNCTION("IFERROR(IF(A1262=TODAY(),GOOGLEFINANCE(B1262),INDEX(GOOGLEFINANCE(B1262,""price"",A1262),2,2)))"),"")</f>
        <v/>
      </c>
      <c r="G1262" s="75" t="s">
        <v>66</v>
      </c>
    </row>
    <row r="1263" spans="1:7" ht="15.75" customHeight="1" x14ac:dyDescent="0.2">
      <c r="A1263" s="71"/>
      <c r="B1263" s="72"/>
      <c r="C1263" s="72"/>
      <c r="D1263" s="72"/>
      <c r="E1263" s="74" t="s">
        <v>66</v>
      </c>
      <c r="F1263" s="74" t="str">
        <f ca="1">IFERROR(__xludf.DUMMYFUNCTION("IFERROR(IF(A1263=TODAY(),GOOGLEFINANCE(B1263),INDEX(GOOGLEFINANCE(B1263,""price"",A1263),2,2)))"),"")</f>
        <v/>
      </c>
      <c r="G1263" s="75" t="s">
        <v>66</v>
      </c>
    </row>
    <row r="1264" spans="1:7" ht="15.75" customHeight="1" x14ac:dyDescent="0.2">
      <c r="A1264" s="71"/>
      <c r="B1264" s="72"/>
      <c r="C1264" s="72"/>
      <c r="D1264" s="72"/>
      <c r="E1264" s="74" t="s">
        <v>66</v>
      </c>
      <c r="F1264" s="74" t="str">
        <f ca="1">IFERROR(__xludf.DUMMYFUNCTION("IFERROR(IF(A1264=TODAY(),GOOGLEFINANCE(B1264),INDEX(GOOGLEFINANCE(B1264,""price"",A1264),2,2)))"),"")</f>
        <v/>
      </c>
      <c r="G1264" s="75" t="s">
        <v>66</v>
      </c>
    </row>
    <row r="1265" spans="1:7" ht="15.75" customHeight="1" x14ac:dyDescent="0.2">
      <c r="A1265" s="71"/>
      <c r="B1265" s="72"/>
      <c r="C1265" s="72"/>
      <c r="D1265" s="72"/>
      <c r="E1265" s="74" t="s">
        <v>66</v>
      </c>
      <c r="F1265" s="74" t="str">
        <f ca="1">IFERROR(__xludf.DUMMYFUNCTION("IFERROR(IF(A1265=TODAY(),GOOGLEFINANCE(B1265),INDEX(GOOGLEFINANCE(B1265,""price"",A1265),2,2)))"),"")</f>
        <v/>
      </c>
      <c r="G1265" s="75" t="s">
        <v>66</v>
      </c>
    </row>
    <row r="1266" spans="1:7" ht="15.75" customHeight="1" x14ac:dyDescent="0.2">
      <c r="A1266" s="71"/>
      <c r="B1266" s="72"/>
      <c r="C1266" s="72"/>
      <c r="D1266" s="72"/>
      <c r="E1266" s="74" t="s">
        <v>66</v>
      </c>
      <c r="F1266" s="74" t="str">
        <f ca="1">IFERROR(__xludf.DUMMYFUNCTION("IFERROR(IF(A1266=TODAY(),GOOGLEFINANCE(B1266),INDEX(GOOGLEFINANCE(B1266,""price"",A1266),2,2)))"),"")</f>
        <v/>
      </c>
      <c r="G1266" s="75" t="s">
        <v>66</v>
      </c>
    </row>
    <row r="1267" spans="1:7" ht="15.75" customHeight="1" x14ac:dyDescent="0.2">
      <c r="A1267" s="71"/>
      <c r="B1267" s="72"/>
      <c r="C1267" s="72"/>
      <c r="D1267" s="72"/>
      <c r="E1267" s="74" t="s">
        <v>66</v>
      </c>
      <c r="F1267" s="74" t="str">
        <f ca="1">IFERROR(__xludf.DUMMYFUNCTION("IFERROR(IF(A1267=TODAY(),GOOGLEFINANCE(B1267),INDEX(GOOGLEFINANCE(B1267,""price"",A1267),2,2)))"),"")</f>
        <v/>
      </c>
      <c r="G1267" s="75" t="s">
        <v>66</v>
      </c>
    </row>
    <row r="1268" spans="1:7" ht="15.75" customHeight="1" x14ac:dyDescent="0.2">
      <c r="A1268" s="71"/>
      <c r="B1268" s="72"/>
      <c r="C1268" s="72"/>
      <c r="D1268" s="72"/>
      <c r="E1268" s="74" t="s">
        <v>66</v>
      </c>
      <c r="F1268" s="74" t="str">
        <f ca="1">IFERROR(__xludf.DUMMYFUNCTION("IFERROR(IF(A1268=TODAY(),GOOGLEFINANCE(B1268),INDEX(GOOGLEFINANCE(B1268,""price"",A1268),2,2)))"),"")</f>
        <v/>
      </c>
      <c r="G1268" s="75" t="s">
        <v>66</v>
      </c>
    </row>
    <row r="1269" spans="1:7" ht="15.75" customHeight="1" x14ac:dyDescent="0.2">
      <c r="A1269" s="71"/>
      <c r="B1269" s="72"/>
      <c r="C1269" s="72"/>
      <c r="D1269" s="72"/>
      <c r="E1269" s="74" t="s">
        <v>66</v>
      </c>
      <c r="F1269" s="74" t="str">
        <f ca="1">IFERROR(__xludf.DUMMYFUNCTION("IFERROR(IF(A1269=TODAY(),GOOGLEFINANCE(B1269),INDEX(GOOGLEFINANCE(B1269,""price"",A1269),2,2)))"),"")</f>
        <v/>
      </c>
      <c r="G1269" s="75" t="s">
        <v>66</v>
      </c>
    </row>
    <row r="1270" spans="1:7" ht="15.75" customHeight="1" x14ac:dyDescent="0.2">
      <c r="A1270" s="71"/>
      <c r="B1270" s="72"/>
      <c r="C1270" s="72"/>
      <c r="D1270" s="72"/>
      <c r="E1270" s="74" t="s">
        <v>66</v>
      </c>
      <c r="F1270" s="74" t="str">
        <f ca="1">IFERROR(__xludf.DUMMYFUNCTION("IFERROR(IF(A1270=TODAY(),GOOGLEFINANCE(B1270),INDEX(GOOGLEFINANCE(B1270,""price"",A1270),2,2)))"),"")</f>
        <v/>
      </c>
      <c r="G1270" s="75" t="s">
        <v>66</v>
      </c>
    </row>
    <row r="1271" spans="1:7" ht="15.75" customHeight="1" x14ac:dyDescent="0.2">
      <c r="A1271" s="71"/>
      <c r="B1271" s="72"/>
      <c r="C1271" s="72"/>
      <c r="D1271" s="72"/>
      <c r="E1271" s="74" t="s">
        <v>66</v>
      </c>
      <c r="F1271" s="74" t="str">
        <f ca="1">IFERROR(__xludf.DUMMYFUNCTION("IFERROR(IF(A1271=TODAY(),GOOGLEFINANCE(B1271),INDEX(GOOGLEFINANCE(B1271,""price"",A1271),2,2)))"),"")</f>
        <v/>
      </c>
      <c r="G1271" s="75" t="s">
        <v>66</v>
      </c>
    </row>
    <row r="1272" spans="1:7" ht="15.75" customHeight="1" x14ac:dyDescent="0.2">
      <c r="A1272" s="71"/>
      <c r="B1272" s="72"/>
      <c r="C1272" s="72"/>
      <c r="D1272" s="72"/>
      <c r="E1272" s="74" t="s">
        <v>66</v>
      </c>
      <c r="F1272" s="74" t="str">
        <f ca="1">IFERROR(__xludf.DUMMYFUNCTION("IFERROR(IF(A1272=TODAY(),GOOGLEFINANCE(B1272),INDEX(GOOGLEFINANCE(B1272,""price"",A1272),2,2)))"),"")</f>
        <v/>
      </c>
      <c r="G1272" s="75" t="s">
        <v>66</v>
      </c>
    </row>
    <row r="1273" spans="1:7" ht="15.75" customHeight="1" x14ac:dyDescent="0.2">
      <c r="A1273" s="71"/>
      <c r="B1273" s="72"/>
      <c r="C1273" s="72"/>
      <c r="D1273" s="72"/>
      <c r="E1273" s="74" t="s">
        <v>66</v>
      </c>
      <c r="F1273" s="74" t="str">
        <f ca="1">IFERROR(__xludf.DUMMYFUNCTION("IFERROR(IF(A1273=TODAY(),GOOGLEFINANCE(B1273),INDEX(GOOGLEFINANCE(B1273,""price"",A1273),2,2)))"),"")</f>
        <v/>
      </c>
      <c r="G1273" s="75" t="s">
        <v>66</v>
      </c>
    </row>
    <row r="1274" spans="1:7" ht="15.75" customHeight="1" x14ac:dyDescent="0.2">
      <c r="A1274" s="71"/>
      <c r="B1274" s="72"/>
      <c r="C1274" s="72"/>
      <c r="D1274" s="72"/>
      <c r="E1274" s="74" t="s">
        <v>66</v>
      </c>
      <c r="F1274" s="74" t="str">
        <f ca="1">IFERROR(__xludf.DUMMYFUNCTION("IFERROR(IF(A1274=TODAY(),GOOGLEFINANCE(B1274),INDEX(GOOGLEFINANCE(B1274,""price"",A1274),2,2)))"),"")</f>
        <v/>
      </c>
      <c r="G1274" s="75" t="s">
        <v>66</v>
      </c>
    </row>
    <row r="1275" spans="1:7" ht="15.75" customHeight="1" x14ac:dyDescent="0.2">
      <c r="A1275" s="71"/>
      <c r="B1275" s="72"/>
      <c r="C1275" s="72"/>
      <c r="D1275" s="72"/>
      <c r="E1275" s="74" t="s">
        <v>66</v>
      </c>
      <c r="F1275" s="74" t="str">
        <f ca="1">IFERROR(__xludf.DUMMYFUNCTION("IFERROR(IF(A1275=TODAY(),GOOGLEFINANCE(B1275),INDEX(GOOGLEFINANCE(B1275,""price"",A1275),2,2)))"),"")</f>
        <v/>
      </c>
      <c r="G1275" s="75" t="s">
        <v>66</v>
      </c>
    </row>
    <row r="1276" spans="1:7" ht="15.75" customHeight="1" x14ac:dyDescent="0.2">
      <c r="A1276" s="71"/>
      <c r="B1276" s="72"/>
      <c r="C1276" s="72"/>
      <c r="D1276" s="72"/>
      <c r="E1276" s="74" t="s">
        <v>66</v>
      </c>
      <c r="F1276" s="74" t="str">
        <f ca="1">IFERROR(__xludf.DUMMYFUNCTION("IFERROR(IF(A1276=TODAY(),GOOGLEFINANCE(B1276),INDEX(GOOGLEFINANCE(B1276,""price"",A1276),2,2)))"),"")</f>
        <v/>
      </c>
      <c r="G1276" s="75" t="s">
        <v>66</v>
      </c>
    </row>
    <row r="1277" spans="1:7" ht="15.75" customHeight="1" x14ac:dyDescent="0.2">
      <c r="A1277" s="71"/>
      <c r="B1277" s="72"/>
      <c r="C1277" s="72"/>
      <c r="D1277" s="72"/>
      <c r="E1277" s="74" t="s">
        <v>66</v>
      </c>
      <c r="F1277" s="74" t="str">
        <f ca="1">IFERROR(__xludf.DUMMYFUNCTION("IFERROR(IF(A1277=TODAY(),GOOGLEFINANCE(B1277),INDEX(GOOGLEFINANCE(B1277,""price"",A1277),2,2)))"),"")</f>
        <v/>
      </c>
      <c r="G1277" s="75" t="s">
        <v>66</v>
      </c>
    </row>
    <row r="1278" spans="1:7" ht="15.75" customHeight="1" x14ac:dyDescent="0.2">
      <c r="A1278" s="71"/>
      <c r="B1278" s="72"/>
      <c r="C1278" s="72"/>
      <c r="D1278" s="72"/>
      <c r="E1278" s="74" t="s">
        <v>66</v>
      </c>
      <c r="F1278" s="74" t="str">
        <f ca="1">IFERROR(__xludf.DUMMYFUNCTION("IFERROR(IF(A1278=TODAY(),GOOGLEFINANCE(B1278),INDEX(GOOGLEFINANCE(B1278,""price"",A1278),2,2)))"),"")</f>
        <v/>
      </c>
      <c r="G1278" s="75" t="s">
        <v>66</v>
      </c>
    </row>
    <row r="1279" spans="1:7" ht="15.75" customHeight="1" x14ac:dyDescent="0.2">
      <c r="A1279" s="71"/>
      <c r="B1279" s="72"/>
      <c r="C1279" s="72"/>
      <c r="D1279" s="72"/>
      <c r="E1279" s="74" t="s">
        <v>66</v>
      </c>
      <c r="F1279" s="74" t="str">
        <f ca="1">IFERROR(__xludf.DUMMYFUNCTION("IFERROR(IF(A1279=TODAY(),GOOGLEFINANCE(B1279),INDEX(GOOGLEFINANCE(B1279,""price"",A1279),2,2)))"),"")</f>
        <v/>
      </c>
      <c r="G1279" s="75" t="s">
        <v>66</v>
      </c>
    </row>
    <row r="1280" spans="1:7" ht="15.75" customHeight="1" x14ac:dyDescent="0.2">
      <c r="A1280" s="71"/>
      <c r="B1280" s="72"/>
      <c r="C1280" s="72"/>
      <c r="D1280" s="72"/>
      <c r="E1280" s="74" t="s">
        <v>66</v>
      </c>
      <c r="F1280" s="74" t="str">
        <f ca="1">IFERROR(__xludf.DUMMYFUNCTION("IFERROR(IF(A1280=TODAY(),GOOGLEFINANCE(B1280),INDEX(GOOGLEFINANCE(B1280,""price"",A1280),2,2)))"),"")</f>
        <v/>
      </c>
      <c r="G1280" s="75" t="s">
        <v>66</v>
      </c>
    </row>
    <row r="1281" spans="1:7" ht="15.75" customHeight="1" x14ac:dyDescent="0.2">
      <c r="A1281" s="71"/>
      <c r="B1281" s="72"/>
      <c r="C1281" s="72"/>
      <c r="D1281" s="72"/>
      <c r="E1281" s="74" t="s">
        <v>66</v>
      </c>
      <c r="F1281" s="74" t="str">
        <f ca="1">IFERROR(__xludf.DUMMYFUNCTION("IFERROR(IF(A1281=TODAY(),GOOGLEFINANCE(B1281),INDEX(GOOGLEFINANCE(B1281,""price"",A1281),2,2)))"),"")</f>
        <v/>
      </c>
      <c r="G1281" s="75" t="s">
        <v>66</v>
      </c>
    </row>
    <row r="1282" spans="1:7" ht="15.75" customHeight="1" x14ac:dyDescent="0.2">
      <c r="A1282" s="71"/>
      <c r="B1282" s="72"/>
      <c r="C1282" s="72"/>
      <c r="D1282" s="72"/>
      <c r="E1282" s="74" t="s">
        <v>66</v>
      </c>
      <c r="F1282" s="74" t="str">
        <f ca="1">IFERROR(__xludf.DUMMYFUNCTION("IFERROR(IF(A1282=TODAY(),GOOGLEFINANCE(B1282),INDEX(GOOGLEFINANCE(B1282,""price"",A1282),2,2)))"),"")</f>
        <v/>
      </c>
      <c r="G1282" s="75" t="s">
        <v>66</v>
      </c>
    </row>
    <row r="1283" spans="1:7" ht="15.75" customHeight="1" x14ac:dyDescent="0.2">
      <c r="A1283" s="71"/>
      <c r="B1283" s="72"/>
      <c r="C1283" s="72"/>
      <c r="D1283" s="72"/>
      <c r="E1283" s="74" t="s">
        <v>66</v>
      </c>
      <c r="F1283" s="74" t="str">
        <f ca="1">IFERROR(__xludf.DUMMYFUNCTION("IFERROR(IF(A1283=TODAY(),GOOGLEFINANCE(B1283),INDEX(GOOGLEFINANCE(B1283,""price"",A1283),2,2)))"),"")</f>
        <v/>
      </c>
      <c r="G1283" s="75" t="s">
        <v>66</v>
      </c>
    </row>
    <row r="1284" spans="1:7" ht="15.75" customHeight="1" x14ac:dyDescent="0.2">
      <c r="A1284" s="71"/>
      <c r="B1284" s="72"/>
      <c r="C1284" s="72"/>
      <c r="D1284" s="72"/>
      <c r="E1284" s="74" t="s">
        <v>66</v>
      </c>
      <c r="F1284" s="74" t="str">
        <f ca="1">IFERROR(__xludf.DUMMYFUNCTION("IFERROR(IF(A1284=TODAY(),GOOGLEFINANCE(B1284),INDEX(GOOGLEFINANCE(B1284,""price"",A1284),2,2)))"),"")</f>
        <v/>
      </c>
      <c r="G1284" s="75" t="s">
        <v>66</v>
      </c>
    </row>
    <row r="1285" spans="1:7" ht="15.75" customHeight="1" x14ac:dyDescent="0.2">
      <c r="A1285" s="71"/>
      <c r="B1285" s="72"/>
      <c r="C1285" s="72"/>
      <c r="D1285" s="72"/>
      <c r="E1285" s="74" t="s">
        <v>66</v>
      </c>
      <c r="F1285" s="74" t="str">
        <f ca="1">IFERROR(__xludf.DUMMYFUNCTION("IFERROR(IF(A1285=TODAY(),GOOGLEFINANCE(B1285),INDEX(GOOGLEFINANCE(B1285,""price"",A1285),2,2)))"),"")</f>
        <v/>
      </c>
      <c r="G1285" s="75" t="s">
        <v>66</v>
      </c>
    </row>
    <row r="1286" spans="1:7" ht="15.75" customHeight="1" x14ac:dyDescent="0.2">
      <c r="A1286" s="71"/>
      <c r="B1286" s="72"/>
      <c r="C1286" s="72"/>
      <c r="D1286" s="72"/>
      <c r="E1286" s="74" t="s">
        <v>66</v>
      </c>
      <c r="F1286" s="74" t="str">
        <f ca="1">IFERROR(__xludf.DUMMYFUNCTION("IFERROR(IF(A1286=TODAY(),GOOGLEFINANCE(B1286),INDEX(GOOGLEFINANCE(B1286,""price"",A1286),2,2)))"),"")</f>
        <v/>
      </c>
      <c r="G1286" s="75" t="s">
        <v>66</v>
      </c>
    </row>
    <row r="1287" spans="1:7" ht="15.75" customHeight="1" x14ac:dyDescent="0.2">
      <c r="A1287" s="71"/>
      <c r="B1287" s="72"/>
      <c r="C1287" s="72"/>
      <c r="D1287" s="72"/>
      <c r="E1287" s="74" t="s">
        <v>66</v>
      </c>
      <c r="F1287" s="74" t="str">
        <f ca="1">IFERROR(__xludf.DUMMYFUNCTION("IFERROR(IF(A1287=TODAY(),GOOGLEFINANCE(B1287),INDEX(GOOGLEFINANCE(B1287,""price"",A1287),2,2)))"),"")</f>
        <v/>
      </c>
      <c r="G1287" s="75" t="s">
        <v>66</v>
      </c>
    </row>
    <row r="1288" spans="1:7" ht="15.75" customHeight="1" x14ac:dyDescent="0.2">
      <c r="A1288" s="71"/>
      <c r="B1288" s="72"/>
      <c r="C1288" s="72"/>
      <c r="D1288" s="72"/>
      <c r="E1288" s="74" t="s">
        <v>66</v>
      </c>
      <c r="F1288" s="74" t="str">
        <f ca="1">IFERROR(__xludf.DUMMYFUNCTION("IFERROR(IF(A1288=TODAY(),GOOGLEFINANCE(B1288),INDEX(GOOGLEFINANCE(B1288,""price"",A1288),2,2)))"),"")</f>
        <v/>
      </c>
      <c r="G1288" s="75" t="s">
        <v>66</v>
      </c>
    </row>
    <row r="1289" spans="1:7" ht="15.75" customHeight="1" x14ac:dyDescent="0.2">
      <c r="A1289" s="71"/>
      <c r="B1289" s="72"/>
      <c r="C1289" s="72"/>
      <c r="D1289" s="72"/>
      <c r="E1289" s="74" t="s">
        <v>66</v>
      </c>
      <c r="F1289" s="74" t="str">
        <f ca="1">IFERROR(__xludf.DUMMYFUNCTION("IFERROR(IF(A1289=TODAY(),GOOGLEFINANCE(B1289),INDEX(GOOGLEFINANCE(B1289,""price"",A1289),2,2)))"),"")</f>
        <v/>
      </c>
      <c r="G1289" s="75" t="s">
        <v>66</v>
      </c>
    </row>
    <row r="1290" spans="1:7" ht="15.75" customHeight="1" x14ac:dyDescent="0.2">
      <c r="A1290" s="71"/>
      <c r="B1290" s="72"/>
      <c r="C1290" s="72"/>
      <c r="D1290" s="72"/>
      <c r="E1290" s="74" t="s">
        <v>66</v>
      </c>
      <c r="F1290" s="74" t="str">
        <f ca="1">IFERROR(__xludf.DUMMYFUNCTION("IFERROR(IF(A1290=TODAY(),GOOGLEFINANCE(B1290),INDEX(GOOGLEFINANCE(B1290,""price"",A1290),2,2)))"),"")</f>
        <v/>
      </c>
      <c r="G1290" s="75" t="s">
        <v>66</v>
      </c>
    </row>
    <row r="1291" spans="1:7" ht="15.75" customHeight="1" x14ac:dyDescent="0.2">
      <c r="A1291" s="71"/>
      <c r="B1291" s="72"/>
      <c r="C1291" s="72"/>
      <c r="D1291" s="72"/>
      <c r="E1291" s="74" t="s">
        <v>66</v>
      </c>
      <c r="F1291" s="74" t="str">
        <f ca="1">IFERROR(__xludf.DUMMYFUNCTION("IFERROR(IF(A1291=TODAY(),GOOGLEFINANCE(B1291),INDEX(GOOGLEFINANCE(B1291,""price"",A1291),2,2)))"),"")</f>
        <v/>
      </c>
      <c r="G1291" s="75" t="s">
        <v>66</v>
      </c>
    </row>
    <row r="1292" spans="1:7" ht="15.75" customHeight="1" x14ac:dyDescent="0.2">
      <c r="A1292" s="71"/>
      <c r="B1292" s="72"/>
      <c r="C1292" s="72"/>
      <c r="D1292" s="72"/>
      <c r="E1292" s="74" t="s">
        <v>66</v>
      </c>
      <c r="F1292" s="74" t="str">
        <f ca="1">IFERROR(__xludf.DUMMYFUNCTION("IFERROR(IF(A1292=TODAY(),GOOGLEFINANCE(B1292),INDEX(GOOGLEFINANCE(B1292,""price"",A1292),2,2)))"),"")</f>
        <v/>
      </c>
      <c r="G1292" s="75" t="s">
        <v>66</v>
      </c>
    </row>
    <row r="1293" spans="1:7" ht="15.75" customHeight="1" x14ac:dyDescent="0.2">
      <c r="A1293" s="71"/>
      <c r="B1293" s="72"/>
      <c r="C1293" s="72"/>
      <c r="D1293" s="72"/>
      <c r="E1293" s="74" t="s">
        <v>66</v>
      </c>
      <c r="F1293" s="74" t="str">
        <f ca="1">IFERROR(__xludf.DUMMYFUNCTION("IFERROR(IF(A1293=TODAY(),GOOGLEFINANCE(B1293),INDEX(GOOGLEFINANCE(B1293,""price"",A1293),2,2)))"),"")</f>
        <v/>
      </c>
      <c r="G1293" s="75" t="s">
        <v>66</v>
      </c>
    </row>
    <row r="1294" spans="1:7" ht="15.75" customHeight="1" x14ac:dyDescent="0.2">
      <c r="A1294" s="71"/>
      <c r="B1294" s="72"/>
      <c r="C1294" s="72"/>
      <c r="D1294" s="72"/>
      <c r="E1294" s="74" t="s">
        <v>66</v>
      </c>
      <c r="F1294" s="74" t="str">
        <f ca="1">IFERROR(__xludf.DUMMYFUNCTION("IFERROR(IF(A1294=TODAY(),GOOGLEFINANCE(B1294),INDEX(GOOGLEFINANCE(B1294,""price"",A1294),2,2)))"),"")</f>
        <v/>
      </c>
      <c r="G1294" s="75" t="s">
        <v>66</v>
      </c>
    </row>
    <row r="1295" spans="1:7" ht="15.75" customHeight="1" x14ac:dyDescent="0.2">
      <c r="A1295" s="71"/>
      <c r="B1295" s="72"/>
      <c r="C1295" s="72"/>
      <c r="D1295" s="72"/>
      <c r="E1295" s="74" t="s">
        <v>66</v>
      </c>
      <c r="F1295" s="74" t="str">
        <f ca="1">IFERROR(__xludf.DUMMYFUNCTION("IFERROR(IF(A1295=TODAY(),GOOGLEFINANCE(B1295),INDEX(GOOGLEFINANCE(B1295,""price"",A1295),2,2)))"),"")</f>
        <v/>
      </c>
      <c r="G1295" s="75" t="s">
        <v>66</v>
      </c>
    </row>
    <row r="1296" spans="1:7" ht="15.75" customHeight="1" x14ac:dyDescent="0.2">
      <c r="A1296" s="71"/>
      <c r="B1296" s="72"/>
      <c r="C1296" s="72"/>
      <c r="D1296" s="72"/>
      <c r="E1296" s="74" t="s">
        <v>66</v>
      </c>
      <c r="F1296" s="74" t="str">
        <f ca="1">IFERROR(__xludf.DUMMYFUNCTION("IFERROR(IF(A1296=TODAY(),GOOGLEFINANCE(B1296),INDEX(GOOGLEFINANCE(B1296,""price"",A1296),2,2)))"),"")</f>
        <v/>
      </c>
      <c r="G1296" s="75" t="s">
        <v>66</v>
      </c>
    </row>
    <row r="1297" spans="1:7" ht="15.75" customHeight="1" x14ac:dyDescent="0.2">
      <c r="A1297" s="71"/>
      <c r="B1297" s="72"/>
      <c r="C1297" s="72"/>
      <c r="D1297" s="72"/>
      <c r="E1297" s="74" t="s">
        <v>66</v>
      </c>
      <c r="F1297" s="74" t="str">
        <f ca="1">IFERROR(__xludf.DUMMYFUNCTION("IFERROR(IF(A1297=TODAY(),GOOGLEFINANCE(B1297),INDEX(GOOGLEFINANCE(B1297,""price"",A1297),2,2)))"),"")</f>
        <v/>
      </c>
      <c r="G1297" s="75" t="s">
        <v>66</v>
      </c>
    </row>
    <row r="1298" spans="1:7" ht="15.75" customHeight="1" x14ac:dyDescent="0.2">
      <c r="A1298" s="71"/>
      <c r="B1298" s="72"/>
      <c r="C1298" s="72"/>
      <c r="D1298" s="72"/>
      <c r="E1298" s="74" t="s">
        <v>66</v>
      </c>
      <c r="F1298" s="74" t="str">
        <f ca="1">IFERROR(__xludf.DUMMYFUNCTION("IFERROR(IF(A1298=TODAY(),GOOGLEFINANCE(B1298),INDEX(GOOGLEFINANCE(B1298,""price"",A1298),2,2)))"),"")</f>
        <v/>
      </c>
      <c r="G1298" s="75" t="s">
        <v>66</v>
      </c>
    </row>
    <row r="1299" spans="1:7" ht="15.75" customHeight="1" x14ac:dyDescent="0.2">
      <c r="A1299" s="71"/>
      <c r="B1299" s="72"/>
      <c r="C1299" s="72"/>
      <c r="D1299" s="72"/>
      <c r="E1299" s="74" t="s">
        <v>66</v>
      </c>
      <c r="F1299" s="74" t="str">
        <f ca="1">IFERROR(__xludf.DUMMYFUNCTION("IFERROR(IF(A1299=TODAY(),GOOGLEFINANCE(B1299),INDEX(GOOGLEFINANCE(B1299,""price"",A1299),2,2)))"),"")</f>
        <v/>
      </c>
      <c r="G1299" s="75" t="s">
        <v>66</v>
      </c>
    </row>
    <row r="1300" spans="1:7" ht="15.75" customHeight="1" x14ac:dyDescent="0.2">
      <c r="A1300" s="71"/>
      <c r="B1300" s="72"/>
      <c r="C1300" s="72"/>
      <c r="D1300" s="72"/>
      <c r="E1300" s="74" t="s">
        <v>66</v>
      </c>
      <c r="F1300" s="74" t="str">
        <f ca="1">IFERROR(__xludf.DUMMYFUNCTION("IFERROR(IF(A1300=TODAY(),GOOGLEFINANCE(B1300),INDEX(GOOGLEFINANCE(B1300,""price"",A1300),2,2)))"),"")</f>
        <v/>
      </c>
      <c r="G1300" s="75" t="s">
        <v>66</v>
      </c>
    </row>
    <row r="1301" spans="1:7" ht="15.75" customHeight="1" x14ac:dyDescent="0.2">
      <c r="A1301" s="71"/>
      <c r="B1301" s="72"/>
      <c r="C1301" s="72"/>
      <c r="D1301" s="72"/>
      <c r="E1301" s="74" t="s">
        <v>66</v>
      </c>
      <c r="F1301" s="74" t="str">
        <f ca="1">IFERROR(__xludf.DUMMYFUNCTION("IFERROR(IF(A1301=TODAY(),GOOGLEFINANCE(B1301),INDEX(GOOGLEFINANCE(B1301,""price"",A1301),2,2)))"),"")</f>
        <v/>
      </c>
      <c r="G1301" s="75" t="s">
        <v>66</v>
      </c>
    </row>
    <row r="1302" spans="1:7" ht="15.75" customHeight="1" x14ac:dyDescent="0.2">
      <c r="A1302" s="71"/>
      <c r="B1302" s="72"/>
      <c r="C1302" s="72"/>
      <c r="D1302" s="72"/>
      <c r="E1302" s="74" t="s">
        <v>66</v>
      </c>
      <c r="F1302" s="74" t="str">
        <f ca="1">IFERROR(__xludf.DUMMYFUNCTION("IFERROR(IF(A1302=TODAY(),GOOGLEFINANCE(B1302),INDEX(GOOGLEFINANCE(B1302,""price"",A1302),2,2)))"),"")</f>
        <v/>
      </c>
      <c r="G1302" s="75" t="s">
        <v>66</v>
      </c>
    </row>
    <row r="1303" spans="1:7" ht="15.75" customHeight="1" x14ac:dyDescent="0.2">
      <c r="A1303" s="71"/>
      <c r="B1303" s="72"/>
      <c r="C1303" s="72"/>
      <c r="D1303" s="72"/>
      <c r="E1303" s="74" t="s">
        <v>66</v>
      </c>
      <c r="F1303" s="74" t="str">
        <f ca="1">IFERROR(__xludf.DUMMYFUNCTION("IFERROR(IF(A1303=TODAY(),GOOGLEFINANCE(B1303),INDEX(GOOGLEFINANCE(B1303,""price"",A1303),2,2)))"),"")</f>
        <v/>
      </c>
      <c r="G1303" s="75" t="s">
        <v>66</v>
      </c>
    </row>
    <row r="1304" spans="1:7" ht="15.75" customHeight="1" x14ac:dyDescent="0.2">
      <c r="A1304" s="71"/>
      <c r="B1304" s="72"/>
      <c r="C1304" s="72"/>
      <c r="D1304" s="72"/>
      <c r="E1304" s="74" t="s">
        <v>66</v>
      </c>
      <c r="F1304" s="74" t="str">
        <f ca="1">IFERROR(__xludf.DUMMYFUNCTION("IFERROR(IF(A1304=TODAY(),GOOGLEFINANCE(B1304),INDEX(GOOGLEFINANCE(B1304,""price"",A1304),2,2)))"),"")</f>
        <v/>
      </c>
      <c r="G1304" s="75" t="s">
        <v>66</v>
      </c>
    </row>
    <row r="1305" spans="1:7" ht="15.75" customHeight="1" x14ac:dyDescent="0.2">
      <c r="A1305" s="71"/>
      <c r="B1305" s="72"/>
      <c r="C1305" s="72"/>
      <c r="D1305" s="72"/>
      <c r="E1305" s="74" t="s">
        <v>66</v>
      </c>
      <c r="F1305" s="74" t="str">
        <f ca="1">IFERROR(__xludf.DUMMYFUNCTION("IFERROR(IF(A1305=TODAY(),GOOGLEFINANCE(B1305),INDEX(GOOGLEFINANCE(B1305,""price"",A1305),2,2)))"),"")</f>
        <v/>
      </c>
      <c r="G1305" s="75" t="s">
        <v>66</v>
      </c>
    </row>
    <row r="1306" spans="1:7" ht="15.75" customHeight="1" x14ac:dyDescent="0.2">
      <c r="A1306" s="71"/>
      <c r="B1306" s="72"/>
      <c r="C1306" s="72"/>
      <c r="D1306" s="72"/>
      <c r="E1306" s="74" t="s">
        <v>66</v>
      </c>
      <c r="F1306" s="74" t="str">
        <f ca="1">IFERROR(__xludf.DUMMYFUNCTION("IFERROR(IF(A1306=TODAY(),GOOGLEFINANCE(B1306),INDEX(GOOGLEFINANCE(B1306,""price"",A1306),2,2)))"),"")</f>
        <v/>
      </c>
      <c r="G1306" s="75" t="s">
        <v>66</v>
      </c>
    </row>
    <row r="1307" spans="1:7" ht="15.75" customHeight="1" x14ac:dyDescent="0.2">
      <c r="A1307" s="71"/>
      <c r="B1307" s="72"/>
      <c r="C1307" s="72"/>
      <c r="D1307" s="72"/>
      <c r="E1307" s="74" t="s">
        <v>66</v>
      </c>
      <c r="F1307" s="74" t="str">
        <f ca="1">IFERROR(__xludf.DUMMYFUNCTION("IFERROR(IF(A1307=TODAY(),GOOGLEFINANCE(B1307),INDEX(GOOGLEFINANCE(B1307,""price"",A1307),2,2)))"),"")</f>
        <v/>
      </c>
      <c r="G1307" s="75" t="s">
        <v>66</v>
      </c>
    </row>
    <row r="1308" spans="1:7" ht="15.75" customHeight="1" x14ac:dyDescent="0.2">
      <c r="A1308" s="71"/>
      <c r="B1308" s="72"/>
      <c r="C1308" s="72"/>
      <c r="D1308" s="72"/>
      <c r="E1308" s="74" t="s">
        <v>66</v>
      </c>
      <c r="F1308" s="74" t="str">
        <f ca="1">IFERROR(__xludf.DUMMYFUNCTION("IFERROR(IF(A1308=TODAY(),GOOGLEFINANCE(B1308),INDEX(GOOGLEFINANCE(B1308,""price"",A1308),2,2)))"),"")</f>
        <v/>
      </c>
      <c r="G1308" s="75" t="s">
        <v>66</v>
      </c>
    </row>
    <row r="1309" spans="1:7" ht="15.75" customHeight="1" x14ac:dyDescent="0.2">
      <c r="A1309" s="71"/>
      <c r="B1309" s="72"/>
      <c r="C1309" s="72"/>
      <c r="D1309" s="72"/>
      <c r="E1309" s="74" t="s">
        <v>66</v>
      </c>
      <c r="F1309" s="74" t="str">
        <f ca="1">IFERROR(__xludf.DUMMYFUNCTION("IFERROR(IF(A1309=TODAY(),GOOGLEFINANCE(B1309),INDEX(GOOGLEFINANCE(B1309,""price"",A1309),2,2)))"),"")</f>
        <v/>
      </c>
      <c r="G1309" s="75" t="s">
        <v>66</v>
      </c>
    </row>
    <row r="1310" spans="1:7" ht="15.75" customHeight="1" x14ac:dyDescent="0.2">
      <c r="A1310" s="71"/>
      <c r="B1310" s="72"/>
      <c r="C1310" s="72"/>
      <c r="D1310" s="72"/>
      <c r="E1310" s="74" t="s">
        <v>66</v>
      </c>
      <c r="F1310" s="74" t="str">
        <f ca="1">IFERROR(__xludf.DUMMYFUNCTION("IFERROR(IF(A1310=TODAY(),GOOGLEFINANCE(B1310),INDEX(GOOGLEFINANCE(B1310,""price"",A1310),2,2)))"),"")</f>
        <v/>
      </c>
      <c r="G1310" s="75" t="s">
        <v>66</v>
      </c>
    </row>
    <row r="1311" spans="1:7" ht="15.75" customHeight="1" x14ac:dyDescent="0.2">
      <c r="A1311" s="71"/>
      <c r="B1311" s="72"/>
      <c r="C1311" s="72"/>
      <c r="D1311" s="72"/>
      <c r="E1311" s="74" t="s">
        <v>66</v>
      </c>
      <c r="F1311" s="74" t="str">
        <f ca="1">IFERROR(__xludf.DUMMYFUNCTION("IFERROR(IF(A1311=TODAY(),GOOGLEFINANCE(B1311),INDEX(GOOGLEFINANCE(B1311,""price"",A1311),2,2)))"),"")</f>
        <v/>
      </c>
      <c r="G1311" s="75" t="s">
        <v>66</v>
      </c>
    </row>
    <row r="1312" spans="1:7" ht="15.75" customHeight="1" x14ac:dyDescent="0.2">
      <c r="A1312" s="71"/>
      <c r="B1312" s="72"/>
      <c r="C1312" s="72"/>
      <c r="D1312" s="72"/>
      <c r="E1312" s="74" t="s">
        <v>66</v>
      </c>
      <c r="F1312" s="74" t="str">
        <f ca="1">IFERROR(__xludf.DUMMYFUNCTION("IFERROR(IF(A1312=TODAY(),GOOGLEFINANCE(B1312),INDEX(GOOGLEFINANCE(B1312,""price"",A1312),2,2)))"),"")</f>
        <v/>
      </c>
      <c r="G1312" s="75" t="s">
        <v>66</v>
      </c>
    </row>
    <row r="1313" spans="1:7" ht="15.75" customHeight="1" x14ac:dyDescent="0.2">
      <c r="A1313" s="71"/>
      <c r="B1313" s="72"/>
      <c r="C1313" s="72"/>
      <c r="D1313" s="72"/>
      <c r="E1313" s="74" t="s">
        <v>66</v>
      </c>
      <c r="F1313" s="74" t="str">
        <f ca="1">IFERROR(__xludf.DUMMYFUNCTION("IFERROR(IF(A1313=TODAY(),GOOGLEFINANCE(B1313),INDEX(GOOGLEFINANCE(B1313,""price"",A1313),2,2)))"),"")</f>
        <v/>
      </c>
      <c r="G1313" s="75" t="s">
        <v>66</v>
      </c>
    </row>
    <row r="1314" spans="1:7" ht="15.75" customHeight="1" x14ac:dyDescent="0.2">
      <c r="A1314" s="71"/>
      <c r="B1314" s="72"/>
      <c r="C1314" s="72"/>
      <c r="D1314" s="72"/>
      <c r="E1314" s="74" t="s">
        <v>66</v>
      </c>
      <c r="F1314" s="74" t="str">
        <f ca="1">IFERROR(__xludf.DUMMYFUNCTION("IFERROR(IF(A1314=TODAY(),GOOGLEFINANCE(B1314),INDEX(GOOGLEFINANCE(B1314,""price"",A1314),2,2)))"),"")</f>
        <v/>
      </c>
      <c r="G1314" s="75" t="s">
        <v>66</v>
      </c>
    </row>
    <row r="1315" spans="1:7" ht="15.75" customHeight="1" x14ac:dyDescent="0.2">
      <c r="A1315" s="71"/>
      <c r="B1315" s="72"/>
      <c r="C1315" s="72"/>
      <c r="D1315" s="72"/>
      <c r="E1315" s="74" t="s">
        <v>66</v>
      </c>
      <c r="F1315" s="74" t="str">
        <f ca="1">IFERROR(__xludf.DUMMYFUNCTION("IFERROR(IF(A1315=TODAY(),GOOGLEFINANCE(B1315),INDEX(GOOGLEFINANCE(B1315,""price"",A1315),2,2)))"),"")</f>
        <v/>
      </c>
      <c r="G1315" s="75" t="s">
        <v>66</v>
      </c>
    </row>
    <row r="1316" spans="1:7" ht="15.75" customHeight="1" x14ac:dyDescent="0.2">
      <c r="A1316" s="71"/>
      <c r="B1316" s="72"/>
      <c r="C1316" s="72"/>
      <c r="D1316" s="72"/>
      <c r="E1316" s="74" t="s">
        <v>66</v>
      </c>
      <c r="F1316" s="74" t="str">
        <f ca="1">IFERROR(__xludf.DUMMYFUNCTION("IFERROR(IF(A1316=TODAY(),GOOGLEFINANCE(B1316),INDEX(GOOGLEFINANCE(B1316,""price"",A1316),2,2)))"),"")</f>
        <v/>
      </c>
      <c r="G1316" s="75" t="s">
        <v>66</v>
      </c>
    </row>
    <row r="1317" spans="1:7" ht="15.75" customHeight="1" x14ac:dyDescent="0.2">
      <c r="A1317" s="71"/>
      <c r="B1317" s="72"/>
      <c r="C1317" s="72"/>
      <c r="D1317" s="72"/>
      <c r="E1317" s="74" t="s">
        <v>66</v>
      </c>
      <c r="F1317" s="74" t="str">
        <f ca="1">IFERROR(__xludf.DUMMYFUNCTION("IFERROR(IF(A1317=TODAY(),GOOGLEFINANCE(B1317),INDEX(GOOGLEFINANCE(B1317,""price"",A1317),2,2)))"),"")</f>
        <v/>
      </c>
      <c r="G1317" s="75" t="s">
        <v>66</v>
      </c>
    </row>
    <row r="1318" spans="1:7" ht="15.75" customHeight="1" x14ac:dyDescent="0.2">
      <c r="A1318" s="71"/>
      <c r="B1318" s="72"/>
      <c r="C1318" s="72"/>
      <c r="D1318" s="72"/>
      <c r="E1318" s="74" t="s">
        <v>66</v>
      </c>
      <c r="F1318" s="74" t="str">
        <f ca="1">IFERROR(__xludf.DUMMYFUNCTION("IFERROR(IF(A1318=TODAY(),GOOGLEFINANCE(B1318),INDEX(GOOGLEFINANCE(B1318,""price"",A1318),2,2)))"),"")</f>
        <v/>
      </c>
      <c r="G1318" s="75" t="s">
        <v>66</v>
      </c>
    </row>
    <row r="1319" spans="1:7" ht="15.75" customHeight="1" x14ac:dyDescent="0.2">
      <c r="A1319" s="71"/>
      <c r="B1319" s="72"/>
      <c r="C1319" s="72"/>
      <c r="D1319" s="72"/>
      <c r="E1319" s="74" t="s">
        <v>66</v>
      </c>
      <c r="F1319" s="74" t="str">
        <f ca="1">IFERROR(__xludf.DUMMYFUNCTION("IFERROR(IF(A1319=TODAY(),GOOGLEFINANCE(B1319),INDEX(GOOGLEFINANCE(B1319,""price"",A1319),2,2)))"),"")</f>
        <v/>
      </c>
      <c r="G1319" s="75" t="s">
        <v>66</v>
      </c>
    </row>
    <row r="1320" spans="1:7" ht="15.75" customHeight="1" x14ac:dyDescent="0.2">
      <c r="A1320" s="71"/>
      <c r="B1320" s="72"/>
      <c r="C1320" s="72"/>
      <c r="D1320" s="72"/>
      <c r="E1320" s="74" t="s">
        <v>66</v>
      </c>
      <c r="F1320" s="74" t="str">
        <f ca="1">IFERROR(__xludf.DUMMYFUNCTION("IFERROR(IF(A1320=TODAY(),GOOGLEFINANCE(B1320),INDEX(GOOGLEFINANCE(B1320,""price"",A1320),2,2)))"),"")</f>
        <v/>
      </c>
      <c r="G1320" s="75" t="s">
        <v>66</v>
      </c>
    </row>
    <row r="1321" spans="1:7" ht="15.75" customHeight="1" x14ac:dyDescent="0.2">
      <c r="A1321" s="71"/>
      <c r="B1321" s="72"/>
      <c r="C1321" s="72"/>
      <c r="D1321" s="72"/>
      <c r="E1321" s="74" t="s">
        <v>66</v>
      </c>
      <c r="F1321" s="74" t="str">
        <f ca="1">IFERROR(__xludf.DUMMYFUNCTION("IFERROR(IF(A1321=TODAY(),GOOGLEFINANCE(B1321),INDEX(GOOGLEFINANCE(B1321,""price"",A1321),2,2)))"),"")</f>
        <v/>
      </c>
      <c r="G1321" s="75" t="s">
        <v>66</v>
      </c>
    </row>
    <row r="1322" spans="1:7" ht="15.75" customHeight="1" x14ac:dyDescent="0.2">
      <c r="A1322" s="71"/>
      <c r="B1322" s="72"/>
      <c r="C1322" s="72"/>
      <c r="D1322" s="72"/>
      <c r="E1322" s="74" t="s">
        <v>66</v>
      </c>
      <c r="F1322" s="74" t="str">
        <f ca="1">IFERROR(__xludf.DUMMYFUNCTION("IFERROR(IF(A1322=TODAY(),GOOGLEFINANCE(B1322),INDEX(GOOGLEFINANCE(B1322,""price"",A1322),2,2)))"),"")</f>
        <v/>
      </c>
      <c r="G1322" s="75" t="s">
        <v>66</v>
      </c>
    </row>
    <row r="1323" spans="1:7" ht="15.75" customHeight="1" x14ac:dyDescent="0.2">
      <c r="A1323" s="71"/>
      <c r="B1323" s="72"/>
      <c r="C1323" s="72"/>
      <c r="D1323" s="72"/>
      <c r="E1323" s="74" t="s">
        <v>66</v>
      </c>
      <c r="F1323" s="74" t="str">
        <f ca="1">IFERROR(__xludf.DUMMYFUNCTION("IFERROR(IF(A1323=TODAY(),GOOGLEFINANCE(B1323),INDEX(GOOGLEFINANCE(B1323,""price"",A1323),2,2)))"),"")</f>
        <v/>
      </c>
      <c r="G1323" s="75" t="s">
        <v>66</v>
      </c>
    </row>
    <row r="1324" spans="1:7" ht="15.75" customHeight="1" x14ac:dyDescent="0.2">
      <c r="A1324" s="71"/>
      <c r="B1324" s="72"/>
      <c r="C1324" s="72"/>
      <c r="D1324" s="72"/>
      <c r="E1324" s="74" t="s">
        <v>66</v>
      </c>
      <c r="F1324" s="74" t="str">
        <f ca="1">IFERROR(__xludf.DUMMYFUNCTION("IFERROR(IF(A1324=TODAY(),GOOGLEFINANCE(B1324),INDEX(GOOGLEFINANCE(B1324,""price"",A1324),2,2)))"),"")</f>
        <v/>
      </c>
      <c r="G1324" s="75" t="s">
        <v>66</v>
      </c>
    </row>
    <row r="1325" spans="1:7" ht="15.75" customHeight="1" x14ac:dyDescent="0.2">
      <c r="A1325" s="71"/>
      <c r="B1325" s="72"/>
      <c r="C1325" s="72"/>
      <c r="D1325" s="72"/>
      <c r="E1325" s="74" t="s">
        <v>66</v>
      </c>
      <c r="F1325" s="74" t="str">
        <f ca="1">IFERROR(__xludf.DUMMYFUNCTION("IFERROR(IF(A1325=TODAY(),GOOGLEFINANCE(B1325),INDEX(GOOGLEFINANCE(B1325,""price"",A1325),2,2)))"),"")</f>
        <v/>
      </c>
      <c r="G1325" s="75" t="s">
        <v>66</v>
      </c>
    </row>
    <row r="1326" spans="1:7" ht="15.75" customHeight="1" x14ac:dyDescent="0.2">
      <c r="A1326" s="71"/>
      <c r="B1326" s="72"/>
      <c r="C1326" s="72"/>
      <c r="D1326" s="72"/>
      <c r="E1326" s="74" t="s">
        <v>66</v>
      </c>
      <c r="F1326" s="74" t="str">
        <f ca="1">IFERROR(__xludf.DUMMYFUNCTION("IFERROR(IF(A1326=TODAY(),GOOGLEFINANCE(B1326),INDEX(GOOGLEFINANCE(B1326,""price"",A1326),2,2)))"),"")</f>
        <v/>
      </c>
      <c r="G1326" s="75" t="s">
        <v>66</v>
      </c>
    </row>
    <row r="1327" spans="1:7" ht="15.75" customHeight="1" x14ac:dyDescent="0.2">
      <c r="A1327" s="71"/>
      <c r="B1327" s="72"/>
      <c r="C1327" s="72"/>
      <c r="D1327" s="72"/>
      <c r="E1327" s="74" t="s">
        <v>66</v>
      </c>
      <c r="F1327" s="74" t="str">
        <f ca="1">IFERROR(__xludf.DUMMYFUNCTION("IFERROR(IF(A1327=TODAY(),GOOGLEFINANCE(B1327),INDEX(GOOGLEFINANCE(B1327,""price"",A1327),2,2)))"),"")</f>
        <v/>
      </c>
      <c r="G1327" s="75" t="s">
        <v>66</v>
      </c>
    </row>
    <row r="1328" spans="1:7" ht="15.75" customHeight="1" x14ac:dyDescent="0.2">
      <c r="A1328" s="71"/>
      <c r="B1328" s="72"/>
      <c r="C1328" s="72"/>
      <c r="D1328" s="72"/>
      <c r="E1328" s="74" t="s">
        <v>66</v>
      </c>
      <c r="F1328" s="74" t="str">
        <f ca="1">IFERROR(__xludf.DUMMYFUNCTION("IFERROR(IF(A1328=TODAY(),GOOGLEFINANCE(B1328),INDEX(GOOGLEFINANCE(B1328,""price"",A1328),2,2)))"),"")</f>
        <v/>
      </c>
      <c r="G1328" s="75" t="s">
        <v>66</v>
      </c>
    </row>
    <row r="1329" spans="1:7" ht="15.75" customHeight="1" x14ac:dyDescent="0.2">
      <c r="A1329" s="71"/>
      <c r="B1329" s="72"/>
      <c r="C1329" s="72"/>
      <c r="D1329" s="72"/>
      <c r="E1329" s="74" t="s">
        <v>66</v>
      </c>
      <c r="F1329" s="74" t="str">
        <f ca="1">IFERROR(__xludf.DUMMYFUNCTION("IFERROR(IF(A1329=TODAY(),GOOGLEFINANCE(B1329),INDEX(GOOGLEFINANCE(B1329,""price"",A1329),2,2)))"),"")</f>
        <v/>
      </c>
      <c r="G1329" s="75" t="s">
        <v>66</v>
      </c>
    </row>
    <row r="1330" spans="1:7" ht="15.75" customHeight="1" x14ac:dyDescent="0.2">
      <c r="A1330" s="71"/>
      <c r="B1330" s="72"/>
      <c r="C1330" s="72"/>
      <c r="D1330" s="72"/>
      <c r="E1330" s="74" t="s">
        <v>66</v>
      </c>
      <c r="F1330" s="74" t="str">
        <f ca="1">IFERROR(__xludf.DUMMYFUNCTION("IFERROR(IF(A1330=TODAY(),GOOGLEFINANCE(B1330),INDEX(GOOGLEFINANCE(B1330,""price"",A1330),2,2)))"),"")</f>
        <v/>
      </c>
      <c r="G1330" s="75" t="s">
        <v>66</v>
      </c>
    </row>
    <row r="1331" spans="1:7" ht="15.75" customHeight="1" x14ac:dyDescent="0.2">
      <c r="A1331" s="71"/>
      <c r="B1331" s="72"/>
      <c r="C1331" s="72"/>
      <c r="D1331" s="72"/>
      <c r="E1331" s="74" t="s">
        <v>66</v>
      </c>
      <c r="F1331" s="74" t="str">
        <f ca="1">IFERROR(__xludf.DUMMYFUNCTION("IFERROR(IF(A1331=TODAY(),GOOGLEFINANCE(B1331),INDEX(GOOGLEFINANCE(B1331,""price"",A1331),2,2)))"),"")</f>
        <v/>
      </c>
      <c r="G1331" s="75" t="s">
        <v>66</v>
      </c>
    </row>
    <row r="1332" spans="1:7" ht="15.75" customHeight="1" x14ac:dyDescent="0.2">
      <c r="A1332" s="71"/>
      <c r="B1332" s="72"/>
      <c r="C1332" s="72"/>
      <c r="D1332" s="72"/>
      <c r="E1332" s="74" t="s">
        <v>66</v>
      </c>
      <c r="F1332" s="74" t="str">
        <f ca="1">IFERROR(__xludf.DUMMYFUNCTION("IFERROR(IF(A1332=TODAY(),GOOGLEFINANCE(B1332),INDEX(GOOGLEFINANCE(B1332,""price"",A1332),2,2)))"),"")</f>
        <v/>
      </c>
      <c r="G1332" s="75" t="s">
        <v>66</v>
      </c>
    </row>
    <row r="1333" spans="1:7" ht="15.75" customHeight="1" x14ac:dyDescent="0.2">
      <c r="A1333" s="71"/>
      <c r="B1333" s="72"/>
      <c r="C1333" s="72"/>
      <c r="D1333" s="72"/>
      <c r="E1333" s="74" t="s">
        <v>66</v>
      </c>
      <c r="F1333" s="74" t="str">
        <f ca="1">IFERROR(__xludf.DUMMYFUNCTION("IFERROR(IF(A1333=TODAY(),GOOGLEFINANCE(B1333),INDEX(GOOGLEFINANCE(B1333,""price"",A1333),2,2)))"),"")</f>
        <v/>
      </c>
      <c r="G1333" s="75" t="s">
        <v>66</v>
      </c>
    </row>
    <row r="1334" spans="1:7" ht="15.75" customHeight="1" x14ac:dyDescent="0.2">
      <c r="A1334" s="71"/>
      <c r="B1334" s="72"/>
      <c r="C1334" s="72"/>
      <c r="D1334" s="72"/>
      <c r="E1334" s="74" t="s">
        <v>66</v>
      </c>
      <c r="F1334" s="74" t="str">
        <f ca="1">IFERROR(__xludf.DUMMYFUNCTION("IFERROR(IF(A1334=TODAY(),GOOGLEFINANCE(B1334),INDEX(GOOGLEFINANCE(B1334,""price"",A1334),2,2)))"),"")</f>
        <v/>
      </c>
      <c r="G1334" s="75" t="s">
        <v>66</v>
      </c>
    </row>
    <row r="1335" spans="1:7" ht="15.75" customHeight="1" x14ac:dyDescent="0.2">
      <c r="A1335" s="71"/>
      <c r="B1335" s="72"/>
      <c r="C1335" s="72"/>
      <c r="D1335" s="72"/>
      <c r="E1335" s="74" t="s">
        <v>66</v>
      </c>
      <c r="F1335" s="74" t="str">
        <f ca="1">IFERROR(__xludf.DUMMYFUNCTION("IFERROR(IF(A1335=TODAY(),GOOGLEFINANCE(B1335),INDEX(GOOGLEFINANCE(B1335,""price"",A1335),2,2)))"),"")</f>
        <v/>
      </c>
      <c r="G1335" s="75" t="s">
        <v>66</v>
      </c>
    </row>
    <row r="1336" spans="1:7" ht="15.75" customHeight="1" x14ac:dyDescent="0.2">
      <c r="A1336" s="71"/>
      <c r="B1336" s="72"/>
      <c r="C1336" s="72"/>
      <c r="D1336" s="72"/>
      <c r="E1336" s="74" t="s">
        <v>66</v>
      </c>
      <c r="F1336" s="74" t="str">
        <f ca="1">IFERROR(__xludf.DUMMYFUNCTION("IFERROR(IF(A1336=TODAY(),GOOGLEFINANCE(B1336),INDEX(GOOGLEFINANCE(B1336,""price"",A1336),2,2)))"),"")</f>
        <v/>
      </c>
      <c r="G1336" s="75" t="s">
        <v>66</v>
      </c>
    </row>
    <row r="1337" spans="1:7" ht="15.75" customHeight="1" x14ac:dyDescent="0.2">
      <c r="A1337" s="71"/>
      <c r="B1337" s="72"/>
      <c r="C1337" s="72"/>
      <c r="D1337" s="72"/>
      <c r="E1337" s="74" t="s">
        <v>66</v>
      </c>
      <c r="F1337" s="74" t="str">
        <f ca="1">IFERROR(__xludf.DUMMYFUNCTION("IFERROR(IF(A1337=TODAY(),GOOGLEFINANCE(B1337),INDEX(GOOGLEFINANCE(B1337,""price"",A1337),2,2)))"),"")</f>
        <v/>
      </c>
      <c r="G1337" s="75" t="s">
        <v>66</v>
      </c>
    </row>
    <row r="1338" spans="1:7" ht="15.75" customHeight="1" x14ac:dyDescent="0.2">
      <c r="A1338" s="71"/>
      <c r="B1338" s="72"/>
      <c r="C1338" s="72"/>
      <c r="D1338" s="72"/>
      <c r="E1338" s="74" t="s">
        <v>66</v>
      </c>
      <c r="F1338" s="74" t="str">
        <f ca="1">IFERROR(__xludf.DUMMYFUNCTION("IFERROR(IF(A1338=TODAY(),GOOGLEFINANCE(B1338),INDEX(GOOGLEFINANCE(B1338,""price"",A1338),2,2)))"),"")</f>
        <v/>
      </c>
      <c r="G1338" s="75" t="s">
        <v>66</v>
      </c>
    </row>
    <row r="1339" spans="1:7" ht="15.75" customHeight="1" x14ac:dyDescent="0.2">
      <c r="A1339" s="71"/>
      <c r="B1339" s="72"/>
      <c r="C1339" s="72"/>
      <c r="D1339" s="72"/>
      <c r="E1339" s="74" t="s">
        <v>66</v>
      </c>
      <c r="F1339" s="74" t="str">
        <f ca="1">IFERROR(__xludf.DUMMYFUNCTION("IFERROR(IF(A1339=TODAY(),GOOGLEFINANCE(B1339),INDEX(GOOGLEFINANCE(B1339,""price"",A1339),2,2)))"),"")</f>
        <v/>
      </c>
      <c r="G1339" s="75" t="s">
        <v>66</v>
      </c>
    </row>
    <row r="1340" spans="1:7" ht="15.75" customHeight="1" x14ac:dyDescent="0.2">
      <c r="A1340" s="71"/>
      <c r="B1340" s="72"/>
      <c r="C1340" s="72"/>
      <c r="D1340" s="72"/>
      <c r="E1340" s="74" t="s">
        <v>66</v>
      </c>
      <c r="F1340" s="74" t="str">
        <f ca="1">IFERROR(__xludf.DUMMYFUNCTION("IFERROR(IF(A1340=TODAY(),GOOGLEFINANCE(B1340),INDEX(GOOGLEFINANCE(B1340,""price"",A1340),2,2)))"),"")</f>
        <v/>
      </c>
      <c r="G1340" s="75" t="s">
        <v>66</v>
      </c>
    </row>
    <row r="1341" spans="1:7" ht="15.75" customHeight="1" x14ac:dyDescent="0.2">
      <c r="A1341" s="71"/>
      <c r="B1341" s="72"/>
      <c r="C1341" s="72"/>
      <c r="D1341" s="72"/>
      <c r="E1341" s="74" t="s">
        <v>66</v>
      </c>
      <c r="F1341" s="74" t="str">
        <f ca="1">IFERROR(__xludf.DUMMYFUNCTION("IFERROR(IF(A1341=TODAY(),GOOGLEFINANCE(B1341),INDEX(GOOGLEFINANCE(B1341,""price"",A1341),2,2)))"),"")</f>
        <v/>
      </c>
      <c r="G1341" s="75" t="s">
        <v>66</v>
      </c>
    </row>
    <row r="1342" spans="1:7" ht="15.75" customHeight="1" x14ac:dyDescent="0.2">
      <c r="A1342" s="71"/>
      <c r="B1342" s="72"/>
      <c r="C1342" s="72"/>
      <c r="D1342" s="72"/>
      <c r="E1342" s="74" t="s">
        <v>66</v>
      </c>
      <c r="F1342" s="74" t="str">
        <f ca="1">IFERROR(__xludf.DUMMYFUNCTION("IFERROR(IF(A1342=TODAY(),GOOGLEFINANCE(B1342),INDEX(GOOGLEFINANCE(B1342,""price"",A1342),2,2)))"),"")</f>
        <v/>
      </c>
      <c r="G1342" s="75" t="s">
        <v>66</v>
      </c>
    </row>
    <row r="1343" spans="1:7" ht="15.75" customHeight="1" x14ac:dyDescent="0.2">
      <c r="A1343" s="71"/>
      <c r="B1343" s="72"/>
      <c r="C1343" s="72"/>
      <c r="D1343" s="72"/>
      <c r="E1343" s="74" t="s">
        <v>66</v>
      </c>
      <c r="F1343" s="74" t="str">
        <f ca="1">IFERROR(__xludf.DUMMYFUNCTION("IFERROR(IF(A1343=TODAY(),GOOGLEFINANCE(B1343),INDEX(GOOGLEFINANCE(B1343,""price"",A1343),2,2)))"),"")</f>
        <v/>
      </c>
      <c r="G1343" s="75" t="s">
        <v>66</v>
      </c>
    </row>
    <row r="1344" spans="1:7" ht="15.75" customHeight="1" x14ac:dyDescent="0.2">
      <c r="A1344" s="71"/>
      <c r="B1344" s="72"/>
      <c r="C1344" s="72"/>
      <c r="D1344" s="72"/>
      <c r="E1344" s="74" t="s">
        <v>66</v>
      </c>
      <c r="F1344" s="74" t="str">
        <f ca="1">IFERROR(__xludf.DUMMYFUNCTION("IFERROR(IF(A1344=TODAY(),GOOGLEFINANCE(B1344),INDEX(GOOGLEFINANCE(B1344,""price"",A1344),2,2)))"),"")</f>
        <v/>
      </c>
      <c r="G1344" s="75" t="s">
        <v>66</v>
      </c>
    </row>
    <row r="1345" spans="1:7" ht="15.75" customHeight="1" x14ac:dyDescent="0.2">
      <c r="A1345" s="71"/>
      <c r="B1345" s="72"/>
      <c r="C1345" s="72"/>
      <c r="D1345" s="72"/>
      <c r="E1345" s="74" t="s">
        <v>66</v>
      </c>
      <c r="F1345" s="74" t="str">
        <f ca="1">IFERROR(__xludf.DUMMYFUNCTION("IFERROR(IF(A1345=TODAY(),GOOGLEFINANCE(B1345),INDEX(GOOGLEFINANCE(B1345,""price"",A1345),2,2)))"),"")</f>
        <v/>
      </c>
      <c r="G1345" s="75" t="s">
        <v>66</v>
      </c>
    </row>
    <row r="1346" spans="1:7" ht="15.75" customHeight="1" x14ac:dyDescent="0.2">
      <c r="A1346" s="71"/>
      <c r="B1346" s="72"/>
      <c r="C1346" s="72"/>
      <c r="D1346" s="72"/>
      <c r="E1346" s="74" t="s">
        <v>66</v>
      </c>
      <c r="F1346" s="74" t="str">
        <f ca="1">IFERROR(__xludf.DUMMYFUNCTION("IFERROR(IF(A1346=TODAY(),GOOGLEFINANCE(B1346),INDEX(GOOGLEFINANCE(B1346,""price"",A1346),2,2)))"),"")</f>
        <v/>
      </c>
      <c r="G1346" s="75" t="s">
        <v>66</v>
      </c>
    </row>
    <row r="1347" spans="1:7" ht="15.75" customHeight="1" x14ac:dyDescent="0.2">
      <c r="A1347" s="71"/>
      <c r="B1347" s="72"/>
      <c r="C1347" s="72"/>
      <c r="D1347" s="72"/>
      <c r="E1347" s="74" t="s">
        <v>66</v>
      </c>
      <c r="F1347" s="74" t="str">
        <f ca="1">IFERROR(__xludf.DUMMYFUNCTION("IFERROR(IF(A1347=TODAY(),GOOGLEFINANCE(B1347),INDEX(GOOGLEFINANCE(B1347,""price"",A1347),2,2)))"),"")</f>
        <v/>
      </c>
      <c r="G1347" s="75" t="s">
        <v>66</v>
      </c>
    </row>
    <row r="1348" spans="1:7" ht="15.75" customHeight="1" x14ac:dyDescent="0.2">
      <c r="A1348" s="71"/>
      <c r="B1348" s="72"/>
      <c r="C1348" s="72"/>
      <c r="D1348" s="72"/>
      <c r="E1348" s="74" t="s">
        <v>66</v>
      </c>
      <c r="F1348" s="74" t="str">
        <f ca="1">IFERROR(__xludf.DUMMYFUNCTION("IFERROR(IF(A1348=TODAY(),GOOGLEFINANCE(B1348),INDEX(GOOGLEFINANCE(B1348,""price"",A1348),2,2)))"),"")</f>
        <v/>
      </c>
      <c r="G1348" s="75" t="s">
        <v>66</v>
      </c>
    </row>
    <row r="1349" spans="1:7" ht="15.75" customHeight="1" x14ac:dyDescent="0.2">
      <c r="A1349" s="71"/>
      <c r="B1349" s="72"/>
      <c r="C1349" s="72"/>
      <c r="D1349" s="72"/>
      <c r="E1349" s="74" t="s">
        <v>66</v>
      </c>
      <c r="F1349" s="74" t="str">
        <f ca="1">IFERROR(__xludf.DUMMYFUNCTION("IFERROR(IF(A1349=TODAY(),GOOGLEFINANCE(B1349),INDEX(GOOGLEFINANCE(B1349,""price"",A1349),2,2)))"),"")</f>
        <v/>
      </c>
      <c r="G1349" s="75" t="s">
        <v>66</v>
      </c>
    </row>
    <row r="1350" spans="1:7" ht="15.75" customHeight="1" x14ac:dyDescent="0.2">
      <c r="A1350" s="71"/>
      <c r="B1350" s="72"/>
      <c r="C1350" s="72"/>
      <c r="D1350" s="72"/>
      <c r="E1350" s="74" t="s">
        <v>66</v>
      </c>
      <c r="F1350" s="74" t="str">
        <f ca="1">IFERROR(__xludf.DUMMYFUNCTION("IFERROR(IF(A1350=TODAY(),GOOGLEFINANCE(B1350),INDEX(GOOGLEFINANCE(B1350,""price"",A1350),2,2)))"),"")</f>
        <v/>
      </c>
      <c r="G1350" s="75" t="s">
        <v>66</v>
      </c>
    </row>
    <row r="1351" spans="1:7" ht="15.75" customHeight="1" x14ac:dyDescent="0.2">
      <c r="A1351" s="71"/>
      <c r="B1351" s="72"/>
      <c r="C1351" s="72"/>
      <c r="D1351" s="72"/>
      <c r="E1351" s="74" t="s">
        <v>66</v>
      </c>
      <c r="F1351" s="74" t="str">
        <f ca="1">IFERROR(__xludf.DUMMYFUNCTION("IFERROR(IF(A1351=TODAY(),GOOGLEFINANCE(B1351),INDEX(GOOGLEFINANCE(B1351,""price"",A1351),2,2)))"),"")</f>
        <v/>
      </c>
      <c r="G1351" s="75" t="s">
        <v>66</v>
      </c>
    </row>
    <row r="1352" spans="1:7" ht="15.75" customHeight="1" x14ac:dyDescent="0.2">
      <c r="A1352" s="71"/>
      <c r="B1352" s="72"/>
      <c r="C1352" s="72"/>
      <c r="D1352" s="72"/>
      <c r="E1352" s="74" t="s">
        <v>66</v>
      </c>
      <c r="F1352" s="74" t="str">
        <f ca="1">IFERROR(__xludf.DUMMYFUNCTION("IFERROR(IF(A1352=TODAY(),GOOGLEFINANCE(B1352),INDEX(GOOGLEFINANCE(B1352,""price"",A1352),2,2)))"),"")</f>
        <v/>
      </c>
      <c r="G1352" s="75" t="s">
        <v>66</v>
      </c>
    </row>
    <row r="1353" spans="1:7" ht="15.75" customHeight="1" x14ac:dyDescent="0.2">
      <c r="A1353" s="71"/>
      <c r="B1353" s="72"/>
      <c r="C1353" s="72"/>
      <c r="D1353" s="72"/>
      <c r="E1353" s="74" t="s">
        <v>66</v>
      </c>
      <c r="F1353" s="74" t="str">
        <f ca="1">IFERROR(__xludf.DUMMYFUNCTION("IFERROR(IF(A1353=TODAY(),GOOGLEFINANCE(B1353),INDEX(GOOGLEFINANCE(B1353,""price"",A1353),2,2)))"),"")</f>
        <v/>
      </c>
      <c r="G1353" s="75" t="s">
        <v>66</v>
      </c>
    </row>
    <row r="1354" spans="1:7" ht="15.75" customHeight="1" x14ac:dyDescent="0.2">
      <c r="A1354" s="71"/>
      <c r="B1354" s="72"/>
      <c r="C1354" s="72"/>
      <c r="D1354" s="72"/>
      <c r="E1354" s="74" t="s">
        <v>66</v>
      </c>
      <c r="F1354" s="74" t="str">
        <f ca="1">IFERROR(__xludf.DUMMYFUNCTION("IFERROR(IF(A1354=TODAY(),GOOGLEFINANCE(B1354),INDEX(GOOGLEFINANCE(B1354,""price"",A1354),2,2)))"),"")</f>
        <v/>
      </c>
      <c r="G1354" s="75" t="s">
        <v>66</v>
      </c>
    </row>
    <row r="1355" spans="1:7" ht="15.75" customHeight="1" x14ac:dyDescent="0.2">
      <c r="A1355" s="71"/>
      <c r="B1355" s="72"/>
      <c r="C1355" s="72"/>
      <c r="D1355" s="72"/>
      <c r="E1355" s="74" t="s">
        <v>66</v>
      </c>
      <c r="F1355" s="74" t="str">
        <f ca="1">IFERROR(__xludf.DUMMYFUNCTION("IFERROR(IF(A1355=TODAY(),GOOGLEFINANCE(B1355),INDEX(GOOGLEFINANCE(B1355,""price"",A1355),2,2)))"),"")</f>
        <v/>
      </c>
      <c r="G1355" s="75" t="s">
        <v>66</v>
      </c>
    </row>
    <row r="1356" spans="1:7" ht="15.75" customHeight="1" x14ac:dyDescent="0.2">
      <c r="A1356" s="71"/>
      <c r="B1356" s="72"/>
      <c r="C1356" s="72"/>
      <c r="D1356" s="72"/>
      <c r="E1356" s="74" t="s">
        <v>66</v>
      </c>
      <c r="F1356" s="74" t="str">
        <f ca="1">IFERROR(__xludf.DUMMYFUNCTION("IFERROR(IF(A1356=TODAY(),GOOGLEFINANCE(B1356),INDEX(GOOGLEFINANCE(B1356,""price"",A1356),2,2)))"),"")</f>
        <v/>
      </c>
      <c r="G1356" s="75" t="s">
        <v>66</v>
      </c>
    </row>
    <row r="1357" spans="1:7" ht="15.75" customHeight="1" x14ac:dyDescent="0.2">
      <c r="A1357" s="71"/>
      <c r="B1357" s="72"/>
      <c r="C1357" s="72"/>
      <c r="D1357" s="72"/>
      <c r="E1357" s="74" t="s">
        <v>66</v>
      </c>
      <c r="F1357" s="74" t="str">
        <f ca="1">IFERROR(__xludf.DUMMYFUNCTION("IFERROR(IF(A1357=TODAY(),GOOGLEFINANCE(B1357),INDEX(GOOGLEFINANCE(B1357,""price"",A1357),2,2)))"),"")</f>
        <v/>
      </c>
      <c r="G1357" s="75" t="s">
        <v>66</v>
      </c>
    </row>
    <row r="1358" spans="1:7" ht="15.75" customHeight="1" x14ac:dyDescent="0.2">
      <c r="A1358" s="71"/>
      <c r="B1358" s="72"/>
      <c r="C1358" s="72"/>
      <c r="D1358" s="72"/>
      <c r="E1358" s="74" t="s">
        <v>66</v>
      </c>
      <c r="F1358" s="74" t="str">
        <f ca="1">IFERROR(__xludf.DUMMYFUNCTION("IFERROR(IF(A1358=TODAY(),GOOGLEFINANCE(B1358),INDEX(GOOGLEFINANCE(B1358,""price"",A1358),2,2)))"),"")</f>
        <v/>
      </c>
      <c r="G1358" s="75" t="s">
        <v>66</v>
      </c>
    </row>
    <row r="1359" spans="1:7" ht="15.75" customHeight="1" x14ac:dyDescent="0.2">
      <c r="A1359" s="71"/>
      <c r="B1359" s="72"/>
      <c r="C1359" s="72"/>
      <c r="D1359" s="72"/>
      <c r="E1359" s="74" t="s">
        <v>66</v>
      </c>
      <c r="F1359" s="74" t="str">
        <f ca="1">IFERROR(__xludf.DUMMYFUNCTION("IFERROR(IF(A1359=TODAY(),GOOGLEFINANCE(B1359),INDEX(GOOGLEFINANCE(B1359,""price"",A1359),2,2)))"),"")</f>
        <v/>
      </c>
      <c r="G1359" s="75" t="s">
        <v>66</v>
      </c>
    </row>
    <row r="1360" spans="1:7" ht="15.75" customHeight="1" x14ac:dyDescent="0.2">
      <c r="A1360" s="71"/>
      <c r="B1360" s="72"/>
      <c r="C1360" s="72"/>
      <c r="D1360" s="72"/>
      <c r="E1360" s="74" t="s">
        <v>66</v>
      </c>
      <c r="F1360" s="74" t="str">
        <f ca="1">IFERROR(__xludf.DUMMYFUNCTION("IFERROR(IF(A1360=TODAY(),GOOGLEFINANCE(B1360),INDEX(GOOGLEFINANCE(B1360,""price"",A1360),2,2)))"),"")</f>
        <v/>
      </c>
      <c r="G1360" s="75" t="s">
        <v>66</v>
      </c>
    </row>
    <row r="1361" spans="1:7" ht="15.75" customHeight="1" x14ac:dyDescent="0.2">
      <c r="A1361" s="71"/>
      <c r="B1361" s="72"/>
      <c r="C1361" s="72"/>
      <c r="D1361" s="72"/>
      <c r="E1361" s="74" t="s">
        <v>66</v>
      </c>
      <c r="F1361" s="74" t="str">
        <f ca="1">IFERROR(__xludf.DUMMYFUNCTION("IFERROR(IF(A1361=TODAY(),GOOGLEFINANCE(B1361),INDEX(GOOGLEFINANCE(B1361,""price"",A1361),2,2)))"),"")</f>
        <v/>
      </c>
      <c r="G1361" s="75" t="s">
        <v>66</v>
      </c>
    </row>
    <row r="1362" spans="1:7" ht="15.75" customHeight="1" x14ac:dyDescent="0.2">
      <c r="A1362" s="71"/>
      <c r="B1362" s="72"/>
      <c r="C1362" s="72"/>
      <c r="D1362" s="72"/>
      <c r="E1362" s="74" t="s">
        <v>66</v>
      </c>
      <c r="F1362" s="74" t="str">
        <f ca="1">IFERROR(__xludf.DUMMYFUNCTION("IFERROR(IF(A1362=TODAY(),GOOGLEFINANCE(B1362),INDEX(GOOGLEFINANCE(B1362,""price"",A1362),2,2)))"),"")</f>
        <v/>
      </c>
      <c r="G1362" s="75" t="s">
        <v>66</v>
      </c>
    </row>
    <row r="1363" spans="1:7" ht="15.75" customHeight="1" x14ac:dyDescent="0.2">
      <c r="A1363" s="71"/>
      <c r="B1363" s="72"/>
      <c r="C1363" s="72"/>
      <c r="D1363" s="72"/>
      <c r="E1363" s="74" t="s">
        <v>66</v>
      </c>
      <c r="F1363" s="74" t="str">
        <f ca="1">IFERROR(__xludf.DUMMYFUNCTION("IFERROR(IF(A1363=TODAY(),GOOGLEFINANCE(B1363),INDEX(GOOGLEFINANCE(B1363,""price"",A1363),2,2)))"),"")</f>
        <v/>
      </c>
      <c r="G1363" s="75" t="s">
        <v>66</v>
      </c>
    </row>
    <row r="1364" spans="1:7" ht="15.75" customHeight="1" x14ac:dyDescent="0.2">
      <c r="A1364" s="71"/>
      <c r="B1364" s="72"/>
      <c r="C1364" s="72"/>
      <c r="D1364" s="72"/>
      <c r="E1364" s="74" t="s">
        <v>66</v>
      </c>
      <c r="F1364" s="74" t="str">
        <f ca="1">IFERROR(__xludf.DUMMYFUNCTION("IFERROR(IF(A1364=TODAY(),GOOGLEFINANCE(B1364),INDEX(GOOGLEFINANCE(B1364,""price"",A1364),2,2)))"),"")</f>
        <v/>
      </c>
      <c r="G1364" s="75" t="s">
        <v>66</v>
      </c>
    </row>
    <row r="1365" spans="1:7" ht="15.75" customHeight="1" x14ac:dyDescent="0.2">
      <c r="A1365" s="71"/>
      <c r="B1365" s="72"/>
      <c r="C1365" s="72"/>
      <c r="D1365" s="72"/>
      <c r="E1365" s="74" t="s">
        <v>66</v>
      </c>
      <c r="F1365" s="74" t="str">
        <f ca="1">IFERROR(__xludf.DUMMYFUNCTION("IFERROR(IF(A1365=TODAY(),GOOGLEFINANCE(B1365),INDEX(GOOGLEFINANCE(B1365,""price"",A1365),2,2)))"),"")</f>
        <v/>
      </c>
      <c r="G1365" s="75" t="s">
        <v>66</v>
      </c>
    </row>
    <row r="1366" spans="1:7" ht="15.75" customHeight="1" x14ac:dyDescent="0.2">
      <c r="A1366" s="71"/>
      <c r="B1366" s="72"/>
      <c r="C1366" s="72"/>
      <c r="D1366" s="72"/>
      <c r="E1366" s="74" t="s">
        <v>66</v>
      </c>
      <c r="F1366" s="74" t="str">
        <f ca="1">IFERROR(__xludf.DUMMYFUNCTION("IFERROR(IF(A1366=TODAY(),GOOGLEFINANCE(B1366),INDEX(GOOGLEFINANCE(B1366,""price"",A1366),2,2)))"),"")</f>
        <v/>
      </c>
      <c r="G1366" s="75" t="s">
        <v>66</v>
      </c>
    </row>
    <row r="1367" spans="1:7" ht="15.75" customHeight="1" x14ac:dyDescent="0.2">
      <c r="A1367" s="71"/>
      <c r="B1367" s="72"/>
      <c r="C1367" s="72"/>
      <c r="D1367" s="72"/>
      <c r="E1367" s="74" t="s">
        <v>66</v>
      </c>
      <c r="F1367" s="74" t="str">
        <f ca="1">IFERROR(__xludf.DUMMYFUNCTION("IFERROR(IF(A1367=TODAY(),GOOGLEFINANCE(B1367),INDEX(GOOGLEFINANCE(B1367,""price"",A1367),2,2)))"),"")</f>
        <v/>
      </c>
      <c r="G1367" s="75" t="s">
        <v>66</v>
      </c>
    </row>
    <row r="1368" spans="1:7" ht="15.75" customHeight="1" x14ac:dyDescent="0.2">
      <c r="A1368" s="71"/>
      <c r="B1368" s="72"/>
      <c r="C1368" s="72"/>
      <c r="D1368" s="72"/>
      <c r="E1368" s="74" t="s">
        <v>66</v>
      </c>
      <c r="F1368" s="74" t="str">
        <f ca="1">IFERROR(__xludf.DUMMYFUNCTION("IFERROR(IF(A1368=TODAY(),GOOGLEFINANCE(B1368),INDEX(GOOGLEFINANCE(B1368,""price"",A1368),2,2)))"),"")</f>
        <v/>
      </c>
      <c r="G1368" s="75" t="s">
        <v>66</v>
      </c>
    </row>
    <row r="1369" spans="1:7" ht="15.75" customHeight="1" x14ac:dyDescent="0.2">
      <c r="A1369" s="71"/>
      <c r="B1369" s="72"/>
      <c r="C1369" s="72"/>
      <c r="D1369" s="72"/>
      <c r="E1369" s="74" t="s">
        <v>66</v>
      </c>
      <c r="F1369" s="74" t="str">
        <f ca="1">IFERROR(__xludf.DUMMYFUNCTION("IFERROR(IF(A1369=TODAY(),GOOGLEFINANCE(B1369),INDEX(GOOGLEFINANCE(B1369,""price"",A1369),2,2)))"),"")</f>
        <v/>
      </c>
      <c r="G1369" s="75" t="s">
        <v>66</v>
      </c>
    </row>
    <row r="1370" spans="1:7" ht="15.75" customHeight="1" x14ac:dyDescent="0.2">
      <c r="A1370" s="71"/>
      <c r="B1370" s="72"/>
      <c r="C1370" s="72"/>
      <c r="D1370" s="72"/>
      <c r="E1370" s="74" t="s">
        <v>66</v>
      </c>
      <c r="F1370" s="74" t="str">
        <f ca="1">IFERROR(__xludf.DUMMYFUNCTION("IFERROR(IF(A1370=TODAY(),GOOGLEFINANCE(B1370),INDEX(GOOGLEFINANCE(B1370,""price"",A1370),2,2)))"),"")</f>
        <v/>
      </c>
      <c r="G1370" s="75" t="s">
        <v>66</v>
      </c>
    </row>
    <row r="1371" spans="1:7" ht="15.75" customHeight="1" x14ac:dyDescent="0.2">
      <c r="A1371" s="71"/>
      <c r="B1371" s="72"/>
      <c r="C1371" s="72"/>
      <c r="D1371" s="72"/>
      <c r="E1371" s="74" t="s">
        <v>66</v>
      </c>
      <c r="F1371" s="74" t="str">
        <f ca="1">IFERROR(__xludf.DUMMYFUNCTION("IFERROR(IF(A1371=TODAY(),GOOGLEFINANCE(B1371),INDEX(GOOGLEFINANCE(B1371,""price"",A1371),2,2)))"),"")</f>
        <v/>
      </c>
      <c r="G1371" s="75" t="s">
        <v>66</v>
      </c>
    </row>
    <row r="1372" spans="1:7" ht="15.75" customHeight="1" x14ac:dyDescent="0.2">
      <c r="A1372" s="71"/>
      <c r="B1372" s="72"/>
      <c r="C1372" s="72"/>
      <c r="D1372" s="72"/>
      <c r="E1372" s="74" t="s">
        <v>66</v>
      </c>
      <c r="F1372" s="74" t="str">
        <f ca="1">IFERROR(__xludf.DUMMYFUNCTION("IFERROR(IF(A1372=TODAY(),GOOGLEFINANCE(B1372),INDEX(GOOGLEFINANCE(B1372,""price"",A1372),2,2)))"),"")</f>
        <v/>
      </c>
      <c r="G1372" s="75" t="s">
        <v>66</v>
      </c>
    </row>
    <row r="1373" spans="1:7" ht="15.75" customHeight="1" x14ac:dyDescent="0.2">
      <c r="A1373" s="71"/>
      <c r="B1373" s="72"/>
      <c r="C1373" s="72"/>
      <c r="D1373" s="72"/>
      <c r="E1373" s="74" t="s">
        <v>66</v>
      </c>
      <c r="F1373" s="74" t="str">
        <f ca="1">IFERROR(__xludf.DUMMYFUNCTION("IFERROR(IF(A1373=TODAY(),GOOGLEFINANCE(B1373),INDEX(GOOGLEFINANCE(B1373,""price"",A1373),2,2)))"),"")</f>
        <v/>
      </c>
      <c r="G1373" s="75" t="s">
        <v>66</v>
      </c>
    </row>
    <row r="1374" spans="1:7" ht="15.75" customHeight="1" x14ac:dyDescent="0.2">
      <c r="A1374" s="71"/>
      <c r="B1374" s="72"/>
      <c r="C1374" s="72"/>
      <c r="D1374" s="72"/>
      <c r="E1374" s="74" t="s">
        <v>66</v>
      </c>
      <c r="F1374" s="74" t="str">
        <f ca="1">IFERROR(__xludf.DUMMYFUNCTION("IFERROR(IF(A1374=TODAY(),GOOGLEFINANCE(B1374),INDEX(GOOGLEFINANCE(B1374,""price"",A1374),2,2)))"),"")</f>
        <v/>
      </c>
      <c r="G1374" s="75" t="s">
        <v>66</v>
      </c>
    </row>
    <row r="1375" spans="1:7" ht="15.75" customHeight="1" x14ac:dyDescent="0.2">
      <c r="A1375" s="71"/>
      <c r="B1375" s="72"/>
      <c r="C1375" s="72"/>
      <c r="D1375" s="72"/>
      <c r="E1375" s="74" t="s">
        <v>66</v>
      </c>
      <c r="F1375" s="74" t="str">
        <f ca="1">IFERROR(__xludf.DUMMYFUNCTION("IFERROR(IF(A1375=TODAY(),GOOGLEFINANCE(B1375),INDEX(GOOGLEFINANCE(B1375,""price"",A1375),2,2)))"),"")</f>
        <v/>
      </c>
      <c r="G1375" s="75" t="s">
        <v>66</v>
      </c>
    </row>
    <row r="1376" spans="1:7" ht="15.75" customHeight="1" x14ac:dyDescent="0.2">
      <c r="A1376" s="71"/>
      <c r="B1376" s="72"/>
      <c r="C1376" s="72"/>
      <c r="D1376" s="72"/>
      <c r="E1376" s="74" t="s">
        <v>66</v>
      </c>
      <c r="F1376" s="74" t="str">
        <f ca="1">IFERROR(__xludf.DUMMYFUNCTION("IFERROR(IF(A1376=TODAY(),GOOGLEFINANCE(B1376),INDEX(GOOGLEFINANCE(B1376,""price"",A1376),2,2)))"),"")</f>
        <v/>
      </c>
      <c r="G1376" s="75" t="s">
        <v>66</v>
      </c>
    </row>
    <row r="1377" spans="1:7" ht="15.75" customHeight="1" x14ac:dyDescent="0.2">
      <c r="A1377" s="71"/>
      <c r="B1377" s="72"/>
      <c r="C1377" s="72"/>
      <c r="D1377" s="72"/>
      <c r="E1377" s="74" t="s">
        <v>66</v>
      </c>
      <c r="F1377" s="74" t="str">
        <f ca="1">IFERROR(__xludf.DUMMYFUNCTION("IFERROR(IF(A1377=TODAY(),GOOGLEFINANCE(B1377),INDEX(GOOGLEFINANCE(B1377,""price"",A1377),2,2)))"),"")</f>
        <v/>
      </c>
      <c r="G1377" s="75" t="s">
        <v>66</v>
      </c>
    </row>
    <row r="1378" spans="1:7" ht="15.75" customHeight="1" x14ac:dyDescent="0.2">
      <c r="A1378" s="71"/>
      <c r="B1378" s="72"/>
      <c r="C1378" s="72"/>
      <c r="D1378" s="72"/>
      <c r="E1378" s="74" t="s">
        <v>66</v>
      </c>
      <c r="F1378" s="74" t="str">
        <f ca="1">IFERROR(__xludf.DUMMYFUNCTION("IFERROR(IF(A1378=TODAY(),GOOGLEFINANCE(B1378),INDEX(GOOGLEFINANCE(B1378,""price"",A1378),2,2)))"),"")</f>
        <v/>
      </c>
      <c r="G1378" s="75" t="s">
        <v>66</v>
      </c>
    </row>
    <row r="1379" spans="1:7" ht="15.75" customHeight="1" x14ac:dyDescent="0.2">
      <c r="A1379" s="71"/>
      <c r="B1379" s="72"/>
      <c r="C1379" s="72"/>
      <c r="D1379" s="72"/>
      <c r="E1379" s="74" t="s">
        <v>66</v>
      </c>
      <c r="F1379" s="74" t="str">
        <f ca="1">IFERROR(__xludf.DUMMYFUNCTION("IFERROR(IF(A1379=TODAY(),GOOGLEFINANCE(B1379),INDEX(GOOGLEFINANCE(B1379,""price"",A1379),2,2)))"),"")</f>
        <v/>
      </c>
      <c r="G1379" s="75" t="s">
        <v>66</v>
      </c>
    </row>
    <row r="1380" spans="1:7" ht="15.75" customHeight="1" x14ac:dyDescent="0.2">
      <c r="A1380" s="71"/>
      <c r="B1380" s="72"/>
      <c r="C1380" s="72"/>
      <c r="D1380" s="72"/>
      <c r="E1380" s="74" t="s">
        <v>66</v>
      </c>
      <c r="F1380" s="74" t="str">
        <f ca="1">IFERROR(__xludf.DUMMYFUNCTION("IFERROR(IF(A1380=TODAY(),GOOGLEFINANCE(B1380),INDEX(GOOGLEFINANCE(B1380,""price"",A1380),2,2)))"),"")</f>
        <v/>
      </c>
      <c r="G1380" s="75" t="s">
        <v>66</v>
      </c>
    </row>
    <row r="1381" spans="1:7" ht="15.75" customHeight="1" x14ac:dyDescent="0.2">
      <c r="A1381" s="71"/>
      <c r="B1381" s="72"/>
      <c r="C1381" s="72"/>
      <c r="D1381" s="72"/>
      <c r="E1381" s="74" t="s">
        <v>66</v>
      </c>
      <c r="F1381" s="74" t="str">
        <f ca="1">IFERROR(__xludf.DUMMYFUNCTION("IFERROR(IF(A1381=TODAY(),GOOGLEFINANCE(B1381),INDEX(GOOGLEFINANCE(B1381,""price"",A1381),2,2)))"),"")</f>
        <v/>
      </c>
      <c r="G1381" s="75" t="s">
        <v>66</v>
      </c>
    </row>
    <row r="1382" spans="1:7" ht="15.75" customHeight="1" x14ac:dyDescent="0.2">
      <c r="A1382" s="71"/>
      <c r="B1382" s="72"/>
      <c r="C1382" s="72"/>
      <c r="D1382" s="72"/>
      <c r="E1382" s="74" t="s">
        <v>66</v>
      </c>
      <c r="F1382" s="74" t="str">
        <f ca="1">IFERROR(__xludf.DUMMYFUNCTION("IFERROR(IF(A1382=TODAY(),GOOGLEFINANCE(B1382),INDEX(GOOGLEFINANCE(B1382,""price"",A1382),2,2)))"),"")</f>
        <v/>
      </c>
      <c r="G1382" s="75" t="s">
        <v>66</v>
      </c>
    </row>
    <row r="1383" spans="1:7" ht="15.75" customHeight="1" x14ac:dyDescent="0.2">
      <c r="A1383" s="71"/>
      <c r="B1383" s="72"/>
      <c r="C1383" s="72"/>
      <c r="D1383" s="72"/>
      <c r="E1383" s="74" t="s">
        <v>66</v>
      </c>
      <c r="F1383" s="74" t="str">
        <f ca="1">IFERROR(__xludf.DUMMYFUNCTION("IFERROR(IF(A1383=TODAY(),GOOGLEFINANCE(B1383),INDEX(GOOGLEFINANCE(B1383,""price"",A1383),2,2)))"),"")</f>
        <v/>
      </c>
      <c r="G1383" s="75" t="s">
        <v>66</v>
      </c>
    </row>
    <row r="1384" spans="1:7" ht="15.75" customHeight="1" x14ac:dyDescent="0.2">
      <c r="A1384" s="71"/>
      <c r="B1384" s="72"/>
      <c r="C1384" s="72"/>
      <c r="D1384" s="72"/>
      <c r="E1384" s="74" t="s">
        <v>66</v>
      </c>
      <c r="F1384" s="74" t="str">
        <f ca="1">IFERROR(__xludf.DUMMYFUNCTION("IFERROR(IF(A1384=TODAY(),GOOGLEFINANCE(B1384),INDEX(GOOGLEFINANCE(B1384,""price"",A1384),2,2)))"),"")</f>
        <v/>
      </c>
      <c r="G1384" s="75" t="s">
        <v>66</v>
      </c>
    </row>
    <row r="1385" spans="1:7" ht="15.75" customHeight="1" x14ac:dyDescent="0.2">
      <c r="A1385" s="71"/>
      <c r="B1385" s="72"/>
      <c r="C1385" s="72"/>
      <c r="D1385" s="72"/>
      <c r="E1385" s="74" t="s">
        <v>66</v>
      </c>
      <c r="F1385" s="74" t="str">
        <f ca="1">IFERROR(__xludf.DUMMYFUNCTION("IFERROR(IF(A1385=TODAY(),GOOGLEFINANCE(B1385),INDEX(GOOGLEFINANCE(B1385,""price"",A1385),2,2)))"),"")</f>
        <v/>
      </c>
      <c r="G1385" s="75" t="s">
        <v>66</v>
      </c>
    </row>
    <row r="1386" spans="1:7" ht="15.75" customHeight="1" x14ac:dyDescent="0.2">
      <c r="A1386" s="71"/>
      <c r="B1386" s="72"/>
      <c r="C1386" s="72"/>
      <c r="D1386" s="72"/>
      <c r="E1386" s="74" t="s">
        <v>66</v>
      </c>
      <c r="F1386" s="74" t="str">
        <f ca="1">IFERROR(__xludf.DUMMYFUNCTION("IFERROR(IF(A1386=TODAY(),GOOGLEFINANCE(B1386),INDEX(GOOGLEFINANCE(B1386,""price"",A1386),2,2)))"),"")</f>
        <v/>
      </c>
      <c r="G1386" s="75" t="s">
        <v>66</v>
      </c>
    </row>
    <row r="1387" spans="1:7" ht="15.75" customHeight="1" x14ac:dyDescent="0.2">
      <c r="A1387" s="71"/>
      <c r="B1387" s="72"/>
      <c r="C1387" s="72"/>
      <c r="D1387" s="72"/>
      <c r="E1387" s="74" t="s">
        <v>66</v>
      </c>
      <c r="F1387" s="74" t="str">
        <f ca="1">IFERROR(__xludf.DUMMYFUNCTION("IFERROR(IF(A1387=TODAY(),GOOGLEFINANCE(B1387),INDEX(GOOGLEFINANCE(B1387,""price"",A1387),2,2)))"),"")</f>
        <v/>
      </c>
      <c r="G1387" s="75" t="s">
        <v>66</v>
      </c>
    </row>
    <row r="1388" spans="1:7" ht="15.75" customHeight="1" x14ac:dyDescent="0.2">
      <c r="A1388" s="71"/>
      <c r="B1388" s="72"/>
      <c r="C1388" s="72"/>
      <c r="D1388" s="72"/>
      <c r="E1388" s="74" t="s">
        <v>66</v>
      </c>
      <c r="F1388" s="74" t="str">
        <f ca="1">IFERROR(__xludf.DUMMYFUNCTION("IFERROR(IF(A1388=TODAY(),GOOGLEFINANCE(B1388),INDEX(GOOGLEFINANCE(B1388,""price"",A1388),2,2)))"),"")</f>
        <v/>
      </c>
      <c r="G1388" s="75" t="s">
        <v>66</v>
      </c>
    </row>
    <row r="1389" spans="1:7" ht="15.75" customHeight="1" x14ac:dyDescent="0.2">
      <c r="A1389" s="71"/>
      <c r="B1389" s="72"/>
      <c r="C1389" s="72"/>
      <c r="D1389" s="72"/>
      <c r="E1389" s="74" t="s">
        <v>66</v>
      </c>
      <c r="F1389" s="74" t="str">
        <f ca="1">IFERROR(__xludf.DUMMYFUNCTION("IFERROR(IF(A1389=TODAY(),GOOGLEFINANCE(B1389),INDEX(GOOGLEFINANCE(B1389,""price"",A1389),2,2)))"),"")</f>
        <v/>
      </c>
      <c r="G1389" s="75" t="s">
        <v>66</v>
      </c>
    </row>
    <row r="1390" spans="1:7" ht="15.75" customHeight="1" x14ac:dyDescent="0.2">
      <c r="A1390" s="71"/>
      <c r="B1390" s="72"/>
      <c r="C1390" s="72"/>
      <c r="D1390" s="72"/>
      <c r="E1390" s="74" t="s">
        <v>66</v>
      </c>
      <c r="F1390" s="74" t="str">
        <f ca="1">IFERROR(__xludf.DUMMYFUNCTION("IFERROR(IF(A1390=TODAY(),GOOGLEFINANCE(B1390),INDEX(GOOGLEFINANCE(B1390,""price"",A1390),2,2)))"),"")</f>
        <v/>
      </c>
      <c r="G1390" s="75" t="s">
        <v>66</v>
      </c>
    </row>
    <row r="1391" spans="1:7" ht="15.75" customHeight="1" x14ac:dyDescent="0.2">
      <c r="A1391" s="71"/>
      <c r="B1391" s="72"/>
      <c r="C1391" s="72"/>
      <c r="D1391" s="72"/>
      <c r="E1391" s="74" t="s">
        <v>66</v>
      </c>
      <c r="F1391" s="74" t="str">
        <f ca="1">IFERROR(__xludf.DUMMYFUNCTION("IFERROR(IF(A1391=TODAY(),GOOGLEFINANCE(B1391),INDEX(GOOGLEFINANCE(B1391,""price"",A1391),2,2)))"),"")</f>
        <v/>
      </c>
      <c r="G1391" s="75" t="s">
        <v>66</v>
      </c>
    </row>
    <row r="1392" spans="1:7" ht="15.75" customHeight="1" x14ac:dyDescent="0.2">
      <c r="A1392" s="71"/>
      <c r="B1392" s="72"/>
      <c r="C1392" s="72"/>
      <c r="D1392" s="72"/>
      <c r="E1392" s="74" t="s">
        <v>66</v>
      </c>
      <c r="F1392" s="74" t="str">
        <f ca="1">IFERROR(__xludf.DUMMYFUNCTION("IFERROR(IF(A1392=TODAY(),GOOGLEFINANCE(B1392),INDEX(GOOGLEFINANCE(B1392,""price"",A1392),2,2)))"),"")</f>
        <v/>
      </c>
      <c r="G1392" s="75" t="s">
        <v>66</v>
      </c>
    </row>
    <row r="1393" spans="1:7" ht="15.75" customHeight="1" x14ac:dyDescent="0.2">
      <c r="A1393" s="71"/>
      <c r="B1393" s="72"/>
      <c r="C1393" s="72"/>
      <c r="D1393" s="72"/>
      <c r="E1393" s="74" t="s">
        <v>66</v>
      </c>
      <c r="F1393" s="74" t="str">
        <f ca="1">IFERROR(__xludf.DUMMYFUNCTION("IFERROR(IF(A1393=TODAY(),GOOGLEFINANCE(B1393),INDEX(GOOGLEFINANCE(B1393,""price"",A1393),2,2)))"),"")</f>
        <v/>
      </c>
      <c r="G1393" s="75" t="s">
        <v>66</v>
      </c>
    </row>
    <row r="1394" spans="1:7" ht="15.75" customHeight="1" x14ac:dyDescent="0.2">
      <c r="A1394" s="71"/>
      <c r="B1394" s="72"/>
      <c r="C1394" s="72"/>
      <c r="D1394" s="72"/>
      <c r="E1394" s="74" t="s">
        <v>66</v>
      </c>
      <c r="F1394" s="74" t="str">
        <f ca="1">IFERROR(__xludf.DUMMYFUNCTION("IFERROR(IF(A1394=TODAY(),GOOGLEFINANCE(B1394),INDEX(GOOGLEFINANCE(B1394,""price"",A1394),2,2)))"),"")</f>
        <v/>
      </c>
      <c r="G1394" s="75" t="s">
        <v>66</v>
      </c>
    </row>
    <row r="1395" spans="1:7" ht="15.75" customHeight="1" x14ac:dyDescent="0.2">
      <c r="A1395" s="71"/>
      <c r="B1395" s="72"/>
      <c r="C1395" s="72"/>
      <c r="D1395" s="72"/>
      <c r="E1395" s="74" t="s">
        <v>66</v>
      </c>
      <c r="F1395" s="74" t="str">
        <f ca="1">IFERROR(__xludf.DUMMYFUNCTION("IFERROR(IF(A1395=TODAY(),GOOGLEFINANCE(B1395),INDEX(GOOGLEFINANCE(B1395,""price"",A1395),2,2)))"),"")</f>
        <v/>
      </c>
      <c r="G1395" s="75" t="s">
        <v>66</v>
      </c>
    </row>
    <row r="1396" spans="1:7" ht="15.75" customHeight="1" x14ac:dyDescent="0.2">
      <c r="A1396" s="71"/>
      <c r="B1396" s="72"/>
      <c r="C1396" s="72"/>
      <c r="D1396" s="72"/>
      <c r="E1396" s="74" t="s">
        <v>66</v>
      </c>
      <c r="F1396" s="74" t="str">
        <f ca="1">IFERROR(__xludf.DUMMYFUNCTION("IFERROR(IF(A1396=TODAY(),GOOGLEFINANCE(B1396),INDEX(GOOGLEFINANCE(B1396,""price"",A1396),2,2)))"),"")</f>
        <v/>
      </c>
      <c r="G1396" s="75" t="s">
        <v>66</v>
      </c>
    </row>
    <row r="1397" spans="1:7" ht="15.75" customHeight="1" x14ac:dyDescent="0.2">
      <c r="A1397" s="71"/>
      <c r="B1397" s="72"/>
      <c r="C1397" s="72"/>
      <c r="D1397" s="72"/>
      <c r="E1397" s="74" t="s">
        <v>66</v>
      </c>
      <c r="F1397" s="74" t="str">
        <f ca="1">IFERROR(__xludf.DUMMYFUNCTION("IFERROR(IF(A1397=TODAY(),GOOGLEFINANCE(B1397),INDEX(GOOGLEFINANCE(B1397,""price"",A1397),2,2)))"),"")</f>
        <v/>
      </c>
      <c r="G1397" s="75" t="s">
        <v>66</v>
      </c>
    </row>
    <row r="1398" spans="1:7" ht="15.75" customHeight="1" x14ac:dyDescent="0.2">
      <c r="A1398" s="71"/>
      <c r="B1398" s="72"/>
      <c r="C1398" s="72"/>
      <c r="D1398" s="72"/>
      <c r="E1398" s="74" t="s">
        <v>66</v>
      </c>
      <c r="F1398" s="74" t="str">
        <f ca="1">IFERROR(__xludf.DUMMYFUNCTION("IFERROR(IF(A1398=TODAY(),GOOGLEFINANCE(B1398),INDEX(GOOGLEFINANCE(B1398,""price"",A1398),2,2)))"),"")</f>
        <v/>
      </c>
      <c r="G1398" s="75" t="s">
        <v>66</v>
      </c>
    </row>
    <row r="1399" spans="1:7" ht="15.75" customHeight="1" x14ac:dyDescent="0.2">
      <c r="A1399" s="71"/>
      <c r="B1399" s="72"/>
      <c r="C1399" s="72"/>
      <c r="D1399" s="72"/>
      <c r="E1399" s="74" t="s">
        <v>66</v>
      </c>
      <c r="F1399" s="74" t="str">
        <f ca="1">IFERROR(__xludf.DUMMYFUNCTION("IFERROR(IF(A1399=TODAY(),GOOGLEFINANCE(B1399),INDEX(GOOGLEFINANCE(B1399,""price"",A1399),2,2)))"),"")</f>
        <v/>
      </c>
      <c r="G1399" s="75" t="s">
        <v>66</v>
      </c>
    </row>
    <row r="1400" spans="1:7" ht="15.75" customHeight="1" x14ac:dyDescent="0.2">
      <c r="A1400" s="71"/>
      <c r="B1400" s="72"/>
      <c r="C1400" s="72"/>
      <c r="D1400" s="72"/>
      <c r="E1400" s="74" t="s">
        <v>66</v>
      </c>
      <c r="F1400" s="74" t="str">
        <f ca="1">IFERROR(__xludf.DUMMYFUNCTION("IFERROR(IF(A1400=TODAY(),GOOGLEFINANCE(B1400),INDEX(GOOGLEFINANCE(B1400,""price"",A1400),2,2)))"),"")</f>
        <v/>
      </c>
      <c r="G1400" s="75" t="s">
        <v>66</v>
      </c>
    </row>
    <row r="1401" spans="1:7" ht="15.75" customHeight="1" x14ac:dyDescent="0.2">
      <c r="A1401" s="71"/>
      <c r="B1401" s="72"/>
      <c r="C1401" s="72"/>
      <c r="D1401" s="72"/>
      <c r="E1401" s="74" t="s">
        <v>66</v>
      </c>
      <c r="F1401" s="74" t="str">
        <f ca="1">IFERROR(__xludf.DUMMYFUNCTION("IFERROR(IF(A1401=TODAY(),GOOGLEFINANCE(B1401),INDEX(GOOGLEFINANCE(B1401,""price"",A1401),2,2)))"),"")</f>
        <v/>
      </c>
      <c r="G1401" s="75" t="s">
        <v>66</v>
      </c>
    </row>
    <row r="1402" spans="1:7" ht="15.75" customHeight="1" x14ac:dyDescent="0.2">
      <c r="A1402" s="71"/>
      <c r="B1402" s="72"/>
      <c r="C1402" s="72"/>
      <c r="D1402" s="72"/>
      <c r="E1402" s="74" t="s">
        <v>66</v>
      </c>
      <c r="F1402" s="74" t="str">
        <f ca="1">IFERROR(__xludf.DUMMYFUNCTION("IFERROR(IF(A1402=TODAY(),GOOGLEFINANCE(B1402),INDEX(GOOGLEFINANCE(B1402,""price"",A1402),2,2)))"),"")</f>
        <v/>
      </c>
      <c r="G1402" s="75" t="s">
        <v>66</v>
      </c>
    </row>
    <row r="1403" spans="1:7" ht="15.75" customHeight="1" x14ac:dyDescent="0.2">
      <c r="A1403" s="71"/>
      <c r="B1403" s="72"/>
      <c r="C1403" s="72"/>
      <c r="D1403" s="72"/>
      <c r="E1403" s="74" t="s">
        <v>66</v>
      </c>
      <c r="F1403" s="74" t="str">
        <f ca="1">IFERROR(__xludf.DUMMYFUNCTION("IFERROR(IF(A1403=TODAY(),GOOGLEFINANCE(B1403),INDEX(GOOGLEFINANCE(B1403,""price"",A1403),2,2)))"),"")</f>
        <v/>
      </c>
      <c r="G1403" s="75" t="s">
        <v>66</v>
      </c>
    </row>
    <row r="1404" spans="1:7" ht="15.75" customHeight="1" x14ac:dyDescent="0.2">
      <c r="A1404" s="71"/>
      <c r="B1404" s="72"/>
      <c r="C1404" s="72"/>
      <c r="D1404" s="72"/>
      <c r="E1404" s="74" t="s">
        <v>66</v>
      </c>
      <c r="F1404" s="74" t="str">
        <f ca="1">IFERROR(__xludf.DUMMYFUNCTION("IFERROR(IF(A1404=TODAY(),GOOGLEFINANCE(B1404),INDEX(GOOGLEFINANCE(B1404,""price"",A1404),2,2)))"),"")</f>
        <v/>
      </c>
      <c r="G1404" s="75" t="s">
        <v>66</v>
      </c>
    </row>
    <row r="1405" spans="1:7" ht="15.75" customHeight="1" x14ac:dyDescent="0.2">
      <c r="A1405" s="71"/>
      <c r="B1405" s="72"/>
      <c r="C1405" s="72"/>
      <c r="D1405" s="72"/>
      <c r="E1405" s="74" t="s">
        <v>66</v>
      </c>
      <c r="F1405" s="74" t="str">
        <f ca="1">IFERROR(__xludf.DUMMYFUNCTION("IFERROR(IF(A1405=TODAY(),GOOGLEFINANCE(B1405),INDEX(GOOGLEFINANCE(B1405,""price"",A1405),2,2)))"),"")</f>
        <v/>
      </c>
      <c r="G1405" s="75" t="s">
        <v>66</v>
      </c>
    </row>
    <row r="1406" spans="1:7" ht="15.75" customHeight="1" x14ac:dyDescent="0.2">
      <c r="A1406" s="71"/>
      <c r="B1406" s="72"/>
      <c r="C1406" s="72"/>
      <c r="D1406" s="72"/>
      <c r="E1406" s="74" t="s">
        <v>66</v>
      </c>
      <c r="F1406" s="74" t="str">
        <f ca="1">IFERROR(__xludf.DUMMYFUNCTION("IFERROR(IF(A1406=TODAY(),GOOGLEFINANCE(B1406),INDEX(GOOGLEFINANCE(B1406,""price"",A1406),2,2)))"),"")</f>
        <v/>
      </c>
      <c r="G1406" s="75" t="s">
        <v>66</v>
      </c>
    </row>
    <row r="1407" spans="1:7" ht="15.75" customHeight="1" x14ac:dyDescent="0.2">
      <c r="A1407" s="71"/>
      <c r="B1407" s="72"/>
      <c r="C1407" s="72"/>
      <c r="D1407" s="72"/>
      <c r="E1407" s="74" t="s">
        <v>66</v>
      </c>
      <c r="F1407" s="74" t="str">
        <f ca="1">IFERROR(__xludf.DUMMYFUNCTION("IFERROR(IF(A1407=TODAY(),GOOGLEFINANCE(B1407),INDEX(GOOGLEFINANCE(B1407,""price"",A1407),2,2)))"),"")</f>
        <v/>
      </c>
      <c r="G1407" s="75" t="s">
        <v>66</v>
      </c>
    </row>
    <row r="1408" spans="1:7" ht="15.75" customHeight="1" x14ac:dyDescent="0.2">
      <c r="A1408" s="71"/>
      <c r="B1408" s="72"/>
      <c r="C1408" s="72"/>
      <c r="D1408" s="72"/>
      <c r="E1408" s="74" t="s">
        <v>66</v>
      </c>
      <c r="F1408" s="74" t="str">
        <f ca="1">IFERROR(__xludf.DUMMYFUNCTION("IFERROR(IF(A1408=TODAY(),GOOGLEFINANCE(B1408),INDEX(GOOGLEFINANCE(B1408,""price"",A1408),2,2)))"),"")</f>
        <v/>
      </c>
      <c r="G1408" s="75" t="s">
        <v>66</v>
      </c>
    </row>
    <row r="1409" spans="1:7" ht="15.75" customHeight="1" x14ac:dyDescent="0.2">
      <c r="A1409" s="71"/>
      <c r="B1409" s="72"/>
      <c r="C1409" s="72"/>
      <c r="D1409" s="72"/>
      <c r="E1409" s="74" t="s">
        <v>66</v>
      </c>
      <c r="F1409" s="74" t="str">
        <f ca="1">IFERROR(__xludf.DUMMYFUNCTION("IFERROR(IF(A1409=TODAY(),GOOGLEFINANCE(B1409),INDEX(GOOGLEFINANCE(B1409,""price"",A1409),2,2)))"),"")</f>
        <v/>
      </c>
      <c r="G1409" s="75" t="s">
        <v>66</v>
      </c>
    </row>
    <row r="1410" spans="1:7" ht="15.75" customHeight="1" x14ac:dyDescent="0.2">
      <c r="A1410" s="71"/>
      <c r="B1410" s="72"/>
      <c r="C1410" s="72"/>
      <c r="D1410" s="72"/>
      <c r="E1410" s="74" t="s">
        <v>66</v>
      </c>
      <c r="F1410" s="74" t="str">
        <f ca="1">IFERROR(__xludf.DUMMYFUNCTION("IFERROR(IF(A1410=TODAY(),GOOGLEFINANCE(B1410),INDEX(GOOGLEFINANCE(B1410,""price"",A1410),2,2)))"),"")</f>
        <v/>
      </c>
      <c r="G1410" s="75" t="s">
        <v>66</v>
      </c>
    </row>
    <row r="1411" spans="1:7" ht="15.75" customHeight="1" x14ac:dyDescent="0.2">
      <c r="A1411" s="71"/>
      <c r="B1411" s="72"/>
      <c r="C1411" s="72"/>
      <c r="D1411" s="72"/>
      <c r="E1411" s="74" t="s">
        <v>66</v>
      </c>
      <c r="F1411" s="74" t="str">
        <f ca="1">IFERROR(__xludf.DUMMYFUNCTION("IFERROR(IF(A1411=TODAY(),GOOGLEFINANCE(B1411),INDEX(GOOGLEFINANCE(B1411,""price"",A1411),2,2)))"),"")</f>
        <v/>
      </c>
      <c r="G1411" s="75" t="s">
        <v>66</v>
      </c>
    </row>
    <row r="1412" spans="1:7" ht="15.75" customHeight="1" x14ac:dyDescent="0.2">
      <c r="A1412" s="71"/>
      <c r="B1412" s="72"/>
      <c r="C1412" s="72"/>
      <c r="D1412" s="72"/>
      <c r="E1412" s="74" t="s">
        <v>66</v>
      </c>
      <c r="F1412" s="74" t="str">
        <f ca="1">IFERROR(__xludf.DUMMYFUNCTION("IFERROR(IF(A1412=TODAY(),GOOGLEFINANCE(B1412),INDEX(GOOGLEFINANCE(B1412,""price"",A1412),2,2)))"),"")</f>
        <v/>
      </c>
      <c r="G1412" s="75" t="s">
        <v>66</v>
      </c>
    </row>
    <row r="1413" spans="1:7" ht="15.75" customHeight="1" x14ac:dyDescent="0.2">
      <c r="A1413" s="71"/>
      <c r="B1413" s="72"/>
      <c r="C1413" s="72"/>
      <c r="D1413" s="72"/>
      <c r="E1413" s="74" t="s">
        <v>66</v>
      </c>
      <c r="F1413" s="74" t="str">
        <f ca="1">IFERROR(__xludf.DUMMYFUNCTION("IFERROR(IF(A1413=TODAY(),GOOGLEFINANCE(B1413),INDEX(GOOGLEFINANCE(B1413,""price"",A1413),2,2)))"),"")</f>
        <v/>
      </c>
      <c r="G1413" s="75" t="s">
        <v>66</v>
      </c>
    </row>
    <row r="1414" spans="1:7" ht="15.75" customHeight="1" x14ac:dyDescent="0.2">
      <c r="A1414" s="71"/>
      <c r="B1414" s="72"/>
      <c r="C1414" s="72"/>
      <c r="D1414" s="72"/>
      <c r="E1414" s="74" t="s">
        <v>66</v>
      </c>
      <c r="F1414" s="74" t="str">
        <f ca="1">IFERROR(__xludf.DUMMYFUNCTION("IFERROR(IF(A1414=TODAY(),GOOGLEFINANCE(B1414),INDEX(GOOGLEFINANCE(B1414,""price"",A1414),2,2)))"),"")</f>
        <v/>
      </c>
      <c r="G1414" s="75" t="s">
        <v>66</v>
      </c>
    </row>
    <row r="1415" spans="1:7" ht="15.75" customHeight="1" x14ac:dyDescent="0.2">
      <c r="A1415" s="71"/>
      <c r="B1415" s="72"/>
      <c r="C1415" s="72"/>
      <c r="D1415" s="72"/>
      <c r="E1415" s="74" t="s">
        <v>66</v>
      </c>
      <c r="F1415" s="74" t="str">
        <f ca="1">IFERROR(__xludf.DUMMYFUNCTION("IFERROR(IF(A1415=TODAY(),GOOGLEFINANCE(B1415),INDEX(GOOGLEFINANCE(B1415,""price"",A1415),2,2)))"),"")</f>
        <v/>
      </c>
      <c r="G1415" s="75" t="s">
        <v>66</v>
      </c>
    </row>
    <row r="1416" spans="1:7" ht="15.75" customHeight="1" x14ac:dyDescent="0.2">
      <c r="A1416" s="71"/>
      <c r="B1416" s="72"/>
      <c r="C1416" s="72"/>
      <c r="D1416" s="72"/>
      <c r="E1416" s="74" t="s">
        <v>66</v>
      </c>
      <c r="F1416" s="74" t="str">
        <f ca="1">IFERROR(__xludf.DUMMYFUNCTION("IFERROR(IF(A1416=TODAY(),GOOGLEFINANCE(B1416),INDEX(GOOGLEFINANCE(B1416,""price"",A1416),2,2)))"),"")</f>
        <v/>
      </c>
      <c r="G1416" s="75" t="s">
        <v>66</v>
      </c>
    </row>
    <row r="1417" spans="1:7" ht="15.75" customHeight="1" x14ac:dyDescent="0.2">
      <c r="A1417" s="71"/>
      <c r="B1417" s="72"/>
      <c r="C1417" s="72"/>
      <c r="D1417" s="72"/>
      <c r="E1417" s="74" t="s">
        <v>66</v>
      </c>
      <c r="F1417" s="74" t="str">
        <f ca="1">IFERROR(__xludf.DUMMYFUNCTION("IFERROR(IF(A1417=TODAY(),GOOGLEFINANCE(B1417),INDEX(GOOGLEFINANCE(B1417,""price"",A1417),2,2)))"),"")</f>
        <v/>
      </c>
      <c r="G1417" s="75" t="s">
        <v>66</v>
      </c>
    </row>
    <row r="1418" spans="1:7" ht="15.75" customHeight="1" x14ac:dyDescent="0.2">
      <c r="A1418" s="71"/>
      <c r="B1418" s="72"/>
      <c r="C1418" s="72"/>
      <c r="D1418" s="72"/>
      <c r="E1418" s="74" t="s">
        <v>66</v>
      </c>
      <c r="F1418" s="74" t="str">
        <f ca="1">IFERROR(__xludf.DUMMYFUNCTION("IFERROR(IF(A1418=TODAY(),GOOGLEFINANCE(B1418),INDEX(GOOGLEFINANCE(B1418,""price"",A1418),2,2)))"),"")</f>
        <v/>
      </c>
      <c r="G1418" s="75" t="s">
        <v>66</v>
      </c>
    </row>
    <row r="1419" spans="1:7" ht="15.75" customHeight="1" x14ac:dyDescent="0.2">
      <c r="A1419" s="71"/>
      <c r="B1419" s="72"/>
      <c r="C1419" s="72"/>
      <c r="D1419" s="72"/>
      <c r="E1419" s="74" t="s">
        <v>66</v>
      </c>
      <c r="F1419" s="74" t="str">
        <f ca="1">IFERROR(__xludf.DUMMYFUNCTION("IFERROR(IF(A1419=TODAY(),GOOGLEFINANCE(B1419),INDEX(GOOGLEFINANCE(B1419,""price"",A1419),2,2)))"),"")</f>
        <v/>
      </c>
      <c r="G1419" s="75" t="s">
        <v>66</v>
      </c>
    </row>
    <row r="1420" spans="1:7" ht="15.75" customHeight="1" x14ac:dyDescent="0.2">
      <c r="A1420" s="71"/>
      <c r="B1420" s="72"/>
      <c r="C1420" s="72"/>
      <c r="D1420" s="72"/>
      <c r="E1420" s="74" t="s">
        <v>66</v>
      </c>
      <c r="F1420" s="74" t="str">
        <f ca="1">IFERROR(__xludf.DUMMYFUNCTION("IFERROR(IF(A1420=TODAY(),GOOGLEFINANCE(B1420),INDEX(GOOGLEFINANCE(B1420,""price"",A1420),2,2)))"),"")</f>
        <v/>
      </c>
      <c r="G1420" s="75" t="s">
        <v>66</v>
      </c>
    </row>
    <row r="1421" spans="1:7" ht="15.75" customHeight="1" x14ac:dyDescent="0.2">
      <c r="A1421" s="71"/>
      <c r="B1421" s="72"/>
      <c r="C1421" s="72"/>
      <c r="D1421" s="72"/>
      <c r="E1421" s="74" t="s">
        <v>66</v>
      </c>
      <c r="F1421" s="74" t="str">
        <f ca="1">IFERROR(__xludf.DUMMYFUNCTION("IFERROR(IF(A1421=TODAY(),GOOGLEFINANCE(B1421),INDEX(GOOGLEFINANCE(B1421,""price"",A1421),2,2)))"),"")</f>
        <v/>
      </c>
      <c r="G1421" s="75" t="s">
        <v>66</v>
      </c>
    </row>
    <row r="1422" spans="1:7" ht="15.75" customHeight="1" x14ac:dyDescent="0.2">
      <c r="A1422" s="71"/>
      <c r="B1422" s="72"/>
      <c r="C1422" s="72"/>
      <c r="D1422" s="72"/>
      <c r="E1422" s="74" t="s">
        <v>66</v>
      </c>
      <c r="F1422" s="74" t="str">
        <f ca="1">IFERROR(__xludf.DUMMYFUNCTION("IFERROR(IF(A1422=TODAY(),GOOGLEFINANCE(B1422),INDEX(GOOGLEFINANCE(B1422,""price"",A1422),2,2)))"),"")</f>
        <v/>
      </c>
      <c r="G1422" s="75" t="s">
        <v>66</v>
      </c>
    </row>
    <row r="1423" spans="1:7" ht="15.75" customHeight="1" x14ac:dyDescent="0.2">
      <c r="A1423" s="71"/>
      <c r="B1423" s="72"/>
      <c r="C1423" s="72"/>
      <c r="D1423" s="72"/>
      <c r="E1423" s="74" t="s">
        <v>66</v>
      </c>
      <c r="F1423" s="74" t="str">
        <f ca="1">IFERROR(__xludf.DUMMYFUNCTION("IFERROR(IF(A1423=TODAY(),GOOGLEFINANCE(B1423),INDEX(GOOGLEFINANCE(B1423,""price"",A1423),2,2)))"),"")</f>
        <v/>
      </c>
      <c r="G1423" s="75" t="s">
        <v>66</v>
      </c>
    </row>
    <row r="1424" spans="1:7" ht="15.75" customHeight="1" x14ac:dyDescent="0.2">
      <c r="A1424" s="71"/>
      <c r="B1424" s="72"/>
      <c r="C1424" s="72"/>
      <c r="D1424" s="72"/>
      <c r="E1424" s="74" t="s">
        <v>66</v>
      </c>
      <c r="F1424" s="74" t="str">
        <f ca="1">IFERROR(__xludf.DUMMYFUNCTION("IFERROR(IF(A1424=TODAY(),GOOGLEFINANCE(B1424),INDEX(GOOGLEFINANCE(B1424,""price"",A1424),2,2)))"),"")</f>
        <v/>
      </c>
      <c r="G1424" s="75" t="s">
        <v>66</v>
      </c>
    </row>
    <row r="1425" spans="1:7" ht="15.75" customHeight="1" x14ac:dyDescent="0.2">
      <c r="A1425" s="71"/>
      <c r="B1425" s="72"/>
      <c r="C1425" s="72"/>
      <c r="D1425" s="72"/>
      <c r="E1425" s="74" t="s">
        <v>66</v>
      </c>
      <c r="F1425" s="74" t="str">
        <f ca="1">IFERROR(__xludf.DUMMYFUNCTION("IFERROR(IF(A1425=TODAY(),GOOGLEFINANCE(B1425),INDEX(GOOGLEFINANCE(B1425,""price"",A1425),2,2)))"),"")</f>
        <v/>
      </c>
      <c r="G1425" s="75" t="s">
        <v>66</v>
      </c>
    </row>
    <row r="1426" spans="1:7" ht="15.75" customHeight="1" x14ac:dyDescent="0.2">
      <c r="A1426" s="71"/>
      <c r="B1426" s="72"/>
      <c r="C1426" s="72"/>
      <c r="D1426" s="72"/>
      <c r="E1426" s="74" t="s">
        <v>66</v>
      </c>
      <c r="F1426" s="74" t="str">
        <f ca="1">IFERROR(__xludf.DUMMYFUNCTION("IFERROR(IF(A1426=TODAY(),GOOGLEFINANCE(B1426),INDEX(GOOGLEFINANCE(B1426,""price"",A1426),2,2)))"),"")</f>
        <v/>
      </c>
      <c r="G1426" s="75" t="s">
        <v>66</v>
      </c>
    </row>
    <row r="1427" spans="1:7" ht="15.75" customHeight="1" x14ac:dyDescent="0.2">
      <c r="A1427" s="71"/>
      <c r="B1427" s="72"/>
      <c r="C1427" s="72"/>
      <c r="D1427" s="72"/>
      <c r="E1427" s="74" t="s">
        <v>66</v>
      </c>
      <c r="F1427" s="74" t="str">
        <f ca="1">IFERROR(__xludf.DUMMYFUNCTION("IFERROR(IF(A1427=TODAY(),GOOGLEFINANCE(B1427),INDEX(GOOGLEFINANCE(B1427,""price"",A1427),2,2)))"),"")</f>
        <v/>
      </c>
      <c r="G1427" s="75" t="s">
        <v>66</v>
      </c>
    </row>
    <row r="1428" spans="1:7" ht="15.75" customHeight="1" x14ac:dyDescent="0.2">
      <c r="A1428" s="71"/>
      <c r="B1428" s="72"/>
      <c r="C1428" s="72"/>
      <c r="D1428" s="72"/>
      <c r="E1428" s="74" t="s">
        <v>66</v>
      </c>
      <c r="F1428" s="74" t="str">
        <f ca="1">IFERROR(__xludf.DUMMYFUNCTION("IFERROR(IF(A1428=TODAY(),GOOGLEFINANCE(B1428),INDEX(GOOGLEFINANCE(B1428,""price"",A1428),2,2)))"),"")</f>
        <v/>
      </c>
      <c r="G1428" s="75" t="s">
        <v>66</v>
      </c>
    </row>
    <row r="1429" spans="1:7" ht="15.75" customHeight="1" x14ac:dyDescent="0.2">
      <c r="A1429" s="71"/>
      <c r="B1429" s="72"/>
      <c r="C1429" s="72"/>
      <c r="D1429" s="72"/>
      <c r="E1429" s="74" t="s">
        <v>66</v>
      </c>
      <c r="F1429" s="74" t="str">
        <f ca="1">IFERROR(__xludf.DUMMYFUNCTION("IFERROR(IF(A1429=TODAY(),GOOGLEFINANCE(B1429),INDEX(GOOGLEFINANCE(B1429,""price"",A1429),2,2)))"),"")</f>
        <v/>
      </c>
      <c r="G1429" s="75" t="s">
        <v>66</v>
      </c>
    </row>
    <row r="1430" spans="1:7" ht="15.75" customHeight="1" x14ac:dyDescent="0.2">
      <c r="A1430" s="71"/>
      <c r="B1430" s="72"/>
      <c r="C1430" s="72"/>
      <c r="D1430" s="72"/>
      <c r="E1430" s="74" t="s">
        <v>66</v>
      </c>
      <c r="F1430" s="74" t="str">
        <f ca="1">IFERROR(__xludf.DUMMYFUNCTION("IFERROR(IF(A1430=TODAY(),GOOGLEFINANCE(B1430),INDEX(GOOGLEFINANCE(B1430,""price"",A1430),2,2)))"),"")</f>
        <v/>
      </c>
      <c r="G1430" s="75" t="s">
        <v>66</v>
      </c>
    </row>
    <row r="1431" spans="1:7" ht="15.75" customHeight="1" x14ac:dyDescent="0.2">
      <c r="A1431" s="71"/>
      <c r="B1431" s="72"/>
      <c r="C1431" s="72"/>
      <c r="D1431" s="72"/>
      <c r="E1431" s="74" t="s">
        <v>66</v>
      </c>
      <c r="F1431" s="74" t="str">
        <f ca="1">IFERROR(__xludf.DUMMYFUNCTION("IFERROR(IF(A1431=TODAY(),GOOGLEFINANCE(B1431),INDEX(GOOGLEFINANCE(B1431,""price"",A1431),2,2)))"),"")</f>
        <v/>
      </c>
      <c r="G1431" s="75" t="s">
        <v>66</v>
      </c>
    </row>
    <row r="1432" spans="1:7" ht="15.75" customHeight="1" x14ac:dyDescent="0.2">
      <c r="A1432" s="71"/>
      <c r="B1432" s="72"/>
      <c r="C1432" s="72"/>
      <c r="D1432" s="72"/>
      <c r="E1432" s="74" t="s">
        <v>66</v>
      </c>
      <c r="F1432" s="74" t="str">
        <f ca="1">IFERROR(__xludf.DUMMYFUNCTION("IFERROR(IF(A1432=TODAY(),GOOGLEFINANCE(B1432),INDEX(GOOGLEFINANCE(B1432,""price"",A1432),2,2)))"),"")</f>
        <v/>
      </c>
      <c r="G1432" s="75" t="s">
        <v>66</v>
      </c>
    </row>
    <row r="1433" spans="1:7" ht="15.75" customHeight="1" x14ac:dyDescent="0.2">
      <c r="A1433" s="71"/>
      <c r="B1433" s="72"/>
      <c r="C1433" s="72"/>
      <c r="D1433" s="72"/>
      <c r="E1433" s="74" t="s">
        <v>66</v>
      </c>
      <c r="F1433" s="74" t="str">
        <f ca="1">IFERROR(__xludf.DUMMYFUNCTION("IFERROR(IF(A1433=TODAY(),GOOGLEFINANCE(B1433),INDEX(GOOGLEFINANCE(B1433,""price"",A1433),2,2)))"),"")</f>
        <v/>
      </c>
      <c r="G1433" s="75" t="s">
        <v>66</v>
      </c>
    </row>
    <row r="1434" spans="1:7" ht="15.75" customHeight="1" x14ac:dyDescent="0.2">
      <c r="A1434" s="71"/>
      <c r="B1434" s="72"/>
      <c r="C1434" s="72"/>
      <c r="D1434" s="72"/>
      <c r="E1434" s="74" t="s">
        <v>66</v>
      </c>
      <c r="F1434" s="74" t="str">
        <f ca="1">IFERROR(__xludf.DUMMYFUNCTION("IFERROR(IF(A1434=TODAY(),GOOGLEFINANCE(B1434),INDEX(GOOGLEFINANCE(B1434,""price"",A1434),2,2)))"),"")</f>
        <v/>
      </c>
      <c r="G1434" s="75" t="s">
        <v>66</v>
      </c>
    </row>
    <row r="1435" spans="1:7" ht="15.75" customHeight="1" x14ac:dyDescent="0.2">
      <c r="A1435" s="71"/>
      <c r="B1435" s="72"/>
      <c r="C1435" s="72"/>
      <c r="D1435" s="72"/>
      <c r="E1435" s="74" t="s">
        <v>66</v>
      </c>
      <c r="F1435" s="74" t="str">
        <f ca="1">IFERROR(__xludf.DUMMYFUNCTION("IFERROR(IF(A1435=TODAY(),GOOGLEFINANCE(B1435),INDEX(GOOGLEFINANCE(B1435,""price"",A1435),2,2)))"),"")</f>
        <v/>
      </c>
      <c r="G1435" s="75" t="s">
        <v>66</v>
      </c>
    </row>
    <row r="1436" spans="1:7" ht="15.75" customHeight="1" x14ac:dyDescent="0.2">
      <c r="A1436" s="71"/>
      <c r="B1436" s="72"/>
      <c r="C1436" s="72"/>
      <c r="D1436" s="72"/>
      <c r="E1436" s="74" t="s">
        <v>66</v>
      </c>
      <c r="F1436" s="74" t="str">
        <f ca="1">IFERROR(__xludf.DUMMYFUNCTION("IFERROR(IF(A1436=TODAY(),GOOGLEFINANCE(B1436),INDEX(GOOGLEFINANCE(B1436,""price"",A1436),2,2)))"),"")</f>
        <v/>
      </c>
      <c r="G1436" s="75" t="s">
        <v>66</v>
      </c>
    </row>
    <row r="1437" spans="1:7" ht="15.75" customHeight="1" x14ac:dyDescent="0.2">
      <c r="A1437" s="71"/>
      <c r="B1437" s="72"/>
      <c r="C1437" s="72"/>
      <c r="D1437" s="72"/>
      <c r="E1437" s="74" t="s">
        <v>66</v>
      </c>
      <c r="F1437" s="74" t="str">
        <f ca="1">IFERROR(__xludf.DUMMYFUNCTION("IFERROR(IF(A1437=TODAY(),GOOGLEFINANCE(B1437),INDEX(GOOGLEFINANCE(B1437,""price"",A1437),2,2)))"),"")</f>
        <v/>
      </c>
      <c r="G1437" s="75" t="s">
        <v>66</v>
      </c>
    </row>
    <row r="1438" spans="1:7" ht="15.75" customHeight="1" x14ac:dyDescent="0.2">
      <c r="A1438" s="71"/>
      <c r="B1438" s="72"/>
      <c r="C1438" s="72"/>
      <c r="D1438" s="72"/>
      <c r="E1438" s="74" t="s">
        <v>66</v>
      </c>
      <c r="F1438" s="74" t="str">
        <f ca="1">IFERROR(__xludf.DUMMYFUNCTION("IFERROR(IF(A1438=TODAY(),GOOGLEFINANCE(B1438),INDEX(GOOGLEFINANCE(B1438,""price"",A1438),2,2)))"),"")</f>
        <v/>
      </c>
      <c r="G1438" s="75" t="s">
        <v>66</v>
      </c>
    </row>
    <row r="1439" spans="1:7" ht="15.75" customHeight="1" x14ac:dyDescent="0.2">
      <c r="A1439" s="71"/>
      <c r="B1439" s="72"/>
      <c r="C1439" s="72"/>
      <c r="D1439" s="72"/>
      <c r="E1439" s="74" t="s">
        <v>66</v>
      </c>
      <c r="F1439" s="74" t="str">
        <f ca="1">IFERROR(__xludf.DUMMYFUNCTION("IFERROR(IF(A1439=TODAY(),GOOGLEFINANCE(B1439),INDEX(GOOGLEFINANCE(B1439,""price"",A1439),2,2)))"),"")</f>
        <v/>
      </c>
      <c r="G1439" s="75" t="s">
        <v>66</v>
      </c>
    </row>
    <row r="1440" spans="1:7" ht="15.75" customHeight="1" x14ac:dyDescent="0.2">
      <c r="A1440" s="71"/>
      <c r="B1440" s="72"/>
      <c r="C1440" s="72"/>
      <c r="D1440" s="72"/>
      <c r="E1440" s="74" t="s">
        <v>66</v>
      </c>
      <c r="F1440" s="74" t="str">
        <f ca="1">IFERROR(__xludf.DUMMYFUNCTION("IFERROR(IF(A1440=TODAY(),GOOGLEFINANCE(B1440),INDEX(GOOGLEFINANCE(B1440,""price"",A1440),2,2)))"),"")</f>
        <v/>
      </c>
      <c r="G1440" s="75" t="s">
        <v>66</v>
      </c>
    </row>
    <row r="1441" spans="1:7" ht="15.75" customHeight="1" x14ac:dyDescent="0.2">
      <c r="A1441" s="71"/>
      <c r="B1441" s="72"/>
      <c r="C1441" s="72"/>
      <c r="D1441" s="72"/>
      <c r="E1441" s="74" t="s">
        <v>66</v>
      </c>
      <c r="F1441" s="74" t="str">
        <f ca="1">IFERROR(__xludf.DUMMYFUNCTION("IFERROR(IF(A1441=TODAY(),GOOGLEFINANCE(B1441),INDEX(GOOGLEFINANCE(B1441,""price"",A1441),2,2)))"),"")</f>
        <v/>
      </c>
      <c r="G1441" s="75" t="s">
        <v>66</v>
      </c>
    </row>
    <row r="1442" spans="1:7" ht="15.75" customHeight="1" x14ac:dyDescent="0.2">
      <c r="A1442" s="71"/>
      <c r="B1442" s="72"/>
      <c r="C1442" s="72"/>
      <c r="D1442" s="72"/>
      <c r="E1442" s="74" t="s">
        <v>66</v>
      </c>
      <c r="F1442" s="74" t="str">
        <f ca="1">IFERROR(__xludf.DUMMYFUNCTION("IFERROR(IF(A1442=TODAY(),GOOGLEFINANCE(B1442),INDEX(GOOGLEFINANCE(B1442,""price"",A1442),2,2)))"),"")</f>
        <v/>
      </c>
      <c r="G1442" s="75" t="s">
        <v>66</v>
      </c>
    </row>
    <row r="1443" spans="1:7" ht="15.75" customHeight="1" x14ac:dyDescent="0.2">
      <c r="A1443" s="71"/>
      <c r="B1443" s="72"/>
      <c r="C1443" s="72"/>
      <c r="D1443" s="72"/>
      <c r="E1443" s="74" t="s">
        <v>66</v>
      </c>
      <c r="F1443" s="74" t="str">
        <f ca="1">IFERROR(__xludf.DUMMYFUNCTION("IFERROR(IF(A1443=TODAY(),GOOGLEFINANCE(B1443),INDEX(GOOGLEFINANCE(B1443,""price"",A1443),2,2)))"),"")</f>
        <v/>
      </c>
      <c r="G1443" s="75" t="s">
        <v>66</v>
      </c>
    </row>
    <row r="1444" spans="1:7" ht="15.75" customHeight="1" x14ac:dyDescent="0.2">
      <c r="A1444" s="71"/>
      <c r="B1444" s="72"/>
      <c r="C1444" s="72"/>
      <c r="D1444" s="72"/>
      <c r="E1444" s="74" t="s">
        <v>66</v>
      </c>
      <c r="F1444" s="74" t="str">
        <f ca="1">IFERROR(__xludf.DUMMYFUNCTION("IFERROR(IF(A1444=TODAY(),GOOGLEFINANCE(B1444),INDEX(GOOGLEFINANCE(B1444,""price"",A1444),2,2)))"),"")</f>
        <v/>
      </c>
      <c r="G1444" s="75" t="s">
        <v>66</v>
      </c>
    </row>
    <row r="1445" spans="1:7" ht="15.75" customHeight="1" x14ac:dyDescent="0.2">
      <c r="A1445" s="71"/>
      <c r="B1445" s="72"/>
      <c r="C1445" s="72"/>
      <c r="D1445" s="72"/>
      <c r="E1445" s="74" t="s">
        <v>66</v>
      </c>
      <c r="F1445" s="74" t="str">
        <f ca="1">IFERROR(__xludf.DUMMYFUNCTION("IFERROR(IF(A1445=TODAY(),GOOGLEFINANCE(B1445),INDEX(GOOGLEFINANCE(B1445,""price"",A1445),2,2)))"),"")</f>
        <v/>
      </c>
      <c r="G1445" s="75" t="s">
        <v>66</v>
      </c>
    </row>
    <row r="1446" spans="1:7" ht="15.75" customHeight="1" x14ac:dyDescent="0.2">
      <c r="A1446" s="71"/>
      <c r="B1446" s="72"/>
      <c r="C1446" s="72"/>
      <c r="D1446" s="72"/>
      <c r="E1446" s="74" t="s">
        <v>66</v>
      </c>
      <c r="F1446" s="74" t="str">
        <f ca="1">IFERROR(__xludf.DUMMYFUNCTION("IFERROR(IF(A1446=TODAY(),GOOGLEFINANCE(B1446),INDEX(GOOGLEFINANCE(B1446,""price"",A1446),2,2)))"),"")</f>
        <v/>
      </c>
      <c r="G1446" s="75" t="s">
        <v>66</v>
      </c>
    </row>
    <row r="1447" spans="1:7" ht="15.75" customHeight="1" x14ac:dyDescent="0.2">
      <c r="A1447" s="71"/>
      <c r="B1447" s="72"/>
      <c r="C1447" s="72"/>
      <c r="D1447" s="72"/>
      <c r="E1447" s="74" t="s">
        <v>66</v>
      </c>
      <c r="F1447" s="74" t="str">
        <f ca="1">IFERROR(__xludf.DUMMYFUNCTION("IFERROR(IF(A1447=TODAY(),GOOGLEFINANCE(B1447),INDEX(GOOGLEFINANCE(B1447,""price"",A1447),2,2)))"),"")</f>
        <v/>
      </c>
      <c r="G1447" s="75" t="s">
        <v>66</v>
      </c>
    </row>
    <row r="1448" spans="1:7" ht="15.75" customHeight="1" x14ac:dyDescent="0.2">
      <c r="A1448" s="71"/>
      <c r="B1448" s="72"/>
      <c r="C1448" s="72"/>
      <c r="D1448" s="72"/>
      <c r="E1448" s="74" t="s">
        <v>66</v>
      </c>
      <c r="F1448" s="74" t="str">
        <f ca="1">IFERROR(__xludf.DUMMYFUNCTION("IFERROR(IF(A1448=TODAY(),GOOGLEFINANCE(B1448),INDEX(GOOGLEFINANCE(B1448,""price"",A1448),2,2)))"),"")</f>
        <v/>
      </c>
      <c r="G1448" s="75" t="s">
        <v>66</v>
      </c>
    </row>
    <row r="1449" spans="1:7" ht="15.75" customHeight="1" x14ac:dyDescent="0.2">
      <c r="A1449" s="71"/>
      <c r="B1449" s="72"/>
      <c r="C1449" s="72"/>
      <c r="D1449" s="72"/>
      <c r="E1449" s="74" t="s">
        <v>66</v>
      </c>
      <c r="F1449" s="74" t="str">
        <f ca="1">IFERROR(__xludf.DUMMYFUNCTION("IFERROR(IF(A1449=TODAY(),GOOGLEFINANCE(B1449),INDEX(GOOGLEFINANCE(B1449,""price"",A1449),2,2)))"),"")</f>
        <v/>
      </c>
      <c r="G1449" s="75" t="s">
        <v>66</v>
      </c>
    </row>
    <row r="1450" spans="1:7" ht="15.75" customHeight="1" x14ac:dyDescent="0.2">
      <c r="A1450" s="71"/>
      <c r="B1450" s="72"/>
      <c r="C1450" s="72"/>
      <c r="D1450" s="72"/>
      <c r="E1450" s="74" t="s">
        <v>66</v>
      </c>
      <c r="F1450" s="74" t="str">
        <f ca="1">IFERROR(__xludf.DUMMYFUNCTION("IFERROR(IF(A1450=TODAY(),GOOGLEFINANCE(B1450),INDEX(GOOGLEFINANCE(B1450,""price"",A1450),2,2)))"),"")</f>
        <v/>
      </c>
      <c r="G1450" s="75" t="s">
        <v>66</v>
      </c>
    </row>
    <row r="1451" spans="1:7" ht="15.75" customHeight="1" x14ac:dyDescent="0.2">
      <c r="A1451" s="71"/>
      <c r="B1451" s="72"/>
      <c r="C1451" s="72"/>
      <c r="D1451" s="72"/>
      <c r="E1451" s="74" t="s">
        <v>66</v>
      </c>
      <c r="F1451" s="74" t="str">
        <f ca="1">IFERROR(__xludf.DUMMYFUNCTION("IFERROR(IF(A1451=TODAY(),GOOGLEFINANCE(B1451),INDEX(GOOGLEFINANCE(B1451,""price"",A1451),2,2)))"),"")</f>
        <v/>
      </c>
      <c r="G1451" s="75" t="s">
        <v>66</v>
      </c>
    </row>
    <row r="1452" spans="1:7" ht="15.75" customHeight="1" x14ac:dyDescent="0.2">
      <c r="A1452" s="71"/>
      <c r="B1452" s="72"/>
      <c r="C1452" s="72"/>
      <c r="D1452" s="72"/>
      <c r="E1452" s="74" t="s">
        <v>66</v>
      </c>
      <c r="F1452" s="74" t="str">
        <f ca="1">IFERROR(__xludf.DUMMYFUNCTION("IFERROR(IF(A1452=TODAY(),GOOGLEFINANCE(B1452),INDEX(GOOGLEFINANCE(B1452,""price"",A1452),2,2)))"),"")</f>
        <v/>
      </c>
      <c r="G1452" s="75" t="s">
        <v>66</v>
      </c>
    </row>
    <row r="1453" spans="1:7" ht="15.75" customHeight="1" x14ac:dyDescent="0.2">
      <c r="A1453" s="71"/>
      <c r="B1453" s="72"/>
      <c r="C1453" s="72"/>
      <c r="D1453" s="72"/>
      <c r="E1453" s="74" t="s">
        <v>66</v>
      </c>
      <c r="F1453" s="74" t="str">
        <f ca="1">IFERROR(__xludf.DUMMYFUNCTION("IFERROR(IF(A1453=TODAY(),GOOGLEFINANCE(B1453),INDEX(GOOGLEFINANCE(B1453,""price"",A1453),2,2)))"),"")</f>
        <v/>
      </c>
      <c r="G1453" s="75" t="s">
        <v>66</v>
      </c>
    </row>
    <row r="1454" spans="1:7" ht="15.75" customHeight="1" x14ac:dyDescent="0.2">
      <c r="A1454" s="71"/>
      <c r="B1454" s="72"/>
      <c r="C1454" s="72"/>
      <c r="D1454" s="72"/>
      <c r="E1454" s="74" t="s">
        <v>66</v>
      </c>
      <c r="F1454" s="74" t="str">
        <f ca="1">IFERROR(__xludf.DUMMYFUNCTION("IFERROR(IF(A1454=TODAY(),GOOGLEFINANCE(B1454),INDEX(GOOGLEFINANCE(B1454,""price"",A1454),2,2)))"),"")</f>
        <v/>
      </c>
      <c r="G1454" s="75" t="s">
        <v>66</v>
      </c>
    </row>
    <row r="1455" spans="1:7" ht="15.75" customHeight="1" x14ac:dyDescent="0.2">
      <c r="A1455" s="71"/>
      <c r="B1455" s="72"/>
      <c r="C1455" s="72"/>
      <c r="D1455" s="72"/>
      <c r="E1455" s="74" t="s">
        <v>66</v>
      </c>
      <c r="F1455" s="74" t="str">
        <f ca="1">IFERROR(__xludf.DUMMYFUNCTION("IFERROR(IF(A1455=TODAY(),GOOGLEFINANCE(B1455),INDEX(GOOGLEFINANCE(B1455,""price"",A1455),2,2)))"),"")</f>
        <v/>
      </c>
      <c r="G1455" s="75" t="s">
        <v>66</v>
      </c>
    </row>
    <row r="1456" spans="1:7" ht="15.75" customHeight="1" x14ac:dyDescent="0.2">
      <c r="A1456" s="71"/>
      <c r="B1456" s="72"/>
      <c r="C1456" s="72"/>
      <c r="D1456" s="72"/>
      <c r="E1456" s="74" t="s">
        <v>66</v>
      </c>
      <c r="F1456" s="74" t="str">
        <f ca="1">IFERROR(__xludf.DUMMYFUNCTION("IFERROR(IF(A1456=TODAY(),GOOGLEFINANCE(B1456),INDEX(GOOGLEFINANCE(B1456,""price"",A1456),2,2)))"),"")</f>
        <v/>
      </c>
      <c r="G1456" s="75" t="s">
        <v>66</v>
      </c>
    </row>
    <row r="1457" spans="1:7" ht="15.75" customHeight="1" x14ac:dyDescent="0.2">
      <c r="A1457" s="71"/>
      <c r="B1457" s="72"/>
      <c r="C1457" s="72"/>
      <c r="D1457" s="72"/>
      <c r="E1457" s="74" t="s">
        <v>66</v>
      </c>
      <c r="F1457" s="74" t="str">
        <f ca="1">IFERROR(__xludf.DUMMYFUNCTION("IFERROR(IF(A1457=TODAY(),GOOGLEFINANCE(B1457),INDEX(GOOGLEFINANCE(B1457,""price"",A1457),2,2)))"),"")</f>
        <v/>
      </c>
      <c r="G1457" s="75" t="s">
        <v>66</v>
      </c>
    </row>
    <row r="1458" spans="1:7" ht="15.75" customHeight="1" x14ac:dyDescent="0.2">
      <c r="A1458" s="71"/>
      <c r="B1458" s="72"/>
      <c r="C1458" s="72"/>
      <c r="D1458" s="72"/>
      <c r="E1458" s="74" t="s">
        <v>66</v>
      </c>
      <c r="F1458" s="74" t="str">
        <f ca="1">IFERROR(__xludf.DUMMYFUNCTION("IFERROR(IF(A1458=TODAY(),GOOGLEFINANCE(B1458),INDEX(GOOGLEFINANCE(B1458,""price"",A1458),2,2)))"),"")</f>
        <v/>
      </c>
      <c r="G1458" s="75" t="s">
        <v>66</v>
      </c>
    </row>
    <row r="1459" spans="1:7" ht="15.75" customHeight="1" x14ac:dyDescent="0.2">
      <c r="A1459" s="71"/>
      <c r="B1459" s="72"/>
      <c r="C1459" s="72"/>
      <c r="D1459" s="72"/>
      <c r="E1459" s="74" t="s">
        <v>66</v>
      </c>
      <c r="F1459" s="74" t="str">
        <f ca="1">IFERROR(__xludf.DUMMYFUNCTION("IFERROR(IF(A1459=TODAY(),GOOGLEFINANCE(B1459),INDEX(GOOGLEFINANCE(B1459,""price"",A1459),2,2)))"),"")</f>
        <v/>
      </c>
      <c r="G1459" s="75" t="s">
        <v>66</v>
      </c>
    </row>
    <row r="1460" spans="1:7" ht="15.75" customHeight="1" x14ac:dyDescent="0.2">
      <c r="A1460" s="71"/>
      <c r="B1460" s="72"/>
      <c r="C1460" s="72"/>
      <c r="D1460" s="72"/>
      <c r="E1460" s="74" t="s">
        <v>66</v>
      </c>
      <c r="F1460" s="74" t="str">
        <f ca="1">IFERROR(__xludf.DUMMYFUNCTION("IFERROR(IF(A1460=TODAY(),GOOGLEFINANCE(B1460),INDEX(GOOGLEFINANCE(B1460,""price"",A1460),2,2)))"),"")</f>
        <v/>
      </c>
      <c r="G1460" s="75" t="s">
        <v>66</v>
      </c>
    </row>
    <row r="1461" spans="1:7" ht="15.75" customHeight="1" x14ac:dyDescent="0.2">
      <c r="A1461" s="71"/>
      <c r="B1461" s="72"/>
      <c r="C1461" s="72"/>
      <c r="D1461" s="72"/>
      <c r="E1461" s="74" t="s">
        <v>66</v>
      </c>
      <c r="F1461" s="74" t="str">
        <f ca="1">IFERROR(__xludf.DUMMYFUNCTION("IFERROR(IF(A1461=TODAY(),GOOGLEFINANCE(B1461),INDEX(GOOGLEFINANCE(B1461,""price"",A1461),2,2)))"),"")</f>
        <v/>
      </c>
      <c r="G1461" s="75" t="s">
        <v>66</v>
      </c>
    </row>
    <row r="1462" spans="1:7" ht="15.75" customHeight="1" x14ac:dyDescent="0.2">
      <c r="A1462" s="71"/>
      <c r="B1462" s="72"/>
      <c r="C1462" s="72"/>
      <c r="D1462" s="72"/>
      <c r="E1462" s="74" t="s">
        <v>66</v>
      </c>
      <c r="F1462" s="74" t="str">
        <f ca="1">IFERROR(__xludf.DUMMYFUNCTION("IFERROR(IF(A1462=TODAY(),GOOGLEFINANCE(B1462),INDEX(GOOGLEFINANCE(B1462,""price"",A1462),2,2)))"),"")</f>
        <v/>
      </c>
      <c r="G1462" s="75" t="s">
        <v>66</v>
      </c>
    </row>
    <row r="1463" spans="1:7" ht="15.75" customHeight="1" x14ac:dyDescent="0.2">
      <c r="A1463" s="71"/>
      <c r="B1463" s="72"/>
      <c r="C1463" s="72"/>
      <c r="D1463" s="72"/>
      <c r="E1463" s="74" t="s">
        <v>66</v>
      </c>
      <c r="F1463" s="74" t="str">
        <f ca="1">IFERROR(__xludf.DUMMYFUNCTION("IFERROR(IF(A1463=TODAY(),GOOGLEFINANCE(B1463),INDEX(GOOGLEFINANCE(B1463,""price"",A1463),2,2)))"),"")</f>
        <v/>
      </c>
      <c r="G1463" s="75" t="s">
        <v>66</v>
      </c>
    </row>
    <row r="1464" spans="1:7" ht="15.75" customHeight="1" x14ac:dyDescent="0.2">
      <c r="A1464" s="71"/>
      <c r="B1464" s="72"/>
      <c r="C1464" s="72"/>
      <c r="D1464" s="72"/>
      <c r="E1464" s="74" t="s">
        <v>66</v>
      </c>
      <c r="F1464" s="74" t="str">
        <f ca="1">IFERROR(__xludf.DUMMYFUNCTION("IFERROR(IF(A1464=TODAY(),GOOGLEFINANCE(B1464),INDEX(GOOGLEFINANCE(B1464,""price"",A1464),2,2)))"),"")</f>
        <v/>
      </c>
      <c r="G1464" s="75" t="s">
        <v>66</v>
      </c>
    </row>
    <row r="1465" spans="1:7" ht="15.75" customHeight="1" x14ac:dyDescent="0.2">
      <c r="A1465" s="71"/>
      <c r="B1465" s="72"/>
      <c r="C1465" s="72"/>
      <c r="D1465" s="72"/>
      <c r="E1465" s="74" t="s">
        <v>66</v>
      </c>
      <c r="F1465" s="74" t="str">
        <f ca="1">IFERROR(__xludf.DUMMYFUNCTION("IFERROR(IF(A1465=TODAY(),GOOGLEFINANCE(B1465),INDEX(GOOGLEFINANCE(B1465,""price"",A1465),2,2)))"),"")</f>
        <v/>
      </c>
      <c r="G1465" s="75" t="s">
        <v>66</v>
      </c>
    </row>
    <row r="1466" spans="1:7" ht="15.75" customHeight="1" x14ac:dyDescent="0.2">
      <c r="A1466" s="71"/>
      <c r="B1466" s="72"/>
      <c r="C1466" s="72"/>
      <c r="D1466" s="72"/>
      <c r="E1466" s="74" t="s">
        <v>66</v>
      </c>
      <c r="F1466" s="74" t="str">
        <f ca="1">IFERROR(__xludf.DUMMYFUNCTION("IFERROR(IF(A1466=TODAY(),GOOGLEFINANCE(B1466),INDEX(GOOGLEFINANCE(B1466,""price"",A1466),2,2)))"),"")</f>
        <v/>
      </c>
      <c r="G1466" s="75" t="s">
        <v>66</v>
      </c>
    </row>
    <row r="1467" spans="1:7" ht="15.75" customHeight="1" x14ac:dyDescent="0.2">
      <c r="A1467" s="71"/>
      <c r="B1467" s="72"/>
      <c r="C1467" s="72"/>
      <c r="D1467" s="72"/>
      <c r="E1467" s="74" t="s">
        <v>66</v>
      </c>
      <c r="F1467" s="74" t="str">
        <f ca="1">IFERROR(__xludf.DUMMYFUNCTION("IFERROR(IF(A1467=TODAY(),GOOGLEFINANCE(B1467),INDEX(GOOGLEFINANCE(B1467,""price"",A1467),2,2)))"),"")</f>
        <v/>
      </c>
      <c r="G1467" s="75" t="s">
        <v>66</v>
      </c>
    </row>
    <row r="1468" spans="1:7" ht="15.75" customHeight="1" x14ac:dyDescent="0.2">
      <c r="A1468" s="71"/>
      <c r="B1468" s="72"/>
      <c r="C1468" s="72"/>
      <c r="D1468" s="72"/>
      <c r="E1468" s="74" t="s">
        <v>66</v>
      </c>
      <c r="F1468" s="74" t="str">
        <f ca="1">IFERROR(__xludf.DUMMYFUNCTION("IFERROR(IF(A1468=TODAY(),GOOGLEFINANCE(B1468),INDEX(GOOGLEFINANCE(B1468,""price"",A1468),2,2)))"),"")</f>
        <v/>
      </c>
      <c r="G1468" s="75" t="s">
        <v>66</v>
      </c>
    </row>
    <row r="1469" spans="1:7" ht="15.75" customHeight="1" x14ac:dyDescent="0.2">
      <c r="A1469" s="71"/>
      <c r="B1469" s="72"/>
      <c r="C1469" s="72"/>
      <c r="D1469" s="72"/>
      <c r="E1469" s="74" t="s">
        <v>66</v>
      </c>
      <c r="F1469" s="74" t="str">
        <f ca="1">IFERROR(__xludf.DUMMYFUNCTION("IFERROR(IF(A1469=TODAY(),GOOGLEFINANCE(B1469),INDEX(GOOGLEFINANCE(B1469,""price"",A1469),2,2)))"),"")</f>
        <v/>
      </c>
      <c r="G1469" s="75" t="s">
        <v>66</v>
      </c>
    </row>
    <row r="1470" spans="1:7" ht="15.75" customHeight="1" x14ac:dyDescent="0.2">
      <c r="A1470" s="71"/>
      <c r="B1470" s="72"/>
      <c r="C1470" s="72"/>
      <c r="D1470" s="72"/>
      <c r="E1470" s="74" t="s">
        <v>66</v>
      </c>
      <c r="F1470" s="74" t="str">
        <f ca="1">IFERROR(__xludf.DUMMYFUNCTION("IFERROR(IF(A1470=TODAY(),GOOGLEFINANCE(B1470),INDEX(GOOGLEFINANCE(B1470,""price"",A1470),2,2)))"),"")</f>
        <v/>
      </c>
      <c r="G1470" s="75" t="s">
        <v>66</v>
      </c>
    </row>
    <row r="1471" spans="1:7" ht="15.75" customHeight="1" x14ac:dyDescent="0.2">
      <c r="A1471" s="71"/>
      <c r="B1471" s="72"/>
      <c r="C1471" s="72"/>
      <c r="D1471" s="72"/>
      <c r="E1471" s="74" t="s">
        <v>66</v>
      </c>
      <c r="F1471" s="74" t="str">
        <f ca="1">IFERROR(__xludf.DUMMYFUNCTION("IFERROR(IF(A1471=TODAY(),GOOGLEFINANCE(B1471),INDEX(GOOGLEFINANCE(B1471,""price"",A1471),2,2)))"),"")</f>
        <v/>
      </c>
      <c r="G1471" s="75" t="s">
        <v>66</v>
      </c>
    </row>
    <row r="1472" spans="1:7" ht="15.75" customHeight="1" x14ac:dyDescent="0.2">
      <c r="A1472" s="71"/>
      <c r="B1472" s="72"/>
      <c r="C1472" s="72"/>
      <c r="D1472" s="72"/>
      <c r="E1472" s="74" t="s">
        <v>66</v>
      </c>
      <c r="F1472" s="74" t="str">
        <f ca="1">IFERROR(__xludf.DUMMYFUNCTION("IFERROR(IF(A1472=TODAY(),GOOGLEFINANCE(B1472),INDEX(GOOGLEFINANCE(B1472,""price"",A1472),2,2)))"),"")</f>
        <v/>
      </c>
      <c r="G1472" s="75" t="s">
        <v>66</v>
      </c>
    </row>
    <row r="1473" spans="1:7" ht="15.75" customHeight="1" x14ac:dyDescent="0.2">
      <c r="A1473" s="71"/>
      <c r="B1473" s="72"/>
      <c r="C1473" s="72"/>
      <c r="D1473" s="72"/>
      <c r="E1473" s="74" t="s">
        <v>66</v>
      </c>
      <c r="F1473" s="74" t="str">
        <f ca="1">IFERROR(__xludf.DUMMYFUNCTION("IFERROR(IF(A1473=TODAY(),GOOGLEFINANCE(B1473),INDEX(GOOGLEFINANCE(B1473,""price"",A1473),2,2)))"),"")</f>
        <v/>
      </c>
      <c r="G1473" s="75" t="s">
        <v>66</v>
      </c>
    </row>
    <row r="1474" spans="1:7" ht="15.75" customHeight="1" x14ac:dyDescent="0.2">
      <c r="A1474" s="71"/>
      <c r="B1474" s="72"/>
      <c r="C1474" s="72"/>
      <c r="D1474" s="72"/>
      <c r="E1474" s="74" t="s">
        <v>66</v>
      </c>
      <c r="F1474" s="74" t="str">
        <f ca="1">IFERROR(__xludf.DUMMYFUNCTION("IFERROR(IF(A1474=TODAY(),GOOGLEFINANCE(B1474),INDEX(GOOGLEFINANCE(B1474,""price"",A1474),2,2)))"),"")</f>
        <v/>
      </c>
      <c r="G1474" s="75" t="s">
        <v>66</v>
      </c>
    </row>
    <row r="1475" spans="1:7" ht="15.75" customHeight="1" x14ac:dyDescent="0.2">
      <c r="A1475" s="71"/>
      <c r="B1475" s="72"/>
      <c r="C1475" s="72"/>
      <c r="D1475" s="72"/>
      <c r="E1475" s="74" t="s">
        <v>66</v>
      </c>
      <c r="F1475" s="74" t="str">
        <f ca="1">IFERROR(__xludf.DUMMYFUNCTION("IFERROR(IF(A1475=TODAY(),GOOGLEFINANCE(B1475),INDEX(GOOGLEFINANCE(B1475,""price"",A1475),2,2)))"),"")</f>
        <v/>
      </c>
      <c r="G1475" s="75" t="s">
        <v>66</v>
      </c>
    </row>
    <row r="1476" spans="1:7" ht="15.75" customHeight="1" x14ac:dyDescent="0.2">
      <c r="A1476" s="71"/>
      <c r="B1476" s="72"/>
      <c r="C1476" s="72"/>
      <c r="D1476" s="72"/>
      <c r="E1476" s="74" t="s">
        <v>66</v>
      </c>
      <c r="F1476" s="74" t="str">
        <f ca="1">IFERROR(__xludf.DUMMYFUNCTION("IFERROR(IF(A1476=TODAY(),GOOGLEFINANCE(B1476),INDEX(GOOGLEFINANCE(B1476,""price"",A1476),2,2)))"),"")</f>
        <v/>
      </c>
      <c r="G1476" s="75" t="s">
        <v>66</v>
      </c>
    </row>
    <row r="1477" spans="1:7" ht="15.75" customHeight="1" x14ac:dyDescent="0.2">
      <c r="A1477" s="71"/>
      <c r="B1477" s="72"/>
      <c r="C1477" s="72"/>
      <c r="D1477" s="72"/>
      <c r="E1477" s="74" t="s">
        <v>66</v>
      </c>
      <c r="F1477" s="74" t="str">
        <f ca="1">IFERROR(__xludf.DUMMYFUNCTION("IFERROR(IF(A1477=TODAY(),GOOGLEFINANCE(B1477),INDEX(GOOGLEFINANCE(B1477,""price"",A1477),2,2)))"),"")</f>
        <v/>
      </c>
      <c r="G1477" s="75" t="s">
        <v>66</v>
      </c>
    </row>
    <row r="1478" spans="1:7" ht="15.75" customHeight="1" x14ac:dyDescent="0.2">
      <c r="A1478" s="71"/>
      <c r="B1478" s="72"/>
      <c r="C1478" s="72"/>
      <c r="D1478" s="72"/>
      <c r="E1478" s="74" t="s">
        <v>66</v>
      </c>
      <c r="F1478" s="74" t="str">
        <f ca="1">IFERROR(__xludf.DUMMYFUNCTION("IFERROR(IF(A1478=TODAY(),GOOGLEFINANCE(B1478),INDEX(GOOGLEFINANCE(B1478,""price"",A1478),2,2)))"),"")</f>
        <v/>
      </c>
      <c r="G1478" s="75" t="s">
        <v>66</v>
      </c>
    </row>
    <row r="1479" spans="1:7" ht="15.75" customHeight="1" x14ac:dyDescent="0.2">
      <c r="A1479" s="71"/>
      <c r="B1479" s="72"/>
      <c r="C1479" s="72"/>
      <c r="D1479" s="72"/>
      <c r="E1479" s="74" t="s">
        <v>66</v>
      </c>
      <c r="F1479" s="74" t="str">
        <f ca="1">IFERROR(__xludf.DUMMYFUNCTION("IFERROR(IF(A1479=TODAY(),GOOGLEFINANCE(B1479),INDEX(GOOGLEFINANCE(B1479,""price"",A1479),2,2)))"),"")</f>
        <v/>
      </c>
      <c r="G1479" s="75" t="s">
        <v>66</v>
      </c>
    </row>
    <row r="1480" spans="1:7" ht="15.75" customHeight="1" x14ac:dyDescent="0.2">
      <c r="A1480" s="71"/>
      <c r="B1480" s="72"/>
      <c r="C1480" s="72"/>
      <c r="D1480" s="72"/>
      <c r="E1480" s="74" t="s">
        <v>66</v>
      </c>
      <c r="F1480" s="74" t="str">
        <f ca="1">IFERROR(__xludf.DUMMYFUNCTION("IFERROR(IF(A1480=TODAY(),GOOGLEFINANCE(B1480),INDEX(GOOGLEFINANCE(B1480,""price"",A1480),2,2)))"),"")</f>
        <v/>
      </c>
      <c r="G1480" s="75" t="s">
        <v>66</v>
      </c>
    </row>
    <row r="1481" spans="1:7" ht="15.75" customHeight="1" x14ac:dyDescent="0.2">
      <c r="A1481" s="71"/>
      <c r="B1481" s="72"/>
      <c r="C1481" s="72"/>
      <c r="D1481" s="72"/>
      <c r="E1481" s="74" t="s">
        <v>66</v>
      </c>
      <c r="F1481" s="74" t="str">
        <f ca="1">IFERROR(__xludf.DUMMYFUNCTION("IFERROR(IF(A1481=TODAY(),GOOGLEFINANCE(B1481),INDEX(GOOGLEFINANCE(B1481,""price"",A1481),2,2)))"),"")</f>
        <v/>
      </c>
      <c r="G1481" s="75" t="s">
        <v>66</v>
      </c>
    </row>
    <row r="1482" spans="1:7" ht="15.75" customHeight="1" x14ac:dyDescent="0.2">
      <c r="A1482" s="71"/>
      <c r="B1482" s="72"/>
      <c r="C1482" s="72"/>
      <c r="D1482" s="72"/>
      <c r="E1482" s="74" t="s">
        <v>66</v>
      </c>
      <c r="F1482" s="74" t="str">
        <f ca="1">IFERROR(__xludf.DUMMYFUNCTION("IFERROR(IF(A1482=TODAY(),GOOGLEFINANCE(B1482),INDEX(GOOGLEFINANCE(B1482,""price"",A1482),2,2)))"),"")</f>
        <v/>
      </c>
      <c r="G1482" s="75" t="s">
        <v>66</v>
      </c>
    </row>
    <row r="1483" spans="1:7" ht="15.75" customHeight="1" x14ac:dyDescent="0.2">
      <c r="A1483" s="71"/>
      <c r="B1483" s="72"/>
      <c r="C1483" s="72"/>
      <c r="D1483" s="72"/>
      <c r="E1483" s="74" t="s">
        <v>66</v>
      </c>
      <c r="F1483" s="74" t="str">
        <f ca="1">IFERROR(__xludf.DUMMYFUNCTION("IFERROR(IF(A1483=TODAY(),GOOGLEFINANCE(B1483),INDEX(GOOGLEFINANCE(B1483,""price"",A1483),2,2)))"),"")</f>
        <v/>
      </c>
      <c r="G1483" s="75" t="s">
        <v>66</v>
      </c>
    </row>
    <row r="1484" spans="1:7" ht="15.75" customHeight="1" x14ac:dyDescent="0.2">
      <c r="A1484" s="71"/>
      <c r="B1484" s="72"/>
      <c r="C1484" s="72"/>
      <c r="D1484" s="72"/>
      <c r="E1484" s="74" t="s">
        <v>66</v>
      </c>
      <c r="F1484" s="74" t="str">
        <f ca="1">IFERROR(__xludf.DUMMYFUNCTION("IFERROR(IF(A1484=TODAY(),GOOGLEFINANCE(B1484),INDEX(GOOGLEFINANCE(B1484,""price"",A1484),2,2)))"),"")</f>
        <v/>
      </c>
      <c r="G1484" s="75" t="s">
        <v>66</v>
      </c>
    </row>
    <row r="1485" spans="1:7" ht="15.75" customHeight="1" x14ac:dyDescent="0.2">
      <c r="A1485" s="71"/>
      <c r="B1485" s="72"/>
      <c r="C1485" s="72"/>
      <c r="D1485" s="72"/>
      <c r="E1485" s="74" t="s">
        <v>66</v>
      </c>
      <c r="F1485" s="74" t="str">
        <f ca="1">IFERROR(__xludf.DUMMYFUNCTION("IFERROR(IF(A1485=TODAY(),GOOGLEFINANCE(B1485),INDEX(GOOGLEFINANCE(B1485,""price"",A1485),2,2)))"),"")</f>
        <v/>
      </c>
      <c r="G1485" s="75" t="s">
        <v>66</v>
      </c>
    </row>
    <row r="1486" spans="1:7" ht="15.75" customHeight="1" x14ac:dyDescent="0.2">
      <c r="A1486" s="71"/>
      <c r="B1486" s="72"/>
      <c r="C1486" s="72"/>
      <c r="D1486" s="72"/>
      <c r="E1486" s="74" t="s">
        <v>66</v>
      </c>
      <c r="F1486" s="74" t="str">
        <f ca="1">IFERROR(__xludf.DUMMYFUNCTION("IFERROR(IF(A1486=TODAY(),GOOGLEFINANCE(B1486),INDEX(GOOGLEFINANCE(B1486,""price"",A1486),2,2)))"),"")</f>
        <v/>
      </c>
      <c r="G1486" s="75" t="s">
        <v>66</v>
      </c>
    </row>
    <row r="1487" spans="1:7" ht="15.75" customHeight="1" x14ac:dyDescent="0.2">
      <c r="A1487" s="71"/>
      <c r="B1487" s="72"/>
      <c r="C1487" s="72"/>
      <c r="D1487" s="72"/>
      <c r="E1487" s="74" t="s">
        <v>66</v>
      </c>
      <c r="F1487" s="74" t="str">
        <f ca="1">IFERROR(__xludf.DUMMYFUNCTION("IFERROR(IF(A1487=TODAY(),GOOGLEFINANCE(B1487),INDEX(GOOGLEFINANCE(B1487,""price"",A1487),2,2)))"),"")</f>
        <v/>
      </c>
      <c r="G1487" s="75" t="s">
        <v>66</v>
      </c>
    </row>
    <row r="1488" spans="1:7" ht="15.75" customHeight="1" x14ac:dyDescent="0.2">
      <c r="A1488" s="71"/>
      <c r="B1488" s="72"/>
      <c r="C1488" s="72"/>
      <c r="D1488" s="72"/>
      <c r="E1488" s="74" t="s">
        <v>66</v>
      </c>
      <c r="F1488" s="74" t="str">
        <f ca="1">IFERROR(__xludf.DUMMYFUNCTION("IFERROR(IF(A1488=TODAY(),GOOGLEFINANCE(B1488),INDEX(GOOGLEFINANCE(B1488,""price"",A1488),2,2)))"),"")</f>
        <v/>
      </c>
      <c r="G1488" s="75" t="s">
        <v>66</v>
      </c>
    </row>
    <row r="1489" spans="1:7" ht="15.75" customHeight="1" x14ac:dyDescent="0.2">
      <c r="A1489" s="71"/>
      <c r="B1489" s="72"/>
      <c r="C1489" s="72"/>
      <c r="D1489" s="72"/>
      <c r="E1489" s="74" t="s">
        <v>66</v>
      </c>
      <c r="F1489" s="74" t="str">
        <f ca="1">IFERROR(__xludf.DUMMYFUNCTION("IFERROR(IF(A1489=TODAY(),GOOGLEFINANCE(B1489),INDEX(GOOGLEFINANCE(B1489,""price"",A1489),2,2)))"),"")</f>
        <v/>
      </c>
      <c r="G1489" s="75" t="s">
        <v>66</v>
      </c>
    </row>
    <row r="1490" spans="1:7" ht="15.75" customHeight="1" x14ac:dyDescent="0.2">
      <c r="A1490" s="71"/>
      <c r="B1490" s="72"/>
      <c r="C1490" s="72"/>
      <c r="D1490" s="72"/>
      <c r="E1490" s="74" t="s">
        <v>66</v>
      </c>
      <c r="F1490" s="74" t="str">
        <f ca="1">IFERROR(__xludf.DUMMYFUNCTION("IFERROR(IF(A1490=TODAY(),GOOGLEFINANCE(B1490),INDEX(GOOGLEFINANCE(B1490,""price"",A1490),2,2)))"),"")</f>
        <v/>
      </c>
      <c r="G1490" s="75" t="s">
        <v>66</v>
      </c>
    </row>
    <row r="1491" spans="1:7" ht="15.75" customHeight="1" x14ac:dyDescent="0.2">
      <c r="A1491" s="71"/>
      <c r="B1491" s="72"/>
      <c r="C1491" s="72"/>
      <c r="D1491" s="72"/>
      <c r="E1491" s="74" t="s">
        <v>66</v>
      </c>
      <c r="F1491" s="74" t="str">
        <f ca="1">IFERROR(__xludf.DUMMYFUNCTION("IFERROR(IF(A1491=TODAY(),GOOGLEFINANCE(B1491),INDEX(GOOGLEFINANCE(B1491,""price"",A1491),2,2)))"),"")</f>
        <v/>
      </c>
      <c r="G1491" s="75" t="s">
        <v>66</v>
      </c>
    </row>
    <row r="1492" spans="1:7" ht="15.75" customHeight="1" x14ac:dyDescent="0.2">
      <c r="A1492" s="71"/>
      <c r="B1492" s="72"/>
      <c r="C1492" s="72"/>
      <c r="D1492" s="72"/>
      <c r="E1492" s="74" t="s">
        <v>66</v>
      </c>
      <c r="F1492" s="74" t="str">
        <f ca="1">IFERROR(__xludf.DUMMYFUNCTION("IFERROR(IF(A1492=TODAY(),GOOGLEFINANCE(B1492),INDEX(GOOGLEFINANCE(B1492,""price"",A1492),2,2)))"),"")</f>
        <v/>
      </c>
      <c r="G1492" s="75" t="s">
        <v>66</v>
      </c>
    </row>
    <row r="1493" spans="1:7" ht="15.75" customHeight="1" x14ac:dyDescent="0.2">
      <c r="A1493" s="71"/>
      <c r="B1493" s="72"/>
      <c r="C1493" s="72"/>
      <c r="D1493" s="72"/>
      <c r="E1493" s="74" t="s">
        <v>66</v>
      </c>
      <c r="F1493" s="74" t="str">
        <f ca="1">IFERROR(__xludf.DUMMYFUNCTION("IFERROR(IF(A1493=TODAY(),GOOGLEFINANCE(B1493),INDEX(GOOGLEFINANCE(B1493,""price"",A1493),2,2)))"),"")</f>
        <v/>
      </c>
      <c r="G1493" s="75" t="s">
        <v>66</v>
      </c>
    </row>
    <row r="1494" spans="1:7" ht="15.75" customHeight="1" x14ac:dyDescent="0.2">
      <c r="A1494" s="71"/>
      <c r="B1494" s="72"/>
      <c r="C1494" s="72"/>
      <c r="D1494" s="72"/>
      <c r="E1494" s="74" t="s">
        <v>66</v>
      </c>
      <c r="F1494" s="74" t="str">
        <f ca="1">IFERROR(__xludf.DUMMYFUNCTION("IFERROR(IF(A1494=TODAY(),GOOGLEFINANCE(B1494),INDEX(GOOGLEFINANCE(B1494,""price"",A1494),2,2)))"),"")</f>
        <v/>
      </c>
      <c r="G1494" s="75" t="s">
        <v>66</v>
      </c>
    </row>
    <row r="1495" spans="1:7" ht="15.75" customHeight="1" x14ac:dyDescent="0.2">
      <c r="A1495" s="71"/>
      <c r="B1495" s="72"/>
      <c r="C1495" s="72"/>
      <c r="D1495" s="72"/>
      <c r="E1495" s="74" t="s">
        <v>66</v>
      </c>
      <c r="F1495" s="74" t="str">
        <f ca="1">IFERROR(__xludf.DUMMYFUNCTION("IFERROR(IF(A1495=TODAY(),GOOGLEFINANCE(B1495),INDEX(GOOGLEFINANCE(B1495,""price"",A1495),2,2)))"),"")</f>
        <v/>
      </c>
      <c r="G1495" s="75" t="s">
        <v>66</v>
      </c>
    </row>
    <row r="1496" spans="1:7" ht="15.75" customHeight="1" x14ac:dyDescent="0.2">
      <c r="A1496" s="71"/>
      <c r="B1496" s="72"/>
      <c r="C1496" s="72"/>
      <c r="D1496" s="72"/>
      <c r="E1496" s="74" t="s">
        <v>66</v>
      </c>
      <c r="F1496" s="74" t="str">
        <f ca="1">IFERROR(__xludf.DUMMYFUNCTION("IFERROR(IF(A1496=TODAY(),GOOGLEFINANCE(B1496),INDEX(GOOGLEFINANCE(B1496,""price"",A1496),2,2)))"),"")</f>
        <v/>
      </c>
      <c r="G1496" s="75" t="s">
        <v>66</v>
      </c>
    </row>
    <row r="1497" spans="1:7" ht="15.75" customHeight="1" x14ac:dyDescent="0.2">
      <c r="A1497" s="71"/>
      <c r="B1497" s="72"/>
      <c r="C1497" s="72"/>
      <c r="D1497" s="72"/>
      <c r="E1497" s="74" t="s">
        <v>66</v>
      </c>
      <c r="F1497" s="74" t="str">
        <f ca="1">IFERROR(__xludf.DUMMYFUNCTION("IFERROR(IF(A1497=TODAY(),GOOGLEFINANCE(B1497),INDEX(GOOGLEFINANCE(B1497,""price"",A1497),2,2)))"),"")</f>
        <v/>
      </c>
      <c r="G1497" s="75" t="s">
        <v>66</v>
      </c>
    </row>
    <row r="1498" spans="1:7" ht="15.75" customHeight="1" x14ac:dyDescent="0.2">
      <c r="A1498" s="71"/>
      <c r="B1498" s="72"/>
      <c r="C1498" s="72"/>
      <c r="D1498" s="72"/>
      <c r="E1498" s="74" t="s">
        <v>66</v>
      </c>
      <c r="F1498" s="74" t="str">
        <f ca="1">IFERROR(__xludf.DUMMYFUNCTION("IFERROR(IF(A1498=TODAY(),GOOGLEFINANCE(B1498),INDEX(GOOGLEFINANCE(B1498,""price"",A1498),2,2)))"),"")</f>
        <v/>
      </c>
      <c r="G1498" s="75" t="s">
        <v>66</v>
      </c>
    </row>
    <row r="1499" spans="1:7" ht="15.75" customHeight="1" x14ac:dyDescent="0.2">
      <c r="A1499" s="71"/>
      <c r="B1499" s="72"/>
      <c r="C1499" s="72"/>
      <c r="D1499" s="72"/>
      <c r="E1499" s="74" t="s">
        <v>66</v>
      </c>
      <c r="F1499" s="74" t="str">
        <f ca="1">IFERROR(__xludf.DUMMYFUNCTION("IFERROR(IF(A1499=TODAY(),GOOGLEFINANCE(B1499),INDEX(GOOGLEFINANCE(B1499,""price"",A1499),2,2)))"),"")</f>
        <v/>
      </c>
      <c r="G1499" s="75" t="s">
        <v>66</v>
      </c>
    </row>
    <row r="1500" spans="1:7" ht="15.75" customHeight="1" x14ac:dyDescent="0.2">
      <c r="A1500" s="71"/>
      <c r="B1500" s="72"/>
      <c r="C1500" s="72"/>
      <c r="D1500" s="72"/>
      <c r="E1500" s="74" t="s">
        <v>66</v>
      </c>
      <c r="F1500" s="74" t="str">
        <f ca="1">IFERROR(__xludf.DUMMYFUNCTION("IFERROR(IF(A1500=TODAY(),GOOGLEFINANCE(B1500),INDEX(GOOGLEFINANCE(B1500,""price"",A1500),2,2)))"),"")</f>
        <v/>
      </c>
      <c r="G1500" s="75" t="s">
        <v>66</v>
      </c>
    </row>
    <row r="1501" spans="1:7" ht="15.75" customHeight="1" x14ac:dyDescent="0.2">
      <c r="A1501" s="71"/>
      <c r="B1501" s="72"/>
      <c r="C1501" s="72"/>
      <c r="D1501" s="72"/>
      <c r="E1501" s="74" t="s">
        <v>66</v>
      </c>
      <c r="F1501" s="74" t="str">
        <f ca="1">IFERROR(__xludf.DUMMYFUNCTION("IFERROR(IF(A1501=TODAY(),GOOGLEFINANCE(B1501),INDEX(GOOGLEFINANCE(B1501,""price"",A1501),2,2)))"),"")</f>
        <v/>
      </c>
      <c r="G1501" s="75" t="s">
        <v>66</v>
      </c>
    </row>
    <row r="1502" spans="1:7" ht="15.75" customHeight="1" x14ac:dyDescent="0.2">
      <c r="A1502" s="71"/>
      <c r="B1502" s="72"/>
      <c r="C1502" s="72"/>
      <c r="D1502" s="72"/>
      <c r="E1502" s="74" t="s">
        <v>66</v>
      </c>
      <c r="F1502" s="74" t="str">
        <f ca="1">IFERROR(__xludf.DUMMYFUNCTION("IFERROR(IF(A1502=TODAY(),GOOGLEFINANCE(B1502),INDEX(GOOGLEFINANCE(B1502,""price"",A1502),2,2)))"),"")</f>
        <v/>
      </c>
      <c r="G1502" s="75" t="s">
        <v>66</v>
      </c>
    </row>
    <row r="1503" spans="1:7" ht="15.75" customHeight="1" x14ac:dyDescent="0.2">
      <c r="A1503" s="71"/>
      <c r="B1503" s="72"/>
      <c r="C1503" s="72"/>
      <c r="D1503" s="72"/>
      <c r="E1503" s="74" t="s">
        <v>66</v>
      </c>
      <c r="F1503" s="74" t="str">
        <f ca="1">IFERROR(__xludf.DUMMYFUNCTION("IFERROR(IF(A1503=TODAY(),GOOGLEFINANCE(B1503),INDEX(GOOGLEFINANCE(B1503,""price"",A1503),2,2)))"),"")</f>
        <v/>
      </c>
      <c r="G1503" s="75" t="s">
        <v>66</v>
      </c>
    </row>
    <row r="1504" spans="1:7" ht="15.75" customHeight="1" x14ac:dyDescent="0.2">
      <c r="A1504" s="71"/>
      <c r="B1504" s="72"/>
      <c r="C1504" s="72"/>
      <c r="D1504" s="72"/>
      <c r="E1504" s="74" t="s">
        <v>66</v>
      </c>
      <c r="F1504" s="74" t="str">
        <f ca="1">IFERROR(__xludf.DUMMYFUNCTION("IFERROR(IF(A1504=TODAY(),GOOGLEFINANCE(B1504),INDEX(GOOGLEFINANCE(B1504,""price"",A1504),2,2)))"),"")</f>
        <v/>
      </c>
      <c r="G1504" s="75" t="s">
        <v>66</v>
      </c>
    </row>
    <row r="1505" spans="1:7" ht="15.75" customHeight="1" x14ac:dyDescent="0.2">
      <c r="A1505" s="71"/>
      <c r="B1505" s="72"/>
      <c r="C1505" s="72"/>
      <c r="D1505" s="72"/>
      <c r="E1505" s="74" t="s">
        <v>66</v>
      </c>
      <c r="F1505" s="74" t="str">
        <f ca="1">IFERROR(__xludf.DUMMYFUNCTION("IFERROR(IF(A1505=TODAY(),GOOGLEFINANCE(B1505),INDEX(GOOGLEFINANCE(B1505,""price"",A1505),2,2)))"),"")</f>
        <v/>
      </c>
      <c r="G1505" s="75" t="s">
        <v>66</v>
      </c>
    </row>
    <row r="1506" spans="1:7" ht="15.75" customHeight="1" x14ac:dyDescent="0.2">
      <c r="A1506" s="71"/>
      <c r="B1506" s="72"/>
      <c r="C1506" s="72"/>
      <c r="D1506" s="72"/>
      <c r="E1506" s="74" t="s">
        <v>66</v>
      </c>
      <c r="F1506" s="74" t="str">
        <f ca="1">IFERROR(__xludf.DUMMYFUNCTION("IFERROR(IF(A1506=TODAY(),GOOGLEFINANCE(B1506),INDEX(GOOGLEFINANCE(B1506,""price"",A1506),2,2)))"),"")</f>
        <v/>
      </c>
      <c r="G1506" s="75" t="s">
        <v>66</v>
      </c>
    </row>
    <row r="1507" spans="1:7" ht="15.75" customHeight="1" x14ac:dyDescent="0.2">
      <c r="A1507" s="71"/>
      <c r="B1507" s="72"/>
      <c r="C1507" s="72"/>
      <c r="D1507" s="72"/>
      <c r="E1507" s="74" t="s">
        <v>66</v>
      </c>
      <c r="F1507" s="74" t="str">
        <f ca="1">IFERROR(__xludf.DUMMYFUNCTION("IFERROR(IF(A1507=TODAY(),GOOGLEFINANCE(B1507),INDEX(GOOGLEFINANCE(B1507,""price"",A1507),2,2)))"),"")</f>
        <v/>
      </c>
      <c r="G1507" s="75" t="s">
        <v>66</v>
      </c>
    </row>
    <row r="1508" spans="1:7" ht="15.75" customHeight="1" x14ac:dyDescent="0.2">
      <c r="A1508" s="71"/>
      <c r="B1508" s="72"/>
      <c r="C1508" s="72"/>
      <c r="D1508" s="72"/>
      <c r="E1508" s="74" t="s">
        <v>66</v>
      </c>
      <c r="F1508" s="74" t="str">
        <f ca="1">IFERROR(__xludf.DUMMYFUNCTION("IFERROR(IF(A1508=TODAY(),GOOGLEFINANCE(B1508),INDEX(GOOGLEFINANCE(B1508,""price"",A1508),2,2)))"),"")</f>
        <v/>
      </c>
      <c r="G1508" s="75" t="s">
        <v>66</v>
      </c>
    </row>
    <row r="1509" spans="1:7" ht="15.75" customHeight="1" x14ac:dyDescent="0.2">
      <c r="A1509" s="71"/>
      <c r="B1509" s="72"/>
      <c r="C1509" s="72"/>
      <c r="D1509" s="72"/>
      <c r="E1509" s="74" t="s">
        <v>66</v>
      </c>
      <c r="F1509" s="74" t="str">
        <f ca="1">IFERROR(__xludf.DUMMYFUNCTION("IFERROR(IF(A1509=TODAY(),GOOGLEFINANCE(B1509),INDEX(GOOGLEFINANCE(B1509,""price"",A1509),2,2)))"),"")</f>
        <v/>
      </c>
      <c r="G1509" s="75" t="s">
        <v>66</v>
      </c>
    </row>
    <row r="1510" spans="1:7" ht="15.75" customHeight="1" x14ac:dyDescent="0.2">
      <c r="A1510" s="71"/>
      <c r="B1510" s="72"/>
      <c r="C1510" s="72"/>
      <c r="D1510" s="72"/>
      <c r="E1510" s="74" t="s">
        <v>66</v>
      </c>
      <c r="F1510" s="74" t="str">
        <f ca="1">IFERROR(__xludf.DUMMYFUNCTION("IFERROR(IF(A1510=TODAY(),GOOGLEFINANCE(B1510),INDEX(GOOGLEFINANCE(B1510,""price"",A1510),2,2)))"),"")</f>
        <v/>
      </c>
      <c r="G1510" s="75" t="s">
        <v>66</v>
      </c>
    </row>
    <row r="1511" spans="1:7" ht="15.75" customHeight="1" x14ac:dyDescent="0.2">
      <c r="A1511" s="71"/>
      <c r="B1511" s="72"/>
      <c r="C1511" s="72"/>
      <c r="D1511" s="72"/>
      <c r="E1511" s="74" t="s">
        <v>66</v>
      </c>
      <c r="F1511" s="74" t="str">
        <f ca="1">IFERROR(__xludf.DUMMYFUNCTION("IFERROR(IF(A1511=TODAY(),GOOGLEFINANCE(B1511),INDEX(GOOGLEFINANCE(B1511,""price"",A1511),2,2)))"),"")</f>
        <v/>
      </c>
      <c r="G1511" s="75" t="s">
        <v>66</v>
      </c>
    </row>
    <row r="1512" spans="1:7" ht="15.75" customHeight="1" x14ac:dyDescent="0.2">
      <c r="A1512" s="71"/>
      <c r="B1512" s="72"/>
      <c r="C1512" s="72"/>
      <c r="D1512" s="72"/>
      <c r="E1512" s="74" t="s">
        <v>66</v>
      </c>
      <c r="F1512" s="74" t="str">
        <f ca="1">IFERROR(__xludf.DUMMYFUNCTION("IFERROR(IF(A1512=TODAY(),GOOGLEFINANCE(B1512),INDEX(GOOGLEFINANCE(B1512,""price"",A1512),2,2)))"),"")</f>
        <v/>
      </c>
      <c r="G1512" s="75" t="s">
        <v>66</v>
      </c>
    </row>
    <row r="1513" spans="1:7" ht="15.75" customHeight="1" x14ac:dyDescent="0.2">
      <c r="A1513" s="71"/>
      <c r="B1513" s="72"/>
      <c r="C1513" s="72"/>
      <c r="D1513" s="72"/>
      <c r="E1513" s="74" t="s">
        <v>66</v>
      </c>
      <c r="F1513" s="74" t="str">
        <f ca="1">IFERROR(__xludf.DUMMYFUNCTION("IFERROR(IF(A1513=TODAY(),GOOGLEFINANCE(B1513),INDEX(GOOGLEFINANCE(B1513,""price"",A1513),2,2)))"),"")</f>
        <v/>
      </c>
      <c r="G1513" s="75" t="s">
        <v>66</v>
      </c>
    </row>
    <row r="1514" spans="1:7" ht="15.75" customHeight="1" x14ac:dyDescent="0.2">
      <c r="A1514" s="71"/>
      <c r="B1514" s="72"/>
      <c r="C1514" s="72"/>
      <c r="D1514" s="72"/>
      <c r="E1514" s="74" t="s">
        <v>66</v>
      </c>
      <c r="F1514" s="74" t="str">
        <f ca="1">IFERROR(__xludf.DUMMYFUNCTION("IFERROR(IF(A1514=TODAY(),GOOGLEFINANCE(B1514),INDEX(GOOGLEFINANCE(B1514,""price"",A1514),2,2)))"),"")</f>
        <v/>
      </c>
      <c r="G1514" s="75" t="s">
        <v>66</v>
      </c>
    </row>
    <row r="1515" spans="1:7" ht="15.75" customHeight="1" x14ac:dyDescent="0.2">
      <c r="A1515" s="71"/>
      <c r="B1515" s="72"/>
      <c r="C1515" s="72"/>
      <c r="D1515" s="72"/>
      <c r="E1515" s="74" t="s">
        <v>66</v>
      </c>
      <c r="F1515" s="74" t="str">
        <f ca="1">IFERROR(__xludf.DUMMYFUNCTION("IFERROR(IF(A1515=TODAY(),GOOGLEFINANCE(B1515),INDEX(GOOGLEFINANCE(B1515,""price"",A1515),2,2)))"),"")</f>
        <v/>
      </c>
      <c r="G1515" s="75" t="s">
        <v>66</v>
      </c>
    </row>
    <row r="1516" spans="1:7" ht="15.75" customHeight="1" x14ac:dyDescent="0.2">
      <c r="A1516" s="71"/>
      <c r="B1516" s="72"/>
      <c r="C1516" s="72"/>
      <c r="D1516" s="72"/>
      <c r="E1516" s="74" t="s">
        <v>66</v>
      </c>
      <c r="F1516" s="74" t="str">
        <f ca="1">IFERROR(__xludf.DUMMYFUNCTION("IFERROR(IF(A1516=TODAY(),GOOGLEFINANCE(B1516),INDEX(GOOGLEFINANCE(B1516,""price"",A1516),2,2)))"),"")</f>
        <v/>
      </c>
      <c r="G1516" s="75" t="s">
        <v>66</v>
      </c>
    </row>
    <row r="1517" spans="1:7" ht="15.75" customHeight="1" x14ac:dyDescent="0.2">
      <c r="A1517" s="71"/>
      <c r="B1517" s="72"/>
      <c r="C1517" s="72"/>
      <c r="D1517" s="72"/>
      <c r="E1517" s="74" t="s">
        <v>66</v>
      </c>
      <c r="F1517" s="74" t="str">
        <f ca="1">IFERROR(__xludf.DUMMYFUNCTION("IFERROR(IF(A1517=TODAY(),GOOGLEFINANCE(B1517),INDEX(GOOGLEFINANCE(B1517,""price"",A1517),2,2)))"),"")</f>
        <v/>
      </c>
      <c r="G1517" s="75" t="s">
        <v>66</v>
      </c>
    </row>
    <row r="1518" spans="1:7" ht="15.75" customHeight="1" x14ac:dyDescent="0.2">
      <c r="A1518" s="71"/>
      <c r="B1518" s="72"/>
      <c r="C1518" s="72"/>
      <c r="D1518" s="72"/>
      <c r="E1518" s="74" t="s">
        <v>66</v>
      </c>
      <c r="F1518" s="74" t="str">
        <f ca="1">IFERROR(__xludf.DUMMYFUNCTION("IFERROR(IF(A1518=TODAY(),GOOGLEFINANCE(B1518),INDEX(GOOGLEFINANCE(B1518,""price"",A1518),2,2)))"),"")</f>
        <v/>
      </c>
      <c r="G1518" s="75" t="s">
        <v>66</v>
      </c>
    </row>
    <row r="1519" spans="1:7" ht="15.75" customHeight="1" x14ac:dyDescent="0.2">
      <c r="A1519" s="71"/>
      <c r="B1519" s="72"/>
      <c r="C1519" s="72"/>
      <c r="D1519" s="72"/>
      <c r="E1519" s="74" t="s">
        <v>66</v>
      </c>
      <c r="F1519" s="74" t="str">
        <f ca="1">IFERROR(__xludf.DUMMYFUNCTION("IFERROR(IF(A1519=TODAY(),GOOGLEFINANCE(B1519),INDEX(GOOGLEFINANCE(B1519,""price"",A1519),2,2)))"),"")</f>
        <v/>
      </c>
      <c r="G1519" s="75" t="s">
        <v>66</v>
      </c>
    </row>
    <row r="1520" spans="1:7" ht="15.75" customHeight="1" x14ac:dyDescent="0.2">
      <c r="A1520" s="71"/>
      <c r="B1520" s="72"/>
      <c r="C1520" s="72"/>
      <c r="D1520" s="72"/>
      <c r="E1520" s="74" t="s">
        <v>66</v>
      </c>
      <c r="F1520" s="74" t="str">
        <f ca="1">IFERROR(__xludf.DUMMYFUNCTION("IFERROR(IF(A1520=TODAY(),GOOGLEFINANCE(B1520),INDEX(GOOGLEFINANCE(B1520,""price"",A1520),2,2)))"),"")</f>
        <v/>
      </c>
      <c r="G1520" s="75" t="s">
        <v>66</v>
      </c>
    </row>
    <row r="1521" spans="1:7" ht="15.75" customHeight="1" x14ac:dyDescent="0.2">
      <c r="A1521" s="71"/>
      <c r="B1521" s="72"/>
      <c r="C1521" s="72"/>
      <c r="D1521" s="72"/>
      <c r="E1521" s="74" t="s">
        <v>66</v>
      </c>
      <c r="F1521" s="74" t="str">
        <f ca="1">IFERROR(__xludf.DUMMYFUNCTION("IFERROR(IF(A1521=TODAY(),GOOGLEFINANCE(B1521),INDEX(GOOGLEFINANCE(B1521,""price"",A1521),2,2)))"),"")</f>
        <v/>
      </c>
      <c r="G1521" s="75" t="s">
        <v>66</v>
      </c>
    </row>
    <row r="1522" spans="1:7" ht="15.75" customHeight="1" x14ac:dyDescent="0.2">
      <c r="A1522" s="71"/>
      <c r="B1522" s="72"/>
      <c r="C1522" s="72"/>
      <c r="D1522" s="72"/>
      <c r="E1522" s="74" t="s">
        <v>66</v>
      </c>
      <c r="F1522" s="74" t="str">
        <f ca="1">IFERROR(__xludf.DUMMYFUNCTION("IFERROR(IF(A1522=TODAY(),GOOGLEFINANCE(B1522),INDEX(GOOGLEFINANCE(B1522,""price"",A1522),2,2)))"),"")</f>
        <v/>
      </c>
      <c r="G1522" s="75" t="s">
        <v>66</v>
      </c>
    </row>
    <row r="1523" spans="1:7" ht="15.75" customHeight="1" x14ac:dyDescent="0.2">
      <c r="A1523" s="71"/>
      <c r="B1523" s="72"/>
      <c r="C1523" s="72"/>
      <c r="D1523" s="72"/>
      <c r="E1523" s="74" t="s">
        <v>66</v>
      </c>
      <c r="F1523" s="74" t="str">
        <f ca="1">IFERROR(__xludf.DUMMYFUNCTION("IFERROR(IF(A1523=TODAY(),GOOGLEFINANCE(B1523),INDEX(GOOGLEFINANCE(B1523,""price"",A1523),2,2)))"),"")</f>
        <v/>
      </c>
      <c r="G1523" s="75" t="s">
        <v>66</v>
      </c>
    </row>
    <row r="1524" spans="1:7" ht="15.75" customHeight="1" x14ac:dyDescent="0.2">
      <c r="A1524" s="71"/>
      <c r="B1524" s="72"/>
      <c r="C1524" s="72"/>
      <c r="D1524" s="72"/>
      <c r="E1524" s="74" t="s">
        <v>66</v>
      </c>
      <c r="F1524" s="74" t="str">
        <f ca="1">IFERROR(__xludf.DUMMYFUNCTION("IFERROR(IF(A1524=TODAY(),GOOGLEFINANCE(B1524),INDEX(GOOGLEFINANCE(B1524,""price"",A1524),2,2)))"),"")</f>
        <v/>
      </c>
      <c r="G1524" s="75" t="s">
        <v>66</v>
      </c>
    </row>
    <row r="1525" spans="1:7" ht="15.75" customHeight="1" x14ac:dyDescent="0.2">
      <c r="A1525" s="71"/>
      <c r="B1525" s="72"/>
      <c r="C1525" s="72"/>
      <c r="D1525" s="72"/>
      <c r="E1525" s="74" t="s">
        <v>66</v>
      </c>
      <c r="F1525" s="74" t="str">
        <f ca="1">IFERROR(__xludf.DUMMYFUNCTION("IFERROR(IF(A1525=TODAY(),GOOGLEFINANCE(B1525),INDEX(GOOGLEFINANCE(B1525,""price"",A1525),2,2)))"),"")</f>
        <v/>
      </c>
      <c r="G1525" s="75" t="s">
        <v>66</v>
      </c>
    </row>
    <row r="1526" spans="1:7" ht="15.75" customHeight="1" x14ac:dyDescent="0.2">
      <c r="A1526" s="71"/>
      <c r="B1526" s="72"/>
      <c r="C1526" s="72"/>
      <c r="D1526" s="72"/>
      <c r="E1526" s="74" t="s">
        <v>66</v>
      </c>
      <c r="F1526" s="74" t="str">
        <f ca="1">IFERROR(__xludf.DUMMYFUNCTION("IFERROR(IF(A1526=TODAY(),GOOGLEFINANCE(B1526),INDEX(GOOGLEFINANCE(B1526,""price"",A1526),2,2)))"),"")</f>
        <v/>
      </c>
      <c r="G1526" s="75" t="s">
        <v>66</v>
      </c>
    </row>
    <row r="1527" spans="1:7" ht="15.75" customHeight="1" x14ac:dyDescent="0.2">
      <c r="A1527" s="71"/>
      <c r="B1527" s="72"/>
      <c r="C1527" s="72"/>
      <c r="D1527" s="72"/>
      <c r="E1527" s="74" t="s">
        <v>66</v>
      </c>
      <c r="F1527" s="74" t="str">
        <f ca="1">IFERROR(__xludf.DUMMYFUNCTION("IFERROR(IF(A1527=TODAY(),GOOGLEFINANCE(B1527),INDEX(GOOGLEFINANCE(B1527,""price"",A1527),2,2)))"),"")</f>
        <v/>
      </c>
      <c r="G1527" s="75" t="s">
        <v>66</v>
      </c>
    </row>
    <row r="1528" spans="1:7" ht="15.75" customHeight="1" x14ac:dyDescent="0.2">
      <c r="A1528" s="71"/>
      <c r="B1528" s="72"/>
      <c r="C1528" s="72"/>
      <c r="D1528" s="72"/>
      <c r="E1528" s="74" t="s">
        <v>66</v>
      </c>
      <c r="F1528" s="74" t="str">
        <f ca="1">IFERROR(__xludf.DUMMYFUNCTION("IFERROR(IF(A1528=TODAY(),GOOGLEFINANCE(B1528),INDEX(GOOGLEFINANCE(B1528,""price"",A1528),2,2)))"),"")</f>
        <v/>
      </c>
      <c r="G1528" s="75" t="s">
        <v>66</v>
      </c>
    </row>
    <row r="1529" spans="1:7" ht="15.75" customHeight="1" x14ac:dyDescent="0.2">
      <c r="A1529" s="71"/>
      <c r="B1529" s="72"/>
      <c r="C1529" s="72"/>
      <c r="D1529" s="72"/>
      <c r="E1529" s="74" t="s">
        <v>66</v>
      </c>
      <c r="F1529" s="74" t="str">
        <f ca="1">IFERROR(__xludf.DUMMYFUNCTION("IFERROR(IF(A1529=TODAY(),GOOGLEFINANCE(B1529),INDEX(GOOGLEFINANCE(B1529,""price"",A1529),2,2)))"),"")</f>
        <v/>
      </c>
      <c r="G1529" s="75" t="s">
        <v>66</v>
      </c>
    </row>
    <row r="1530" spans="1:7" ht="15.75" customHeight="1" x14ac:dyDescent="0.2">
      <c r="A1530" s="71"/>
      <c r="B1530" s="72"/>
      <c r="C1530" s="72"/>
      <c r="D1530" s="72"/>
      <c r="E1530" s="74" t="s">
        <v>66</v>
      </c>
      <c r="F1530" s="74" t="str">
        <f ca="1">IFERROR(__xludf.DUMMYFUNCTION("IFERROR(IF(A1530=TODAY(),GOOGLEFINANCE(B1530),INDEX(GOOGLEFINANCE(B1530,""price"",A1530),2,2)))"),"")</f>
        <v/>
      </c>
      <c r="G1530" s="75" t="s">
        <v>66</v>
      </c>
    </row>
    <row r="1531" spans="1:7" ht="15.75" customHeight="1" x14ac:dyDescent="0.2">
      <c r="A1531" s="71"/>
      <c r="B1531" s="72"/>
      <c r="C1531" s="72"/>
      <c r="D1531" s="72"/>
      <c r="E1531" s="74" t="s">
        <v>66</v>
      </c>
      <c r="F1531" s="74" t="str">
        <f ca="1">IFERROR(__xludf.DUMMYFUNCTION("IFERROR(IF(A1531=TODAY(),GOOGLEFINANCE(B1531),INDEX(GOOGLEFINANCE(B1531,""price"",A1531),2,2)))"),"")</f>
        <v/>
      </c>
      <c r="G1531" s="75" t="s">
        <v>66</v>
      </c>
    </row>
    <row r="1532" spans="1:7" ht="15.75" customHeight="1" x14ac:dyDescent="0.2">
      <c r="A1532" s="71"/>
      <c r="B1532" s="72"/>
      <c r="C1532" s="72"/>
      <c r="D1532" s="72"/>
      <c r="E1532" s="74" t="s">
        <v>66</v>
      </c>
      <c r="F1532" s="74" t="str">
        <f ca="1">IFERROR(__xludf.DUMMYFUNCTION("IFERROR(IF(A1532=TODAY(),GOOGLEFINANCE(B1532),INDEX(GOOGLEFINANCE(B1532,""price"",A1532),2,2)))"),"")</f>
        <v/>
      </c>
      <c r="G1532" s="75" t="s">
        <v>66</v>
      </c>
    </row>
    <row r="1533" spans="1:7" ht="15.75" customHeight="1" x14ac:dyDescent="0.2">
      <c r="A1533" s="71"/>
      <c r="B1533" s="72"/>
      <c r="C1533" s="72"/>
      <c r="D1533" s="72"/>
      <c r="E1533" s="74" t="s">
        <v>66</v>
      </c>
      <c r="F1533" s="74" t="str">
        <f ca="1">IFERROR(__xludf.DUMMYFUNCTION("IFERROR(IF(A1533=TODAY(),GOOGLEFINANCE(B1533),INDEX(GOOGLEFINANCE(B1533,""price"",A1533),2,2)))"),"")</f>
        <v/>
      </c>
      <c r="G1533" s="75" t="s">
        <v>66</v>
      </c>
    </row>
    <row r="1534" spans="1:7" ht="15.75" customHeight="1" x14ac:dyDescent="0.2">
      <c r="A1534" s="71"/>
      <c r="B1534" s="72"/>
      <c r="C1534" s="72"/>
      <c r="D1534" s="72"/>
      <c r="E1534" s="74" t="s">
        <v>66</v>
      </c>
      <c r="F1534" s="74" t="str">
        <f ca="1">IFERROR(__xludf.DUMMYFUNCTION("IFERROR(IF(A1534=TODAY(),GOOGLEFINANCE(B1534),INDEX(GOOGLEFINANCE(B1534,""price"",A1534),2,2)))"),"")</f>
        <v/>
      </c>
      <c r="G1534" s="75" t="s">
        <v>66</v>
      </c>
    </row>
    <row r="1535" spans="1:7" ht="15.75" customHeight="1" x14ac:dyDescent="0.2">
      <c r="A1535" s="71"/>
      <c r="B1535" s="72"/>
      <c r="C1535" s="72"/>
      <c r="D1535" s="72"/>
      <c r="E1535" s="74" t="s">
        <v>66</v>
      </c>
      <c r="F1535" s="74" t="str">
        <f ca="1">IFERROR(__xludf.DUMMYFUNCTION("IFERROR(IF(A1535=TODAY(),GOOGLEFINANCE(B1535),INDEX(GOOGLEFINANCE(B1535,""price"",A1535),2,2)))"),"")</f>
        <v/>
      </c>
      <c r="G1535" s="75" t="s">
        <v>66</v>
      </c>
    </row>
    <row r="1536" spans="1:7" ht="15.75" customHeight="1" x14ac:dyDescent="0.2">
      <c r="A1536" s="71"/>
      <c r="B1536" s="72"/>
      <c r="C1536" s="72"/>
      <c r="D1536" s="72"/>
      <c r="E1536" s="74" t="s">
        <v>66</v>
      </c>
      <c r="F1536" s="74" t="str">
        <f ca="1">IFERROR(__xludf.DUMMYFUNCTION("IFERROR(IF(A1536=TODAY(),GOOGLEFINANCE(B1536),INDEX(GOOGLEFINANCE(B1536,""price"",A1536),2,2)))"),"")</f>
        <v/>
      </c>
      <c r="G1536" s="75" t="s">
        <v>66</v>
      </c>
    </row>
    <row r="1537" spans="1:7" ht="15.75" customHeight="1" x14ac:dyDescent="0.2">
      <c r="A1537" s="71"/>
      <c r="B1537" s="72"/>
      <c r="C1537" s="72"/>
      <c r="D1537" s="72"/>
      <c r="E1537" s="74" t="s">
        <v>66</v>
      </c>
      <c r="F1537" s="74" t="str">
        <f ca="1">IFERROR(__xludf.DUMMYFUNCTION("IFERROR(IF(A1537=TODAY(),GOOGLEFINANCE(B1537),INDEX(GOOGLEFINANCE(B1537,""price"",A1537),2,2)))"),"")</f>
        <v/>
      </c>
      <c r="G1537" s="75" t="s">
        <v>66</v>
      </c>
    </row>
    <row r="1538" spans="1:7" ht="15.75" customHeight="1" x14ac:dyDescent="0.2">
      <c r="A1538" s="71"/>
      <c r="B1538" s="72"/>
      <c r="C1538" s="72"/>
      <c r="D1538" s="72"/>
      <c r="E1538" s="74" t="s">
        <v>66</v>
      </c>
      <c r="F1538" s="74" t="str">
        <f ca="1">IFERROR(__xludf.DUMMYFUNCTION("IFERROR(IF(A1538=TODAY(),GOOGLEFINANCE(B1538),INDEX(GOOGLEFINANCE(B1538,""price"",A1538),2,2)))"),"")</f>
        <v/>
      </c>
      <c r="G1538" s="75" t="s">
        <v>66</v>
      </c>
    </row>
    <row r="1539" spans="1:7" ht="15.75" customHeight="1" x14ac:dyDescent="0.2">
      <c r="A1539" s="71"/>
      <c r="B1539" s="72"/>
      <c r="C1539" s="72"/>
      <c r="D1539" s="72"/>
      <c r="E1539" s="74" t="s">
        <v>66</v>
      </c>
      <c r="F1539" s="74" t="str">
        <f ca="1">IFERROR(__xludf.DUMMYFUNCTION("IFERROR(IF(A1539=TODAY(),GOOGLEFINANCE(B1539),INDEX(GOOGLEFINANCE(B1539,""price"",A1539),2,2)))"),"")</f>
        <v/>
      </c>
      <c r="G1539" s="75" t="s">
        <v>66</v>
      </c>
    </row>
    <row r="1540" spans="1:7" ht="15.75" customHeight="1" x14ac:dyDescent="0.2">
      <c r="A1540" s="71"/>
      <c r="B1540" s="72"/>
      <c r="C1540" s="72"/>
      <c r="D1540" s="72"/>
      <c r="E1540" s="74" t="s">
        <v>66</v>
      </c>
      <c r="F1540" s="74" t="str">
        <f ca="1">IFERROR(__xludf.DUMMYFUNCTION("IFERROR(IF(A1540=TODAY(),GOOGLEFINANCE(B1540),INDEX(GOOGLEFINANCE(B1540,""price"",A1540),2,2)))"),"")</f>
        <v/>
      </c>
      <c r="G1540" s="75" t="s">
        <v>66</v>
      </c>
    </row>
    <row r="1541" spans="1:7" ht="15.75" customHeight="1" x14ac:dyDescent="0.2">
      <c r="A1541" s="71"/>
      <c r="B1541" s="72"/>
      <c r="C1541" s="72"/>
      <c r="D1541" s="72"/>
      <c r="E1541" s="74" t="s">
        <v>66</v>
      </c>
      <c r="F1541" s="74" t="str">
        <f ca="1">IFERROR(__xludf.DUMMYFUNCTION("IFERROR(IF(A1541=TODAY(),GOOGLEFINANCE(B1541),INDEX(GOOGLEFINANCE(B1541,""price"",A1541),2,2)))"),"")</f>
        <v/>
      </c>
      <c r="G1541" s="75" t="s">
        <v>66</v>
      </c>
    </row>
    <row r="1542" spans="1:7" ht="15.75" customHeight="1" x14ac:dyDescent="0.2">
      <c r="A1542" s="71"/>
      <c r="B1542" s="72"/>
      <c r="C1542" s="72"/>
      <c r="D1542" s="72"/>
      <c r="E1542" s="74" t="s">
        <v>66</v>
      </c>
      <c r="F1542" s="74" t="str">
        <f ca="1">IFERROR(__xludf.DUMMYFUNCTION("IFERROR(IF(A1542=TODAY(),GOOGLEFINANCE(B1542),INDEX(GOOGLEFINANCE(B1542,""price"",A1542),2,2)))"),"")</f>
        <v/>
      </c>
      <c r="G1542" s="75" t="s">
        <v>66</v>
      </c>
    </row>
    <row r="1543" spans="1:7" ht="15.75" customHeight="1" x14ac:dyDescent="0.2">
      <c r="A1543" s="71"/>
      <c r="B1543" s="72"/>
      <c r="C1543" s="72"/>
      <c r="D1543" s="72"/>
      <c r="E1543" s="74" t="s">
        <v>66</v>
      </c>
      <c r="F1543" s="74" t="str">
        <f ca="1">IFERROR(__xludf.DUMMYFUNCTION("IFERROR(IF(A1543=TODAY(),GOOGLEFINANCE(B1543),INDEX(GOOGLEFINANCE(B1543,""price"",A1543),2,2)))"),"")</f>
        <v/>
      </c>
      <c r="G1543" s="75" t="s">
        <v>66</v>
      </c>
    </row>
    <row r="1544" spans="1:7" ht="15.75" customHeight="1" x14ac:dyDescent="0.2">
      <c r="A1544" s="71"/>
      <c r="B1544" s="72"/>
      <c r="C1544" s="72"/>
      <c r="D1544" s="72"/>
      <c r="E1544" s="74" t="s">
        <v>66</v>
      </c>
      <c r="F1544" s="74" t="str">
        <f ca="1">IFERROR(__xludf.DUMMYFUNCTION("IFERROR(IF(A1544=TODAY(),GOOGLEFINANCE(B1544),INDEX(GOOGLEFINANCE(B1544,""price"",A1544),2,2)))"),"")</f>
        <v/>
      </c>
      <c r="G1544" s="75" t="s">
        <v>66</v>
      </c>
    </row>
    <row r="1545" spans="1:7" ht="15.75" customHeight="1" x14ac:dyDescent="0.2">
      <c r="A1545" s="71"/>
      <c r="B1545" s="72"/>
      <c r="C1545" s="72"/>
      <c r="D1545" s="72"/>
      <c r="E1545" s="74" t="s">
        <v>66</v>
      </c>
      <c r="F1545" s="74" t="str">
        <f ca="1">IFERROR(__xludf.DUMMYFUNCTION("IFERROR(IF(A1545=TODAY(),GOOGLEFINANCE(B1545),INDEX(GOOGLEFINANCE(B1545,""price"",A1545),2,2)))"),"")</f>
        <v/>
      </c>
      <c r="G1545" s="75" t="s">
        <v>66</v>
      </c>
    </row>
    <row r="1546" spans="1:7" ht="15.75" customHeight="1" x14ac:dyDescent="0.2">
      <c r="A1546" s="71"/>
      <c r="B1546" s="72"/>
      <c r="C1546" s="72"/>
      <c r="D1546" s="72"/>
      <c r="E1546" s="74" t="s">
        <v>66</v>
      </c>
      <c r="F1546" s="74" t="str">
        <f ca="1">IFERROR(__xludf.DUMMYFUNCTION("IFERROR(IF(A1546=TODAY(),GOOGLEFINANCE(B1546),INDEX(GOOGLEFINANCE(B1546,""price"",A1546),2,2)))"),"")</f>
        <v/>
      </c>
      <c r="G1546" s="75" t="s">
        <v>66</v>
      </c>
    </row>
    <row r="1547" spans="1:7" ht="15.75" customHeight="1" x14ac:dyDescent="0.2">
      <c r="A1547" s="71"/>
      <c r="B1547" s="72"/>
      <c r="C1547" s="72"/>
      <c r="D1547" s="72"/>
      <c r="E1547" s="74" t="s">
        <v>66</v>
      </c>
      <c r="F1547" s="74" t="str">
        <f ca="1">IFERROR(__xludf.DUMMYFUNCTION("IFERROR(IF(A1547=TODAY(),GOOGLEFINANCE(B1547),INDEX(GOOGLEFINANCE(B1547,""price"",A1547),2,2)))"),"")</f>
        <v/>
      </c>
      <c r="G1547" s="75" t="s">
        <v>66</v>
      </c>
    </row>
    <row r="1548" spans="1:7" ht="15.75" customHeight="1" x14ac:dyDescent="0.2">
      <c r="A1548" s="71"/>
      <c r="B1548" s="72"/>
      <c r="C1548" s="72"/>
      <c r="D1548" s="72"/>
      <c r="E1548" s="74" t="s">
        <v>66</v>
      </c>
      <c r="F1548" s="74" t="str">
        <f ca="1">IFERROR(__xludf.DUMMYFUNCTION("IFERROR(IF(A1548=TODAY(),GOOGLEFINANCE(B1548),INDEX(GOOGLEFINANCE(B1548,""price"",A1548),2,2)))"),"")</f>
        <v/>
      </c>
      <c r="G1548" s="75" t="s">
        <v>66</v>
      </c>
    </row>
    <row r="1549" spans="1:7" ht="15.75" customHeight="1" x14ac:dyDescent="0.2">
      <c r="A1549" s="71"/>
      <c r="B1549" s="72"/>
      <c r="C1549" s="72"/>
      <c r="D1549" s="72"/>
      <c r="E1549" s="74" t="s">
        <v>66</v>
      </c>
      <c r="F1549" s="74" t="str">
        <f ca="1">IFERROR(__xludf.DUMMYFUNCTION("IFERROR(IF(A1549=TODAY(),GOOGLEFINANCE(B1549),INDEX(GOOGLEFINANCE(B1549,""price"",A1549),2,2)))"),"")</f>
        <v/>
      </c>
      <c r="G1549" s="75" t="s">
        <v>66</v>
      </c>
    </row>
    <row r="1550" spans="1:7" ht="15.75" customHeight="1" x14ac:dyDescent="0.2">
      <c r="A1550" s="71"/>
      <c r="B1550" s="72"/>
      <c r="C1550" s="72"/>
      <c r="D1550" s="72"/>
      <c r="E1550" s="74" t="s">
        <v>66</v>
      </c>
      <c r="F1550" s="74" t="str">
        <f ca="1">IFERROR(__xludf.DUMMYFUNCTION("IFERROR(IF(A1550=TODAY(),GOOGLEFINANCE(B1550),INDEX(GOOGLEFINANCE(B1550,""price"",A1550),2,2)))"),"")</f>
        <v/>
      </c>
      <c r="G1550" s="75" t="s">
        <v>66</v>
      </c>
    </row>
    <row r="1551" spans="1:7" ht="15.75" customHeight="1" x14ac:dyDescent="0.2">
      <c r="A1551" s="71"/>
      <c r="B1551" s="72"/>
      <c r="C1551" s="72"/>
      <c r="D1551" s="72"/>
      <c r="E1551" s="74" t="s">
        <v>66</v>
      </c>
      <c r="F1551" s="74" t="str">
        <f ca="1">IFERROR(__xludf.DUMMYFUNCTION("IFERROR(IF(A1551=TODAY(),GOOGLEFINANCE(B1551),INDEX(GOOGLEFINANCE(B1551,""price"",A1551),2,2)))"),"")</f>
        <v/>
      </c>
      <c r="G1551" s="75" t="s">
        <v>66</v>
      </c>
    </row>
    <row r="1552" spans="1:7" ht="15.75" customHeight="1" x14ac:dyDescent="0.2">
      <c r="A1552" s="71"/>
      <c r="B1552" s="72"/>
      <c r="C1552" s="72"/>
      <c r="D1552" s="72"/>
      <c r="E1552" s="74" t="s">
        <v>66</v>
      </c>
      <c r="F1552" s="74" t="str">
        <f ca="1">IFERROR(__xludf.DUMMYFUNCTION("IFERROR(IF(A1552=TODAY(),GOOGLEFINANCE(B1552),INDEX(GOOGLEFINANCE(B1552,""price"",A1552),2,2)))"),"")</f>
        <v/>
      </c>
      <c r="G1552" s="75" t="s">
        <v>66</v>
      </c>
    </row>
    <row r="1553" spans="1:7" ht="15.75" customHeight="1" x14ac:dyDescent="0.2">
      <c r="A1553" s="71"/>
      <c r="B1553" s="72"/>
      <c r="C1553" s="72"/>
      <c r="D1553" s="72"/>
      <c r="E1553" s="74" t="s">
        <v>66</v>
      </c>
      <c r="F1553" s="74" t="str">
        <f ca="1">IFERROR(__xludf.DUMMYFUNCTION("IFERROR(IF(A1553=TODAY(),GOOGLEFINANCE(B1553),INDEX(GOOGLEFINANCE(B1553,""price"",A1553),2,2)))"),"")</f>
        <v/>
      </c>
      <c r="G1553" s="75" t="s">
        <v>66</v>
      </c>
    </row>
    <row r="1554" spans="1:7" ht="15.75" customHeight="1" x14ac:dyDescent="0.2">
      <c r="A1554" s="71"/>
      <c r="B1554" s="72"/>
      <c r="C1554" s="72"/>
      <c r="D1554" s="72"/>
      <c r="E1554" s="74" t="s">
        <v>66</v>
      </c>
      <c r="F1554" s="74" t="str">
        <f ca="1">IFERROR(__xludf.DUMMYFUNCTION("IFERROR(IF(A1554=TODAY(),GOOGLEFINANCE(B1554),INDEX(GOOGLEFINANCE(B1554,""price"",A1554),2,2)))"),"")</f>
        <v/>
      </c>
      <c r="G1554" s="75" t="s">
        <v>66</v>
      </c>
    </row>
    <row r="1555" spans="1:7" ht="15.75" customHeight="1" x14ac:dyDescent="0.2">
      <c r="A1555" s="71"/>
      <c r="B1555" s="72"/>
      <c r="C1555" s="72"/>
      <c r="D1555" s="72"/>
      <c r="E1555" s="74" t="s">
        <v>66</v>
      </c>
      <c r="F1555" s="74" t="str">
        <f ca="1">IFERROR(__xludf.DUMMYFUNCTION("IFERROR(IF(A1555=TODAY(),GOOGLEFINANCE(B1555),INDEX(GOOGLEFINANCE(B1555,""price"",A1555),2,2)))"),"")</f>
        <v/>
      </c>
      <c r="G1555" s="75" t="s">
        <v>66</v>
      </c>
    </row>
    <row r="1556" spans="1:7" ht="15.75" customHeight="1" x14ac:dyDescent="0.2">
      <c r="A1556" s="71"/>
      <c r="B1556" s="72"/>
      <c r="C1556" s="72"/>
      <c r="D1556" s="72"/>
      <c r="E1556" s="74" t="s">
        <v>66</v>
      </c>
      <c r="F1556" s="74" t="str">
        <f ca="1">IFERROR(__xludf.DUMMYFUNCTION("IFERROR(IF(A1556=TODAY(),GOOGLEFINANCE(B1556),INDEX(GOOGLEFINANCE(B1556,""price"",A1556),2,2)))"),"")</f>
        <v/>
      </c>
      <c r="G1556" s="75" t="s">
        <v>66</v>
      </c>
    </row>
    <row r="1557" spans="1:7" ht="15.75" customHeight="1" x14ac:dyDescent="0.2">
      <c r="A1557" s="71"/>
      <c r="B1557" s="72"/>
      <c r="C1557" s="72"/>
      <c r="D1557" s="72"/>
      <c r="E1557" s="74" t="s">
        <v>66</v>
      </c>
      <c r="F1557" s="74" t="str">
        <f ca="1">IFERROR(__xludf.DUMMYFUNCTION("IFERROR(IF(A1557=TODAY(),GOOGLEFINANCE(B1557),INDEX(GOOGLEFINANCE(B1557,""price"",A1557),2,2)))"),"")</f>
        <v/>
      </c>
      <c r="G1557" s="75" t="s">
        <v>66</v>
      </c>
    </row>
    <row r="1558" spans="1:7" ht="15.75" customHeight="1" x14ac:dyDescent="0.2">
      <c r="A1558" s="71"/>
      <c r="B1558" s="72"/>
      <c r="C1558" s="72"/>
      <c r="D1558" s="72"/>
      <c r="E1558" s="74" t="s">
        <v>66</v>
      </c>
      <c r="F1558" s="74" t="str">
        <f ca="1">IFERROR(__xludf.DUMMYFUNCTION("IFERROR(IF(A1558=TODAY(),GOOGLEFINANCE(B1558),INDEX(GOOGLEFINANCE(B1558,""price"",A1558),2,2)))"),"")</f>
        <v/>
      </c>
      <c r="G1558" s="75" t="s">
        <v>66</v>
      </c>
    </row>
    <row r="1559" spans="1:7" ht="15.75" customHeight="1" x14ac:dyDescent="0.2">
      <c r="A1559" s="71"/>
      <c r="B1559" s="72"/>
      <c r="C1559" s="72"/>
      <c r="D1559" s="72"/>
      <c r="E1559" s="74" t="s">
        <v>66</v>
      </c>
      <c r="F1559" s="74" t="str">
        <f ca="1">IFERROR(__xludf.DUMMYFUNCTION("IFERROR(IF(A1559=TODAY(),GOOGLEFINANCE(B1559),INDEX(GOOGLEFINANCE(B1559,""price"",A1559),2,2)))"),"")</f>
        <v/>
      </c>
      <c r="G1559" s="75" t="s">
        <v>66</v>
      </c>
    </row>
    <row r="1560" spans="1:7" ht="15.75" customHeight="1" x14ac:dyDescent="0.2">
      <c r="A1560" s="71"/>
      <c r="B1560" s="72"/>
      <c r="C1560" s="72"/>
      <c r="D1560" s="72"/>
      <c r="E1560" s="74" t="s">
        <v>66</v>
      </c>
      <c r="F1560" s="74" t="str">
        <f ca="1">IFERROR(__xludf.DUMMYFUNCTION("IFERROR(IF(A1560=TODAY(),GOOGLEFINANCE(B1560),INDEX(GOOGLEFINANCE(B1560,""price"",A1560),2,2)))"),"")</f>
        <v/>
      </c>
      <c r="G1560" s="75" t="s">
        <v>66</v>
      </c>
    </row>
    <row r="1561" spans="1:7" ht="15.75" customHeight="1" x14ac:dyDescent="0.2">
      <c r="A1561" s="71"/>
      <c r="B1561" s="72"/>
      <c r="C1561" s="72"/>
      <c r="D1561" s="72"/>
      <c r="E1561" s="74" t="s">
        <v>66</v>
      </c>
      <c r="F1561" s="74" t="str">
        <f ca="1">IFERROR(__xludf.DUMMYFUNCTION("IFERROR(IF(A1561=TODAY(),GOOGLEFINANCE(B1561),INDEX(GOOGLEFINANCE(B1561,""price"",A1561),2,2)))"),"")</f>
        <v/>
      </c>
      <c r="G1561" s="75" t="s">
        <v>66</v>
      </c>
    </row>
    <row r="1562" spans="1:7" ht="15.75" customHeight="1" x14ac:dyDescent="0.2">
      <c r="A1562" s="71"/>
      <c r="B1562" s="72"/>
      <c r="C1562" s="72"/>
      <c r="D1562" s="72"/>
      <c r="E1562" s="74" t="s">
        <v>66</v>
      </c>
      <c r="F1562" s="74" t="str">
        <f ca="1">IFERROR(__xludf.DUMMYFUNCTION("IFERROR(IF(A1562=TODAY(),GOOGLEFINANCE(B1562),INDEX(GOOGLEFINANCE(B1562,""price"",A1562),2,2)))"),"")</f>
        <v/>
      </c>
      <c r="G1562" s="75" t="s">
        <v>66</v>
      </c>
    </row>
    <row r="1563" spans="1:7" ht="15.75" customHeight="1" x14ac:dyDescent="0.2">
      <c r="A1563" s="71"/>
      <c r="B1563" s="72"/>
      <c r="C1563" s="72"/>
      <c r="D1563" s="72"/>
      <c r="E1563" s="74" t="s">
        <v>66</v>
      </c>
      <c r="F1563" s="74" t="str">
        <f ca="1">IFERROR(__xludf.DUMMYFUNCTION("IFERROR(IF(A1563=TODAY(),GOOGLEFINANCE(B1563),INDEX(GOOGLEFINANCE(B1563,""price"",A1563),2,2)))"),"")</f>
        <v/>
      </c>
      <c r="G1563" s="75" t="s">
        <v>66</v>
      </c>
    </row>
    <row r="1564" spans="1:7" ht="15.75" customHeight="1" x14ac:dyDescent="0.2">
      <c r="A1564" s="71"/>
      <c r="B1564" s="72"/>
      <c r="C1564" s="72"/>
      <c r="D1564" s="72"/>
      <c r="E1564" s="74" t="s">
        <v>66</v>
      </c>
      <c r="F1564" s="74" t="str">
        <f ca="1">IFERROR(__xludf.DUMMYFUNCTION("IFERROR(IF(A1564=TODAY(),GOOGLEFINANCE(B1564),INDEX(GOOGLEFINANCE(B1564,""price"",A1564),2,2)))"),"")</f>
        <v/>
      </c>
      <c r="G1564" s="75" t="s">
        <v>66</v>
      </c>
    </row>
    <row r="1565" spans="1:7" ht="15.75" customHeight="1" x14ac:dyDescent="0.2">
      <c r="A1565" s="71"/>
      <c r="B1565" s="72"/>
      <c r="C1565" s="72"/>
      <c r="D1565" s="72"/>
      <c r="E1565" s="74" t="s">
        <v>66</v>
      </c>
      <c r="F1565" s="74" t="str">
        <f ca="1">IFERROR(__xludf.DUMMYFUNCTION("IFERROR(IF(A1565=TODAY(),GOOGLEFINANCE(B1565),INDEX(GOOGLEFINANCE(B1565,""price"",A1565),2,2)))"),"")</f>
        <v/>
      </c>
      <c r="G1565" s="75" t="s">
        <v>66</v>
      </c>
    </row>
    <row r="1566" spans="1:7" ht="15.75" customHeight="1" x14ac:dyDescent="0.2">
      <c r="A1566" s="71"/>
      <c r="B1566" s="72"/>
      <c r="C1566" s="72"/>
      <c r="D1566" s="72"/>
      <c r="E1566" s="74" t="s">
        <v>66</v>
      </c>
      <c r="F1566" s="74" t="str">
        <f ca="1">IFERROR(__xludf.DUMMYFUNCTION("IFERROR(IF(A1566=TODAY(),GOOGLEFINANCE(B1566),INDEX(GOOGLEFINANCE(B1566,""price"",A1566),2,2)))"),"")</f>
        <v/>
      </c>
      <c r="G1566" s="75" t="s">
        <v>66</v>
      </c>
    </row>
    <row r="1567" spans="1:7" ht="15.75" customHeight="1" x14ac:dyDescent="0.2">
      <c r="A1567" s="71"/>
      <c r="B1567" s="72"/>
      <c r="C1567" s="72"/>
      <c r="D1567" s="72"/>
      <c r="E1567" s="74" t="s">
        <v>66</v>
      </c>
      <c r="F1567" s="74" t="str">
        <f ca="1">IFERROR(__xludf.DUMMYFUNCTION("IFERROR(IF(A1567=TODAY(),GOOGLEFINANCE(B1567),INDEX(GOOGLEFINANCE(B1567,""price"",A1567),2,2)))"),"")</f>
        <v/>
      </c>
      <c r="G1567" s="75" t="s">
        <v>66</v>
      </c>
    </row>
    <row r="1568" spans="1:7" ht="15.75" customHeight="1" x14ac:dyDescent="0.2">
      <c r="A1568" s="71"/>
      <c r="B1568" s="72"/>
      <c r="C1568" s="72"/>
      <c r="D1568" s="72"/>
      <c r="E1568" s="74" t="s">
        <v>66</v>
      </c>
      <c r="F1568" s="74" t="str">
        <f ca="1">IFERROR(__xludf.DUMMYFUNCTION("IFERROR(IF(A1568=TODAY(),GOOGLEFINANCE(B1568),INDEX(GOOGLEFINANCE(B1568,""price"",A1568),2,2)))"),"")</f>
        <v/>
      </c>
      <c r="G1568" s="75" t="s">
        <v>66</v>
      </c>
    </row>
    <row r="1569" spans="1:7" ht="15.75" customHeight="1" x14ac:dyDescent="0.2">
      <c r="A1569" s="71"/>
      <c r="B1569" s="72"/>
      <c r="C1569" s="72"/>
      <c r="D1569" s="72"/>
      <c r="E1569" s="74" t="s">
        <v>66</v>
      </c>
      <c r="F1569" s="74" t="str">
        <f ca="1">IFERROR(__xludf.DUMMYFUNCTION("IFERROR(IF(A1569=TODAY(),GOOGLEFINANCE(B1569),INDEX(GOOGLEFINANCE(B1569,""price"",A1569),2,2)))"),"")</f>
        <v/>
      </c>
      <c r="G1569" s="75" t="s">
        <v>66</v>
      </c>
    </row>
    <row r="1570" spans="1:7" ht="15.75" customHeight="1" x14ac:dyDescent="0.2">
      <c r="A1570" s="71"/>
      <c r="B1570" s="72"/>
      <c r="C1570" s="72"/>
      <c r="D1570" s="72"/>
      <c r="E1570" s="74" t="s">
        <v>66</v>
      </c>
      <c r="F1570" s="74" t="str">
        <f ca="1">IFERROR(__xludf.DUMMYFUNCTION("IFERROR(IF(A1570=TODAY(),GOOGLEFINANCE(B1570),INDEX(GOOGLEFINANCE(B1570,""price"",A1570),2,2)))"),"")</f>
        <v/>
      </c>
      <c r="G1570" s="75" t="s">
        <v>66</v>
      </c>
    </row>
    <row r="1571" spans="1:7" ht="15.75" customHeight="1" x14ac:dyDescent="0.2">
      <c r="A1571" s="71"/>
      <c r="B1571" s="72"/>
      <c r="C1571" s="72"/>
      <c r="D1571" s="72"/>
      <c r="E1571" s="74" t="s">
        <v>66</v>
      </c>
      <c r="F1571" s="74" t="str">
        <f ca="1">IFERROR(__xludf.DUMMYFUNCTION("IFERROR(IF(A1571=TODAY(),GOOGLEFINANCE(B1571),INDEX(GOOGLEFINANCE(B1571,""price"",A1571),2,2)))"),"")</f>
        <v/>
      </c>
      <c r="G1571" s="75" t="s">
        <v>66</v>
      </c>
    </row>
    <row r="1572" spans="1:7" ht="15.75" customHeight="1" x14ac:dyDescent="0.2">
      <c r="A1572" s="71"/>
      <c r="B1572" s="72"/>
      <c r="C1572" s="72"/>
      <c r="D1572" s="72"/>
      <c r="E1572" s="74" t="s">
        <v>66</v>
      </c>
      <c r="F1572" s="74" t="str">
        <f ca="1">IFERROR(__xludf.DUMMYFUNCTION("IFERROR(IF(A1572=TODAY(),GOOGLEFINANCE(B1572),INDEX(GOOGLEFINANCE(B1572,""price"",A1572),2,2)))"),"")</f>
        <v/>
      </c>
      <c r="G1572" s="75" t="s">
        <v>66</v>
      </c>
    </row>
    <row r="1573" spans="1:7" ht="15.75" customHeight="1" x14ac:dyDescent="0.2">
      <c r="A1573" s="71"/>
      <c r="B1573" s="72"/>
      <c r="C1573" s="72"/>
      <c r="D1573" s="72"/>
      <c r="E1573" s="74" t="s">
        <v>66</v>
      </c>
      <c r="F1573" s="74" t="str">
        <f ca="1">IFERROR(__xludf.DUMMYFUNCTION("IFERROR(IF(A1573=TODAY(),GOOGLEFINANCE(B1573),INDEX(GOOGLEFINANCE(B1573,""price"",A1573),2,2)))"),"")</f>
        <v/>
      </c>
      <c r="G1573" s="75" t="s">
        <v>66</v>
      </c>
    </row>
    <row r="1574" spans="1:7" ht="15.75" customHeight="1" x14ac:dyDescent="0.2">
      <c r="A1574" s="71"/>
      <c r="B1574" s="72"/>
      <c r="C1574" s="72"/>
      <c r="D1574" s="72"/>
      <c r="E1574" s="74" t="s">
        <v>66</v>
      </c>
      <c r="F1574" s="74" t="str">
        <f ca="1">IFERROR(__xludf.DUMMYFUNCTION("IFERROR(IF(A1574=TODAY(),GOOGLEFINANCE(B1574),INDEX(GOOGLEFINANCE(B1574,""price"",A1574),2,2)))"),"")</f>
        <v/>
      </c>
      <c r="G1574" s="75" t="s">
        <v>66</v>
      </c>
    </row>
    <row r="1575" spans="1:7" ht="15.75" customHeight="1" x14ac:dyDescent="0.2">
      <c r="A1575" s="71"/>
      <c r="B1575" s="72"/>
      <c r="C1575" s="72"/>
      <c r="D1575" s="72"/>
      <c r="E1575" s="74" t="s">
        <v>66</v>
      </c>
      <c r="F1575" s="74" t="str">
        <f ca="1">IFERROR(__xludf.DUMMYFUNCTION("IFERROR(IF(A1575=TODAY(),GOOGLEFINANCE(B1575),INDEX(GOOGLEFINANCE(B1575,""price"",A1575),2,2)))"),"")</f>
        <v/>
      </c>
      <c r="G1575" s="75" t="s">
        <v>66</v>
      </c>
    </row>
    <row r="1576" spans="1:7" ht="15.75" customHeight="1" x14ac:dyDescent="0.2">
      <c r="A1576" s="71"/>
      <c r="B1576" s="72"/>
      <c r="C1576" s="72"/>
      <c r="D1576" s="72"/>
      <c r="E1576" s="74" t="s">
        <v>66</v>
      </c>
      <c r="F1576" s="74" t="str">
        <f ca="1">IFERROR(__xludf.DUMMYFUNCTION("IFERROR(IF(A1576=TODAY(),GOOGLEFINANCE(B1576),INDEX(GOOGLEFINANCE(B1576,""price"",A1576),2,2)))"),"")</f>
        <v/>
      </c>
      <c r="G1576" s="75" t="s">
        <v>66</v>
      </c>
    </row>
    <row r="1577" spans="1:7" ht="15.75" customHeight="1" x14ac:dyDescent="0.2">
      <c r="A1577" s="71"/>
      <c r="B1577" s="72"/>
      <c r="C1577" s="72"/>
      <c r="D1577" s="72"/>
      <c r="E1577" s="74" t="s">
        <v>66</v>
      </c>
      <c r="F1577" s="74" t="str">
        <f ca="1">IFERROR(__xludf.DUMMYFUNCTION("IFERROR(IF(A1577=TODAY(),GOOGLEFINANCE(B1577),INDEX(GOOGLEFINANCE(B1577,""price"",A1577),2,2)))"),"")</f>
        <v/>
      </c>
      <c r="G1577" s="75" t="s">
        <v>66</v>
      </c>
    </row>
    <row r="1578" spans="1:7" ht="15.75" customHeight="1" x14ac:dyDescent="0.2">
      <c r="A1578" s="71"/>
      <c r="B1578" s="72"/>
      <c r="C1578" s="72"/>
      <c r="D1578" s="72"/>
      <c r="E1578" s="74" t="s">
        <v>66</v>
      </c>
      <c r="F1578" s="74" t="str">
        <f ca="1">IFERROR(__xludf.DUMMYFUNCTION("IFERROR(IF(A1578=TODAY(),GOOGLEFINANCE(B1578),INDEX(GOOGLEFINANCE(B1578,""price"",A1578),2,2)))"),"")</f>
        <v/>
      </c>
      <c r="G1578" s="75" t="s">
        <v>66</v>
      </c>
    </row>
    <row r="1579" spans="1:7" ht="15.75" customHeight="1" x14ac:dyDescent="0.2">
      <c r="A1579" s="71"/>
      <c r="B1579" s="72"/>
      <c r="C1579" s="72"/>
      <c r="D1579" s="72"/>
      <c r="E1579" s="74" t="s">
        <v>66</v>
      </c>
      <c r="F1579" s="74" t="str">
        <f ca="1">IFERROR(__xludf.DUMMYFUNCTION("IFERROR(IF(A1579=TODAY(),GOOGLEFINANCE(B1579),INDEX(GOOGLEFINANCE(B1579,""price"",A1579),2,2)))"),"")</f>
        <v/>
      </c>
      <c r="G1579" s="75" t="s">
        <v>66</v>
      </c>
    </row>
    <row r="1580" spans="1:7" ht="15.75" customHeight="1" x14ac:dyDescent="0.2">
      <c r="A1580" s="71"/>
      <c r="B1580" s="72"/>
      <c r="C1580" s="72"/>
      <c r="D1580" s="72"/>
      <c r="E1580" s="74" t="s">
        <v>66</v>
      </c>
      <c r="F1580" s="74" t="str">
        <f ca="1">IFERROR(__xludf.DUMMYFUNCTION("IFERROR(IF(A1580=TODAY(),GOOGLEFINANCE(B1580),INDEX(GOOGLEFINANCE(B1580,""price"",A1580),2,2)))"),"")</f>
        <v/>
      </c>
      <c r="G1580" s="75" t="s">
        <v>66</v>
      </c>
    </row>
    <row r="1581" spans="1:7" ht="15.75" customHeight="1" x14ac:dyDescent="0.2">
      <c r="A1581" s="71"/>
      <c r="B1581" s="72"/>
      <c r="C1581" s="72"/>
      <c r="D1581" s="72"/>
      <c r="E1581" s="74" t="s">
        <v>66</v>
      </c>
      <c r="F1581" s="74" t="str">
        <f ca="1">IFERROR(__xludf.DUMMYFUNCTION("IFERROR(IF(A1581=TODAY(),GOOGLEFINANCE(B1581),INDEX(GOOGLEFINANCE(B1581,""price"",A1581),2,2)))"),"")</f>
        <v/>
      </c>
      <c r="G1581" s="75" t="s">
        <v>66</v>
      </c>
    </row>
    <row r="1582" spans="1:7" ht="15.75" customHeight="1" x14ac:dyDescent="0.2">
      <c r="A1582" s="71"/>
      <c r="B1582" s="72"/>
      <c r="C1582" s="72"/>
      <c r="D1582" s="72"/>
      <c r="E1582" s="74" t="s">
        <v>66</v>
      </c>
      <c r="F1582" s="74" t="str">
        <f ca="1">IFERROR(__xludf.DUMMYFUNCTION("IFERROR(IF(A1582=TODAY(),GOOGLEFINANCE(B1582),INDEX(GOOGLEFINANCE(B1582,""price"",A1582),2,2)))"),"")</f>
        <v/>
      </c>
      <c r="G1582" s="75" t="s">
        <v>66</v>
      </c>
    </row>
    <row r="1583" spans="1:7" ht="15.75" customHeight="1" x14ac:dyDescent="0.2">
      <c r="A1583" s="71"/>
      <c r="B1583" s="72"/>
      <c r="C1583" s="72"/>
      <c r="D1583" s="72"/>
      <c r="E1583" s="74" t="s">
        <v>66</v>
      </c>
      <c r="F1583" s="74" t="str">
        <f ca="1">IFERROR(__xludf.DUMMYFUNCTION("IFERROR(IF(A1583=TODAY(),GOOGLEFINANCE(B1583),INDEX(GOOGLEFINANCE(B1583,""price"",A1583),2,2)))"),"")</f>
        <v/>
      </c>
      <c r="G1583" s="75" t="s">
        <v>66</v>
      </c>
    </row>
    <row r="1584" spans="1:7" ht="15.75" customHeight="1" x14ac:dyDescent="0.2">
      <c r="A1584" s="71"/>
      <c r="B1584" s="72"/>
      <c r="C1584" s="72"/>
      <c r="D1584" s="72"/>
      <c r="E1584" s="74" t="s">
        <v>66</v>
      </c>
      <c r="F1584" s="74" t="str">
        <f ca="1">IFERROR(__xludf.DUMMYFUNCTION("IFERROR(IF(A1584=TODAY(),GOOGLEFINANCE(B1584),INDEX(GOOGLEFINANCE(B1584,""price"",A1584),2,2)))"),"")</f>
        <v/>
      </c>
      <c r="G1584" s="75" t="s">
        <v>66</v>
      </c>
    </row>
    <row r="1585" spans="1:7" ht="15.75" customHeight="1" x14ac:dyDescent="0.2">
      <c r="A1585" s="71"/>
      <c r="B1585" s="72"/>
      <c r="C1585" s="72"/>
      <c r="D1585" s="72"/>
      <c r="E1585" s="74" t="s">
        <v>66</v>
      </c>
      <c r="F1585" s="74" t="str">
        <f ca="1">IFERROR(__xludf.DUMMYFUNCTION("IFERROR(IF(A1585=TODAY(),GOOGLEFINANCE(B1585),INDEX(GOOGLEFINANCE(B1585,""price"",A1585),2,2)))"),"")</f>
        <v/>
      </c>
      <c r="G1585" s="75" t="s">
        <v>66</v>
      </c>
    </row>
    <row r="1586" spans="1:7" ht="15.75" customHeight="1" x14ac:dyDescent="0.2">
      <c r="A1586" s="71"/>
      <c r="B1586" s="72"/>
      <c r="C1586" s="72"/>
      <c r="D1586" s="72"/>
      <c r="E1586" s="74" t="s">
        <v>66</v>
      </c>
      <c r="F1586" s="74" t="str">
        <f ca="1">IFERROR(__xludf.DUMMYFUNCTION("IFERROR(IF(A1586=TODAY(),GOOGLEFINANCE(B1586),INDEX(GOOGLEFINANCE(B1586,""price"",A1586),2,2)))"),"")</f>
        <v/>
      </c>
      <c r="G1586" s="75" t="s">
        <v>66</v>
      </c>
    </row>
    <row r="1587" spans="1:7" ht="15.75" customHeight="1" x14ac:dyDescent="0.2">
      <c r="A1587" s="71"/>
      <c r="B1587" s="72"/>
      <c r="C1587" s="72"/>
      <c r="D1587" s="72"/>
      <c r="E1587" s="74" t="s">
        <v>66</v>
      </c>
      <c r="F1587" s="74" t="str">
        <f ca="1">IFERROR(__xludf.DUMMYFUNCTION("IFERROR(IF(A1587=TODAY(),GOOGLEFINANCE(B1587),INDEX(GOOGLEFINANCE(B1587,""price"",A1587),2,2)))"),"")</f>
        <v/>
      </c>
      <c r="G1587" s="75" t="s">
        <v>66</v>
      </c>
    </row>
    <row r="1588" spans="1:7" ht="15.75" customHeight="1" x14ac:dyDescent="0.2">
      <c r="A1588" s="71"/>
      <c r="B1588" s="72"/>
      <c r="C1588" s="72"/>
      <c r="D1588" s="72"/>
      <c r="E1588" s="74" t="s">
        <v>66</v>
      </c>
      <c r="F1588" s="74" t="str">
        <f ca="1">IFERROR(__xludf.DUMMYFUNCTION("IFERROR(IF(A1588=TODAY(),GOOGLEFINANCE(B1588),INDEX(GOOGLEFINANCE(B1588,""price"",A1588),2,2)))"),"")</f>
        <v/>
      </c>
      <c r="G1588" s="75" t="s">
        <v>66</v>
      </c>
    </row>
    <row r="1589" spans="1:7" ht="15.75" customHeight="1" x14ac:dyDescent="0.2">
      <c r="A1589" s="71"/>
      <c r="B1589" s="72"/>
      <c r="C1589" s="72"/>
      <c r="D1589" s="72"/>
      <c r="E1589" s="74" t="s">
        <v>66</v>
      </c>
      <c r="F1589" s="74" t="str">
        <f ca="1">IFERROR(__xludf.DUMMYFUNCTION("IFERROR(IF(A1589=TODAY(),GOOGLEFINANCE(B1589),INDEX(GOOGLEFINANCE(B1589,""price"",A1589),2,2)))"),"")</f>
        <v/>
      </c>
      <c r="G1589" s="75" t="s">
        <v>66</v>
      </c>
    </row>
    <row r="1590" spans="1:7" ht="15.75" customHeight="1" x14ac:dyDescent="0.2">
      <c r="A1590" s="71"/>
      <c r="B1590" s="72"/>
      <c r="C1590" s="72"/>
      <c r="D1590" s="72"/>
      <c r="E1590" s="74" t="s">
        <v>66</v>
      </c>
      <c r="F1590" s="74" t="str">
        <f ca="1">IFERROR(__xludf.DUMMYFUNCTION("IFERROR(IF(A1590=TODAY(),GOOGLEFINANCE(B1590),INDEX(GOOGLEFINANCE(B1590,""price"",A1590),2,2)))"),"")</f>
        <v/>
      </c>
      <c r="G1590" s="75" t="s">
        <v>66</v>
      </c>
    </row>
    <row r="1591" spans="1:7" ht="15.75" customHeight="1" x14ac:dyDescent="0.2">
      <c r="A1591" s="71"/>
      <c r="B1591" s="72"/>
      <c r="C1591" s="72"/>
      <c r="D1591" s="72"/>
      <c r="E1591" s="74" t="s">
        <v>66</v>
      </c>
      <c r="F1591" s="74" t="str">
        <f ca="1">IFERROR(__xludf.DUMMYFUNCTION("IFERROR(IF(A1591=TODAY(),GOOGLEFINANCE(B1591),INDEX(GOOGLEFINANCE(B1591,""price"",A1591),2,2)))"),"")</f>
        <v/>
      </c>
      <c r="G1591" s="75" t="s">
        <v>66</v>
      </c>
    </row>
    <row r="1592" spans="1:7" ht="15.75" customHeight="1" x14ac:dyDescent="0.2">
      <c r="A1592" s="71"/>
      <c r="B1592" s="72"/>
      <c r="C1592" s="72"/>
      <c r="D1592" s="72"/>
      <c r="E1592" s="74" t="s">
        <v>66</v>
      </c>
      <c r="F1592" s="74" t="str">
        <f ca="1">IFERROR(__xludf.DUMMYFUNCTION("IFERROR(IF(A1592=TODAY(),GOOGLEFINANCE(B1592),INDEX(GOOGLEFINANCE(B1592,""price"",A1592),2,2)))"),"")</f>
        <v/>
      </c>
      <c r="G1592" s="75" t="s">
        <v>66</v>
      </c>
    </row>
    <row r="1593" spans="1:7" ht="15.75" customHeight="1" x14ac:dyDescent="0.2">
      <c r="A1593" s="71"/>
      <c r="B1593" s="72"/>
      <c r="C1593" s="72"/>
      <c r="D1593" s="72"/>
      <c r="E1593" s="74" t="s">
        <v>66</v>
      </c>
      <c r="F1593" s="74" t="str">
        <f ca="1">IFERROR(__xludf.DUMMYFUNCTION("IFERROR(IF(A1593=TODAY(),GOOGLEFINANCE(B1593),INDEX(GOOGLEFINANCE(B1593,""price"",A1593),2,2)))"),"")</f>
        <v/>
      </c>
      <c r="G1593" s="75" t="s">
        <v>66</v>
      </c>
    </row>
    <row r="1594" spans="1:7" ht="15.75" customHeight="1" x14ac:dyDescent="0.2">
      <c r="A1594" s="71"/>
      <c r="B1594" s="72"/>
      <c r="C1594" s="72"/>
      <c r="D1594" s="72"/>
      <c r="E1594" s="74" t="s">
        <v>66</v>
      </c>
      <c r="F1594" s="74" t="str">
        <f ca="1">IFERROR(__xludf.DUMMYFUNCTION("IFERROR(IF(A1594=TODAY(),GOOGLEFINANCE(B1594),INDEX(GOOGLEFINANCE(B1594,""price"",A1594),2,2)))"),"")</f>
        <v/>
      </c>
      <c r="G1594" s="75" t="s">
        <v>66</v>
      </c>
    </row>
    <row r="1595" spans="1:7" ht="15.75" customHeight="1" x14ac:dyDescent="0.2">
      <c r="A1595" s="71"/>
      <c r="B1595" s="72"/>
      <c r="C1595" s="72"/>
      <c r="D1595" s="72"/>
      <c r="E1595" s="74" t="s">
        <v>66</v>
      </c>
      <c r="F1595" s="74" t="str">
        <f ca="1">IFERROR(__xludf.DUMMYFUNCTION("IFERROR(IF(A1595=TODAY(),GOOGLEFINANCE(B1595),INDEX(GOOGLEFINANCE(B1595,""price"",A1595),2,2)))"),"")</f>
        <v/>
      </c>
      <c r="G1595" s="75" t="s">
        <v>66</v>
      </c>
    </row>
    <row r="1596" spans="1:7" ht="15.75" customHeight="1" x14ac:dyDescent="0.2">
      <c r="A1596" s="71"/>
      <c r="B1596" s="72"/>
      <c r="C1596" s="72"/>
      <c r="D1596" s="72"/>
      <c r="E1596" s="74" t="s">
        <v>66</v>
      </c>
      <c r="F1596" s="74" t="str">
        <f ca="1">IFERROR(__xludf.DUMMYFUNCTION("IFERROR(IF(A1596=TODAY(),GOOGLEFINANCE(B1596),INDEX(GOOGLEFINANCE(B1596,""price"",A1596),2,2)))"),"")</f>
        <v/>
      </c>
      <c r="G1596" s="75" t="s">
        <v>66</v>
      </c>
    </row>
    <row r="1597" spans="1:7" ht="15.75" customHeight="1" x14ac:dyDescent="0.2">
      <c r="A1597" s="71"/>
      <c r="B1597" s="72"/>
      <c r="C1597" s="72"/>
      <c r="D1597" s="72"/>
      <c r="E1597" s="74" t="s">
        <v>66</v>
      </c>
      <c r="F1597" s="74" t="str">
        <f ca="1">IFERROR(__xludf.DUMMYFUNCTION("IFERROR(IF(A1597=TODAY(),GOOGLEFINANCE(B1597),INDEX(GOOGLEFINANCE(B1597,""price"",A1597),2,2)))"),"")</f>
        <v/>
      </c>
      <c r="G1597" s="75" t="s">
        <v>66</v>
      </c>
    </row>
    <row r="1598" spans="1:7" ht="15.75" customHeight="1" x14ac:dyDescent="0.2">
      <c r="A1598" s="71"/>
      <c r="B1598" s="72"/>
      <c r="C1598" s="72"/>
      <c r="D1598" s="72"/>
      <c r="E1598" s="74" t="s">
        <v>66</v>
      </c>
      <c r="F1598" s="74" t="str">
        <f ca="1">IFERROR(__xludf.DUMMYFUNCTION("IFERROR(IF(A1598=TODAY(),GOOGLEFINANCE(B1598),INDEX(GOOGLEFINANCE(B1598,""price"",A1598),2,2)))"),"")</f>
        <v/>
      </c>
      <c r="G1598" s="75" t="s">
        <v>66</v>
      </c>
    </row>
    <row r="1599" spans="1:7" ht="15.75" customHeight="1" x14ac:dyDescent="0.2">
      <c r="A1599" s="71"/>
      <c r="B1599" s="72"/>
      <c r="C1599" s="72"/>
      <c r="D1599" s="72"/>
      <c r="E1599" s="74" t="s">
        <v>66</v>
      </c>
      <c r="F1599" s="74" t="str">
        <f ca="1">IFERROR(__xludf.DUMMYFUNCTION("IFERROR(IF(A1599=TODAY(),GOOGLEFINANCE(B1599),INDEX(GOOGLEFINANCE(B1599,""price"",A1599),2,2)))"),"")</f>
        <v/>
      </c>
      <c r="G1599" s="75" t="s">
        <v>66</v>
      </c>
    </row>
    <row r="1600" spans="1:7" ht="15.75" customHeight="1" x14ac:dyDescent="0.2">
      <c r="A1600" s="71"/>
      <c r="B1600" s="72"/>
      <c r="C1600" s="72"/>
      <c r="D1600" s="72"/>
      <c r="E1600" s="74" t="s">
        <v>66</v>
      </c>
      <c r="F1600" s="74" t="str">
        <f ca="1">IFERROR(__xludf.DUMMYFUNCTION("IFERROR(IF(A1600=TODAY(),GOOGLEFINANCE(B1600),INDEX(GOOGLEFINANCE(B1600,""price"",A1600),2,2)))"),"")</f>
        <v/>
      </c>
      <c r="G1600" s="75" t="s">
        <v>66</v>
      </c>
    </row>
    <row r="1601" spans="1:7" ht="15.75" customHeight="1" x14ac:dyDescent="0.2">
      <c r="A1601" s="71"/>
      <c r="B1601" s="72"/>
      <c r="C1601" s="72"/>
      <c r="D1601" s="72"/>
      <c r="E1601" s="74" t="s">
        <v>66</v>
      </c>
      <c r="F1601" s="74" t="str">
        <f ca="1">IFERROR(__xludf.DUMMYFUNCTION("IFERROR(IF(A1601=TODAY(),GOOGLEFINANCE(B1601),INDEX(GOOGLEFINANCE(B1601,""price"",A1601),2,2)))"),"")</f>
        <v/>
      </c>
      <c r="G1601" s="75" t="s">
        <v>66</v>
      </c>
    </row>
    <row r="1602" spans="1:7" ht="15.75" customHeight="1" x14ac:dyDescent="0.2">
      <c r="A1602" s="71"/>
      <c r="B1602" s="72"/>
      <c r="C1602" s="72"/>
      <c r="D1602" s="72"/>
      <c r="E1602" s="74" t="s">
        <v>66</v>
      </c>
      <c r="F1602" s="74" t="str">
        <f ca="1">IFERROR(__xludf.DUMMYFUNCTION("IFERROR(IF(A1602=TODAY(),GOOGLEFINANCE(B1602),INDEX(GOOGLEFINANCE(B1602,""price"",A1602),2,2)))"),"")</f>
        <v/>
      </c>
      <c r="G1602" s="75" t="s">
        <v>66</v>
      </c>
    </row>
    <row r="1603" spans="1:7" ht="15.75" customHeight="1" x14ac:dyDescent="0.2">
      <c r="A1603" s="71"/>
      <c r="B1603" s="72"/>
      <c r="C1603" s="72"/>
      <c r="D1603" s="72"/>
      <c r="E1603" s="74" t="s">
        <v>66</v>
      </c>
      <c r="F1603" s="74" t="str">
        <f ca="1">IFERROR(__xludf.DUMMYFUNCTION("IFERROR(IF(A1603=TODAY(),GOOGLEFINANCE(B1603),INDEX(GOOGLEFINANCE(B1603,""price"",A1603),2,2)))"),"")</f>
        <v/>
      </c>
      <c r="G1603" s="75" t="s">
        <v>66</v>
      </c>
    </row>
    <row r="1604" spans="1:7" ht="15.75" customHeight="1" x14ac:dyDescent="0.2">
      <c r="A1604" s="71"/>
      <c r="B1604" s="72"/>
      <c r="C1604" s="72"/>
      <c r="D1604" s="72"/>
      <c r="E1604" s="74" t="s">
        <v>66</v>
      </c>
      <c r="F1604" s="74" t="str">
        <f ca="1">IFERROR(__xludf.DUMMYFUNCTION("IFERROR(IF(A1604=TODAY(),GOOGLEFINANCE(B1604),INDEX(GOOGLEFINANCE(B1604,""price"",A1604),2,2)))"),"")</f>
        <v/>
      </c>
      <c r="G1604" s="75" t="s">
        <v>66</v>
      </c>
    </row>
    <row r="1605" spans="1:7" ht="15.75" customHeight="1" x14ac:dyDescent="0.2">
      <c r="A1605" s="71"/>
      <c r="B1605" s="72"/>
      <c r="C1605" s="72"/>
      <c r="D1605" s="72"/>
      <c r="E1605" s="74" t="s">
        <v>66</v>
      </c>
      <c r="F1605" s="74" t="str">
        <f ca="1">IFERROR(__xludf.DUMMYFUNCTION("IFERROR(IF(A1605=TODAY(),GOOGLEFINANCE(B1605),INDEX(GOOGLEFINANCE(B1605,""price"",A1605),2,2)))"),"")</f>
        <v/>
      </c>
      <c r="G1605" s="75" t="s">
        <v>66</v>
      </c>
    </row>
    <row r="1606" spans="1:7" ht="15.75" customHeight="1" x14ac:dyDescent="0.2">
      <c r="A1606" s="71"/>
      <c r="B1606" s="72"/>
      <c r="C1606" s="72"/>
      <c r="D1606" s="72"/>
      <c r="E1606" s="74" t="s">
        <v>66</v>
      </c>
      <c r="F1606" s="74" t="str">
        <f ca="1">IFERROR(__xludf.DUMMYFUNCTION("IFERROR(IF(A1606=TODAY(),GOOGLEFINANCE(B1606),INDEX(GOOGLEFINANCE(B1606,""price"",A1606),2,2)))"),"")</f>
        <v/>
      </c>
      <c r="G1606" s="75" t="s">
        <v>66</v>
      </c>
    </row>
    <row r="1607" spans="1:7" ht="15.75" customHeight="1" x14ac:dyDescent="0.2">
      <c r="A1607" s="71"/>
      <c r="B1607" s="72"/>
      <c r="C1607" s="72"/>
      <c r="D1607" s="72"/>
      <c r="E1607" s="74" t="s">
        <v>66</v>
      </c>
      <c r="F1607" s="74" t="str">
        <f ca="1">IFERROR(__xludf.DUMMYFUNCTION("IFERROR(IF(A1607=TODAY(),GOOGLEFINANCE(B1607),INDEX(GOOGLEFINANCE(B1607,""price"",A1607),2,2)))"),"")</f>
        <v/>
      </c>
      <c r="G1607" s="75" t="s">
        <v>66</v>
      </c>
    </row>
    <row r="1608" spans="1:7" ht="15.75" customHeight="1" x14ac:dyDescent="0.2">
      <c r="A1608" s="71"/>
      <c r="B1608" s="72"/>
      <c r="C1608" s="72"/>
      <c r="D1608" s="72"/>
      <c r="E1608" s="74" t="s">
        <v>66</v>
      </c>
      <c r="F1608" s="74" t="str">
        <f ca="1">IFERROR(__xludf.DUMMYFUNCTION("IFERROR(IF(A1608=TODAY(),GOOGLEFINANCE(B1608),INDEX(GOOGLEFINANCE(B1608,""price"",A1608),2,2)))"),"")</f>
        <v/>
      </c>
      <c r="G1608" s="75" t="s">
        <v>66</v>
      </c>
    </row>
    <row r="1609" spans="1:7" ht="15.75" customHeight="1" x14ac:dyDescent="0.2">
      <c r="A1609" s="71"/>
      <c r="B1609" s="72"/>
      <c r="C1609" s="72"/>
      <c r="D1609" s="72"/>
      <c r="E1609" s="74" t="s">
        <v>66</v>
      </c>
      <c r="F1609" s="74" t="str">
        <f ca="1">IFERROR(__xludf.DUMMYFUNCTION("IFERROR(IF(A1609=TODAY(),GOOGLEFINANCE(B1609),INDEX(GOOGLEFINANCE(B1609,""price"",A1609),2,2)))"),"")</f>
        <v/>
      </c>
      <c r="G1609" s="75" t="s">
        <v>66</v>
      </c>
    </row>
    <row r="1610" spans="1:7" ht="15.75" customHeight="1" x14ac:dyDescent="0.2">
      <c r="A1610" s="71"/>
      <c r="B1610" s="72"/>
      <c r="C1610" s="72"/>
      <c r="D1610" s="72"/>
      <c r="E1610" s="74" t="s">
        <v>66</v>
      </c>
      <c r="F1610" s="74" t="str">
        <f ca="1">IFERROR(__xludf.DUMMYFUNCTION("IFERROR(IF(A1610=TODAY(),GOOGLEFINANCE(B1610),INDEX(GOOGLEFINANCE(B1610,""price"",A1610),2,2)))"),"")</f>
        <v/>
      </c>
      <c r="G1610" s="75" t="s">
        <v>66</v>
      </c>
    </row>
    <row r="1611" spans="1:7" ht="15.75" customHeight="1" x14ac:dyDescent="0.2">
      <c r="A1611" s="71"/>
      <c r="B1611" s="72"/>
      <c r="C1611" s="72"/>
      <c r="D1611" s="72"/>
      <c r="E1611" s="74" t="s">
        <v>66</v>
      </c>
      <c r="F1611" s="74" t="str">
        <f ca="1">IFERROR(__xludf.DUMMYFUNCTION("IFERROR(IF(A1611=TODAY(),GOOGLEFINANCE(B1611),INDEX(GOOGLEFINANCE(B1611,""price"",A1611),2,2)))"),"")</f>
        <v/>
      </c>
      <c r="G1611" s="75" t="s">
        <v>66</v>
      </c>
    </row>
    <row r="1612" spans="1:7" ht="15.75" customHeight="1" x14ac:dyDescent="0.2">
      <c r="A1612" s="71"/>
      <c r="B1612" s="72"/>
      <c r="C1612" s="72"/>
      <c r="D1612" s="72"/>
      <c r="E1612" s="74" t="s">
        <v>66</v>
      </c>
      <c r="F1612" s="74" t="str">
        <f ca="1">IFERROR(__xludf.DUMMYFUNCTION("IFERROR(IF(A1612=TODAY(),GOOGLEFINANCE(B1612),INDEX(GOOGLEFINANCE(B1612,""price"",A1612),2,2)))"),"")</f>
        <v/>
      </c>
      <c r="G1612" s="75" t="s">
        <v>66</v>
      </c>
    </row>
    <row r="1613" spans="1:7" ht="15.75" customHeight="1" x14ac:dyDescent="0.2">
      <c r="A1613" s="71"/>
      <c r="B1613" s="72"/>
      <c r="C1613" s="72"/>
      <c r="D1613" s="72"/>
      <c r="E1613" s="74" t="s">
        <v>66</v>
      </c>
      <c r="F1613" s="74" t="str">
        <f ca="1">IFERROR(__xludf.DUMMYFUNCTION("IFERROR(IF(A1613=TODAY(),GOOGLEFINANCE(B1613),INDEX(GOOGLEFINANCE(B1613,""price"",A1613),2,2)))"),"")</f>
        <v/>
      </c>
      <c r="G1613" s="75" t="s">
        <v>66</v>
      </c>
    </row>
    <row r="1614" spans="1:7" ht="15.75" customHeight="1" x14ac:dyDescent="0.2">
      <c r="A1614" s="71"/>
      <c r="B1614" s="72"/>
      <c r="C1614" s="72"/>
      <c r="D1614" s="72"/>
      <c r="E1614" s="74" t="s">
        <v>66</v>
      </c>
      <c r="F1614" s="74" t="str">
        <f ca="1">IFERROR(__xludf.DUMMYFUNCTION("IFERROR(IF(A1614=TODAY(),GOOGLEFINANCE(B1614),INDEX(GOOGLEFINANCE(B1614,""price"",A1614),2,2)))"),"")</f>
        <v/>
      </c>
      <c r="G1614" s="75" t="s">
        <v>66</v>
      </c>
    </row>
    <row r="1615" spans="1:7" ht="15.75" customHeight="1" x14ac:dyDescent="0.2">
      <c r="A1615" s="71"/>
      <c r="B1615" s="72"/>
      <c r="C1615" s="72"/>
      <c r="D1615" s="72"/>
      <c r="E1615" s="74" t="s">
        <v>66</v>
      </c>
      <c r="F1615" s="74" t="str">
        <f ca="1">IFERROR(__xludf.DUMMYFUNCTION("IFERROR(IF(A1615=TODAY(),GOOGLEFINANCE(B1615),INDEX(GOOGLEFINANCE(B1615,""price"",A1615),2,2)))"),"")</f>
        <v/>
      </c>
      <c r="G1615" s="75" t="s">
        <v>66</v>
      </c>
    </row>
    <row r="1616" spans="1:7" ht="15.75" customHeight="1" x14ac:dyDescent="0.2">
      <c r="A1616" s="71"/>
      <c r="B1616" s="72"/>
      <c r="C1616" s="72"/>
      <c r="D1616" s="72"/>
      <c r="E1616" s="74" t="s">
        <v>66</v>
      </c>
      <c r="F1616" s="74" t="str">
        <f ca="1">IFERROR(__xludf.DUMMYFUNCTION("IFERROR(IF(A1616=TODAY(),GOOGLEFINANCE(B1616),INDEX(GOOGLEFINANCE(B1616,""price"",A1616),2,2)))"),"")</f>
        <v/>
      </c>
      <c r="G1616" s="75" t="s">
        <v>66</v>
      </c>
    </row>
    <row r="1617" spans="1:7" ht="15.75" customHeight="1" x14ac:dyDescent="0.2">
      <c r="A1617" s="71"/>
      <c r="B1617" s="72"/>
      <c r="C1617" s="72"/>
      <c r="D1617" s="72"/>
      <c r="E1617" s="74" t="s">
        <v>66</v>
      </c>
      <c r="F1617" s="74" t="str">
        <f ca="1">IFERROR(__xludf.DUMMYFUNCTION("IFERROR(IF(A1617=TODAY(),GOOGLEFINANCE(B1617),INDEX(GOOGLEFINANCE(B1617,""price"",A1617),2,2)))"),"")</f>
        <v/>
      </c>
      <c r="G1617" s="75" t="s">
        <v>66</v>
      </c>
    </row>
    <row r="1618" spans="1:7" ht="15.75" customHeight="1" x14ac:dyDescent="0.2">
      <c r="A1618" s="71"/>
      <c r="B1618" s="72"/>
      <c r="C1618" s="72"/>
      <c r="D1618" s="72"/>
      <c r="E1618" s="74" t="s">
        <v>66</v>
      </c>
      <c r="F1618" s="74" t="str">
        <f ca="1">IFERROR(__xludf.DUMMYFUNCTION("IFERROR(IF(A1618=TODAY(),GOOGLEFINANCE(B1618),INDEX(GOOGLEFINANCE(B1618,""price"",A1618),2,2)))"),"")</f>
        <v/>
      </c>
      <c r="G1618" s="75" t="s">
        <v>66</v>
      </c>
    </row>
    <row r="1619" spans="1:7" ht="15.75" customHeight="1" x14ac:dyDescent="0.2">
      <c r="A1619" s="71"/>
      <c r="B1619" s="72"/>
      <c r="C1619" s="72"/>
      <c r="D1619" s="72"/>
      <c r="E1619" s="74" t="s">
        <v>66</v>
      </c>
      <c r="F1619" s="74" t="str">
        <f ca="1">IFERROR(__xludf.DUMMYFUNCTION("IFERROR(IF(A1619=TODAY(),GOOGLEFINANCE(B1619),INDEX(GOOGLEFINANCE(B1619,""price"",A1619),2,2)))"),"")</f>
        <v/>
      </c>
      <c r="G1619" s="75" t="s">
        <v>66</v>
      </c>
    </row>
    <row r="1620" spans="1:7" ht="15.75" customHeight="1" x14ac:dyDescent="0.2">
      <c r="A1620" s="71"/>
      <c r="B1620" s="72"/>
      <c r="C1620" s="72"/>
      <c r="D1620" s="72"/>
      <c r="E1620" s="74" t="s">
        <v>66</v>
      </c>
      <c r="F1620" s="74" t="str">
        <f ca="1">IFERROR(__xludf.DUMMYFUNCTION("IFERROR(IF(A1620=TODAY(),GOOGLEFINANCE(B1620),INDEX(GOOGLEFINANCE(B1620,""price"",A1620),2,2)))"),"")</f>
        <v/>
      </c>
      <c r="G1620" s="75" t="s">
        <v>66</v>
      </c>
    </row>
    <row r="1621" spans="1:7" ht="15.75" customHeight="1" x14ac:dyDescent="0.2">
      <c r="A1621" s="71"/>
      <c r="B1621" s="72"/>
      <c r="C1621" s="72"/>
      <c r="D1621" s="72"/>
      <c r="E1621" s="74" t="s">
        <v>66</v>
      </c>
      <c r="F1621" s="74" t="str">
        <f ca="1">IFERROR(__xludf.DUMMYFUNCTION("IFERROR(IF(A1621=TODAY(),GOOGLEFINANCE(B1621),INDEX(GOOGLEFINANCE(B1621,""price"",A1621),2,2)))"),"")</f>
        <v/>
      </c>
      <c r="G1621" s="75" t="s">
        <v>66</v>
      </c>
    </row>
    <row r="1622" spans="1:7" ht="15.75" customHeight="1" x14ac:dyDescent="0.2">
      <c r="A1622" s="71"/>
      <c r="B1622" s="72"/>
      <c r="C1622" s="72"/>
      <c r="D1622" s="72"/>
      <c r="E1622" s="74" t="s">
        <v>66</v>
      </c>
      <c r="F1622" s="74" t="str">
        <f ca="1">IFERROR(__xludf.DUMMYFUNCTION("IFERROR(IF(A1622=TODAY(),GOOGLEFINANCE(B1622),INDEX(GOOGLEFINANCE(B1622,""price"",A1622),2,2)))"),"")</f>
        <v/>
      </c>
      <c r="G1622" s="75" t="s">
        <v>66</v>
      </c>
    </row>
    <row r="1623" spans="1:7" ht="15.75" customHeight="1" x14ac:dyDescent="0.2">
      <c r="A1623" s="71"/>
      <c r="B1623" s="72"/>
      <c r="C1623" s="72"/>
      <c r="D1623" s="72"/>
      <c r="E1623" s="74" t="s">
        <v>66</v>
      </c>
      <c r="F1623" s="74" t="str">
        <f ca="1">IFERROR(__xludf.DUMMYFUNCTION("IFERROR(IF(A1623=TODAY(),GOOGLEFINANCE(B1623),INDEX(GOOGLEFINANCE(B1623,""price"",A1623),2,2)))"),"")</f>
        <v/>
      </c>
      <c r="G1623" s="75" t="s">
        <v>66</v>
      </c>
    </row>
    <row r="1624" spans="1:7" ht="15.75" customHeight="1" x14ac:dyDescent="0.2">
      <c r="A1624" s="71"/>
      <c r="B1624" s="72"/>
      <c r="C1624" s="72"/>
      <c r="D1624" s="72"/>
      <c r="E1624" s="74" t="s">
        <v>66</v>
      </c>
      <c r="F1624" s="74" t="str">
        <f ca="1">IFERROR(__xludf.DUMMYFUNCTION("IFERROR(IF(A1624=TODAY(),GOOGLEFINANCE(B1624),INDEX(GOOGLEFINANCE(B1624,""price"",A1624),2,2)))"),"")</f>
        <v/>
      </c>
      <c r="G1624" s="75" t="s">
        <v>66</v>
      </c>
    </row>
    <row r="1625" spans="1:7" ht="15.75" customHeight="1" x14ac:dyDescent="0.2">
      <c r="A1625" s="71"/>
      <c r="B1625" s="72"/>
      <c r="C1625" s="72"/>
      <c r="D1625" s="72"/>
      <c r="E1625" s="74" t="s">
        <v>66</v>
      </c>
      <c r="F1625" s="74" t="str">
        <f ca="1">IFERROR(__xludf.DUMMYFUNCTION("IFERROR(IF(A1625=TODAY(),GOOGLEFINANCE(B1625),INDEX(GOOGLEFINANCE(B1625,""price"",A1625),2,2)))"),"")</f>
        <v/>
      </c>
      <c r="G1625" s="75" t="s">
        <v>66</v>
      </c>
    </row>
    <row r="1626" spans="1:7" ht="15.75" customHeight="1" x14ac:dyDescent="0.2">
      <c r="A1626" s="71"/>
      <c r="B1626" s="72"/>
      <c r="C1626" s="72"/>
      <c r="D1626" s="72"/>
      <c r="E1626" s="74" t="s">
        <v>66</v>
      </c>
      <c r="F1626" s="74" t="str">
        <f ca="1">IFERROR(__xludf.DUMMYFUNCTION("IFERROR(IF(A1626=TODAY(),GOOGLEFINANCE(B1626),INDEX(GOOGLEFINANCE(B1626,""price"",A1626),2,2)))"),"")</f>
        <v/>
      </c>
      <c r="G1626" s="75" t="s">
        <v>66</v>
      </c>
    </row>
    <row r="1627" spans="1:7" ht="15.75" customHeight="1" x14ac:dyDescent="0.2">
      <c r="A1627" s="71"/>
      <c r="B1627" s="72"/>
      <c r="C1627" s="72"/>
      <c r="D1627" s="72"/>
      <c r="E1627" s="74" t="s">
        <v>66</v>
      </c>
      <c r="F1627" s="74" t="str">
        <f ca="1">IFERROR(__xludf.DUMMYFUNCTION("IFERROR(IF(A1627=TODAY(),GOOGLEFINANCE(B1627),INDEX(GOOGLEFINANCE(B1627,""price"",A1627),2,2)))"),"")</f>
        <v/>
      </c>
      <c r="G1627" s="75" t="s">
        <v>66</v>
      </c>
    </row>
    <row r="1628" spans="1:7" ht="15.75" customHeight="1" x14ac:dyDescent="0.2">
      <c r="A1628" s="71"/>
      <c r="B1628" s="72"/>
      <c r="C1628" s="72"/>
      <c r="D1628" s="72"/>
      <c r="E1628" s="74" t="s">
        <v>66</v>
      </c>
      <c r="F1628" s="74" t="str">
        <f ca="1">IFERROR(__xludf.DUMMYFUNCTION("IFERROR(IF(A1628=TODAY(),GOOGLEFINANCE(B1628),INDEX(GOOGLEFINANCE(B1628,""price"",A1628),2,2)))"),"")</f>
        <v/>
      </c>
      <c r="G1628" s="75" t="s">
        <v>66</v>
      </c>
    </row>
    <row r="1629" spans="1:7" ht="15.75" customHeight="1" x14ac:dyDescent="0.2">
      <c r="A1629" s="71"/>
      <c r="B1629" s="72"/>
      <c r="C1629" s="72"/>
      <c r="D1629" s="72"/>
      <c r="E1629" s="74" t="s">
        <v>66</v>
      </c>
      <c r="F1629" s="74" t="str">
        <f ca="1">IFERROR(__xludf.DUMMYFUNCTION("IFERROR(IF(A1629=TODAY(),GOOGLEFINANCE(B1629),INDEX(GOOGLEFINANCE(B1629,""price"",A1629),2,2)))"),"")</f>
        <v/>
      </c>
      <c r="G1629" s="75" t="s">
        <v>66</v>
      </c>
    </row>
    <row r="1630" spans="1:7" ht="15.75" customHeight="1" x14ac:dyDescent="0.2">
      <c r="A1630" s="71"/>
      <c r="B1630" s="72"/>
      <c r="C1630" s="72"/>
      <c r="D1630" s="72"/>
      <c r="E1630" s="74" t="s">
        <v>66</v>
      </c>
      <c r="F1630" s="74" t="str">
        <f ca="1">IFERROR(__xludf.DUMMYFUNCTION("IFERROR(IF(A1630=TODAY(),GOOGLEFINANCE(B1630),INDEX(GOOGLEFINANCE(B1630,""price"",A1630),2,2)))"),"")</f>
        <v/>
      </c>
      <c r="G1630" s="75" t="s">
        <v>66</v>
      </c>
    </row>
    <row r="1631" spans="1:7" ht="15.75" customHeight="1" x14ac:dyDescent="0.2">
      <c r="A1631" s="71"/>
      <c r="B1631" s="72"/>
      <c r="C1631" s="72"/>
      <c r="D1631" s="72"/>
      <c r="E1631" s="74" t="s">
        <v>66</v>
      </c>
      <c r="F1631" s="74" t="str">
        <f ca="1">IFERROR(__xludf.DUMMYFUNCTION("IFERROR(IF(A1631=TODAY(),GOOGLEFINANCE(B1631),INDEX(GOOGLEFINANCE(B1631,""price"",A1631),2,2)))"),"")</f>
        <v/>
      </c>
      <c r="G1631" s="75" t="s">
        <v>66</v>
      </c>
    </row>
    <row r="1632" spans="1:7" ht="15.75" customHeight="1" x14ac:dyDescent="0.2">
      <c r="A1632" s="71"/>
      <c r="B1632" s="72"/>
      <c r="C1632" s="72"/>
      <c r="D1632" s="72"/>
      <c r="E1632" s="74" t="s">
        <v>66</v>
      </c>
      <c r="F1632" s="74" t="str">
        <f ca="1">IFERROR(__xludf.DUMMYFUNCTION("IFERROR(IF(A1632=TODAY(),GOOGLEFINANCE(B1632),INDEX(GOOGLEFINANCE(B1632,""price"",A1632),2,2)))"),"")</f>
        <v/>
      </c>
      <c r="G1632" s="75" t="s">
        <v>66</v>
      </c>
    </row>
    <row r="1633" spans="1:7" ht="15.75" customHeight="1" x14ac:dyDescent="0.2">
      <c r="A1633" s="71"/>
      <c r="B1633" s="72"/>
      <c r="C1633" s="72"/>
      <c r="D1633" s="72"/>
      <c r="E1633" s="74" t="s">
        <v>66</v>
      </c>
      <c r="F1633" s="74" t="str">
        <f ca="1">IFERROR(__xludf.DUMMYFUNCTION("IFERROR(IF(A1633=TODAY(),GOOGLEFINANCE(B1633),INDEX(GOOGLEFINANCE(B1633,""price"",A1633),2,2)))"),"")</f>
        <v/>
      </c>
      <c r="G1633" s="75" t="s">
        <v>66</v>
      </c>
    </row>
    <row r="1634" spans="1:7" ht="15.75" customHeight="1" x14ac:dyDescent="0.2">
      <c r="A1634" s="71"/>
      <c r="B1634" s="72"/>
      <c r="C1634" s="72"/>
      <c r="D1634" s="72"/>
      <c r="E1634" s="74" t="s">
        <v>66</v>
      </c>
      <c r="F1634" s="74" t="str">
        <f ca="1">IFERROR(__xludf.DUMMYFUNCTION("IFERROR(IF(A1634=TODAY(),GOOGLEFINANCE(B1634),INDEX(GOOGLEFINANCE(B1634,""price"",A1634),2,2)))"),"")</f>
        <v/>
      </c>
      <c r="G1634" s="75" t="s">
        <v>66</v>
      </c>
    </row>
    <row r="1635" spans="1:7" ht="15.75" customHeight="1" x14ac:dyDescent="0.2">
      <c r="A1635" s="71"/>
      <c r="B1635" s="72"/>
      <c r="C1635" s="72"/>
      <c r="D1635" s="72"/>
      <c r="E1635" s="74" t="s">
        <v>66</v>
      </c>
      <c r="F1635" s="74" t="str">
        <f ca="1">IFERROR(__xludf.DUMMYFUNCTION("IFERROR(IF(A1635=TODAY(),GOOGLEFINANCE(B1635),INDEX(GOOGLEFINANCE(B1635,""price"",A1635),2,2)))"),"")</f>
        <v/>
      </c>
      <c r="G1635" s="75" t="s">
        <v>66</v>
      </c>
    </row>
    <row r="1636" spans="1:7" ht="15.75" customHeight="1" x14ac:dyDescent="0.2">
      <c r="A1636" s="71"/>
      <c r="B1636" s="72"/>
      <c r="C1636" s="72"/>
      <c r="D1636" s="72"/>
      <c r="E1636" s="74" t="s">
        <v>66</v>
      </c>
      <c r="F1636" s="74" t="str">
        <f ca="1">IFERROR(__xludf.DUMMYFUNCTION("IFERROR(IF(A1636=TODAY(),GOOGLEFINANCE(B1636),INDEX(GOOGLEFINANCE(B1636,""price"",A1636),2,2)))"),"")</f>
        <v/>
      </c>
      <c r="G1636" s="75" t="s">
        <v>66</v>
      </c>
    </row>
    <row r="1637" spans="1:7" ht="15.75" customHeight="1" x14ac:dyDescent="0.2">
      <c r="A1637" s="71"/>
      <c r="B1637" s="72"/>
      <c r="C1637" s="72"/>
      <c r="D1637" s="72"/>
      <c r="E1637" s="74" t="s">
        <v>66</v>
      </c>
      <c r="F1637" s="74" t="str">
        <f ca="1">IFERROR(__xludf.DUMMYFUNCTION("IFERROR(IF(A1637=TODAY(),GOOGLEFINANCE(B1637),INDEX(GOOGLEFINANCE(B1637,""price"",A1637),2,2)))"),"")</f>
        <v/>
      </c>
      <c r="G1637" s="75" t="s">
        <v>66</v>
      </c>
    </row>
    <row r="1638" spans="1:7" ht="15.75" customHeight="1" x14ac:dyDescent="0.2">
      <c r="A1638" s="71"/>
      <c r="B1638" s="72"/>
      <c r="C1638" s="72"/>
      <c r="D1638" s="72"/>
      <c r="E1638" s="74" t="s">
        <v>66</v>
      </c>
      <c r="F1638" s="74" t="str">
        <f ca="1">IFERROR(__xludf.DUMMYFUNCTION("IFERROR(IF(A1638=TODAY(),GOOGLEFINANCE(B1638),INDEX(GOOGLEFINANCE(B1638,""price"",A1638),2,2)))"),"")</f>
        <v/>
      </c>
      <c r="G1638" s="75" t="s">
        <v>66</v>
      </c>
    </row>
    <row r="1639" spans="1:7" ht="15.75" customHeight="1" x14ac:dyDescent="0.2">
      <c r="A1639" s="71"/>
      <c r="B1639" s="72"/>
      <c r="C1639" s="72"/>
      <c r="D1639" s="72"/>
      <c r="E1639" s="74" t="s">
        <v>66</v>
      </c>
      <c r="F1639" s="74" t="str">
        <f ca="1">IFERROR(__xludf.DUMMYFUNCTION("IFERROR(IF(A1639=TODAY(),GOOGLEFINANCE(B1639),INDEX(GOOGLEFINANCE(B1639,""price"",A1639),2,2)))"),"")</f>
        <v/>
      </c>
      <c r="G1639" s="75" t="s">
        <v>66</v>
      </c>
    </row>
    <row r="1640" spans="1:7" ht="15.75" customHeight="1" x14ac:dyDescent="0.2">
      <c r="A1640" s="71"/>
      <c r="B1640" s="72"/>
      <c r="C1640" s="72"/>
      <c r="D1640" s="72"/>
      <c r="E1640" s="74" t="s">
        <v>66</v>
      </c>
      <c r="F1640" s="74" t="str">
        <f ca="1">IFERROR(__xludf.DUMMYFUNCTION("IFERROR(IF(A1640=TODAY(),GOOGLEFINANCE(B1640),INDEX(GOOGLEFINANCE(B1640,""price"",A1640),2,2)))"),"")</f>
        <v/>
      </c>
      <c r="G1640" s="75" t="s">
        <v>66</v>
      </c>
    </row>
    <row r="1641" spans="1:7" ht="15.75" customHeight="1" x14ac:dyDescent="0.2">
      <c r="A1641" s="71"/>
      <c r="B1641" s="72"/>
      <c r="C1641" s="72"/>
      <c r="D1641" s="72"/>
      <c r="E1641" s="74" t="s">
        <v>66</v>
      </c>
      <c r="F1641" s="74" t="str">
        <f ca="1">IFERROR(__xludf.DUMMYFUNCTION("IFERROR(IF(A1641=TODAY(),GOOGLEFINANCE(B1641),INDEX(GOOGLEFINANCE(B1641,""price"",A1641),2,2)))"),"")</f>
        <v/>
      </c>
      <c r="G1641" s="75" t="s">
        <v>66</v>
      </c>
    </row>
    <row r="1642" spans="1:7" ht="15.75" customHeight="1" x14ac:dyDescent="0.2">
      <c r="A1642" s="71"/>
      <c r="B1642" s="72"/>
      <c r="C1642" s="72"/>
      <c r="D1642" s="72"/>
      <c r="E1642" s="74" t="s">
        <v>66</v>
      </c>
      <c r="F1642" s="74" t="str">
        <f ca="1">IFERROR(__xludf.DUMMYFUNCTION("IFERROR(IF(A1642=TODAY(),GOOGLEFINANCE(B1642),INDEX(GOOGLEFINANCE(B1642,""price"",A1642),2,2)))"),"")</f>
        <v/>
      </c>
      <c r="G1642" s="75" t="s">
        <v>66</v>
      </c>
    </row>
    <row r="1643" spans="1:7" ht="15.75" customHeight="1" x14ac:dyDescent="0.2">
      <c r="A1643" s="71"/>
      <c r="B1643" s="72"/>
      <c r="C1643" s="72"/>
      <c r="D1643" s="72"/>
      <c r="E1643" s="74" t="s">
        <v>66</v>
      </c>
      <c r="F1643" s="74" t="str">
        <f ca="1">IFERROR(__xludf.DUMMYFUNCTION("IFERROR(IF(A1643=TODAY(),GOOGLEFINANCE(B1643),INDEX(GOOGLEFINANCE(B1643,""price"",A1643),2,2)))"),"")</f>
        <v/>
      </c>
      <c r="G1643" s="75" t="s">
        <v>66</v>
      </c>
    </row>
    <row r="1644" spans="1:7" ht="15.75" customHeight="1" x14ac:dyDescent="0.2">
      <c r="A1644" s="71"/>
      <c r="B1644" s="72"/>
      <c r="C1644" s="72"/>
      <c r="D1644" s="72"/>
      <c r="E1644" s="74" t="s">
        <v>66</v>
      </c>
      <c r="F1644" s="74" t="str">
        <f ca="1">IFERROR(__xludf.DUMMYFUNCTION("IFERROR(IF(A1644=TODAY(),GOOGLEFINANCE(B1644),INDEX(GOOGLEFINANCE(B1644,""price"",A1644),2,2)))"),"")</f>
        <v/>
      </c>
      <c r="G1644" s="75" t="s">
        <v>66</v>
      </c>
    </row>
    <row r="1645" spans="1:7" ht="15.75" customHeight="1" x14ac:dyDescent="0.2">
      <c r="A1645" s="71"/>
      <c r="B1645" s="72"/>
      <c r="C1645" s="72"/>
      <c r="D1645" s="72"/>
      <c r="E1645" s="74" t="s">
        <v>66</v>
      </c>
      <c r="F1645" s="74" t="str">
        <f ca="1">IFERROR(__xludf.DUMMYFUNCTION("IFERROR(IF(A1645=TODAY(),GOOGLEFINANCE(B1645),INDEX(GOOGLEFINANCE(B1645,""price"",A1645),2,2)))"),"")</f>
        <v/>
      </c>
      <c r="G1645" s="75" t="s">
        <v>66</v>
      </c>
    </row>
    <row r="1646" spans="1:7" ht="15.75" customHeight="1" x14ac:dyDescent="0.2">
      <c r="A1646" s="71"/>
      <c r="B1646" s="72"/>
      <c r="C1646" s="72"/>
      <c r="D1646" s="72"/>
      <c r="E1646" s="74" t="s">
        <v>66</v>
      </c>
      <c r="F1646" s="74" t="str">
        <f ca="1">IFERROR(__xludf.DUMMYFUNCTION("IFERROR(IF(A1646=TODAY(),GOOGLEFINANCE(B1646),INDEX(GOOGLEFINANCE(B1646,""price"",A1646),2,2)))"),"")</f>
        <v/>
      </c>
      <c r="G1646" s="75" t="s">
        <v>66</v>
      </c>
    </row>
    <row r="1647" spans="1:7" ht="15.75" customHeight="1" x14ac:dyDescent="0.2">
      <c r="A1647" s="71"/>
      <c r="B1647" s="72"/>
      <c r="C1647" s="72"/>
      <c r="D1647" s="72"/>
      <c r="E1647" s="74" t="s">
        <v>66</v>
      </c>
      <c r="F1647" s="74" t="str">
        <f ca="1">IFERROR(__xludf.DUMMYFUNCTION("IFERROR(IF(A1647=TODAY(),GOOGLEFINANCE(B1647),INDEX(GOOGLEFINANCE(B1647,""price"",A1647),2,2)))"),"")</f>
        <v/>
      </c>
      <c r="G1647" s="75" t="s">
        <v>66</v>
      </c>
    </row>
    <row r="1648" spans="1:7" ht="15.75" customHeight="1" x14ac:dyDescent="0.2">
      <c r="A1648" s="71"/>
      <c r="B1648" s="72"/>
      <c r="C1648" s="72"/>
      <c r="D1648" s="72"/>
      <c r="E1648" s="74" t="s">
        <v>66</v>
      </c>
      <c r="F1648" s="74" t="str">
        <f ca="1">IFERROR(__xludf.DUMMYFUNCTION("IFERROR(IF(A1648=TODAY(),GOOGLEFINANCE(B1648),INDEX(GOOGLEFINANCE(B1648,""price"",A1648),2,2)))"),"")</f>
        <v/>
      </c>
      <c r="G1648" s="75" t="s">
        <v>66</v>
      </c>
    </row>
    <row r="1649" spans="1:7" ht="15.75" customHeight="1" x14ac:dyDescent="0.2">
      <c r="A1649" s="71"/>
      <c r="B1649" s="72"/>
      <c r="C1649" s="72"/>
      <c r="D1649" s="72"/>
      <c r="E1649" s="74" t="s">
        <v>66</v>
      </c>
      <c r="F1649" s="74" t="str">
        <f ca="1">IFERROR(__xludf.DUMMYFUNCTION("IFERROR(IF(A1649=TODAY(),GOOGLEFINANCE(B1649),INDEX(GOOGLEFINANCE(B1649,""price"",A1649),2,2)))"),"")</f>
        <v/>
      </c>
      <c r="G1649" s="75" t="s">
        <v>66</v>
      </c>
    </row>
    <row r="1650" spans="1:7" ht="15.75" customHeight="1" x14ac:dyDescent="0.2">
      <c r="A1650" s="71"/>
      <c r="B1650" s="72"/>
      <c r="C1650" s="72"/>
      <c r="D1650" s="72"/>
      <c r="E1650" s="74" t="s">
        <v>66</v>
      </c>
      <c r="F1650" s="74" t="str">
        <f ca="1">IFERROR(__xludf.DUMMYFUNCTION("IFERROR(IF(A1650=TODAY(),GOOGLEFINANCE(B1650),INDEX(GOOGLEFINANCE(B1650,""price"",A1650),2,2)))"),"")</f>
        <v/>
      </c>
      <c r="G1650" s="75" t="s">
        <v>66</v>
      </c>
    </row>
    <row r="1651" spans="1:7" ht="15.75" customHeight="1" x14ac:dyDescent="0.2">
      <c r="A1651" s="71"/>
      <c r="B1651" s="72"/>
      <c r="C1651" s="72"/>
      <c r="D1651" s="72"/>
      <c r="E1651" s="74" t="s">
        <v>66</v>
      </c>
      <c r="F1651" s="74" t="str">
        <f ca="1">IFERROR(__xludf.DUMMYFUNCTION("IFERROR(IF(A1651=TODAY(),GOOGLEFINANCE(B1651),INDEX(GOOGLEFINANCE(B1651,""price"",A1651),2,2)))"),"")</f>
        <v/>
      </c>
      <c r="G1651" s="75" t="s">
        <v>66</v>
      </c>
    </row>
    <row r="1652" spans="1:7" ht="15.75" customHeight="1" x14ac:dyDescent="0.2">
      <c r="A1652" s="71"/>
      <c r="B1652" s="72"/>
      <c r="C1652" s="72"/>
      <c r="D1652" s="72"/>
      <c r="E1652" s="74" t="s">
        <v>66</v>
      </c>
      <c r="F1652" s="74" t="str">
        <f ca="1">IFERROR(__xludf.DUMMYFUNCTION("IFERROR(IF(A1652=TODAY(),GOOGLEFINANCE(B1652),INDEX(GOOGLEFINANCE(B1652,""price"",A1652),2,2)))"),"")</f>
        <v/>
      </c>
      <c r="G1652" s="75" t="s">
        <v>66</v>
      </c>
    </row>
    <row r="1653" spans="1:7" ht="15.75" customHeight="1" x14ac:dyDescent="0.2">
      <c r="A1653" s="71"/>
      <c r="B1653" s="72"/>
      <c r="C1653" s="72"/>
      <c r="D1653" s="72"/>
      <c r="E1653" s="74" t="s">
        <v>66</v>
      </c>
      <c r="F1653" s="74" t="str">
        <f ca="1">IFERROR(__xludf.DUMMYFUNCTION("IFERROR(IF(A1653=TODAY(),GOOGLEFINANCE(B1653),INDEX(GOOGLEFINANCE(B1653,""price"",A1653),2,2)))"),"")</f>
        <v/>
      </c>
      <c r="G1653" s="75" t="s">
        <v>66</v>
      </c>
    </row>
    <row r="1654" spans="1:7" ht="15.75" customHeight="1" x14ac:dyDescent="0.2">
      <c r="A1654" s="71"/>
      <c r="B1654" s="72"/>
      <c r="C1654" s="72"/>
      <c r="D1654" s="72"/>
      <c r="E1654" s="74" t="s">
        <v>66</v>
      </c>
      <c r="F1654" s="74" t="str">
        <f ca="1">IFERROR(__xludf.DUMMYFUNCTION("IFERROR(IF(A1654=TODAY(),GOOGLEFINANCE(B1654),INDEX(GOOGLEFINANCE(B1654,""price"",A1654),2,2)))"),"")</f>
        <v/>
      </c>
      <c r="G1654" s="75" t="s">
        <v>66</v>
      </c>
    </row>
    <row r="1655" spans="1:7" ht="15.75" customHeight="1" x14ac:dyDescent="0.2">
      <c r="A1655" s="71"/>
      <c r="B1655" s="72"/>
      <c r="C1655" s="72"/>
      <c r="D1655" s="72"/>
      <c r="E1655" s="74" t="s">
        <v>66</v>
      </c>
      <c r="F1655" s="74" t="str">
        <f ca="1">IFERROR(__xludf.DUMMYFUNCTION("IFERROR(IF(A1655=TODAY(),GOOGLEFINANCE(B1655),INDEX(GOOGLEFINANCE(B1655,""price"",A1655),2,2)))"),"")</f>
        <v/>
      </c>
      <c r="G1655" s="75" t="s">
        <v>66</v>
      </c>
    </row>
    <row r="1656" spans="1:7" ht="15.75" customHeight="1" x14ac:dyDescent="0.2">
      <c r="A1656" s="71"/>
      <c r="B1656" s="72"/>
      <c r="C1656" s="72"/>
      <c r="D1656" s="72"/>
      <c r="E1656" s="74" t="s">
        <v>66</v>
      </c>
      <c r="F1656" s="74" t="str">
        <f ca="1">IFERROR(__xludf.DUMMYFUNCTION("IFERROR(IF(A1656=TODAY(),GOOGLEFINANCE(B1656),INDEX(GOOGLEFINANCE(B1656,""price"",A1656),2,2)))"),"")</f>
        <v/>
      </c>
      <c r="G1656" s="75" t="s">
        <v>66</v>
      </c>
    </row>
    <row r="1657" spans="1:7" ht="15.75" customHeight="1" x14ac:dyDescent="0.2">
      <c r="A1657" s="71"/>
      <c r="B1657" s="72"/>
      <c r="C1657" s="72"/>
      <c r="D1657" s="72"/>
      <c r="E1657" s="74" t="s">
        <v>66</v>
      </c>
      <c r="F1657" s="74" t="str">
        <f ca="1">IFERROR(__xludf.DUMMYFUNCTION("IFERROR(IF(A1657=TODAY(),GOOGLEFINANCE(B1657),INDEX(GOOGLEFINANCE(B1657,""price"",A1657),2,2)))"),"")</f>
        <v/>
      </c>
      <c r="G1657" s="75" t="s">
        <v>66</v>
      </c>
    </row>
    <row r="1658" spans="1:7" ht="15.75" customHeight="1" x14ac:dyDescent="0.2">
      <c r="A1658" s="71"/>
      <c r="B1658" s="72"/>
      <c r="C1658" s="72"/>
      <c r="D1658" s="72"/>
      <c r="E1658" s="74" t="s">
        <v>66</v>
      </c>
      <c r="F1658" s="74" t="str">
        <f ca="1">IFERROR(__xludf.DUMMYFUNCTION("IFERROR(IF(A1658=TODAY(),GOOGLEFINANCE(B1658),INDEX(GOOGLEFINANCE(B1658,""price"",A1658),2,2)))"),"")</f>
        <v/>
      </c>
      <c r="G1658" s="75" t="s">
        <v>66</v>
      </c>
    </row>
    <row r="1659" spans="1:7" ht="15.75" customHeight="1" x14ac:dyDescent="0.2">
      <c r="A1659" s="71"/>
      <c r="B1659" s="72"/>
      <c r="C1659" s="72"/>
      <c r="D1659" s="72"/>
      <c r="E1659" s="74" t="s">
        <v>66</v>
      </c>
      <c r="F1659" s="74" t="str">
        <f ca="1">IFERROR(__xludf.DUMMYFUNCTION("IFERROR(IF(A1659=TODAY(),GOOGLEFINANCE(B1659),INDEX(GOOGLEFINANCE(B1659,""price"",A1659),2,2)))"),"")</f>
        <v/>
      </c>
      <c r="G1659" s="75" t="s">
        <v>66</v>
      </c>
    </row>
    <row r="1660" spans="1:7" ht="15.75" customHeight="1" x14ac:dyDescent="0.2">
      <c r="A1660" s="71"/>
      <c r="B1660" s="72"/>
      <c r="C1660" s="72"/>
      <c r="D1660" s="72"/>
      <c r="E1660" s="74" t="s">
        <v>66</v>
      </c>
      <c r="F1660" s="74" t="str">
        <f ca="1">IFERROR(__xludf.DUMMYFUNCTION("IFERROR(IF(A1660=TODAY(),GOOGLEFINANCE(B1660),INDEX(GOOGLEFINANCE(B1660,""price"",A1660),2,2)))"),"")</f>
        <v/>
      </c>
      <c r="G1660" s="75" t="s">
        <v>66</v>
      </c>
    </row>
    <row r="1661" spans="1:7" ht="15.75" customHeight="1" x14ac:dyDescent="0.2">
      <c r="A1661" s="71"/>
      <c r="B1661" s="72"/>
      <c r="C1661" s="72"/>
      <c r="D1661" s="72"/>
      <c r="E1661" s="74" t="s">
        <v>66</v>
      </c>
      <c r="F1661" s="74" t="str">
        <f ca="1">IFERROR(__xludf.DUMMYFUNCTION("IFERROR(IF(A1661=TODAY(),GOOGLEFINANCE(B1661),INDEX(GOOGLEFINANCE(B1661,""price"",A1661),2,2)))"),"")</f>
        <v/>
      </c>
      <c r="G1661" s="75" t="s">
        <v>66</v>
      </c>
    </row>
    <row r="1662" spans="1:7" ht="15.75" customHeight="1" x14ac:dyDescent="0.2">
      <c r="A1662" s="71"/>
      <c r="B1662" s="72"/>
      <c r="C1662" s="72"/>
      <c r="D1662" s="72"/>
      <c r="E1662" s="74" t="s">
        <v>66</v>
      </c>
      <c r="F1662" s="74" t="str">
        <f ca="1">IFERROR(__xludf.DUMMYFUNCTION("IFERROR(IF(A1662=TODAY(),GOOGLEFINANCE(B1662),INDEX(GOOGLEFINANCE(B1662,""price"",A1662),2,2)))"),"")</f>
        <v/>
      </c>
      <c r="G1662" s="75" t="s">
        <v>66</v>
      </c>
    </row>
    <row r="1663" spans="1:7" ht="15.75" customHeight="1" x14ac:dyDescent="0.2">
      <c r="A1663" s="71"/>
      <c r="B1663" s="72"/>
      <c r="C1663" s="72"/>
      <c r="D1663" s="72"/>
      <c r="E1663" s="74" t="s">
        <v>66</v>
      </c>
      <c r="F1663" s="74" t="str">
        <f ca="1">IFERROR(__xludf.DUMMYFUNCTION("IFERROR(IF(A1663=TODAY(),GOOGLEFINANCE(B1663),INDEX(GOOGLEFINANCE(B1663,""price"",A1663),2,2)))"),"")</f>
        <v/>
      </c>
      <c r="G1663" s="75" t="s">
        <v>66</v>
      </c>
    </row>
    <row r="1664" spans="1:7" ht="15.75" customHeight="1" x14ac:dyDescent="0.2">
      <c r="A1664" s="71"/>
      <c r="B1664" s="72"/>
      <c r="C1664" s="72"/>
      <c r="D1664" s="72"/>
      <c r="E1664" s="74" t="s">
        <v>66</v>
      </c>
      <c r="F1664" s="74" t="str">
        <f ca="1">IFERROR(__xludf.DUMMYFUNCTION("IFERROR(IF(A1664=TODAY(),GOOGLEFINANCE(B1664),INDEX(GOOGLEFINANCE(B1664,""price"",A1664),2,2)))"),"")</f>
        <v/>
      </c>
      <c r="G1664" s="75" t="s">
        <v>66</v>
      </c>
    </row>
    <row r="1665" spans="1:7" ht="15.75" customHeight="1" x14ac:dyDescent="0.2">
      <c r="A1665" s="71"/>
      <c r="B1665" s="72"/>
      <c r="C1665" s="72"/>
      <c r="D1665" s="72"/>
      <c r="E1665" s="74" t="s">
        <v>66</v>
      </c>
      <c r="F1665" s="74" t="str">
        <f ca="1">IFERROR(__xludf.DUMMYFUNCTION("IFERROR(IF(A1665=TODAY(),GOOGLEFINANCE(B1665),INDEX(GOOGLEFINANCE(B1665,""price"",A1665),2,2)))"),"")</f>
        <v/>
      </c>
      <c r="G1665" s="75" t="s">
        <v>66</v>
      </c>
    </row>
    <row r="1666" spans="1:7" ht="15.75" customHeight="1" x14ac:dyDescent="0.2">
      <c r="A1666" s="71"/>
      <c r="B1666" s="72"/>
      <c r="C1666" s="72"/>
      <c r="D1666" s="72"/>
      <c r="E1666" s="74" t="s">
        <v>66</v>
      </c>
      <c r="F1666" s="74" t="str">
        <f ca="1">IFERROR(__xludf.DUMMYFUNCTION("IFERROR(IF(A1666=TODAY(),GOOGLEFINANCE(B1666),INDEX(GOOGLEFINANCE(B1666,""price"",A1666),2,2)))"),"")</f>
        <v/>
      </c>
      <c r="G1666" s="75" t="s">
        <v>66</v>
      </c>
    </row>
    <row r="1667" spans="1:7" ht="15.75" customHeight="1" x14ac:dyDescent="0.2">
      <c r="A1667" s="71"/>
      <c r="B1667" s="72"/>
      <c r="C1667" s="72"/>
      <c r="D1667" s="72"/>
      <c r="E1667" s="74" t="s">
        <v>66</v>
      </c>
      <c r="F1667" s="74" t="str">
        <f ca="1">IFERROR(__xludf.DUMMYFUNCTION("IFERROR(IF(A1667=TODAY(),GOOGLEFINANCE(B1667),INDEX(GOOGLEFINANCE(B1667,""price"",A1667),2,2)))"),"")</f>
        <v/>
      </c>
      <c r="G1667" s="75" t="s">
        <v>66</v>
      </c>
    </row>
    <row r="1668" spans="1:7" ht="15.75" customHeight="1" x14ac:dyDescent="0.2">
      <c r="A1668" s="71"/>
      <c r="B1668" s="72"/>
      <c r="C1668" s="72"/>
      <c r="D1668" s="72"/>
      <c r="E1668" s="74" t="s">
        <v>66</v>
      </c>
      <c r="F1668" s="74" t="str">
        <f ca="1">IFERROR(__xludf.DUMMYFUNCTION("IFERROR(IF(A1668=TODAY(),GOOGLEFINANCE(B1668),INDEX(GOOGLEFINANCE(B1668,""price"",A1668),2,2)))"),"")</f>
        <v/>
      </c>
      <c r="G1668" s="75" t="s">
        <v>66</v>
      </c>
    </row>
    <row r="1669" spans="1:7" ht="15.75" customHeight="1" x14ac:dyDescent="0.2">
      <c r="A1669" s="71"/>
      <c r="B1669" s="72"/>
      <c r="C1669" s="72"/>
      <c r="D1669" s="72"/>
      <c r="E1669" s="74" t="s">
        <v>66</v>
      </c>
      <c r="F1669" s="74" t="str">
        <f ca="1">IFERROR(__xludf.DUMMYFUNCTION("IFERROR(IF(A1669=TODAY(),GOOGLEFINANCE(B1669),INDEX(GOOGLEFINANCE(B1669,""price"",A1669),2,2)))"),"")</f>
        <v/>
      </c>
      <c r="G1669" s="75" t="s">
        <v>66</v>
      </c>
    </row>
    <row r="1670" spans="1:7" ht="15.75" customHeight="1" x14ac:dyDescent="0.2">
      <c r="A1670" s="71"/>
      <c r="B1670" s="72"/>
      <c r="C1670" s="72"/>
      <c r="D1670" s="72"/>
      <c r="E1670" s="74" t="s">
        <v>66</v>
      </c>
      <c r="F1670" s="74" t="str">
        <f ca="1">IFERROR(__xludf.DUMMYFUNCTION("IFERROR(IF(A1670=TODAY(),GOOGLEFINANCE(B1670),INDEX(GOOGLEFINANCE(B1670,""price"",A1670),2,2)))"),"")</f>
        <v/>
      </c>
      <c r="G1670" s="75" t="s">
        <v>66</v>
      </c>
    </row>
    <row r="1671" spans="1:7" ht="15.75" customHeight="1" x14ac:dyDescent="0.2">
      <c r="A1671" s="71"/>
      <c r="B1671" s="72"/>
      <c r="C1671" s="72"/>
      <c r="D1671" s="72"/>
      <c r="E1671" s="74" t="s">
        <v>66</v>
      </c>
      <c r="F1671" s="74" t="str">
        <f ca="1">IFERROR(__xludf.DUMMYFUNCTION("IFERROR(IF(A1671=TODAY(),GOOGLEFINANCE(B1671),INDEX(GOOGLEFINANCE(B1671,""price"",A1671),2,2)))"),"")</f>
        <v/>
      </c>
      <c r="G1671" s="75" t="s">
        <v>66</v>
      </c>
    </row>
    <row r="1672" spans="1:7" ht="15.75" customHeight="1" x14ac:dyDescent="0.2">
      <c r="A1672" s="71"/>
      <c r="B1672" s="72"/>
      <c r="C1672" s="72"/>
      <c r="D1672" s="72"/>
      <c r="E1672" s="74" t="s">
        <v>66</v>
      </c>
      <c r="F1672" s="74" t="str">
        <f ca="1">IFERROR(__xludf.DUMMYFUNCTION("IFERROR(IF(A1672=TODAY(),GOOGLEFINANCE(B1672),INDEX(GOOGLEFINANCE(B1672,""price"",A1672),2,2)))"),"")</f>
        <v/>
      </c>
      <c r="G1672" s="75" t="s">
        <v>66</v>
      </c>
    </row>
    <row r="1673" spans="1:7" ht="15.75" customHeight="1" x14ac:dyDescent="0.2">
      <c r="A1673" s="71"/>
      <c r="B1673" s="72"/>
      <c r="C1673" s="72"/>
      <c r="D1673" s="72"/>
      <c r="E1673" s="74" t="s">
        <v>66</v>
      </c>
      <c r="F1673" s="74" t="str">
        <f ca="1">IFERROR(__xludf.DUMMYFUNCTION("IFERROR(IF(A1673=TODAY(),GOOGLEFINANCE(B1673),INDEX(GOOGLEFINANCE(B1673,""price"",A1673),2,2)))"),"")</f>
        <v/>
      </c>
      <c r="G1673" s="75" t="s">
        <v>66</v>
      </c>
    </row>
    <row r="1674" spans="1:7" ht="15.75" customHeight="1" x14ac:dyDescent="0.2">
      <c r="A1674" s="71"/>
      <c r="B1674" s="72"/>
      <c r="C1674" s="72"/>
      <c r="D1674" s="72"/>
      <c r="E1674" s="74" t="s">
        <v>66</v>
      </c>
      <c r="F1674" s="74" t="str">
        <f ca="1">IFERROR(__xludf.DUMMYFUNCTION("IFERROR(IF(A1674=TODAY(),GOOGLEFINANCE(B1674),INDEX(GOOGLEFINANCE(B1674,""price"",A1674),2,2)))"),"")</f>
        <v/>
      </c>
      <c r="G1674" s="75" t="s">
        <v>66</v>
      </c>
    </row>
    <row r="1675" spans="1:7" ht="15.75" customHeight="1" x14ac:dyDescent="0.2">
      <c r="A1675" s="71"/>
      <c r="B1675" s="72"/>
      <c r="C1675" s="72"/>
      <c r="D1675" s="72"/>
      <c r="E1675" s="74" t="s">
        <v>66</v>
      </c>
      <c r="F1675" s="74" t="str">
        <f ca="1">IFERROR(__xludf.DUMMYFUNCTION("IFERROR(IF(A1675=TODAY(),GOOGLEFINANCE(B1675),INDEX(GOOGLEFINANCE(B1675,""price"",A1675),2,2)))"),"")</f>
        <v/>
      </c>
      <c r="G1675" s="75" t="s">
        <v>66</v>
      </c>
    </row>
    <row r="1676" spans="1:7" ht="15.75" customHeight="1" x14ac:dyDescent="0.2">
      <c r="A1676" s="71"/>
      <c r="B1676" s="72"/>
      <c r="C1676" s="72"/>
      <c r="D1676" s="72"/>
      <c r="E1676" s="74" t="s">
        <v>66</v>
      </c>
      <c r="F1676" s="74" t="str">
        <f ca="1">IFERROR(__xludf.DUMMYFUNCTION("IFERROR(IF(A1676=TODAY(),GOOGLEFINANCE(B1676),INDEX(GOOGLEFINANCE(B1676,""price"",A1676),2,2)))"),"")</f>
        <v/>
      </c>
      <c r="G1676" s="75" t="s">
        <v>66</v>
      </c>
    </row>
    <row r="1677" spans="1:7" ht="15.75" customHeight="1" x14ac:dyDescent="0.2">
      <c r="A1677" s="71"/>
      <c r="B1677" s="72"/>
      <c r="C1677" s="72"/>
      <c r="D1677" s="72"/>
      <c r="E1677" s="74" t="s">
        <v>66</v>
      </c>
      <c r="F1677" s="74" t="str">
        <f ca="1">IFERROR(__xludf.DUMMYFUNCTION("IFERROR(IF(A1677=TODAY(),GOOGLEFINANCE(B1677),INDEX(GOOGLEFINANCE(B1677,""price"",A1677),2,2)))"),"")</f>
        <v/>
      </c>
      <c r="G1677" s="75" t="s">
        <v>66</v>
      </c>
    </row>
    <row r="1678" spans="1:7" ht="15.75" customHeight="1" x14ac:dyDescent="0.2">
      <c r="A1678" s="71"/>
      <c r="B1678" s="72"/>
      <c r="C1678" s="72"/>
      <c r="D1678" s="72"/>
      <c r="E1678" s="74" t="s">
        <v>66</v>
      </c>
      <c r="F1678" s="74" t="str">
        <f ca="1">IFERROR(__xludf.DUMMYFUNCTION("IFERROR(IF(A1678=TODAY(),GOOGLEFINANCE(B1678),INDEX(GOOGLEFINANCE(B1678,""price"",A1678),2,2)))"),"")</f>
        <v/>
      </c>
      <c r="G1678" s="75" t="s">
        <v>66</v>
      </c>
    </row>
    <row r="1679" spans="1:7" ht="15.75" customHeight="1" x14ac:dyDescent="0.2">
      <c r="A1679" s="71"/>
      <c r="B1679" s="72"/>
      <c r="C1679" s="72"/>
      <c r="D1679" s="72"/>
      <c r="E1679" s="74" t="s">
        <v>66</v>
      </c>
      <c r="F1679" s="74" t="str">
        <f ca="1">IFERROR(__xludf.DUMMYFUNCTION("IFERROR(IF(A1679=TODAY(),GOOGLEFINANCE(B1679),INDEX(GOOGLEFINANCE(B1679,""price"",A1679),2,2)))"),"")</f>
        <v/>
      </c>
      <c r="G1679" s="75" t="s">
        <v>66</v>
      </c>
    </row>
    <row r="1680" spans="1:7" ht="15.75" customHeight="1" x14ac:dyDescent="0.2">
      <c r="A1680" s="71"/>
      <c r="B1680" s="72"/>
      <c r="C1680" s="72"/>
      <c r="D1680" s="72"/>
      <c r="E1680" s="74" t="s">
        <v>66</v>
      </c>
      <c r="F1680" s="74" t="str">
        <f ca="1">IFERROR(__xludf.DUMMYFUNCTION("IFERROR(IF(A1680=TODAY(),GOOGLEFINANCE(B1680),INDEX(GOOGLEFINANCE(B1680,""price"",A1680),2,2)))"),"")</f>
        <v/>
      </c>
      <c r="G1680" s="75" t="s">
        <v>66</v>
      </c>
    </row>
    <row r="1681" spans="1:7" ht="15.75" customHeight="1" x14ac:dyDescent="0.2">
      <c r="A1681" s="71"/>
      <c r="B1681" s="72"/>
      <c r="C1681" s="72"/>
      <c r="D1681" s="72"/>
      <c r="E1681" s="74" t="s">
        <v>66</v>
      </c>
      <c r="F1681" s="74" t="str">
        <f ca="1">IFERROR(__xludf.DUMMYFUNCTION("IFERROR(IF(A1681=TODAY(),GOOGLEFINANCE(B1681),INDEX(GOOGLEFINANCE(B1681,""price"",A1681),2,2)))"),"")</f>
        <v/>
      </c>
      <c r="G1681" s="75" t="s">
        <v>66</v>
      </c>
    </row>
    <row r="1682" spans="1:7" ht="15.75" customHeight="1" x14ac:dyDescent="0.2">
      <c r="A1682" s="71"/>
      <c r="B1682" s="72"/>
      <c r="C1682" s="72"/>
      <c r="D1682" s="72"/>
      <c r="E1682" s="74" t="s">
        <v>66</v>
      </c>
      <c r="F1682" s="74" t="str">
        <f ca="1">IFERROR(__xludf.DUMMYFUNCTION("IFERROR(IF(A1682=TODAY(),GOOGLEFINANCE(B1682),INDEX(GOOGLEFINANCE(B1682,""price"",A1682),2,2)))"),"")</f>
        <v/>
      </c>
      <c r="G1682" s="75" t="s">
        <v>66</v>
      </c>
    </row>
    <row r="1683" spans="1:7" ht="15.75" customHeight="1" x14ac:dyDescent="0.2">
      <c r="A1683" s="71"/>
      <c r="B1683" s="72"/>
      <c r="C1683" s="72"/>
      <c r="D1683" s="72"/>
      <c r="E1683" s="74" t="s">
        <v>66</v>
      </c>
      <c r="F1683" s="74" t="str">
        <f ca="1">IFERROR(__xludf.DUMMYFUNCTION("IFERROR(IF(A1683=TODAY(),GOOGLEFINANCE(B1683),INDEX(GOOGLEFINANCE(B1683,""price"",A1683),2,2)))"),"")</f>
        <v/>
      </c>
      <c r="G1683" s="75" t="s">
        <v>66</v>
      </c>
    </row>
    <row r="1684" spans="1:7" ht="15.75" customHeight="1" x14ac:dyDescent="0.2">
      <c r="A1684" s="71"/>
      <c r="B1684" s="72"/>
      <c r="C1684" s="72"/>
      <c r="D1684" s="72"/>
      <c r="E1684" s="74" t="s">
        <v>66</v>
      </c>
      <c r="F1684" s="74" t="str">
        <f ca="1">IFERROR(__xludf.DUMMYFUNCTION("IFERROR(IF(A1684=TODAY(),GOOGLEFINANCE(B1684),INDEX(GOOGLEFINANCE(B1684,""price"",A1684),2,2)))"),"")</f>
        <v/>
      </c>
      <c r="G1684" s="75" t="s">
        <v>66</v>
      </c>
    </row>
    <row r="1685" spans="1:7" ht="15.75" customHeight="1" x14ac:dyDescent="0.2">
      <c r="A1685" s="71"/>
      <c r="B1685" s="72"/>
      <c r="C1685" s="72"/>
      <c r="D1685" s="72"/>
      <c r="E1685" s="74" t="s">
        <v>66</v>
      </c>
      <c r="F1685" s="74" t="str">
        <f ca="1">IFERROR(__xludf.DUMMYFUNCTION("IFERROR(IF(A1685=TODAY(),GOOGLEFINANCE(B1685),INDEX(GOOGLEFINANCE(B1685,""price"",A1685),2,2)))"),"")</f>
        <v/>
      </c>
      <c r="G1685" s="75" t="s">
        <v>66</v>
      </c>
    </row>
    <row r="1686" spans="1:7" ht="15.75" customHeight="1" x14ac:dyDescent="0.2">
      <c r="A1686" s="71"/>
      <c r="B1686" s="72"/>
      <c r="C1686" s="72"/>
      <c r="D1686" s="72"/>
      <c r="E1686" s="74" t="s">
        <v>66</v>
      </c>
      <c r="F1686" s="74" t="str">
        <f ca="1">IFERROR(__xludf.DUMMYFUNCTION("IFERROR(IF(A1686=TODAY(),GOOGLEFINANCE(B1686),INDEX(GOOGLEFINANCE(B1686,""price"",A1686),2,2)))"),"")</f>
        <v/>
      </c>
      <c r="G1686" s="75" t="s">
        <v>66</v>
      </c>
    </row>
    <row r="1687" spans="1:7" ht="15.75" customHeight="1" x14ac:dyDescent="0.2">
      <c r="A1687" s="71"/>
      <c r="B1687" s="72"/>
      <c r="C1687" s="72"/>
      <c r="D1687" s="72"/>
      <c r="E1687" s="74" t="s">
        <v>66</v>
      </c>
      <c r="F1687" s="74" t="str">
        <f ca="1">IFERROR(__xludf.DUMMYFUNCTION("IFERROR(IF(A1687=TODAY(),GOOGLEFINANCE(B1687),INDEX(GOOGLEFINANCE(B1687,""price"",A1687),2,2)))"),"")</f>
        <v/>
      </c>
      <c r="G1687" s="75" t="s">
        <v>66</v>
      </c>
    </row>
    <row r="1688" spans="1:7" ht="15.75" customHeight="1" x14ac:dyDescent="0.2">
      <c r="A1688" s="71"/>
      <c r="B1688" s="72"/>
      <c r="C1688" s="72"/>
      <c r="D1688" s="72"/>
      <c r="E1688" s="74" t="s">
        <v>66</v>
      </c>
      <c r="F1688" s="74" t="str">
        <f ca="1">IFERROR(__xludf.DUMMYFUNCTION("IFERROR(IF(A1688=TODAY(),GOOGLEFINANCE(B1688),INDEX(GOOGLEFINANCE(B1688,""price"",A1688),2,2)))"),"")</f>
        <v/>
      </c>
      <c r="G1688" s="75" t="s">
        <v>66</v>
      </c>
    </row>
    <row r="1689" spans="1:7" ht="15.75" customHeight="1" x14ac:dyDescent="0.2">
      <c r="A1689" s="71"/>
      <c r="B1689" s="72"/>
      <c r="C1689" s="72"/>
      <c r="D1689" s="72"/>
      <c r="E1689" s="74" t="s">
        <v>66</v>
      </c>
      <c r="F1689" s="74" t="str">
        <f ca="1">IFERROR(__xludf.DUMMYFUNCTION("IFERROR(IF(A1689=TODAY(),GOOGLEFINANCE(B1689),INDEX(GOOGLEFINANCE(B1689,""price"",A1689),2,2)))"),"")</f>
        <v/>
      </c>
      <c r="G1689" s="75" t="s">
        <v>66</v>
      </c>
    </row>
    <row r="1690" spans="1:7" ht="15.75" customHeight="1" x14ac:dyDescent="0.2">
      <c r="A1690" s="71"/>
      <c r="B1690" s="72"/>
      <c r="C1690" s="72"/>
      <c r="D1690" s="72"/>
      <c r="E1690" s="74" t="s">
        <v>66</v>
      </c>
      <c r="F1690" s="74" t="str">
        <f ca="1">IFERROR(__xludf.DUMMYFUNCTION("IFERROR(IF(A1690=TODAY(),GOOGLEFINANCE(B1690),INDEX(GOOGLEFINANCE(B1690,""price"",A1690),2,2)))"),"")</f>
        <v/>
      </c>
      <c r="G1690" s="75" t="s">
        <v>66</v>
      </c>
    </row>
    <row r="1691" spans="1:7" ht="15.75" customHeight="1" x14ac:dyDescent="0.2">
      <c r="A1691" s="71"/>
      <c r="B1691" s="72"/>
      <c r="C1691" s="72"/>
      <c r="D1691" s="72"/>
      <c r="E1691" s="74" t="s">
        <v>66</v>
      </c>
      <c r="F1691" s="74" t="str">
        <f ca="1">IFERROR(__xludf.DUMMYFUNCTION("IFERROR(IF(A1691=TODAY(),GOOGLEFINANCE(B1691),INDEX(GOOGLEFINANCE(B1691,""price"",A1691),2,2)))"),"")</f>
        <v/>
      </c>
      <c r="G1691" s="75" t="s">
        <v>66</v>
      </c>
    </row>
    <row r="1692" spans="1:7" ht="15.75" customHeight="1" x14ac:dyDescent="0.2">
      <c r="A1692" s="71"/>
      <c r="B1692" s="72"/>
      <c r="C1692" s="72"/>
      <c r="D1692" s="72"/>
      <c r="E1692" s="74" t="s">
        <v>66</v>
      </c>
      <c r="F1692" s="74" t="str">
        <f ca="1">IFERROR(__xludf.DUMMYFUNCTION("IFERROR(IF(A1692=TODAY(),GOOGLEFINANCE(B1692),INDEX(GOOGLEFINANCE(B1692,""price"",A1692),2,2)))"),"")</f>
        <v/>
      </c>
      <c r="G1692" s="75" t="s">
        <v>66</v>
      </c>
    </row>
    <row r="1693" spans="1:7" ht="15.75" customHeight="1" x14ac:dyDescent="0.2">
      <c r="A1693" s="71"/>
      <c r="B1693" s="72"/>
      <c r="C1693" s="72"/>
      <c r="D1693" s="72"/>
      <c r="E1693" s="74" t="s">
        <v>66</v>
      </c>
      <c r="F1693" s="74" t="str">
        <f ca="1">IFERROR(__xludf.DUMMYFUNCTION("IFERROR(IF(A1693=TODAY(),GOOGLEFINANCE(B1693),INDEX(GOOGLEFINANCE(B1693,""price"",A1693),2,2)))"),"")</f>
        <v/>
      </c>
      <c r="G1693" s="75" t="s">
        <v>66</v>
      </c>
    </row>
    <row r="1694" spans="1:7" ht="15.75" customHeight="1" x14ac:dyDescent="0.2">
      <c r="A1694" s="71"/>
      <c r="B1694" s="72"/>
      <c r="C1694" s="72"/>
      <c r="D1694" s="72"/>
      <c r="E1694" s="74" t="s">
        <v>66</v>
      </c>
      <c r="F1694" s="74" t="str">
        <f ca="1">IFERROR(__xludf.DUMMYFUNCTION("IFERROR(IF(A1694=TODAY(),GOOGLEFINANCE(B1694),INDEX(GOOGLEFINANCE(B1694,""price"",A1694),2,2)))"),"")</f>
        <v/>
      </c>
      <c r="G1694" s="75" t="s">
        <v>66</v>
      </c>
    </row>
    <row r="1695" spans="1:7" ht="15.75" customHeight="1" x14ac:dyDescent="0.2">
      <c r="A1695" s="71"/>
      <c r="B1695" s="72"/>
      <c r="C1695" s="72"/>
      <c r="D1695" s="72"/>
      <c r="E1695" s="74" t="s">
        <v>66</v>
      </c>
      <c r="F1695" s="74" t="str">
        <f ca="1">IFERROR(__xludf.DUMMYFUNCTION("IFERROR(IF(A1695=TODAY(),GOOGLEFINANCE(B1695),INDEX(GOOGLEFINANCE(B1695,""price"",A1695),2,2)))"),"")</f>
        <v/>
      </c>
      <c r="G1695" s="75" t="s">
        <v>66</v>
      </c>
    </row>
    <row r="1696" spans="1:7" ht="15.75" customHeight="1" x14ac:dyDescent="0.2">
      <c r="A1696" s="71"/>
      <c r="B1696" s="72"/>
      <c r="C1696" s="72"/>
      <c r="D1696" s="72"/>
      <c r="E1696" s="74" t="s">
        <v>66</v>
      </c>
      <c r="F1696" s="74" t="str">
        <f ca="1">IFERROR(__xludf.DUMMYFUNCTION("IFERROR(IF(A1696=TODAY(),GOOGLEFINANCE(B1696),INDEX(GOOGLEFINANCE(B1696,""price"",A1696),2,2)))"),"")</f>
        <v/>
      </c>
      <c r="G1696" s="75" t="s">
        <v>66</v>
      </c>
    </row>
    <row r="1697" spans="1:7" ht="15.75" customHeight="1" x14ac:dyDescent="0.2">
      <c r="A1697" s="71"/>
      <c r="B1697" s="72"/>
      <c r="C1697" s="72"/>
      <c r="D1697" s="72"/>
      <c r="E1697" s="74" t="s">
        <v>66</v>
      </c>
      <c r="F1697" s="74" t="str">
        <f ca="1">IFERROR(__xludf.DUMMYFUNCTION("IFERROR(IF(A1697=TODAY(),GOOGLEFINANCE(B1697),INDEX(GOOGLEFINANCE(B1697,""price"",A1697),2,2)))"),"")</f>
        <v/>
      </c>
      <c r="G1697" s="75" t="s">
        <v>66</v>
      </c>
    </row>
    <row r="1698" spans="1:7" ht="15.75" customHeight="1" x14ac:dyDescent="0.2">
      <c r="A1698" s="71"/>
      <c r="B1698" s="72"/>
      <c r="C1698" s="72"/>
      <c r="D1698" s="72"/>
      <c r="E1698" s="74" t="s">
        <v>66</v>
      </c>
      <c r="F1698" s="74" t="str">
        <f ca="1">IFERROR(__xludf.DUMMYFUNCTION("IFERROR(IF(A1698=TODAY(),GOOGLEFINANCE(B1698),INDEX(GOOGLEFINANCE(B1698,""price"",A1698),2,2)))"),"")</f>
        <v/>
      </c>
      <c r="G1698" s="75" t="s">
        <v>66</v>
      </c>
    </row>
    <row r="1699" spans="1:7" ht="15.75" customHeight="1" x14ac:dyDescent="0.2">
      <c r="A1699" s="71"/>
      <c r="B1699" s="72"/>
      <c r="C1699" s="72"/>
      <c r="D1699" s="72"/>
      <c r="E1699" s="74" t="s">
        <v>66</v>
      </c>
      <c r="F1699" s="74" t="str">
        <f ca="1">IFERROR(__xludf.DUMMYFUNCTION("IFERROR(IF(A1699=TODAY(),GOOGLEFINANCE(B1699),INDEX(GOOGLEFINANCE(B1699,""price"",A1699),2,2)))"),"")</f>
        <v/>
      </c>
      <c r="G1699" s="75" t="s">
        <v>66</v>
      </c>
    </row>
    <row r="1700" spans="1:7" ht="15.75" customHeight="1" x14ac:dyDescent="0.2">
      <c r="A1700" s="71"/>
      <c r="B1700" s="72"/>
      <c r="C1700" s="72"/>
      <c r="D1700" s="72"/>
      <c r="E1700" s="74" t="s">
        <v>66</v>
      </c>
      <c r="F1700" s="74" t="str">
        <f ca="1">IFERROR(__xludf.DUMMYFUNCTION("IFERROR(IF(A1700=TODAY(),GOOGLEFINANCE(B1700),INDEX(GOOGLEFINANCE(B1700,""price"",A1700),2,2)))"),"")</f>
        <v/>
      </c>
      <c r="G1700" s="75" t="s">
        <v>66</v>
      </c>
    </row>
    <row r="1701" spans="1:7" ht="15.75" customHeight="1" x14ac:dyDescent="0.2">
      <c r="A1701" s="71"/>
      <c r="B1701" s="72"/>
      <c r="C1701" s="72"/>
      <c r="D1701" s="72"/>
      <c r="E1701" s="74" t="s">
        <v>66</v>
      </c>
      <c r="F1701" s="74" t="str">
        <f ca="1">IFERROR(__xludf.DUMMYFUNCTION("IFERROR(IF(A1701=TODAY(),GOOGLEFINANCE(B1701),INDEX(GOOGLEFINANCE(B1701,""price"",A1701),2,2)))"),"")</f>
        <v/>
      </c>
      <c r="G1701" s="75" t="s">
        <v>66</v>
      </c>
    </row>
    <row r="1702" spans="1:7" ht="15.75" customHeight="1" x14ac:dyDescent="0.2">
      <c r="A1702" s="71"/>
      <c r="B1702" s="72"/>
      <c r="C1702" s="72"/>
      <c r="D1702" s="72"/>
      <c r="E1702" s="74" t="s">
        <v>66</v>
      </c>
      <c r="F1702" s="74" t="str">
        <f ca="1">IFERROR(__xludf.DUMMYFUNCTION("IFERROR(IF(A1702=TODAY(),GOOGLEFINANCE(B1702),INDEX(GOOGLEFINANCE(B1702,""price"",A1702),2,2)))"),"")</f>
        <v/>
      </c>
      <c r="G1702" s="75" t="s">
        <v>66</v>
      </c>
    </row>
    <row r="1703" spans="1:7" ht="15.75" customHeight="1" x14ac:dyDescent="0.2">
      <c r="A1703" s="71"/>
      <c r="B1703" s="72"/>
      <c r="C1703" s="72"/>
      <c r="D1703" s="72"/>
      <c r="E1703" s="74" t="s">
        <v>66</v>
      </c>
      <c r="F1703" s="74" t="str">
        <f ca="1">IFERROR(__xludf.DUMMYFUNCTION("IFERROR(IF(A1703=TODAY(),GOOGLEFINANCE(B1703),INDEX(GOOGLEFINANCE(B1703,""price"",A1703),2,2)))"),"")</f>
        <v/>
      </c>
      <c r="G1703" s="75" t="s">
        <v>66</v>
      </c>
    </row>
    <row r="1704" spans="1:7" ht="15.75" customHeight="1" x14ac:dyDescent="0.2">
      <c r="A1704" s="71"/>
      <c r="B1704" s="72"/>
      <c r="C1704" s="72"/>
      <c r="D1704" s="72"/>
      <c r="E1704" s="74" t="s">
        <v>66</v>
      </c>
      <c r="F1704" s="74" t="str">
        <f ca="1">IFERROR(__xludf.DUMMYFUNCTION("IFERROR(IF(A1704=TODAY(),GOOGLEFINANCE(B1704),INDEX(GOOGLEFINANCE(B1704,""price"",A1704),2,2)))"),"")</f>
        <v/>
      </c>
      <c r="G1704" s="75" t="s">
        <v>66</v>
      </c>
    </row>
    <row r="1705" spans="1:7" ht="15.75" customHeight="1" x14ac:dyDescent="0.2">
      <c r="A1705" s="71"/>
      <c r="B1705" s="72"/>
      <c r="C1705" s="72"/>
      <c r="D1705" s="72"/>
      <c r="E1705" s="74" t="s">
        <v>66</v>
      </c>
      <c r="F1705" s="74" t="str">
        <f ca="1">IFERROR(__xludf.DUMMYFUNCTION("IFERROR(IF(A1705=TODAY(),GOOGLEFINANCE(B1705),INDEX(GOOGLEFINANCE(B1705,""price"",A1705),2,2)))"),"")</f>
        <v/>
      </c>
      <c r="G1705" s="75" t="s">
        <v>66</v>
      </c>
    </row>
    <row r="1706" spans="1:7" ht="15.75" customHeight="1" x14ac:dyDescent="0.2">
      <c r="A1706" s="71"/>
      <c r="B1706" s="72"/>
      <c r="C1706" s="72"/>
      <c r="D1706" s="72"/>
      <c r="E1706" s="74" t="s">
        <v>66</v>
      </c>
      <c r="F1706" s="74" t="str">
        <f ca="1">IFERROR(__xludf.DUMMYFUNCTION("IFERROR(IF(A1706=TODAY(),GOOGLEFINANCE(B1706),INDEX(GOOGLEFINANCE(B1706,""price"",A1706),2,2)))"),"")</f>
        <v/>
      </c>
      <c r="G1706" s="75" t="s">
        <v>66</v>
      </c>
    </row>
    <row r="1707" spans="1:7" ht="15.75" customHeight="1" x14ac:dyDescent="0.2">
      <c r="A1707" s="71"/>
      <c r="B1707" s="72"/>
      <c r="C1707" s="72"/>
      <c r="D1707" s="72"/>
      <c r="E1707" s="74" t="s">
        <v>66</v>
      </c>
      <c r="F1707" s="74" t="str">
        <f ca="1">IFERROR(__xludf.DUMMYFUNCTION("IFERROR(IF(A1707=TODAY(),GOOGLEFINANCE(B1707),INDEX(GOOGLEFINANCE(B1707,""price"",A1707),2,2)))"),"")</f>
        <v/>
      </c>
      <c r="G1707" s="75" t="s">
        <v>66</v>
      </c>
    </row>
    <row r="1708" spans="1:7" ht="15.75" customHeight="1" x14ac:dyDescent="0.2">
      <c r="A1708" s="71"/>
      <c r="B1708" s="72"/>
      <c r="C1708" s="72"/>
      <c r="D1708" s="72"/>
      <c r="E1708" s="74" t="s">
        <v>66</v>
      </c>
      <c r="F1708" s="74" t="str">
        <f ca="1">IFERROR(__xludf.DUMMYFUNCTION("IFERROR(IF(A1708=TODAY(),GOOGLEFINANCE(B1708),INDEX(GOOGLEFINANCE(B1708,""price"",A1708),2,2)))"),"")</f>
        <v/>
      </c>
      <c r="G1708" s="75" t="s">
        <v>66</v>
      </c>
    </row>
    <row r="1709" spans="1:7" ht="15.75" customHeight="1" x14ac:dyDescent="0.2">
      <c r="A1709" s="71"/>
      <c r="B1709" s="72"/>
      <c r="C1709" s="72"/>
      <c r="D1709" s="72"/>
      <c r="E1709" s="74" t="s">
        <v>66</v>
      </c>
      <c r="F1709" s="74" t="str">
        <f ca="1">IFERROR(__xludf.DUMMYFUNCTION("IFERROR(IF(A1709=TODAY(),GOOGLEFINANCE(B1709),INDEX(GOOGLEFINANCE(B1709,""price"",A1709),2,2)))"),"")</f>
        <v/>
      </c>
      <c r="G1709" s="75" t="s">
        <v>66</v>
      </c>
    </row>
    <row r="1710" spans="1:7" ht="15.75" customHeight="1" x14ac:dyDescent="0.2">
      <c r="A1710" s="71"/>
      <c r="B1710" s="72"/>
      <c r="C1710" s="72"/>
      <c r="D1710" s="72"/>
      <c r="E1710" s="74" t="s">
        <v>66</v>
      </c>
      <c r="F1710" s="74" t="str">
        <f ca="1">IFERROR(__xludf.DUMMYFUNCTION("IFERROR(IF(A1710=TODAY(),GOOGLEFINANCE(B1710),INDEX(GOOGLEFINANCE(B1710,""price"",A1710),2,2)))"),"")</f>
        <v/>
      </c>
      <c r="G1710" s="75" t="s">
        <v>66</v>
      </c>
    </row>
    <row r="1711" spans="1:7" ht="15.75" customHeight="1" x14ac:dyDescent="0.2">
      <c r="A1711" s="71"/>
      <c r="B1711" s="72"/>
      <c r="C1711" s="72"/>
      <c r="D1711" s="72"/>
      <c r="E1711" s="74" t="s">
        <v>66</v>
      </c>
      <c r="F1711" s="74" t="str">
        <f ca="1">IFERROR(__xludf.DUMMYFUNCTION("IFERROR(IF(A1711=TODAY(),GOOGLEFINANCE(B1711),INDEX(GOOGLEFINANCE(B1711,""price"",A1711),2,2)))"),"")</f>
        <v/>
      </c>
      <c r="G1711" s="75" t="s">
        <v>66</v>
      </c>
    </row>
    <row r="1712" spans="1:7" ht="15.75" customHeight="1" x14ac:dyDescent="0.2">
      <c r="A1712" s="71"/>
      <c r="B1712" s="72"/>
      <c r="C1712" s="72"/>
      <c r="D1712" s="72"/>
      <c r="E1712" s="74" t="s">
        <v>66</v>
      </c>
      <c r="F1712" s="74" t="str">
        <f ca="1">IFERROR(__xludf.DUMMYFUNCTION("IFERROR(IF(A1712=TODAY(),GOOGLEFINANCE(B1712),INDEX(GOOGLEFINANCE(B1712,""price"",A1712),2,2)))"),"")</f>
        <v/>
      </c>
      <c r="G1712" s="75" t="s">
        <v>66</v>
      </c>
    </row>
    <row r="1713" spans="1:7" ht="15.75" customHeight="1" x14ac:dyDescent="0.2">
      <c r="A1713" s="71"/>
      <c r="B1713" s="72"/>
      <c r="C1713" s="72"/>
      <c r="D1713" s="72"/>
      <c r="E1713" s="74" t="s">
        <v>66</v>
      </c>
      <c r="F1713" s="74" t="str">
        <f ca="1">IFERROR(__xludf.DUMMYFUNCTION("IFERROR(IF(A1713=TODAY(),GOOGLEFINANCE(B1713),INDEX(GOOGLEFINANCE(B1713,""price"",A1713),2,2)))"),"")</f>
        <v/>
      </c>
      <c r="G1713" s="75" t="s">
        <v>66</v>
      </c>
    </row>
    <row r="1714" spans="1:7" ht="15.75" customHeight="1" x14ac:dyDescent="0.2">
      <c r="A1714" s="71"/>
      <c r="B1714" s="72"/>
      <c r="C1714" s="72"/>
      <c r="D1714" s="72"/>
      <c r="E1714" s="74" t="s">
        <v>66</v>
      </c>
      <c r="F1714" s="74" t="str">
        <f ca="1">IFERROR(__xludf.DUMMYFUNCTION("IFERROR(IF(A1714=TODAY(),GOOGLEFINANCE(B1714),INDEX(GOOGLEFINANCE(B1714,""price"",A1714),2,2)))"),"")</f>
        <v/>
      </c>
      <c r="G1714" s="75" t="s">
        <v>66</v>
      </c>
    </row>
    <row r="1715" spans="1:7" ht="15.75" customHeight="1" x14ac:dyDescent="0.2">
      <c r="A1715" s="71"/>
      <c r="B1715" s="72"/>
      <c r="C1715" s="72"/>
      <c r="D1715" s="72"/>
      <c r="E1715" s="74" t="s">
        <v>66</v>
      </c>
      <c r="F1715" s="74" t="str">
        <f ca="1">IFERROR(__xludf.DUMMYFUNCTION("IFERROR(IF(A1715=TODAY(),GOOGLEFINANCE(B1715),INDEX(GOOGLEFINANCE(B1715,""price"",A1715),2,2)))"),"")</f>
        <v/>
      </c>
      <c r="G1715" s="75" t="s">
        <v>66</v>
      </c>
    </row>
    <row r="1716" spans="1:7" ht="15.75" customHeight="1" x14ac:dyDescent="0.2">
      <c r="A1716" s="71"/>
      <c r="B1716" s="72"/>
      <c r="C1716" s="72"/>
      <c r="D1716" s="72"/>
      <c r="E1716" s="74" t="s">
        <v>66</v>
      </c>
      <c r="F1716" s="74" t="str">
        <f ca="1">IFERROR(__xludf.DUMMYFUNCTION("IFERROR(IF(A1716=TODAY(),GOOGLEFINANCE(B1716),INDEX(GOOGLEFINANCE(B1716,""price"",A1716),2,2)))"),"")</f>
        <v/>
      </c>
      <c r="G1716" s="75" t="s">
        <v>66</v>
      </c>
    </row>
    <row r="1717" spans="1:7" ht="15.75" customHeight="1" x14ac:dyDescent="0.2">
      <c r="A1717" s="71"/>
      <c r="B1717" s="72"/>
      <c r="C1717" s="72"/>
      <c r="D1717" s="72"/>
      <c r="E1717" s="74" t="s">
        <v>66</v>
      </c>
      <c r="F1717" s="74" t="str">
        <f ca="1">IFERROR(__xludf.DUMMYFUNCTION("IFERROR(IF(A1717=TODAY(),GOOGLEFINANCE(B1717),INDEX(GOOGLEFINANCE(B1717,""price"",A1717),2,2)))"),"")</f>
        <v/>
      </c>
      <c r="G1717" s="75" t="s">
        <v>66</v>
      </c>
    </row>
    <row r="1718" spans="1:7" ht="15.75" customHeight="1" x14ac:dyDescent="0.2">
      <c r="A1718" s="71"/>
      <c r="B1718" s="72"/>
      <c r="C1718" s="72"/>
      <c r="D1718" s="72"/>
      <c r="E1718" s="74" t="s">
        <v>66</v>
      </c>
      <c r="F1718" s="74" t="str">
        <f ca="1">IFERROR(__xludf.DUMMYFUNCTION("IFERROR(IF(A1718=TODAY(),GOOGLEFINANCE(B1718),INDEX(GOOGLEFINANCE(B1718,""price"",A1718),2,2)))"),"")</f>
        <v/>
      </c>
      <c r="G1718" s="75" t="s">
        <v>66</v>
      </c>
    </row>
    <row r="1719" spans="1:7" ht="15.75" customHeight="1" x14ac:dyDescent="0.2">
      <c r="A1719" s="71"/>
      <c r="B1719" s="72"/>
      <c r="C1719" s="72"/>
      <c r="D1719" s="72"/>
      <c r="E1719" s="74" t="s">
        <v>66</v>
      </c>
      <c r="F1719" s="74" t="str">
        <f ca="1">IFERROR(__xludf.DUMMYFUNCTION("IFERROR(IF(A1719=TODAY(),GOOGLEFINANCE(B1719),INDEX(GOOGLEFINANCE(B1719,""price"",A1719),2,2)))"),"")</f>
        <v/>
      </c>
      <c r="G1719" s="75" t="s">
        <v>66</v>
      </c>
    </row>
    <row r="1720" spans="1:7" ht="15.75" customHeight="1" x14ac:dyDescent="0.2">
      <c r="A1720" s="71"/>
      <c r="B1720" s="72"/>
      <c r="C1720" s="72"/>
      <c r="D1720" s="72"/>
      <c r="E1720" s="74" t="s">
        <v>66</v>
      </c>
      <c r="F1720" s="74" t="str">
        <f ca="1">IFERROR(__xludf.DUMMYFUNCTION("IFERROR(IF(A1720=TODAY(),GOOGLEFINANCE(B1720),INDEX(GOOGLEFINANCE(B1720,""price"",A1720),2,2)))"),"")</f>
        <v/>
      </c>
      <c r="G1720" s="75" t="s">
        <v>66</v>
      </c>
    </row>
    <row r="1721" spans="1:7" ht="15.75" customHeight="1" x14ac:dyDescent="0.2">
      <c r="A1721" s="71"/>
      <c r="B1721" s="72"/>
      <c r="C1721" s="72"/>
      <c r="D1721" s="72"/>
      <c r="E1721" s="74" t="s">
        <v>66</v>
      </c>
      <c r="F1721" s="74" t="str">
        <f ca="1">IFERROR(__xludf.DUMMYFUNCTION("IFERROR(IF(A1721=TODAY(),GOOGLEFINANCE(B1721),INDEX(GOOGLEFINANCE(B1721,""price"",A1721),2,2)))"),"")</f>
        <v/>
      </c>
      <c r="G1721" s="75" t="s">
        <v>66</v>
      </c>
    </row>
    <row r="1722" spans="1:7" ht="15.75" customHeight="1" x14ac:dyDescent="0.2">
      <c r="A1722" s="71"/>
      <c r="B1722" s="72"/>
      <c r="C1722" s="72"/>
      <c r="D1722" s="72"/>
      <c r="E1722" s="74" t="s">
        <v>66</v>
      </c>
      <c r="F1722" s="74" t="str">
        <f ca="1">IFERROR(__xludf.DUMMYFUNCTION("IFERROR(IF(A1722=TODAY(),GOOGLEFINANCE(B1722),INDEX(GOOGLEFINANCE(B1722,""price"",A1722),2,2)))"),"")</f>
        <v/>
      </c>
      <c r="G1722" s="75" t="s">
        <v>66</v>
      </c>
    </row>
    <row r="1723" spans="1:7" ht="15.75" customHeight="1" x14ac:dyDescent="0.2">
      <c r="A1723" s="71"/>
      <c r="B1723" s="72"/>
      <c r="C1723" s="72"/>
      <c r="D1723" s="72"/>
      <c r="E1723" s="74" t="s">
        <v>66</v>
      </c>
      <c r="F1723" s="74" t="str">
        <f ca="1">IFERROR(__xludf.DUMMYFUNCTION("IFERROR(IF(A1723=TODAY(),GOOGLEFINANCE(B1723),INDEX(GOOGLEFINANCE(B1723,""price"",A1723),2,2)))"),"")</f>
        <v/>
      </c>
      <c r="G1723" s="75" t="s">
        <v>66</v>
      </c>
    </row>
    <row r="1724" spans="1:7" ht="15.75" customHeight="1" x14ac:dyDescent="0.2">
      <c r="A1724" s="71"/>
      <c r="B1724" s="72"/>
      <c r="C1724" s="72"/>
      <c r="D1724" s="72"/>
      <c r="E1724" s="74" t="s">
        <v>66</v>
      </c>
      <c r="F1724" s="74" t="str">
        <f ca="1">IFERROR(__xludf.DUMMYFUNCTION("IFERROR(IF(A1724=TODAY(),GOOGLEFINANCE(B1724),INDEX(GOOGLEFINANCE(B1724,""price"",A1724),2,2)))"),"")</f>
        <v/>
      </c>
      <c r="G1724" s="75" t="s">
        <v>66</v>
      </c>
    </row>
    <row r="1725" spans="1:7" ht="15.75" customHeight="1" x14ac:dyDescent="0.2">
      <c r="A1725" s="71"/>
      <c r="B1725" s="72"/>
      <c r="C1725" s="72"/>
      <c r="D1725" s="72"/>
      <c r="E1725" s="74" t="s">
        <v>66</v>
      </c>
      <c r="F1725" s="74" t="str">
        <f ca="1">IFERROR(__xludf.DUMMYFUNCTION("IFERROR(IF(A1725=TODAY(),GOOGLEFINANCE(B1725),INDEX(GOOGLEFINANCE(B1725,""price"",A1725),2,2)))"),"")</f>
        <v/>
      </c>
      <c r="G1725" s="75" t="s">
        <v>66</v>
      </c>
    </row>
    <row r="1726" spans="1:7" ht="15.75" customHeight="1" x14ac:dyDescent="0.2">
      <c r="A1726" s="71"/>
      <c r="B1726" s="72"/>
      <c r="C1726" s="72"/>
      <c r="D1726" s="72"/>
      <c r="E1726" s="74" t="s">
        <v>66</v>
      </c>
      <c r="F1726" s="74" t="str">
        <f ca="1">IFERROR(__xludf.DUMMYFUNCTION("IFERROR(IF(A1726=TODAY(),GOOGLEFINANCE(B1726),INDEX(GOOGLEFINANCE(B1726,""price"",A1726),2,2)))"),"")</f>
        <v/>
      </c>
      <c r="G1726" s="75" t="s">
        <v>66</v>
      </c>
    </row>
    <row r="1727" spans="1:7" ht="15.75" customHeight="1" x14ac:dyDescent="0.2">
      <c r="A1727" s="71"/>
      <c r="B1727" s="72"/>
      <c r="C1727" s="72"/>
      <c r="D1727" s="72"/>
      <c r="E1727" s="74" t="s">
        <v>66</v>
      </c>
      <c r="F1727" s="74" t="str">
        <f ca="1">IFERROR(__xludf.DUMMYFUNCTION("IFERROR(IF(A1727=TODAY(),GOOGLEFINANCE(B1727),INDEX(GOOGLEFINANCE(B1727,""price"",A1727),2,2)))"),"")</f>
        <v/>
      </c>
      <c r="G1727" s="75" t="s">
        <v>66</v>
      </c>
    </row>
    <row r="1728" spans="1:7" ht="15.75" customHeight="1" x14ac:dyDescent="0.2">
      <c r="A1728" s="71"/>
      <c r="B1728" s="72"/>
      <c r="C1728" s="72"/>
      <c r="D1728" s="72"/>
      <c r="E1728" s="74" t="s">
        <v>66</v>
      </c>
      <c r="F1728" s="74" t="str">
        <f ca="1">IFERROR(__xludf.DUMMYFUNCTION("IFERROR(IF(A1728=TODAY(),GOOGLEFINANCE(B1728),INDEX(GOOGLEFINANCE(B1728,""price"",A1728),2,2)))"),"")</f>
        <v/>
      </c>
      <c r="G1728" s="75" t="s">
        <v>66</v>
      </c>
    </row>
    <row r="1729" spans="1:7" ht="15.75" customHeight="1" x14ac:dyDescent="0.2">
      <c r="A1729" s="71"/>
      <c r="B1729" s="72"/>
      <c r="C1729" s="72"/>
      <c r="D1729" s="72"/>
      <c r="E1729" s="74" t="s">
        <v>66</v>
      </c>
      <c r="F1729" s="74" t="str">
        <f ca="1">IFERROR(__xludf.DUMMYFUNCTION("IFERROR(IF(A1729=TODAY(),GOOGLEFINANCE(B1729),INDEX(GOOGLEFINANCE(B1729,""price"",A1729),2,2)))"),"")</f>
        <v/>
      </c>
      <c r="G1729" s="75" t="s">
        <v>66</v>
      </c>
    </row>
    <row r="1730" spans="1:7" ht="15.75" customHeight="1" x14ac:dyDescent="0.2">
      <c r="A1730" s="71"/>
      <c r="B1730" s="72"/>
      <c r="C1730" s="72"/>
      <c r="D1730" s="72"/>
      <c r="E1730" s="74" t="s">
        <v>66</v>
      </c>
      <c r="F1730" s="74" t="str">
        <f ca="1">IFERROR(__xludf.DUMMYFUNCTION("IFERROR(IF(A1730=TODAY(),GOOGLEFINANCE(B1730),INDEX(GOOGLEFINANCE(B1730,""price"",A1730),2,2)))"),"")</f>
        <v/>
      </c>
      <c r="G1730" s="75" t="s">
        <v>66</v>
      </c>
    </row>
    <row r="1731" spans="1:7" ht="15.75" customHeight="1" x14ac:dyDescent="0.2">
      <c r="A1731" s="71"/>
      <c r="B1731" s="72"/>
      <c r="C1731" s="72"/>
      <c r="D1731" s="72"/>
      <c r="E1731" s="74" t="s">
        <v>66</v>
      </c>
      <c r="F1731" s="74" t="str">
        <f ca="1">IFERROR(__xludf.DUMMYFUNCTION("IFERROR(IF(A1731=TODAY(),GOOGLEFINANCE(B1731),INDEX(GOOGLEFINANCE(B1731,""price"",A1731),2,2)))"),"")</f>
        <v/>
      </c>
      <c r="G1731" s="75" t="s">
        <v>66</v>
      </c>
    </row>
    <row r="1732" spans="1:7" ht="15.75" customHeight="1" x14ac:dyDescent="0.2">
      <c r="A1732" s="71"/>
      <c r="B1732" s="72"/>
      <c r="C1732" s="72"/>
      <c r="D1732" s="72"/>
      <c r="E1732" s="74" t="s">
        <v>66</v>
      </c>
      <c r="F1732" s="74" t="str">
        <f ca="1">IFERROR(__xludf.DUMMYFUNCTION("IFERROR(IF(A1732=TODAY(),GOOGLEFINANCE(B1732),INDEX(GOOGLEFINANCE(B1732,""price"",A1732),2,2)))"),"")</f>
        <v/>
      </c>
      <c r="G1732" s="75" t="s">
        <v>66</v>
      </c>
    </row>
    <row r="1733" spans="1:7" ht="15.75" customHeight="1" x14ac:dyDescent="0.2">
      <c r="A1733" s="71"/>
      <c r="B1733" s="72"/>
      <c r="C1733" s="72"/>
      <c r="D1733" s="72"/>
      <c r="E1733" s="74" t="s">
        <v>66</v>
      </c>
      <c r="F1733" s="74" t="str">
        <f ca="1">IFERROR(__xludf.DUMMYFUNCTION("IFERROR(IF(A1733=TODAY(),GOOGLEFINANCE(B1733),INDEX(GOOGLEFINANCE(B1733,""price"",A1733),2,2)))"),"")</f>
        <v/>
      </c>
      <c r="G1733" s="75" t="s">
        <v>66</v>
      </c>
    </row>
    <row r="1734" spans="1:7" ht="15.75" customHeight="1" x14ac:dyDescent="0.2">
      <c r="A1734" s="71"/>
      <c r="B1734" s="72"/>
      <c r="C1734" s="72"/>
      <c r="D1734" s="72"/>
      <c r="E1734" s="74" t="s">
        <v>66</v>
      </c>
      <c r="F1734" s="74" t="str">
        <f ca="1">IFERROR(__xludf.DUMMYFUNCTION("IFERROR(IF(A1734=TODAY(),GOOGLEFINANCE(B1734),INDEX(GOOGLEFINANCE(B1734,""price"",A1734),2,2)))"),"")</f>
        <v/>
      </c>
      <c r="G1734" s="75" t="s">
        <v>66</v>
      </c>
    </row>
    <row r="1735" spans="1:7" ht="15.75" customHeight="1" x14ac:dyDescent="0.2">
      <c r="A1735" s="71"/>
      <c r="B1735" s="72"/>
      <c r="C1735" s="72"/>
      <c r="D1735" s="72"/>
      <c r="E1735" s="74" t="s">
        <v>66</v>
      </c>
      <c r="F1735" s="74" t="str">
        <f ca="1">IFERROR(__xludf.DUMMYFUNCTION("IFERROR(IF(A1735=TODAY(),GOOGLEFINANCE(B1735),INDEX(GOOGLEFINANCE(B1735,""price"",A1735),2,2)))"),"")</f>
        <v/>
      </c>
      <c r="G1735" s="75" t="s">
        <v>66</v>
      </c>
    </row>
    <row r="1736" spans="1:7" ht="15.75" customHeight="1" x14ac:dyDescent="0.2">
      <c r="A1736" s="71"/>
      <c r="B1736" s="72"/>
      <c r="C1736" s="72"/>
      <c r="D1736" s="72"/>
      <c r="E1736" s="74" t="s">
        <v>66</v>
      </c>
      <c r="F1736" s="74" t="str">
        <f ca="1">IFERROR(__xludf.DUMMYFUNCTION("IFERROR(IF(A1736=TODAY(),GOOGLEFINANCE(B1736),INDEX(GOOGLEFINANCE(B1736,""price"",A1736),2,2)))"),"")</f>
        <v/>
      </c>
      <c r="G1736" s="75" t="s">
        <v>66</v>
      </c>
    </row>
    <row r="1737" spans="1:7" ht="15.75" customHeight="1" x14ac:dyDescent="0.2">
      <c r="A1737" s="71"/>
      <c r="B1737" s="72"/>
      <c r="C1737" s="72"/>
      <c r="D1737" s="72"/>
      <c r="E1737" s="74" t="s">
        <v>66</v>
      </c>
      <c r="F1737" s="74" t="str">
        <f ca="1">IFERROR(__xludf.DUMMYFUNCTION("IFERROR(IF(A1737=TODAY(),GOOGLEFINANCE(B1737),INDEX(GOOGLEFINANCE(B1737,""price"",A1737),2,2)))"),"")</f>
        <v/>
      </c>
      <c r="G1737" s="75" t="s">
        <v>66</v>
      </c>
    </row>
    <row r="1738" spans="1:7" ht="15.75" customHeight="1" x14ac:dyDescent="0.2">
      <c r="A1738" s="71"/>
      <c r="B1738" s="72"/>
      <c r="C1738" s="72"/>
      <c r="D1738" s="72"/>
      <c r="E1738" s="74" t="s">
        <v>66</v>
      </c>
      <c r="F1738" s="74" t="str">
        <f ca="1">IFERROR(__xludf.DUMMYFUNCTION("IFERROR(IF(A1738=TODAY(),GOOGLEFINANCE(B1738),INDEX(GOOGLEFINANCE(B1738,""price"",A1738),2,2)))"),"")</f>
        <v/>
      </c>
      <c r="G1738" s="75" t="s">
        <v>66</v>
      </c>
    </row>
    <row r="1739" spans="1:7" ht="15.75" customHeight="1" x14ac:dyDescent="0.2">
      <c r="A1739" s="71"/>
      <c r="B1739" s="72"/>
      <c r="C1739" s="72"/>
      <c r="D1739" s="72"/>
      <c r="E1739" s="74" t="s">
        <v>66</v>
      </c>
      <c r="F1739" s="74" t="str">
        <f ca="1">IFERROR(__xludf.DUMMYFUNCTION("IFERROR(IF(A1739=TODAY(),GOOGLEFINANCE(B1739),INDEX(GOOGLEFINANCE(B1739,""price"",A1739),2,2)))"),"")</f>
        <v/>
      </c>
      <c r="G1739" s="75" t="s">
        <v>66</v>
      </c>
    </row>
    <row r="1740" spans="1:7" ht="15.75" customHeight="1" x14ac:dyDescent="0.2">
      <c r="A1740" s="71"/>
      <c r="B1740" s="72"/>
      <c r="C1740" s="72"/>
      <c r="D1740" s="72"/>
      <c r="E1740" s="74" t="s">
        <v>66</v>
      </c>
      <c r="F1740" s="74" t="str">
        <f ca="1">IFERROR(__xludf.DUMMYFUNCTION("IFERROR(IF(A1740=TODAY(),GOOGLEFINANCE(B1740),INDEX(GOOGLEFINANCE(B1740,""price"",A1740),2,2)))"),"")</f>
        <v/>
      </c>
      <c r="G1740" s="75" t="s">
        <v>66</v>
      </c>
    </row>
    <row r="1741" spans="1:7" ht="15.75" customHeight="1" x14ac:dyDescent="0.2">
      <c r="A1741" s="71"/>
      <c r="B1741" s="72"/>
      <c r="C1741" s="72"/>
      <c r="D1741" s="72"/>
      <c r="E1741" s="74" t="s">
        <v>66</v>
      </c>
      <c r="F1741" s="74" t="str">
        <f ca="1">IFERROR(__xludf.DUMMYFUNCTION("IFERROR(IF(A1741=TODAY(),GOOGLEFINANCE(B1741),INDEX(GOOGLEFINANCE(B1741,""price"",A1741),2,2)))"),"")</f>
        <v/>
      </c>
      <c r="G1741" s="75" t="s">
        <v>66</v>
      </c>
    </row>
    <row r="1742" spans="1:7" ht="15.75" customHeight="1" x14ac:dyDescent="0.2">
      <c r="A1742" s="71"/>
      <c r="B1742" s="72"/>
      <c r="C1742" s="72"/>
      <c r="D1742" s="72"/>
      <c r="E1742" s="74" t="s">
        <v>66</v>
      </c>
      <c r="F1742" s="74" t="str">
        <f ca="1">IFERROR(__xludf.DUMMYFUNCTION("IFERROR(IF(A1742=TODAY(),GOOGLEFINANCE(B1742),INDEX(GOOGLEFINANCE(B1742,""price"",A1742),2,2)))"),"")</f>
        <v/>
      </c>
      <c r="G1742" s="75" t="s">
        <v>66</v>
      </c>
    </row>
    <row r="1743" spans="1:7" ht="15.75" customHeight="1" x14ac:dyDescent="0.2">
      <c r="A1743" s="71"/>
      <c r="B1743" s="72"/>
      <c r="C1743" s="72"/>
      <c r="D1743" s="72"/>
      <c r="E1743" s="74" t="s">
        <v>66</v>
      </c>
      <c r="F1743" s="74" t="str">
        <f ca="1">IFERROR(__xludf.DUMMYFUNCTION("IFERROR(IF(A1743=TODAY(),GOOGLEFINANCE(B1743),INDEX(GOOGLEFINANCE(B1743,""price"",A1743),2,2)))"),"")</f>
        <v/>
      </c>
      <c r="G1743" s="75" t="s">
        <v>66</v>
      </c>
    </row>
    <row r="1744" spans="1:7" ht="15.75" customHeight="1" x14ac:dyDescent="0.2">
      <c r="A1744" s="71"/>
      <c r="B1744" s="72"/>
      <c r="C1744" s="72"/>
      <c r="D1744" s="72"/>
      <c r="E1744" s="74" t="s">
        <v>66</v>
      </c>
      <c r="F1744" s="74" t="str">
        <f ca="1">IFERROR(__xludf.DUMMYFUNCTION("IFERROR(IF(A1744=TODAY(),GOOGLEFINANCE(B1744),INDEX(GOOGLEFINANCE(B1744,""price"",A1744),2,2)))"),"")</f>
        <v/>
      </c>
      <c r="G1744" s="75" t="s">
        <v>66</v>
      </c>
    </row>
    <row r="1745" spans="1:7" ht="15.75" customHeight="1" x14ac:dyDescent="0.2">
      <c r="A1745" s="71"/>
      <c r="B1745" s="72"/>
      <c r="C1745" s="72"/>
      <c r="D1745" s="72"/>
      <c r="E1745" s="74" t="s">
        <v>66</v>
      </c>
      <c r="F1745" s="74" t="str">
        <f ca="1">IFERROR(__xludf.DUMMYFUNCTION("IFERROR(IF(A1745=TODAY(),GOOGLEFINANCE(B1745),INDEX(GOOGLEFINANCE(B1745,""price"",A1745),2,2)))"),"")</f>
        <v/>
      </c>
      <c r="G1745" s="75" t="s">
        <v>66</v>
      </c>
    </row>
    <row r="1746" spans="1:7" ht="15.75" customHeight="1" x14ac:dyDescent="0.2">
      <c r="A1746" s="71"/>
      <c r="B1746" s="72"/>
      <c r="C1746" s="72"/>
      <c r="D1746" s="72"/>
      <c r="E1746" s="74" t="s">
        <v>66</v>
      </c>
      <c r="F1746" s="74" t="str">
        <f ca="1">IFERROR(__xludf.DUMMYFUNCTION("IFERROR(IF(A1746=TODAY(),GOOGLEFINANCE(B1746),INDEX(GOOGLEFINANCE(B1746,""price"",A1746),2,2)))"),"")</f>
        <v/>
      </c>
      <c r="G1746" s="75" t="s">
        <v>66</v>
      </c>
    </row>
    <row r="1747" spans="1:7" ht="15.75" customHeight="1" x14ac:dyDescent="0.2">
      <c r="A1747" s="71"/>
      <c r="B1747" s="72"/>
      <c r="C1747" s="72"/>
      <c r="D1747" s="72"/>
      <c r="E1747" s="74" t="s">
        <v>66</v>
      </c>
      <c r="F1747" s="74" t="str">
        <f ca="1">IFERROR(__xludf.DUMMYFUNCTION("IFERROR(IF(A1747=TODAY(),GOOGLEFINANCE(B1747),INDEX(GOOGLEFINANCE(B1747,""price"",A1747),2,2)))"),"")</f>
        <v/>
      </c>
      <c r="G1747" s="75" t="s">
        <v>66</v>
      </c>
    </row>
    <row r="1748" spans="1:7" ht="15.75" customHeight="1" x14ac:dyDescent="0.2">
      <c r="A1748" s="71"/>
      <c r="B1748" s="72"/>
      <c r="C1748" s="72"/>
      <c r="D1748" s="72"/>
      <c r="E1748" s="74" t="s">
        <v>66</v>
      </c>
      <c r="F1748" s="74" t="str">
        <f ca="1">IFERROR(__xludf.DUMMYFUNCTION("IFERROR(IF(A1748=TODAY(),GOOGLEFINANCE(B1748),INDEX(GOOGLEFINANCE(B1748,""price"",A1748),2,2)))"),"")</f>
        <v/>
      </c>
      <c r="G1748" s="75" t="s">
        <v>66</v>
      </c>
    </row>
    <row r="1749" spans="1:7" ht="15.75" customHeight="1" x14ac:dyDescent="0.2">
      <c r="A1749" s="71"/>
      <c r="B1749" s="72"/>
      <c r="C1749" s="72"/>
      <c r="D1749" s="72"/>
      <c r="E1749" s="74" t="s">
        <v>66</v>
      </c>
      <c r="F1749" s="74" t="str">
        <f ca="1">IFERROR(__xludf.DUMMYFUNCTION("IFERROR(IF(A1749=TODAY(),GOOGLEFINANCE(B1749),INDEX(GOOGLEFINANCE(B1749,""price"",A1749),2,2)))"),"")</f>
        <v/>
      </c>
      <c r="G1749" s="75" t="s">
        <v>66</v>
      </c>
    </row>
    <row r="1750" spans="1:7" ht="15.75" customHeight="1" x14ac:dyDescent="0.2">
      <c r="A1750" s="71"/>
      <c r="B1750" s="72"/>
      <c r="C1750" s="72"/>
      <c r="D1750" s="72"/>
      <c r="E1750" s="74" t="s">
        <v>66</v>
      </c>
      <c r="F1750" s="74" t="str">
        <f ca="1">IFERROR(__xludf.DUMMYFUNCTION("IFERROR(IF(A1750=TODAY(),GOOGLEFINANCE(B1750),INDEX(GOOGLEFINANCE(B1750,""price"",A1750),2,2)))"),"")</f>
        <v/>
      </c>
      <c r="G1750" s="75" t="s">
        <v>66</v>
      </c>
    </row>
    <row r="1751" spans="1:7" ht="15.75" customHeight="1" x14ac:dyDescent="0.2">
      <c r="A1751" s="71"/>
      <c r="B1751" s="72"/>
      <c r="C1751" s="72"/>
      <c r="D1751" s="72"/>
      <c r="E1751" s="74" t="s">
        <v>66</v>
      </c>
      <c r="F1751" s="74" t="str">
        <f ca="1">IFERROR(__xludf.DUMMYFUNCTION("IFERROR(IF(A1751=TODAY(),GOOGLEFINANCE(B1751),INDEX(GOOGLEFINANCE(B1751,""price"",A1751),2,2)))"),"")</f>
        <v/>
      </c>
      <c r="G1751" s="75" t="s">
        <v>66</v>
      </c>
    </row>
    <row r="1752" spans="1:7" ht="15.75" customHeight="1" x14ac:dyDescent="0.2">
      <c r="A1752" s="71"/>
      <c r="B1752" s="72"/>
      <c r="C1752" s="72"/>
      <c r="D1752" s="72"/>
      <c r="E1752" s="74" t="s">
        <v>66</v>
      </c>
      <c r="F1752" s="74" t="str">
        <f ca="1">IFERROR(__xludf.DUMMYFUNCTION("IFERROR(IF(A1752=TODAY(),GOOGLEFINANCE(B1752),INDEX(GOOGLEFINANCE(B1752,""price"",A1752),2,2)))"),"")</f>
        <v/>
      </c>
      <c r="G1752" s="75" t="s">
        <v>66</v>
      </c>
    </row>
    <row r="1753" spans="1:7" ht="15.75" customHeight="1" x14ac:dyDescent="0.2">
      <c r="A1753" s="71"/>
      <c r="B1753" s="72"/>
      <c r="C1753" s="72"/>
      <c r="D1753" s="72"/>
      <c r="E1753" s="74" t="s">
        <v>66</v>
      </c>
      <c r="F1753" s="74" t="str">
        <f ca="1">IFERROR(__xludf.DUMMYFUNCTION("IFERROR(IF(A1753=TODAY(),GOOGLEFINANCE(B1753),INDEX(GOOGLEFINANCE(B1753,""price"",A1753),2,2)))"),"")</f>
        <v/>
      </c>
      <c r="G1753" s="75" t="s">
        <v>66</v>
      </c>
    </row>
    <row r="1754" spans="1:7" ht="15.75" customHeight="1" x14ac:dyDescent="0.2">
      <c r="A1754" s="71"/>
      <c r="B1754" s="72"/>
      <c r="C1754" s="72"/>
      <c r="D1754" s="72"/>
      <c r="E1754" s="74" t="s">
        <v>66</v>
      </c>
      <c r="F1754" s="74" t="str">
        <f ca="1">IFERROR(__xludf.DUMMYFUNCTION("IFERROR(IF(A1754=TODAY(),GOOGLEFINANCE(B1754),INDEX(GOOGLEFINANCE(B1754,""price"",A1754),2,2)))"),"")</f>
        <v/>
      </c>
      <c r="G1754" s="75" t="s">
        <v>66</v>
      </c>
    </row>
    <row r="1755" spans="1:7" ht="15.75" customHeight="1" x14ac:dyDescent="0.2">
      <c r="A1755" s="71"/>
      <c r="B1755" s="72"/>
      <c r="C1755" s="72"/>
      <c r="D1755" s="72"/>
      <c r="E1755" s="74" t="s">
        <v>66</v>
      </c>
      <c r="F1755" s="74" t="str">
        <f ca="1">IFERROR(__xludf.DUMMYFUNCTION("IFERROR(IF(A1755=TODAY(),GOOGLEFINANCE(B1755),INDEX(GOOGLEFINANCE(B1755,""price"",A1755),2,2)))"),"")</f>
        <v/>
      </c>
      <c r="G1755" s="75" t="s">
        <v>66</v>
      </c>
    </row>
    <row r="1756" spans="1:7" ht="15.75" customHeight="1" x14ac:dyDescent="0.2">
      <c r="A1756" s="71"/>
      <c r="B1756" s="72"/>
      <c r="C1756" s="72"/>
      <c r="D1756" s="72"/>
      <c r="E1756" s="74" t="s">
        <v>66</v>
      </c>
      <c r="F1756" s="74" t="str">
        <f ca="1">IFERROR(__xludf.DUMMYFUNCTION("IFERROR(IF(A1756=TODAY(),GOOGLEFINANCE(B1756),INDEX(GOOGLEFINANCE(B1756,""price"",A1756),2,2)))"),"")</f>
        <v/>
      </c>
      <c r="G1756" s="75" t="s">
        <v>66</v>
      </c>
    </row>
    <row r="1757" spans="1:7" ht="15.75" customHeight="1" x14ac:dyDescent="0.2">
      <c r="A1757" s="71"/>
      <c r="B1757" s="72"/>
      <c r="C1757" s="72"/>
      <c r="D1757" s="72"/>
      <c r="E1757" s="74" t="s">
        <v>66</v>
      </c>
      <c r="F1757" s="74" t="str">
        <f ca="1">IFERROR(__xludf.DUMMYFUNCTION("IFERROR(IF(A1757=TODAY(),GOOGLEFINANCE(B1757),INDEX(GOOGLEFINANCE(B1757,""price"",A1757),2,2)))"),"")</f>
        <v/>
      </c>
      <c r="G1757" s="75" t="s">
        <v>66</v>
      </c>
    </row>
    <row r="1758" spans="1:7" ht="15.75" customHeight="1" x14ac:dyDescent="0.2">
      <c r="A1758" s="71"/>
      <c r="B1758" s="72"/>
      <c r="C1758" s="72"/>
      <c r="D1758" s="72"/>
      <c r="E1758" s="74" t="s">
        <v>66</v>
      </c>
      <c r="F1758" s="74" t="str">
        <f ca="1">IFERROR(__xludf.DUMMYFUNCTION("IFERROR(IF(A1758=TODAY(),GOOGLEFINANCE(B1758),INDEX(GOOGLEFINANCE(B1758,""price"",A1758),2,2)))"),"")</f>
        <v/>
      </c>
      <c r="G1758" s="75" t="s">
        <v>66</v>
      </c>
    </row>
    <row r="1759" spans="1:7" ht="15.75" customHeight="1" x14ac:dyDescent="0.2">
      <c r="A1759" s="71"/>
      <c r="B1759" s="72"/>
      <c r="C1759" s="72"/>
      <c r="D1759" s="72"/>
      <c r="E1759" s="74" t="s">
        <v>66</v>
      </c>
      <c r="F1759" s="74" t="str">
        <f ca="1">IFERROR(__xludf.DUMMYFUNCTION("IFERROR(IF(A1759=TODAY(),GOOGLEFINANCE(B1759),INDEX(GOOGLEFINANCE(B1759,""price"",A1759),2,2)))"),"")</f>
        <v/>
      </c>
      <c r="G1759" s="75" t="s">
        <v>66</v>
      </c>
    </row>
    <row r="1760" spans="1:7" ht="15.75" customHeight="1" x14ac:dyDescent="0.2">
      <c r="A1760" s="71"/>
      <c r="B1760" s="72"/>
      <c r="C1760" s="72"/>
      <c r="D1760" s="72"/>
      <c r="E1760" s="74" t="s">
        <v>66</v>
      </c>
      <c r="F1760" s="74" t="str">
        <f ca="1">IFERROR(__xludf.DUMMYFUNCTION("IFERROR(IF(A1760=TODAY(),GOOGLEFINANCE(B1760),INDEX(GOOGLEFINANCE(B1760,""price"",A1760),2,2)))"),"")</f>
        <v/>
      </c>
      <c r="G1760" s="75" t="s">
        <v>66</v>
      </c>
    </row>
    <row r="1761" spans="1:7" ht="15.75" customHeight="1" x14ac:dyDescent="0.2">
      <c r="A1761" s="71"/>
      <c r="B1761" s="72"/>
      <c r="C1761" s="72"/>
      <c r="D1761" s="72"/>
      <c r="E1761" s="74" t="s">
        <v>66</v>
      </c>
      <c r="F1761" s="74" t="str">
        <f ca="1">IFERROR(__xludf.DUMMYFUNCTION("IFERROR(IF(A1761=TODAY(),GOOGLEFINANCE(B1761),INDEX(GOOGLEFINANCE(B1761,""price"",A1761),2,2)))"),"")</f>
        <v/>
      </c>
      <c r="G1761" s="75" t="s">
        <v>66</v>
      </c>
    </row>
    <row r="1762" spans="1:7" ht="15.75" customHeight="1" x14ac:dyDescent="0.2">
      <c r="A1762" s="71"/>
      <c r="B1762" s="72"/>
      <c r="C1762" s="72"/>
      <c r="D1762" s="72"/>
      <c r="E1762" s="74" t="s">
        <v>66</v>
      </c>
      <c r="F1762" s="74" t="str">
        <f ca="1">IFERROR(__xludf.DUMMYFUNCTION("IFERROR(IF(A1762=TODAY(),GOOGLEFINANCE(B1762),INDEX(GOOGLEFINANCE(B1762,""price"",A1762),2,2)))"),"")</f>
        <v/>
      </c>
      <c r="G1762" s="75" t="s">
        <v>66</v>
      </c>
    </row>
    <row r="1763" spans="1:7" ht="15.75" customHeight="1" x14ac:dyDescent="0.2">
      <c r="A1763" s="71"/>
      <c r="B1763" s="72"/>
      <c r="C1763" s="72"/>
      <c r="D1763" s="72"/>
      <c r="E1763" s="74" t="s">
        <v>66</v>
      </c>
      <c r="F1763" s="74" t="str">
        <f ca="1">IFERROR(__xludf.DUMMYFUNCTION("IFERROR(IF(A1763=TODAY(),GOOGLEFINANCE(B1763),INDEX(GOOGLEFINANCE(B1763,""price"",A1763),2,2)))"),"")</f>
        <v/>
      </c>
      <c r="G1763" s="75" t="s">
        <v>66</v>
      </c>
    </row>
    <row r="1764" spans="1:7" ht="15.75" customHeight="1" x14ac:dyDescent="0.2">
      <c r="A1764" s="71"/>
      <c r="B1764" s="72"/>
      <c r="C1764" s="72"/>
      <c r="D1764" s="72"/>
      <c r="E1764" s="74" t="s">
        <v>66</v>
      </c>
      <c r="F1764" s="74" t="str">
        <f ca="1">IFERROR(__xludf.DUMMYFUNCTION("IFERROR(IF(A1764=TODAY(),GOOGLEFINANCE(B1764),INDEX(GOOGLEFINANCE(B1764,""price"",A1764),2,2)))"),"")</f>
        <v/>
      </c>
      <c r="G1764" s="75" t="s">
        <v>66</v>
      </c>
    </row>
    <row r="1765" spans="1:7" ht="15.75" customHeight="1" x14ac:dyDescent="0.2">
      <c r="A1765" s="71"/>
      <c r="B1765" s="72"/>
      <c r="C1765" s="72"/>
      <c r="D1765" s="72"/>
      <c r="E1765" s="74" t="s">
        <v>66</v>
      </c>
      <c r="F1765" s="74" t="str">
        <f ca="1">IFERROR(__xludf.DUMMYFUNCTION("IFERROR(IF(A1765=TODAY(),GOOGLEFINANCE(B1765),INDEX(GOOGLEFINANCE(B1765,""price"",A1765),2,2)))"),"")</f>
        <v/>
      </c>
      <c r="G1765" s="75" t="s">
        <v>66</v>
      </c>
    </row>
    <row r="1766" spans="1:7" ht="15.75" customHeight="1" x14ac:dyDescent="0.2">
      <c r="A1766" s="71"/>
      <c r="B1766" s="72"/>
      <c r="C1766" s="72"/>
      <c r="D1766" s="72"/>
      <c r="E1766" s="74" t="s">
        <v>66</v>
      </c>
      <c r="F1766" s="74" t="str">
        <f ca="1">IFERROR(__xludf.DUMMYFUNCTION("IFERROR(IF(A1766=TODAY(),GOOGLEFINANCE(B1766),INDEX(GOOGLEFINANCE(B1766,""price"",A1766),2,2)))"),"")</f>
        <v/>
      </c>
      <c r="G1766" s="75" t="s">
        <v>66</v>
      </c>
    </row>
    <row r="1767" spans="1:7" ht="15.75" customHeight="1" x14ac:dyDescent="0.2">
      <c r="A1767" s="71"/>
      <c r="B1767" s="72"/>
      <c r="C1767" s="72"/>
      <c r="D1767" s="72"/>
      <c r="E1767" s="74" t="s">
        <v>66</v>
      </c>
      <c r="F1767" s="74" t="str">
        <f ca="1">IFERROR(__xludf.DUMMYFUNCTION("IFERROR(IF(A1767=TODAY(),GOOGLEFINANCE(B1767),INDEX(GOOGLEFINANCE(B1767,""price"",A1767),2,2)))"),"")</f>
        <v/>
      </c>
      <c r="G1767" s="75" t="s">
        <v>66</v>
      </c>
    </row>
    <row r="1768" spans="1:7" ht="15.75" customHeight="1" x14ac:dyDescent="0.2">
      <c r="A1768" s="71"/>
      <c r="B1768" s="72"/>
      <c r="C1768" s="72"/>
      <c r="D1768" s="72"/>
      <c r="E1768" s="74" t="s">
        <v>66</v>
      </c>
      <c r="F1768" s="74" t="str">
        <f ca="1">IFERROR(__xludf.DUMMYFUNCTION("IFERROR(IF(A1768=TODAY(),GOOGLEFINANCE(B1768),INDEX(GOOGLEFINANCE(B1768,""price"",A1768),2,2)))"),"")</f>
        <v/>
      </c>
      <c r="G1768" s="75" t="s">
        <v>66</v>
      </c>
    </row>
    <row r="1769" spans="1:7" ht="15.75" customHeight="1" x14ac:dyDescent="0.2">
      <c r="A1769" s="71"/>
      <c r="B1769" s="72"/>
      <c r="C1769" s="72"/>
      <c r="D1769" s="72"/>
      <c r="E1769" s="74" t="s">
        <v>66</v>
      </c>
      <c r="F1769" s="74" t="str">
        <f ca="1">IFERROR(__xludf.DUMMYFUNCTION("IFERROR(IF(A1769=TODAY(),GOOGLEFINANCE(B1769),INDEX(GOOGLEFINANCE(B1769,""price"",A1769),2,2)))"),"")</f>
        <v/>
      </c>
      <c r="G1769" s="75" t="s">
        <v>66</v>
      </c>
    </row>
    <row r="1770" spans="1:7" ht="15.75" customHeight="1" x14ac:dyDescent="0.2">
      <c r="A1770" s="71"/>
      <c r="B1770" s="72"/>
      <c r="C1770" s="72"/>
      <c r="D1770" s="72"/>
      <c r="E1770" s="74" t="s">
        <v>66</v>
      </c>
      <c r="F1770" s="74" t="str">
        <f ca="1">IFERROR(__xludf.DUMMYFUNCTION("IFERROR(IF(A1770=TODAY(),GOOGLEFINANCE(B1770),INDEX(GOOGLEFINANCE(B1770,""price"",A1770),2,2)))"),"")</f>
        <v/>
      </c>
      <c r="G1770" s="75" t="s">
        <v>66</v>
      </c>
    </row>
    <row r="1771" spans="1:7" ht="15.75" customHeight="1" x14ac:dyDescent="0.2">
      <c r="A1771" s="71"/>
      <c r="B1771" s="72"/>
      <c r="C1771" s="72"/>
      <c r="D1771" s="72"/>
      <c r="E1771" s="74" t="s">
        <v>66</v>
      </c>
      <c r="F1771" s="74" t="str">
        <f ca="1">IFERROR(__xludf.DUMMYFUNCTION("IFERROR(IF(A1771=TODAY(),GOOGLEFINANCE(B1771),INDEX(GOOGLEFINANCE(B1771,""price"",A1771),2,2)))"),"")</f>
        <v/>
      </c>
      <c r="G1771" s="75" t="s">
        <v>66</v>
      </c>
    </row>
    <row r="1772" spans="1:7" ht="15.75" customHeight="1" x14ac:dyDescent="0.2">
      <c r="A1772" s="71"/>
      <c r="B1772" s="72"/>
      <c r="C1772" s="72"/>
      <c r="D1772" s="72"/>
      <c r="E1772" s="74" t="s">
        <v>66</v>
      </c>
      <c r="F1772" s="74" t="str">
        <f ca="1">IFERROR(__xludf.DUMMYFUNCTION("IFERROR(IF(A1772=TODAY(),GOOGLEFINANCE(B1772),INDEX(GOOGLEFINANCE(B1772,""price"",A1772),2,2)))"),"")</f>
        <v/>
      </c>
      <c r="G1772" s="75" t="s">
        <v>66</v>
      </c>
    </row>
    <row r="1773" spans="1:7" ht="15.75" customHeight="1" x14ac:dyDescent="0.2">
      <c r="A1773" s="71"/>
      <c r="B1773" s="72"/>
      <c r="C1773" s="72"/>
      <c r="D1773" s="72"/>
      <c r="E1773" s="74" t="s">
        <v>66</v>
      </c>
      <c r="F1773" s="74" t="str">
        <f ca="1">IFERROR(__xludf.DUMMYFUNCTION("IFERROR(IF(A1773=TODAY(),GOOGLEFINANCE(B1773),INDEX(GOOGLEFINANCE(B1773,""price"",A1773),2,2)))"),"")</f>
        <v/>
      </c>
      <c r="G1773" s="75" t="s">
        <v>66</v>
      </c>
    </row>
    <row r="1774" spans="1:7" ht="15.75" customHeight="1" x14ac:dyDescent="0.2">
      <c r="A1774" s="71"/>
      <c r="B1774" s="72"/>
      <c r="C1774" s="72"/>
      <c r="D1774" s="72"/>
      <c r="E1774" s="74" t="s">
        <v>66</v>
      </c>
      <c r="F1774" s="74" t="str">
        <f ca="1">IFERROR(__xludf.DUMMYFUNCTION("IFERROR(IF(A1774=TODAY(),GOOGLEFINANCE(B1774),INDEX(GOOGLEFINANCE(B1774,""price"",A1774),2,2)))"),"")</f>
        <v/>
      </c>
      <c r="G1774" s="75" t="s">
        <v>66</v>
      </c>
    </row>
    <row r="1775" spans="1:7" ht="15.75" customHeight="1" x14ac:dyDescent="0.2">
      <c r="A1775" s="71"/>
      <c r="B1775" s="72"/>
      <c r="C1775" s="72"/>
      <c r="D1775" s="72"/>
      <c r="E1775" s="74" t="s">
        <v>66</v>
      </c>
      <c r="F1775" s="74" t="str">
        <f ca="1">IFERROR(__xludf.DUMMYFUNCTION("IFERROR(IF(A1775=TODAY(),GOOGLEFINANCE(B1775),INDEX(GOOGLEFINANCE(B1775,""price"",A1775),2,2)))"),"")</f>
        <v/>
      </c>
      <c r="G1775" s="75" t="s">
        <v>66</v>
      </c>
    </row>
    <row r="1776" spans="1:7" ht="15.75" customHeight="1" x14ac:dyDescent="0.2">
      <c r="A1776" s="71"/>
      <c r="B1776" s="72"/>
      <c r="C1776" s="72"/>
      <c r="D1776" s="72"/>
      <c r="E1776" s="74" t="s">
        <v>66</v>
      </c>
      <c r="F1776" s="74" t="str">
        <f ca="1">IFERROR(__xludf.DUMMYFUNCTION("IFERROR(IF(A1776=TODAY(),GOOGLEFINANCE(B1776),INDEX(GOOGLEFINANCE(B1776,""price"",A1776),2,2)))"),"")</f>
        <v/>
      </c>
      <c r="G1776" s="75" t="s">
        <v>66</v>
      </c>
    </row>
    <row r="1777" spans="1:7" ht="15.75" customHeight="1" x14ac:dyDescent="0.2">
      <c r="A1777" s="71"/>
      <c r="B1777" s="72"/>
      <c r="C1777" s="72"/>
      <c r="D1777" s="72"/>
      <c r="E1777" s="74" t="s">
        <v>66</v>
      </c>
      <c r="F1777" s="74" t="str">
        <f ca="1">IFERROR(__xludf.DUMMYFUNCTION("IFERROR(IF(A1777=TODAY(),GOOGLEFINANCE(B1777),INDEX(GOOGLEFINANCE(B1777,""price"",A1777),2,2)))"),"")</f>
        <v/>
      </c>
      <c r="G1777" s="75" t="s">
        <v>66</v>
      </c>
    </row>
    <row r="1778" spans="1:7" ht="15.75" customHeight="1" x14ac:dyDescent="0.2">
      <c r="A1778" s="71"/>
      <c r="B1778" s="72"/>
      <c r="C1778" s="72"/>
      <c r="D1778" s="72"/>
      <c r="E1778" s="74" t="s">
        <v>66</v>
      </c>
      <c r="F1778" s="74" t="str">
        <f ca="1">IFERROR(__xludf.DUMMYFUNCTION("IFERROR(IF(A1778=TODAY(),GOOGLEFINANCE(B1778),INDEX(GOOGLEFINANCE(B1778,""price"",A1778),2,2)))"),"")</f>
        <v/>
      </c>
      <c r="G1778" s="75" t="s">
        <v>66</v>
      </c>
    </row>
    <row r="1779" spans="1:7" ht="15.75" customHeight="1" x14ac:dyDescent="0.2">
      <c r="A1779" s="71"/>
      <c r="B1779" s="72"/>
      <c r="C1779" s="72"/>
      <c r="D1779" s="72"/>
      <c r="E1779" s="74" t="s">
        <v>66</v>
      </c>
      <c r="F1779" s="74" t="str">
        <f ca="1">IFERROR(__xludf.DUMMYFUNCTION("IFERROR(IF(A1779=TODAY(),GOOGLEFINANCE(B1779),INDEX(GOOGLEFINANCE(B1779,""price"",A1779),2,2)))"),"")</f>
        <v/>
      </c>
      <c r="G1779" s="75" t="s">
        <v>66</v>
      </c>
    </row>
    <row r="1780" spans="1:7" ht="15.75" customHeight="1" x14ac:dyDescent="0.2">
      <c r="A1780" s="71"/>
      <c r="B1780" s="72"/>
      <c r="C1780" s="72"/>
      <c r="D1780" s="72"/>
      <c r="E1780" s="74" t="s">
        <v>66</v>
      </c>
      <c r="F1780" s="74" t="str">
        <f ca="1">IFERROR(__xludf.DUMMYFUNCTION("IFERROR(IF(A1780=TODAY(),GOOGLEFINANCE(B1780),INDEX(GOOGLEFINANCE(B1780,""price"",A1780),2,2)))"),"")</f>
        <v/>
      </c>
      <c r="G1780" s="75" t="s">
        <v>66</v>
      </c>
    </row>
    <row r="1781" spans="1:7" ht="15.75" customHeight="1" x14ac:dyDescent="0.2">
      <c r="A1781" s="71"/>
      <c r="B1781" s="72"/>
      <c r="C1781" s="72"/>
      <c r="D1781" s="72"/>
      <c r="E1781" s="74" t="s">
        <v>66</v>
      </c>
      <c r="F1781" s="74" t="str">
        <f ca="1">IFERROR(__xludf.DUMMYFUNCTION("IFERROR(IF(A1781=TODAY(),GOOGLEFINANCE(B1781),INDEX(GOOGLEFINANCE(B1781,""price"",A1781),2,2)))"),"")</f>
        <v/>
      </c>
      <c r="G1781" s="75" t="s">
        <v>66</v>
      </c>
    </row>
    <row r="1782" spans="1:7" ht="15.75" customHeight="1" x14ac:dyDescent="0.2">
      <c r="A1782" s="71"/>
      <c r="B1782" s="72"/>
      <c r="C1782" s="72"/>
      <c r="D1782" s="72"/>
      <c r="E1782" s="74" t="s">
        <v>66</v>
      </c>
      <c r="F1782" s="74" t="str">
        <f ca="1">IFERROR(__xludf.DUMMYFUNCTION("IFERROR(IF(A1782=TODAY(),GOOGLEFINANCE(B1782),INDEX(GOOGLEFINANCE(B1782,""price"",A1782),2,2)))"),"")</f>
        <v/>
      </c>
      <c r="G1782" s="75" t="s">
        <v>66</v>
      </c>
    </row>
    <row r="1783" spans="1:7" ht="15.75" customHeight="1" x14ac:dyDescent="0.2">
      <c r="A1783" s="71"/>
      <c r="B1783" s="72"/>
      <c r="C1783" s="72"/>
      <c r="D1783" s="72"/>
      <c r="E1783" s="74" t="s">
        <v>66</v>
      </c>
      <c r="F1783" s="74" t="str">
        <f ca="1">IFERROR(__xludf.DUMMYFUNCTION("IFERROR(IF(A1783=TODAY(),GOOGLEFINANCE(B1783),INDEX(GOOGLEFINANCE(B1783,""price"",A1783),2,2)))"),"")</f>
        <v/>
      </c>
      <c r="G1783" s="75" t="s">
        <v>66</v>
      </c>
    </row>
    <row r="1784" spans="1:7" ht="15.75" customHeight="1" x14ac:dyDescent="0.2">
      <c r="A1784" s="71"/>
      <c r="B1784" s="72"/>
      <c r="C1784" s="72"/>
      <c r="D1784" s="72"/>
      <c r="E1784" s="74" t="s">
        <v>66</v>
      </c>
      <c r="F1784" s="74" t="str">
        <f ca="1">IFERROR(__xludf.DUMMYFUNCTION("IFERROR(IF(A1784=TODAY(),GOOGLEFINANCE(B1784),INDEX(GOOGLEFINANCE(B1784,""price"",A1784),2,2)))"),"")</f>
        <v/>
      </c>
      <c r="G1784" s="75" t="s">
        <v>66</v>
      </c>
    </row>
    <row r="1785" spans="1:7" ht="15.75" customHeight="1" x14ac:dyDescent="0.2">
      <c r="A1785" s="71"/>
      <c r="B1785" s="72"/>
      <c r="C1785" s="72"/>
      <c r="D1785" s="72"/>
      <c r="E1785" s="74" t="s">
        <v>66</v>
      </c>
      <c r="F1785" s="74" t="str">
        <f ca="1">IFERROR(__xludf.DUMMYFUNCTION("IFERROR(IF(A1785=TODAY(),GOOGLEFINANCE(B1785),INDEX(GOOGLEFINANCE(B1785,""price"",A1785),2,2)))"),"")</f>
        <v/>
      </c>
      <c r="G1785" s="75" t="s">
        <v>66</v>
      </c>
    </row>
    <row r="1786" spans="1:7" ht="15.75" customHeight="1" x14ac:dyDescent="0.2">
      <c r="A1786" s="71"/>
      <c r="B1786" s="72"/>
      <c r="C1786" s="72"/>
      <c r="D1786" s="72"/>
      <c r="E1786" s="74" t="s">
        <v>66</v>
      </c>
      <c r="F1786" s="74" t="str">
        <f ca="1">IFERROR(__xludf.DUMMYFUNCTION("IFERROR(IF(A1786=TODAY(),GOOGLEFINANCE(B1786),INDEX(GOOGLEFINANCE(B1786,""price"",A1786),2,2)))"),"")</f>
        <v/>
      </c>
      <c r="G1786" s="75" t="s">
        <v>66</v>
      </c>
    </row>
    <row r="1787" spans="1:7" ht="15.75" customHeight="1" x14ac:dyDescent="0.2">
      <c r="A1787" s="71"/>
      <c r="B1787" s="72"/>
      <c r="C1787" s="72"/>
      <c r="D1787" s="72"/>
      <c r="E1787" s="74" t="s">
        <v>66</v>
      </c>
      <c r="F1787" s="74" t="str">
        <f ca="1">IFERROR(__xludf.DUMMYFUNCTION("IFERROR(IF(A1787=TODAY(),GOOGLEFINANCE(B1787),INDEX(GOOGLEFINANCE(B1787,""price"",A1787),2,2)))"),"")</f>
        <v/>
      </c>
      <c r="G1787" s="75" t="s">
        <v>66</v>
      </c>
    </row>
    <row r="1788" spans="1:7" ht="15.75" customHeight="1" x14ac:dyDescent="0.2">
      <c r="A1788" s="71"/>
      <c r="B1788" s="72"/>
      <c r="C1788" s="72"/>
      <c r="D1788" s="72"/>
      <c r="E1788" s="74" t="s">
        <v>66</v>
      </c>
      <c r="F1788" s="74" t="str">
        <f ca="1">IFERROR(__xludf.DUMMYFUNCTION("IFERROR(IF(A1788=TODAY(),GOOGLEFINANCE(B1788),INDEX(GOOGLEFINANCE(B1788,""price"",A1788),2,2)))"),"")</f>
        <v/>
      </c>
      <c r="G1788" s="75" t="s">
        <v>66</v>
      </c>
    </row>
    <row r="1789" spans="1:7" ht="15.75" customHeight="1" x14ac:dyDescent="0.2">
      <c r="A1789" s="71"/>
      <c r="B1789" s="72"/>
      <c r="C1789" s="72"/>
      <c r="D1789" s="72"/>
      <c r="E1789" s="74" t="s">
        <v>66</v>
      </c>
      <c r="F1789" s="74" t="str">
        <f ca="1">IFERROR(__xludf.DUMMYFUNCTION("IFERROR(IF(A1789=TODAY(),GOOGLEFINANCE(B1789),INDEX(GOOGLEFINANCE(B1789,""price"",A1789),2,2)))"),"")</f>
        <v/>
      </c>
      <c r="G1789" s="75" t="s">
        <v>66</v>
      </c>
    </row>
    <row r="1790" spans="1:7" ht="15.75" customHeight="1" x14ac:dyDescent="0.2">
      <c r="A1790" s="71"/>
      <c r="B1790" s="72"/>
      <c r="C1790" s="72"/>
      <c r="D1790" s="72"/>
      <c r="E1790" s="74" t="s">
        <v>66</v>
      </c>
      <c r="F1790" s="74" t="str">
        <f ca="1">IFERROR(__xludf.DUMMYFUNCTION("IFERROR(IF(A1790=TODAY(),GOOGLEFINANCE(B1790),INDEX(GOOGLEFINANCE(B1790,""price"",A1790),2,2)))"),"")</f>
        <v/>
      </c>
      <c r="G1790" s="75" t="s">
        <v>66</v>
      </c>
    </row>
    <row r="1791" spans="1:7" ht="15.75" customHeight="1" x14ac:dyDescent="0.2">
      <c r="A1791" s="71"/>
      <c r="B1791" s="72"/>
      <c r="C1791" s="72"/>
      <c r="D1791" s="72"/>
      <c r="E1791" s="74" t="s">
        <v>66</v>
      </c>
      <c r="F1791" s="74" t="str">
        <f ca="1">IFERROR(__xludf.DUMMYFUNCTION("IFERROR(IF(A1791=TODAY(),GOOGLEFINANCE(B1791),INDEX(GOOGLEFINANCE(B1791,""price"",A1791),2,2)))"),"")</f>
        <v/>
      </c>
      <c r="G1791" s="75" t="s">
        <v>66</v>
      </c>
    </row>
    <row r="1792" spans="1:7" ht="15.75" customHeight="1" x14ac:dyDescent="0.2">
      <c r="A1792" s="71"/>
      <c r="B1792" s="72"/>
      <c r="C1792" s="72"/>
      <c r="D1792" s="72"/>
      <c r="E1792" s="74" t="s">
        <v>66</v>
      </c>
      <c r="F1792" s="74" t="str">
        <f ca="1">IFERROR(__xludf.DUMMYFUNCTION("IFERROR(IF(A1792=TODAY(),GOOGLEFINANCE(B1792),INDEX(GOOGLEFINANCE(B1792,""price"",A1792),2,2)))"),"")</f>
        <v/>
      </c>
      <c r="G1792" s="75" t="s">
        <v>66</v>
      </c>
    </row>
    <row r="1793" spans="1:7" ht="15.75" customHeight="1" x14ac:dyDescent="0.2">
      <c r="A1793" s="71"/>
      <c r="B1793" s="72"/>
      <c r="C1793" s="72"/>
      <c r="D1793" s="72"/>
      <c r="E1793" s="74" t="s">
        <v>66</v>
      </c>
      <c r="F1793" s="74" t="str">
        <f ca="1">IFERROR(__xludf.DUMMYFUNCTION("IFERROR(IF(A1793=TODAY(),GOOGLEFINANCE(B1793),INDEX(GOOGLEFINANCE(B1793,""price"",A1793),2,2)))"),"")</f>
        <v/>
      </c>
      <c r="G1793" s="75" t="s">
        <v>66</v>
      </c>
    </row>
    <row r="1794" spans="1:7" ht="15.75" customHeight="1" x14ac:dyDescent="0.2">
      <c r="A1794" s="71"/>
      <c r="B1794" s="72"/>
      <c r="C1794" s="72"/>
      <c r="D1794" s="72"/>
      <c r="E1794" s="74" t="s">
        <v>66</v>
      </c>
      <c r="F1794" s="74" t="str">
        <f ca="1">IFERROR(__xludf.DUMMYFUNCTION("IFERROR(IF(A1794=TODAY(),GOOGLEFINANCE(B1794),INDEX(GOOGLEFINANCE(B1794,""price"",A1794),2,2)))"),"")</f>
        <v/>
      </c>
      <c r="G1794" s="75" t="s">
        <v>66</v>
      </c>
    </row>
    <row r="1795" spans="1:7" ht="15.75" customHeight="1" x14ac:dyDescent="0.2">
      <c r="A1795" s="71"/>
      <c r="B1795" s="72"/>
      <c r="C1795" s="72"/>
      <c r="D1795" s="72"/>
      <c r="E1795" s="74" t="s">
        <v>66</v>
      </c>
      <c r="F1795" s="74" t="str">
        <f ca="1">IFERROR(__xludf.DUMMYFUNCTION("IFERROR(IF(A1795=TODAY(),GOOGLEFINANCE(B1795),INDEX(GOOGLEFINANCE(B1795,""price"",A1795),2,2)))"),"")</f>
        <v/>
      </c>
      <c r="G1795" s="75" t="s">
        <v>66</v>
      </c>
    </row>
    <row r="1796" spans="1:7" ht="15.75" customHeight="1" x14ac:dyDescent="0.2">
      <c r="A1796" s="71"/>
      <c r="B1796" s="72"/>
      <c r="C1796" s="72"/>
      <c r="D1796" s="72"/>
      <c r="E1796" s="74" t="s">
        <v>66</v>
      </c>
      <c r="F1796" s="74" t="str">
        <f ca="1">IFERROR(__xludf.DUMMYFUNCTION("IFERROR(IF(A1796=TODAY(),GOOGLEFINANCE(B1796),INDEX(GOOGLEFINANCE(B1796,""price"",A1796),2,2)))"),"")</f>
        <v/>
      </c>
      <c r="G1796" s="75" t="s">
        <v>66</v>
      </c>
    </row>
    <row r="1797" spans="1:7" ht="15.75" customHeight="1" x14ac:dyDescent="0.2">
      <c r="A1797" s="71"/>
      <c r="B1797" s="72"/>
      <c r="C1797" s="72"/>
      <c r="D1797" s="72"/>
      <c r="E1797" s="74" t="s">
        <v>66</v>
      </c>
      <c r="F1797" s="74" t="str">
        <f ca="1">IFERROR(__xludf.DUMMYFUNCTION("IFERROR(IF(A1797=TODAY(),GOOGLEFINANCE(B1797),INDEX(GOOGLEFINANCE(B1797,""price"",A1797),2,2)))"),"")</f>
        <v/>
      </c>
      <c r="G1797" s="75" t="s">
        <v>66</v>
      </c>
    </row>
    <row r="1798" spans="1:7" ht="15.75" customHeight="1" x14ac:dyDescent="0.2">
      <c r="A1798" s="71"/>
      <c r="B1798" s="72"/>
      <c r="C1798" s="72"/>
      <c r="D1798" s="72"/>
      <c r="E1798" s="74" t="s">
        <v>66</v>
      </c>
      <c r="F1798" s="74" t="str">
        <f ca="1">IFERROR(__xludf.DUMMYFUNCTION("IFERROR(IF(A1798=TODAY(),GOOGLEFINANCE(B1798),INDEX(GOOGLEFINANCE(B1798,""price"",A1798),2,2)))"),"")</f>
        <v/>
      </c>
      <c r="G1798" s="75" t="s">
        <v>66</v>
      </c>
    </row>
    <row r="1799" spans="1:7" ht="15.75" customHeight="1" x14ac:dyDescent="0.2">
      <c r="A1799" s="71"/>
      <c r="B1799" s="72"/>
      <c r="C1799" s="72"/>
      <c r="D1799" s="72"/>
      <c r="E1799" s="74" t="s">
        <v>66</v>
      </c>
      <c r="F1799" s="74" t="str">
        <f ca="1">IFERROR(__xludf.DUMMYFUNCTION("IFERROR(IF(A1799=TODAY(),GOOGLEFINANCE(B1799),INDEX(GOOGLEFINANCE(B1799,""price"",A1799),2,2)))"),"")</f>
        <v/>
      </c>
      <c r="G1799" s="75" t="s">
        <v>66</v>
      </c>
    </row>
    <row r="1800" spans="1:7" ht="15.75" customHeight="1" x14ac:dyDescent="0.2">
      <c r="A1800" s="71"/>
      <c r="B1800" s="72"/>
      <c r="C1800" s="72"/>
      <c r="D1800" s="72"/>
      <c r="E1800" s="74" t="s">
        <v>66</v>
      </c>
      <c r="F1800" s="74" t="str">
        <f ca="1">IFERROR(__xludf.DUMMYFUNCTION("IFERROR(IF(A1800=TODAY(),GOOGLEFINANCE(B1800),INDEX(GOOGLEFINANCE(B1800,""price"",A1800),2,2)))"),"")</f>
        <v/>
      </c>
      <c r="G1800" s="75" t="s">
        <v>66</v>
      </c>
    </row>
    <row r="1801" spans="1:7" ht="15.75" customHeight="1" x14ac:dyDescent="0.2">
      <c r="A1801" s="71"/>
      <c r="B1801" s="72"/>
      <c r="C1801" s="72"/>
      <c r="D1801" s="72"/>
      <c r="E1801" s="74" t="s">
        <v>66</v>
      </c>
      <c r="F1801" s="74" t="str">
        <f ca="1">IFERROR(__xludf.DUMMYFUNCTION("IFERROR(IF(A1801=TODAY(),GOOGLEFINANCE(B1801),INDEX(GOOGLEFINANCE(B1801,""price"",A1801),2,2)))"),"")</f>
        <v/>
      </c>
      <c r="G1801" s="75" t="s">
        <v>66</v>
      </c>
    </row>
    <row r="1802" spans="1:7" ht="15.75" customHeight="1" x14ac:dyDescent="0.2">
      <c r="A1802" s="71"/>
      <c r="B1802" s="72"/>
      <c r="C1802" s="72"/>
      <c r="D1802" s="72"/>
      <c r="E1802" s="74" t="s">
        <v>66</v>
      </c>
      <c r="F1802" s="74" t="str">
        <f ca="1">IFERROR(__xludf.DUMMYFUNCTION("IFERROR(IF(A1802=TODAY(),GOOGLEFINANCE(B1802),INDEX(GOOGLEFINANCE(B1802,""price"",A1802),2,2)))"),"")</f>
        <v/>
      </c>
      <c r="G1802" s="75" t="s">
        <v>66</v>
      </c>
    </row>
    <row r="1803" spans="1:7" ht="15.75" customHeight="1" x14ac:dyDescent="0.2">
      <c r="A1803" s="71"/>
      <c r="B1803" s="72"/>
      <c r="C1803" s="72"/>
      <c r="D1803" s="72"/>
      <c r="E1803" s="74" t="s">
        <v>66</v>
      </c>
      <c r="F1803" s="74" t="str">
        <f ca="1">IFERROR(__xludf.DUMMYFUNCTION("IFERROR(IF(A1803=TODAY(),GOOGLEFINANCE(B1803),INDEX(GOOGLEFINANCE(B1803,""price"",A1803),2,2)))"),"")</f>
        <v/>
      </c>
      <c r="G1803" s="75" t="s">
        <v>66</v>
      </c>
    </row>
    <row r="1804" spans="1:7" ht="15.75" customHeight="1" x14ac:dyDescent="0.2">
      <c r="A1804" s="71"/>
      <c r="B1804" s="72"/>
      <c r="C1804" s="72"/>
      <c r="D1804" s="72"/>
      <c r="E1804" s="74" t="s">
        <v>66</v>
      </c>
      <c r="F1804" s="74" t="str">
        <f ca="1">IFERROR(__xludf.DUMMYFUNCTION("IFERROR(IF(A1804=TODAY(),GOOGLEFINANCE(B1804),INDEX(GOOGLEFINANCE(B1804,""price"",A1804),2,2)))"),"")</f>
        <v/>
      </c>
      <c r="G1804" s="75" t="s">
        <v>66</v>
      </c>
    </row>
    <row r="1805" spans="1:7" ht="15.75" customHeight="1" x14ac:dyDescent="0.2">
      <c r="A1805" s="71"/>
      <c r="B1805" s="72"/>
      <c r="C1805" s="72"/>
      <c r="D1805" s="72"/>
      <c r="E1805" s="74" t="s">
        <v>66</v>
      </c>
      <c r="F1805" s="74" t="str">
        <f ca="1">IFERROR(__xludf.DUMMYFUNCTION("IFERROR(IF(A1805=TODAY(),GOOGLEFINANCE(B1805),INDEX(GOOGLEFINANCE(B1805,""price"",A1805),2,2)))"),"")</f>
        <v/>
      </c>
      <c r="G1805" s="75" t="s">
        <v>66</v>
      </c>
    </row>
    <row r="1806" spans="1:7" ht="15.75" customHeight="1" x14ac:dyDescent="0.2">
      <c r="A1806" s="71"/>
      <c r="B1806" s="72"/>
      <c r="C1806" s="72"/>
      <c r="D1806" s="72"/>
      <c r="E1806" s="74" t="s">
        <v>66</v>
      </c>
      <c r="F1806" s="74" t="str">
        <f ca="1">IFERROR(__xludf.DUMMYFUNCTION("IFERROR(IF(A1806=TODAY(),GOOGLEFINANCE(B1806),INDEX(GOOGLEFINANCE(B1806,""price"",A1806),2,2)))"),"")</f>
        <v/>
      </c>
      <c r="G1806" s="75" t="s">
        <v>66</v>
      </c>
    </row>
    <row r="1807" spans="1:7" ht="15.75" customHeight="1" x14ac:dyDescent="0.2">
      <c r="A1807" s="71"/>
      <c r="B1807" s="72"/>
      <c r="C1807" s="72"/>
      <c r="D1807" s="72"/>
      <c r="E1807" s="74" t="s">
        <v>66</v>
      </c>
      <c r="F1807" s="74" t="str">
        <f ca="1">IFERROR(__xludf.DUMMYFUNCTION("IFERROR(IF(A1807=TODAY(),GOOGLEFINANCE(B1807),INDEX(GOOGLEFINANCE(B1807,""price"",A1807),2,2)))"),"")</f>
        <v/>
      </c>
      <c r="G1807" s="75" t="s">
        <v>66</v>
      </c>
    </row>
    <row r="1808" spans="1:7" ht="15.75" customHeight="1" x14ac:dyDescent="0.2">
      <c r="A1808" s="71"/>
      <c r="B1808" s="72"/>
      <c r="C1808" s="72"/>
      <c r="D1808" s="72"/>
      <c r="E1808" s="74" t="s">
        <v>66</v>
      </c>
      <c r="F1808" s="74" t="str">
        <f ca="1">IFERROR(__xludf.DUMMYFUNCTION("IFERROR(IF(A1808=TODAY(),GOOGLEFINANCE(B1808),INDEX(GOOGLEFINANCE(B1808,""price"",A1808),2,2)))"),"")</f>
        <v/>
      </c>
      <c r="G1808" s="75" t="s">
        <v>66</v>
      </c>
    </row>
    <row r="1809" spans="1:7" ht="15.75" customHeight="1" x14ac:dyDescent="0.2">
      <c r="A1809" s="71"/>
      <c r="B1809" s="72"/>
      <c r="C1809" s="72"/>
      <c r="D1809" s="72"/>
      <c r="E1809" s="74" t="s">
        <v>66</v>
      </c>
      <c r="F1809" s="74" t="str">
        <f ca="1">IFERROR(__xludf.DUMMYFUNCTION("IFERROR(IF(A1809=TODAY(),GOOGLEFINANCE(B1809),INDEX(GOOGLEFINANCE(B1809,""price"",A1809),2,2)))"),"")</f>
        <v/>
      </c>
      <c r="G1809" s="75" t="s">
        <v>66</v>
      </c>
    </row>
    <row r="1810" spans="1:7" ht="15.75" customHeight="1" x14ac:dyDescent="0.2">
      <c r="A1810" s="71"/>
      <c r="B1810" s="72"/>
      <c r="C1810" s="72"/>
      <c r="D1810" s="72"/>
      <c r="E1810" s="74" t="s">
        <v>66</v>
      </c>
      <c r="F1810" s="74" t="str">
        <f ca="1">IFERROR(__xludf.DUMMYFUNCTION("IFERROR(IF(A1810=TODAY(),GOOGLEFINANCE(B1810),INDEX(GOOGLEFINANCE(B1810,""price"",A1810),2,2)))"),"")</f>
        <v/>
      </c>
      <c r="G1810" s="75" t="s">
        <v>66</v>
      </c>
    </row>
    <row r="1811" spans="1:7" ht="15.75" customHeight="1" x14ac:dyDescent="0.2">
      <c r="A1811" s="71"/>
      <c r="B1811" s="72"/>
      <c r="C1811" s="72"/>
      <c r="D1811" s="72"/>
      <c r="E1811" s="74" t="s">
        <v>66</v>
      </c>
      <c r="F1811" s="74" t="str">
        <f ca="1">IFERROR(__xludf.DUMMYFUNCTION("IFERROR(IF(A1811=TODAY(),GOOGLEFINANCE(B1811),INDEX(GOOGLEFINANCE(B1811,""price"",A1811),2,2)))"),"")</f>
        <v/>
      </c>
      <c r="G1811" s="75" t="s">
        <v>66</v>
      </c>
    </row>
    <row r="1812" spans="1:7" ht="15.75" customHeight="1" x14ac:dyDescent="0.2">
      <c r="A1812" s="71"/>
      <c r="B1812" s="72"/>
      <c r="C1812" s="72"/>
      <c r="D1812" s="72"/>
      <c r="E1812" s="74" t="s">
        <v>66</v>
      </c>
      <c r="F1812" s="74" t="str">
        <f ca="1">IFERROR(__xludf.DUMMYFUNCTION("IFERROR(IF(A1812=TODAY(),GOOGLEFINANCE(B1812),INDEX(GOOGLEFINANCE(B1812,""price"",A1812),2,2)))"),"")</f>
        <v/>
      </c>
      <c r="G1812" s="75" t="s">
        <v>66</v>
      </c>
    </row>
    <row r="1813" spans="1:7" ht="15.75" customHeight="1" x14ac:dyDescent="0.2">
      <c r="A1813" s="71"/>
      <c r="B1813" s="72"/>
      <c r="C1813" s="72"/>
      <c r="D1813" s="72"/>
      <c r="E1813" s="74" t="s">
        <v>66</v>
      </c>
      <c r="F1813" s="74" t="str">
        <f ca="1">IFERROR(__xludf.DUMMYFUNCTION("IFERROR(IF(A1813=TODAY(),GOOGLEFINANCE(B1813),INDEX(GOOGLEFINANCE(B1813,""price"",A1813),2,2)))"),"")</f>
        <v/>
      </c>
      <c r="G1813" s="75" t="s">
        <v>66</v>
      </c>
    </row>
    <row r="1814" spans="1:7" ht="15.75" customHeight="1" x14ac:dyDescent="0.2">
      <c r="A1814" s="71"/>
      <c r="B1814" s="72"/>
      <c r="C1814" s="72"/>
      <c r="D1814" s="72"/>
      <c r="E1814" s="74" t="s">
        <v>66</v>
      </c>
      <c r="F1814" s="74" t="str">
        <f ca="1">IFERROR(__xludf.DUMMYFUNCTION("IFERROR(IF(A1814=TODAY(),GOOGLEFINANCE(B1814),INDEX(GOOGLEFINANCE(B1814,""price"",A1814),2,2)))"),"")</f>
        <v/>
      </c>
      <c r="G1814" s="75" t="s">
        <v>66</v>
      </c>
    </row>
    <row r="1815" spans="1:7" ht="15.75" customHeight="1" x14ac:dyDescent="0.2">
      <c r="A1815" s="71"/>
      <c r="B1815" s="72"/>
      <c r="C1815" s="72"/>
      <c r="D1815" s="72"/>
      <c r="E1815" s="74" t="s">
        <v>66</v>
      </c>
      <c r="F1815" s="74" t="str">
        <f ca="1">IFERROR(__xludf.DUMMYFUNCTION("IFERROR(IF(A1815=TODAY(),GOOGLEFINANCE(B1815),INDEX(GOOGLEFINANCE(B1815,""price"",A1815),2,2)))"),"")</f>
        <v/>
      </c>
      <c r="G1815" s="75" t="s">
        <v>66</v>
      </c>
    </row>
    <row r="1816" spans="1:7" ht="15.75" customHeight="1" x14ac:dyDescent="0.2">
      <c r="A1816" s="71"/>
      <c r="B1816" s="72"/>
      <c r="C1816" s="72"/>
      <c r="D1816" s="72"/>
      <c r="E1816" s="74" t="s">
        <v>66</v>
      </c>
      <c r="F1816" s="74" t="str">
        <f ca="1">IFERROR(__xludf.DUMMYFUNCTION("IFERROR(IF(A1816=TODAY(),GOOGLEFINANCE(B1816),INDEX(GOOGLEFINANCE(B1816,""price"",A1816),2,2)))"),"")</f>
        <v/>
      </c>
      <c r="G1816" s="75" t="s">
        <v>66</v>
      </c>
    </row>
    <row r="1817" spans="1:7" ht="15.75" customHeight="1" x14ac:dyDescent="0.2">
      <c r="A1817" s="71"/>
      <c r="B1817" s="72"/>
      <c r="C1817" s="72"/>
      <c r="D1817" s="72"/>
      <c r="E1817" s="74" t="s">
        <v>66</v>
      </c>
      <c r="F1817" s="74" t="str">
        <f ca="1">IFERROR(__xludf.DUMMYFUNCTION("IFERROR(IF(A1817=TODAY(),GOOGLEFINANCE(B1817),INDEX(GOOGLEFINANCE(B1817,""price"",A1817),2,2)))"),"")</f>
        <v/>
      </c>
      <c r="G1817" s="75" t="s">
        <v>66</v>
      </c>
    </row>
    <row r="1818" spans="1:7" ht="15.75" customHeight="1" x14ac:dyDescent="0.2">
      <c r="A1818" s="71"/>
      <c r="B1818" s="72"/>
      <c r="C1818" s="72"/>
      <c r="D1818" s="72"/>
      <c r="E1818" s="74" t="s">
        <v>66</v>
      </c>
      <c r="F1818" s="74" t="str">
        <f ca="1">IFERROR(__xludf.DUMMYFUNCTION("IFERROR(IF(A1818=TODAY(),GOOGLEFINANCE(B1818),INDEX(GOOGLEFINANCE(B1818,""price"",A1818),2,2)))"),"")</f>
        <v/>
      </c>
      <c r="G1818" s="75" t="s">
        <v>66</v>
      </c>
    </row>
    <row r="1819" spans="1:7" ht="15.75" customHeight="1" x14ac:dyDescent="0.2">
      <c r="A1819" s="71"/>
      <c r="B1819" s="72"/>
      <c r="C1819" s="72"/>
      <c r="D1819" s="72"/>
      <c r="E1819" s="74" t="s">
        <v>66</v>
      </c>
      <c r="F1819" s="74" t="str">
        <f ca="1">IFERROR(__xludf.DUMMYFUNCTION("IFERROR(IF(A1819=TODAY(),GOOGLEFINANCE(B1819),INDEX(GOOGLEFINANCE(B1819,""price"",A1819),2,2)))"),"")</f>
        <v/>
      </c>
      <c r="G1819" s="75" t="s">
        <v>66</v>
      </c>
    </row>
    <row r="1820" spans="1:7" ht="15.75" customHeight="1" x14ac:dyDescent="0.2">
      <c r="A1820" s="71"/>
      <c r="B1820" s="72"/>
      <c r="C1820" s="72"/>
      <c r="D1820" s="72"/>
      <c r="E1820" s="74" t="s">
        <v>66</v>
      </c>
      <c r="F1820" s="74" t="str">
        <f ca="1">IFERROR(__xludf.DUMMYFUNCTION("IFERROR(IF(A1820=TODAY(),GOOGLEFINANCE(B1820),INDEX(GOOGLEFINANCE(B1820,""price"",A1820),2,2)))"),"")</f>
        <v/>
      </c>
      <c r="G1820" s="75" t="s">
        <v>66</v>
      </c>
    </row>
    <row r="1821" spans="1:7" ht="15.75" customHeight="1" x14ac:dyDescent="0.2">
      <c r="A1821" s="71"/>
      <c r="B1821" s="72"/>
      <c r="C1821" s="72"/>
      <c r="D1821" s="72"/>
      <c r="E1821" s="74" t="s">
        <v>66</v>
      </c>
      <c r="F1821" s="74" t="str">
        <f ca="1">IFERROR(__xludf.DUMMYFUNCTION("IFERROR(IF(A1821=TODAY(),GOOGLEFINANCE(B1821),INDEX(GOOGLEFINANCE(B1821,""price"",A1821),2,2)))"),"")</f>
        <v/>
      </c>
      <c r="G1821" s="75" t="s">
        <v>66</v>
      </c>
    </row>
    <row r="1822" spans="1:7" ht="15.75" customHeight="1" x14ac:dyDescent="0.2">
      <c r="A1822" s="71"/>
      <c r="B1822" s="72"/>
      <c r="C1822" s="72"/>
      <c r="D1822" s="72"/>
      <c r="E1822" s="74" t="s">
        <v>66</v>
      </c>
      <c r="F1822" s="74" t="str">
        <f ca="1">IFERROR(__xludf.DUMMYFUNCTION("IFERROR(IF(A1822=TODAY(),GOOGLEFINANCE(B1822),INDEX(GOOGLEFINANCE(B1822,""price"",A1822),2,2)))"),"")</f>
        <v/>
      </c>
      <c r="G1822" s="75" t="s">
        <v>66</v>
      </c>
    </row>
    <row r="1823" spans="1:7" ht="15.75" customHeight="1" x14ac:dyDescent="0.2">
      <c r="A1823" s="71"/>
      <c r="B1823" s="72"/>
      <c r="C1823" s="72"/>
      <c r="D1823" s="72"/>
      <c r="E1823" s="74" t="s">
        <v>66</v>
      </c>
      <c r="F1823" s="74" t="str">
        <f ca="1">IFERROR(__xludf.DUMMYFUNCTION("IFERROR(IF(A1823=TODAY(),GOOGLEFINANCE(B1823),INDEX(GOOGLEFINANCE(B1823,""price"",A1823),2,2)))"),"")</f>
        <v/>
      </c>
      <c r="G1823" s="75" t="s">
        <v>66</v>
      </c>
    </row>
    <row r="1824" spans="1:7" ht="15.75" customHeight="1" x14ac:dyDescent="0.2">
      <c r="A1824" s="71"/>
      <c r="B1824" s="72"/>
      <c r="C1824" s="72"/>
      <c r="D1824" s="72"/>
      <c r="E1824" s="74" t="s">
        <v>66</v>
      </c>
      <c r="F1824" s="74" t="str">
        <f ca="1">IFERROR(__xludf.DUMMYFUNCTION("IFERROR(IF(A1824=TODAY(),GOOGLEFINANCE(B1824),INDEX(GOOGLEFINANCE(B1824,""price"",A1824),2,2)))"),"")</f>
        <v/>
      </c>
      <c r="G1824" s="75" t="s">
        <v>66</v>
      </c>
    </row>
    <row r="1825" spans="1:7" ht="15.75" customHeight="1" x14ac:dyDescent="0.2">
      <c r="A1825" s="71"/>
      <c r="B1825" s="72"/>
      <c r="C1825" s="72"/>
      <c r="D1825" s="72"/>
      <c r="E1825" s="74" t="s">
        <v>66</v>
      </c>
      <c r="F1825" s="74" t="str">
        <f ca="1">IFERROR(__xludf.DUMMYFUNCTION("IFERROR(IF(A1825=TODAY(),GOOGLEFINANCE(B1825),INDEX(GOOGLEFINANCE(B1825,""price"",A1825),2,2)))"),"")</f>
        <v/>
      </c>
      <c r="G1825" s="75" t="s">
        <v>66</v>
      </c>
    </row>
    <row r="1826" spans="1:7" ht="15.75" customHeight="1" x14ac:dyDescent="0.2">
      <c r="A1826" s="71"/>
      <c r="B1826" s="72"/>
      <c r="C1826" s="72"/>
      <c r="D1826" s="72"/>
      <c r="E1826" s="74" t="s">
        <v>66</v>
      </c>
      <c r="F1826" s="74" t="str">
        <f ca="1">IFERROR(__xludf.DUMMYFUNCTION("IFERROR(IF(A1826=TODAY(),GOOGLEFINANCE(B1826),INDEX(GOOGLEFINANCE(B1826,""price"",A1826),2,2)))"),"")</f>
        <v/>
      </c>
      <c r="G1826" s="75" t="s">
        <v>66</v>
      </c>
    </row>
    <row r="1827" spans="1:7" ht="15.75" customHeight="1" x14ac:dyDescent="0.2">
      <c r="A1827" s="71"/>
      <c r="B1827" s="72"/>
      <c r="C1827" s="72"/>
      <c r="D1827" s="72"/>
      <c r="E1827" s="74" t="s">
        <v>66</v>
      </c>
      <c r="F1827" s="74" t="str">
        <f ca="1">IFERROR(__xludf.DUMMYFUNCTION("IFERROR(IF(A1827=TODAY(),GOOGLEFINANCE(B1827),INDEX(GOOGLEFINANCE(B1827,""price"",A1827),2,2)))"),"")</f>
        <v/>
      </c>
      <c r="G1827" s="75" t="s">
        <v>66</v>
      </c>
    </row>
    <row r="1828" spans="1:7" ht="15.75" customHeight="1" x14ac:dyDescent="0.2">
      <c r="A1828" s="71"/>
      <c r="B1828" s="72"/>
      <c r="C1828" s="72"/>
      <c r="D1828" s="72"/>
      <c r="E1828" s="74" t="s">
        <v>66</v>
      </c>
      <c r="F1828" s="74" t="str">
        <f ca="1">IFERROR(__xludf.DUMMYFUNCTION("IFERROR(IF(A1828=TODAY(),GOOGLEFINANCE(B1828),INDEX(GOOGLEFINANCE(B1828,""price"",A1828),2,2)))"),"")</f>
        <v/>
      </c>
      <c r="G1828" s="75" t="s">
        <v>66</v>
      </c>
    </row>
    <row r="1829" spans="1:7" ht="15.75" customHeight="1" x14ac:dyDescent="0.2">
      <c r="A1829" s="71"/>
      <c r="B1829" s="72"/>
      <c r="C1829" s="72"/>
      <c r="D1829" s="72"/>
      <c r="E1829" s="74" t="s">
        <v>66</v>
      </c>
      <c r="F1829" s="74" t="str">
        <f ca="1">IFERROR(__xludf.DUMMYFUNCTION("IFERROR(IF(A1829=TODAY(),GOOGLEFINANCE(B1829),INDEX(GOOGLEFINANCE(B1829,""price"",A1829),2,2)))"),"")</f>
        <v/>
      </c>
      <c r="G1829" s="75" t="s">
        <v>66</v>
      </c>
    </row>
    <row r="1830" spans="1:7" ht="15.75" customHeight="1" x14ac:dyDescent="0.2">
      <c r="A1830" s="71"/>
      <c r="B1830" s="72"/>
      <c r="C1830" s="72"/>
      <c r="D1830" s="72"/>
      <c r="E1830" s="74" t="s">
        <v>66</v>
      </c>
      <c r="F1830" s="74" t="str">
        <f ca="1">IFERROR(__xludf.DUMMYFUNCTION("IFERROR(IF(A1830=TODAY(),GOOGLEFINANCE(B1830),INDEX(GOOGLEFINANCE(B1830,""price"",A1830),2,2)))"),"")</f>
        <v/>
      </c>
      <c r="G1830" s="75" t="s">
        <v>66</v>
      </c>
    </row>
    <row r="1831" spans="1:7" ht="15.75" customHeight="1" x14ac:dyDescent="0.2">
      <c r="A1831" s="71"/>
      <c r="B1831" s="72"/>
      <c r="C1831" s="72"/>
      <c r="D1831" s="72"/>
      <c r="E1831" s="74" t="s">
        <v>66</v>
      </c>
      <c r="F1831" s="74" t="str">
        <f ca="1">IFERROR(__xludf.DUMMYFUNCTION("IFERROR(IF(A1831=TODAY(),GOOGLEFINANCE(B1831),INDEX(GOOGLEFINANCE(B1831,""price"",A1831),2,2)))"),"")</f>
        <v/>
      </c>
      <c r="G1831" s="75" t="s">
        <v>66</v>
      </c>
    </row>
    <row r="1832" spans="1:7" ht="15.75" customHeight="1" x14ac:dyDescent="0.2">
      <c r="A1832" s="71"/>
      <c r="B1832" s="72"/>
      <c r="C1832" s="72"/>
      <c r="D1832" s="72"/>
      <c r="E1832" s="74" t="s">
        <v>66</v>
      </c>
      <c r="F1832" s="74" t="str">
        <f ca="1">IFERROR(__xludf.DUMMYFUNCTION("IFERROR(IF(A1832=TODAY(),GOOGLEFINANCE(B1832),INDEX(GOOGLEFINANCE(B1832,""price"",A1832),2,2)))"),"")</f>
        <v/>
      </c>
      <c r="G1832" s="75" t="s">
        <v>66</v>
      </c>
    </row>
    <row r="1833" spans="1:7" ht="15.75" customHeight="1" x14ac:dyDescent="0.2">
      <c r="A1833" s="71"/>
      <c r="B1833" s="72"/>
      <c r="C1833" s="72"/>
      <c r="D1833" s="72"/>
      <c r="E1833" s="74" t="s">
        <v>66</v>
      </c>
      <c r="F1833" s="74" t="str">
        <f ca="1">IFERROR(__xludf.DUMMYFUNCTION("IFERROR(IF(A1833=TODAY(),GOOGLEFINANCE(B1833),INDEX(GOOGLEFINANCE(B1833,""price"",A1833),2,2)))"),"")</f>
        <v/>
      </c>
      <c r="G1833" s="75" t="s">
        <v>66</v>
      </c>
    </row>
    <row r="1834" spans="1:7" ht="15.75" customHeight="1" x14ac:dyDescent="0.2">
      <c r="A1834" s="71"/>
      <c r="B1834" s="72"/>
      <c r="C1834" s="72"/>
      <c r="D1834" s="72"/>
      <c r="E1834" s="74" t="s">
        <v>66</v>
      </c>
      <c r="F1834" s="74" t="str">
        <f ca="1">IFERROR(__xludf.DUMMYFUNCTION("IFERROR(IF(A1834=TODAY(),GOOGLEFINANCE(B1834),INDEX(GOOGLEFINANCE(B1834,""price"",A1834),2,2)))"),"")</f>
        <v/>
      </c>
      <c r="G1834" s="75" t="s">
        <v>66</v>
      </c>
    </row>
    <row r="1835" spans="1:7" ht="15.75" customHeight="1" x14ac:dyDescent="0.2">
      <c r="A1835" s="71"/>
      <c r="B1835" s="72"/>
      <c r="C1835" s="72"/>
      <c r="D1835" s="72"/>
      <c r="E1835" s="74" t="s">
        <v>66</v>
      </c>
      <c r="F1835" s="74" t="str">
        <f ca="1">IFERROR(__xludf.DUMMYFUNCTION("IFERROR(IF(A1835=TODAY(),GOOGLEFINANCE(B1835),INDEX(GOOGLEFINANCE(B1835,""price"",A1835),2,2)))"),"")</f>
        <v/>
      </c>
      <c r="G1835" s="75" t="s">
        <v>66</v>
      </c>
    </row>
    <row r="1836" spans="1:7" ht="15.75" customHeight="1" x14ac:dyDescent="0.2">
      <c r="A1836" s="71"/>
      <c r="B1836" s="72"/>
      <c r="C1836" s="72"/>
      <c r="D1836" s="72"/>
      <c r="E1836" s="74" t="s">
        <v>66</v>
      </c>
      <c r="F1836" s="74" t="str">
        <f ca="1">IFERROR(__xludf.DUMMYFUNCTION("IFERROR(IF(A1836=TODAY(),GOOGLEFINANCE(B1836),INDEX(GOOGLEFINANCE(B1836,""price"",A1836),2,2)))"),"")</f>
        <v/>
      </c>
      <c r="G1836" s="75" t="s">
        <v>66</v>
      </c>
    </row>
    <row r="1837" spans="1:7" ht="15.75" customHeight="1" x14ac:dyDescent="0.2">
      <c r="A1837" s="71"/>
      <c r="B1837" s="72"/>
      <c r="C1837" s="72"/>
      <c r="D1837" s="72"/>
      <c r="E1837" s="74" t="s">
        <v>66</v>
      </c>
      <c r="F1837" s="74" t="str">
        <f ca="1">IFERROR(__xludf.DUMMYFUNCTION("IFERROR(IF(A1837=TODAY(),GOOGLEFINANCE(B1837),INDEX(GOOGLEFINANCE(B1837,""price"",A1837),2,2)))"),"")</f>
        <v/>
      </c>
      <c r="G1837" s="75" t="s">
        <v>66</v>
      </c>
    </row>
    <row r="1838" spans="1:7" ht="15.75" customHeight="1" x14ac:dyDescent="0.2">
      <c r="A1838" s="71"/>
      <c r="B1838" s="72"/>
      <c r="C1838" s="72"/>
      <c r="D1838" s="72"/>
      <c r="E1838" s="74" t="s">
        <v>66</v>
      </c>
      <c r="F1838" s="74" t="str">
        <f ca="1">IFERROR(__xludf.DUMMYFUNCTION("IFERROR(IF(A1838=TODAY(),GOOGLEFINANCE(B1838),INDEX(GOOGLEFINANCE(B1838,""price"",A1838),2,2)))"),"")</f>
        <v/>
      </c>
      <c r="G1838" s="75" t="s">
        <v>66</v>
      </c>
    </row>
    <row r="1839" spans="1:7" ht="15.75" customHeight="1" x14ac:dyDescent="0.2">
      <c r="A1839" s="71"/>
      <c r="B1839" s="72"/>
      <c r="C1839" s="72"/>
      <c r="D1839" s="72"/>
      <c r="E1839" s="74" t="s">
        <v>66</v>
      </c>
      <c r="F1839" s="74" t="str">
        <f ca="1">IFERROR(__xludf.DUMMYFUNCTION("IFERROR(IF(A1839=TODAY(),GOOGLEFINANCE(B1839),INDEX(GOOGLEFINANCE(B1839,""price"",A1839),2,2)))"),"")</f>
        <v/>
      </c>
      <c r="G1839" s="75" t="s">
        <v>66</v>
      </c>
    </row>
    <row r="1840" spans="1:7" ht="15.75" customHeight="1" x14ac:dyDescent="0.2">
      <c r="A1840" s="71"/>
      <c r="B1840" s="72"/>
      <c r="C1840" s="72"/>
      <c r="D1840" s="72"/>
      <c r="E1840" s="74" t="s">
        <v>66</v>
      </c>
      <c r="F1840" s="74" t="str">
        <f ca="1">IFERROR(__xludf.DUMMYFUNCTION("IFERROR(IF(A1840=TODAY(),GOOGLEFINANCE(B1840),INDEX(GOOGLEFINANCE(B1840,""price"",A1840),2,2)))"),"")</f>
        <v/>
      </c>
      <c r="G1840" s="75" t="s">
        <v>66</v>
      </c>
    </row>
    <row r="1841" spans="1:7" ht="15.75" customHeight="1" x14ac:dyDescent="0.2">
      <c r="A1841" s="71"/>
      <c r="B1841" s="72"/>
      <c r="C1841" s="72"/>
      <c r="D1841" s="72"/>
      <c r="E1841" s="74" t="s">
        <v>66</v>
      </c>
      <c r="F1841" s="74" t="str">
        <f ca="1">IFERROR(__xludf.DUMMYFUNCTION("IFERROR(IF(A1841=TODAY(),GOOGLEFINANCE(B1841),INDEX(GOOGLEFINANCE(B1841,""price"",A1841),2,2)))"),"")</f>
        <v/>
      </c>
      <c r="G1841" s="75" t="s">
        <v>66</v>
      </c>
    </row>
    <row r="1842" spans="1:7" ht="15.75" customHeight="1" x14ac:dyDescent="0.2">
      <c r="A1842" s="71"/>
      <c r="B1842" s="72"/>
      <c r="C1842" s="72"/>
      <c r="D1842" s="72"/>
      <c r="E1842" s="74" t="s">
        <v>66</v>
      </c>
      <c r="F1842" s="74" t="str">
        <f ca="1">IFERROR(__xludf.DUMMYFUNCTION("IFERROR(IF(A1842=TODAY(),GOOGLEFINANCE(B1842),INDEX(GOOGLEFINANCE(B1842,""price"",A1842),2,2)))"),"")</f>
        <v/>
      </c>
      <c r="G1842" s="75" t="s">
        <v>66</v>
      </c>
    </row>
    <row r="1843" spans="1:7" ht="15.75" customHeight="1" x14ac:dyDescent="0.2">
      <c r="A1843" s="71"/>
      <c r="B1843" s="72"/>
      <c r="C1843" s="72"/>
      <c r="D1843" s="72"/>
      <c r="E1843" s="74" t="s">
        <v>66</v>
      </c>
      <c r="F1843" s="74" t="str">
        <f ca="1">IFERROR(__xludf.DUMMYFUNCTION("IFERROR(IF(A1843=TODAY(),GOOGLEFINANCE(B1843),INDEX(GOOGLEFINANCE(B1843,""price"",A1843),2,2)))"),"")</f>
        <v/>
      </c>
      <c r="G1843" s="75" t="s">
        <v>66</v>
      </c>
    </row>
    <row r="1844" spans="1:7" ht="15.75" customHeight="1" x14ac:dyDescent="0.2">
      <c r="A1844" s="71"/>
      <c r="B1844" s="72"/>
      <c r="C1844" s="72"/>
      <c r="D1844" s="72"/>
      <c r="E1844" s="74" t="s">
        <v>66</v>
      </c>
      <c r="F1844" s="74" t="str">
        <f ca="1">IFERROR(__xludf.DUMMYFUNCTION("IFERROR(IF(A1844=TODAY(),GOOGLEFINANCE(B1844),INDEX(GOOGLEFINANCE(B1844,""price"",A1844),2,2)))"),"")</f>
        <v/>
      </c>
      <c r="G1844" s="75" t="s">
        <v>66</v>
      </c>
    </row>
    <row r="1845" spans="1:7" ht="15.75" customHeight="1" x14ac:dyDescent="0.2">
      <c r="A1845" s="71"/>
      <c r="B1845" s="72"/>
      <c r="C1845" s="72"/>
      <c r="D1845" s="72"/>
      <c r="E1845" s="74" t="s">
        <v>66</v>
      </c>
      <c r="F1845" s="74" t="str">
        <f ca="1">IFERROR(__xludf.DUMMYFUNCTION("IFERROR(IF(A1845=TODAY(),GOOGLEFINANCE(B1845),INDEX(GOOGLEFINANCE(B1845,""price"",A1845),2,2)))"),"")</f>
        <v/>
      </c>
      <c r="G1845" s="75" t="s">
        <v>66</v>
      </c>
    </row>
    <row r="1846" spans="1:7" ht="15.75" customHeight="1" x14ac:dyDescent="0.2">
      <c r="A1846" s="71"/>
      <c r="B1846" s="72"/>
      <c r="C1846" s="72"/>
      <c r="D1846" s="72"/>
      <c r="E1846" s="74" t="s">
        <v>66</v>
      </c>
      <c r="F1846" s="74" t="str">
        <f ca="1">IFERROR(__xludf.DUMMYFUNCTION("IFERROR(IF(A1846=TODAY(),GOOGLEFINANCE(B1846),INDEX(GOOGLEFINANCE(B1846,""price"",A1846),2,2)))"),"")</f>
        <v/>
      </c>
      <c r="G1846" s="75" t="s">
        <v>66</v>
      </c>
    </row>
    <row r="1847" spans="1:7" ht="15.75" customHeight="1" x14ac:dyDescent="0.2">
      <c r="A1847" s="71"/>
      <c r="B1847" s="72"/>
      <c r="C1847" s="72"/>
      <c r="D1847" s="72"/>
      <c r="E1847" s="74" t="s">
        <v>66</v>
      </c>
      <c r="F1847" s="74" t="str">
        <f ca="1">IFERROR(__xludf.DUMMYFUNCTION("IFERROR(IF(A1847=TODAY(),GOOGLEFINANCE(B1847),INDEX(GOOGLEFINANCE(B1847,""price"",A1847),2,2)))"),"")</f>
        <v/>
      </c>
      <c r="G1847" s="75" t="s">
        <v>66</v>
      </c>
    </row>
    <row r="1848" spans="1:7" ht="15.75" customHeight="1" x14ac:dyDescent="0.2">
      <c r="A1848" s="71"/>
      <c r="B1848" s="72"/>
      <c r="C1848" s="72"/>
      <c r="D1848" s="72"/>
      <c r="E1848" s="74" t="s">
        <v>66</v>
      </c>
      <c r="F1848" s="74" t="str">
        <f ca="1">IFERROR(__xludf.DUMMYFUNCTION("IFERROR(IF(A1848=TODAY(),GOOGLEFINANCE(B1848),INDEX(GOOGLEFINANCE(B1848,""price"",A1848),2,2)))"),"")</f>
        <v/>
      </c>
      <c r="G1848" s="75" t="s">
        <v>66</v>
      </c>
    </row>
    <row r="1849" spans="1:7" ht="15.75" customHeight="1" x14ac:dyDescent="0.2">
      <c r="A1849" s="71"/>
      <c r="B1849" s="72"/>
      <c r="C1849" s="72"/>
      <c r="D1849" s="72"/>
      <c r="E1849" s="74" t="s">
        <v>66</v>
      </c>
      <c r="F1849" s="74" t="str">
        <f ca="1">IFERROR(__xludf.DUMMYFUNCTION("IFERROR(IF(A1849=TODAY(),GOOGLEFINANCE(B1849),INDEX(GOOGLEFINANCE(B1849,""price"",A1849),2,2)))"),"")</f>
        <v/>
      </c>
      <c r="G1849" s="75" t="s">
        <v>66</v>
      </c>
    </row>
    <row r="1850" spans="1:7" ht="15.75" customHeight="1" x14ac:dyDescent="0.2">
      <c r="A1850" s="71"/>
      <c r="B1850" s="72"/>
      <c r="C1850" s="72"/>
      <c r="D1850" s="72"/>
      <c r="E1850" s="74" t="s">
        <v>66</v>
      </c>
      <c r="F1850" s="74" t="str">
        <f ca="1">IFERROR(__xludf.DUMMYFUNCTION("IFERROR(IF(A1850=TODAY(),GOOGLEFINANCE(B1850),INDEX(GOOGLEFINANCE(B1850,""price"",A1850),2,2)))"),"")</f>
        <v/>
      </c>
      <c r="G1850" s="75" t="s">
        <v>66</v>
      </c>
    </row>
    <row r="1851" spans="1:7" ht="15.75" customHeight="1" x14ac:dyDescent="0.2">
      <c r="A1851" s="71"/>
      <c r="B1851" s="72"/>
      <c r="C1851" s="72"/>
      <c r="D1851" s="72"/>
      <c r="E1851" s="74" t="s">
        <v>66</v>
      </c>
      <c r="F1851" s="74" t="str">
        <f ca="1">IFERROR(__xludf.DUMMYFUNCTION("IFERROR(IF(A1851=TODAY(),GOOGLEFINANCE(B1851),INDEX(GOOGLEFINANCE(B1851,""price"",A1851),2,2)))"),"")</f>
        <v/>
      </c>
      <c r="G1851" s="75" t="s">
        <v>66</v>
      </c>
    </row>
    <row r="1852" spans="1:7" ht="15.75" customHeight="1" x14ac:dyDescent="0.2">
      <c r="A1852" s="71"/>
      <c r="B1852" s="72"/>
      <c r="C1852" s="72"/>
      <c r="D1852" s="72"/>
      <c r="E1852" s="74" t="s">
        <v>66</v>
      </c>
      <c r="F1852" s="74" t="str">
        <f ca="1">IFERROR(__xludf.DUMMYFUNCTION("IFERROR(IF(A1852=TODAY(),GOOGLEFINANCE(B1852),INDEX(GOOGLEFINANCE(B1852,""price"",A1852),2,2)))"),"")</f>
        <v/>
      </c>
      <c r="G1852" s="75" t="s">
        <v>66</v>
      </c>
    </row>
    <row r="1853" spans="1:7" ht="15.75" customHeight="1" x14ac:dyDescent="0.2">
      <c r="A1853" s="71"/>
      <c r="B1853" s="72"/>
      <c r="C1853" s="72"/>
      <c r="D1853" s="72"/>
      <c r="E1853" s="74" t="s">
        <v>66</v>
      </c>
      <c r="F1853" s="74" t="str">
        <f ca="1">IFERROR(__xludf.DUMMYFUNCTION("IFERROR(IF(A1853=TODAY(),GOOGLEFINANCE(B1853),INDEX(GOOGLEFINANCE(B1853,""price"",A1853),2,2)))"),"")</f>
        <v/>
      </c>
      <c r="G1853" s="75" t="s">
        <v>66</v>
      </c>
    </row>
    <row r="1854" spans="1:7" ht="15.75" customHeight="1" x14ac:dyDescent="0.2">
      <c r="A1854" s="71"/>
      <c r="B1854" s="72"/>
      <c r="C1854" s="72"/>
      <c r="D1854" s="72"/>
      <c r="E1854" s="74" t="s">
        <v>66</v>
      </c>
      <c r="F1854" s="74" t="str">
        <f ca="1">IFERROR(__xludf.DUMMYFUNCTION("IFERROR(IF(A1854=TODAY(),GOOGLEFINANCE(B1854),INDEX(GOOGLEFINANCE(B1854,""price"",A1854),2,2)))"),"")</f>
        <v/>
      </c>
      <c r="G1854" s="75" t="s">
        <v>66</v>
      </c>
    </row>
    <row r="1855" spans="1:7" ht="15.75" customHeight="1" x14ac:dyDescent="0.2">
      <c r="A1855" s="71"/>
      <c r="B1855" s="72"/>
      <c r="C1855" s="72"/>
      <c r="D1855" s="72"/>
      <c r="E1855" s="74" t="s">
        <v>66</v>
      </c>
      <c r="F1855" s="74" t="str">
        <f ca="1">IFERROR(__xludf.DUMMYFUNCTION("IFERROR(IF(A1855=TODAY(),GOOGLEFINANCE(B1855),INDEX(GOOGLEFINANCE(B1855,""price"",A1855),2,2)))"),"")</f>
        <v/>
      </c>
      <c r="G1855" s="75" t="s">
        <v>66</v>
      </c>
    </row>
    <row r="1856" spans="1:7" ht="15.75" customHeight="1" x14ac:dyDescent="0.2">
      <c r="A1856" s="71"/>
      <c r="B1856" s="72"/>
      <c r="C1856" s="72"/>
      <c r="D1856" s="72"/>
      <c r="E1856" s="74" t="s">
        <v>66</v>
      </c>
      <c r="F1856" s="74" t="str">
        <f ca="1">IFERROR(__xludf.DUMMYFUNCTION("IFERROR(IF(A1856=TODAY(),GOOGLEFINANCE(B1856),INDEX(GOOGLEFINANCE(B1856,""price"",A1856),2,2)))"),"")</f>
        <v/>
      </c>
      <c r="G1856" s="75" t="s">
        <v>66</v>
      </c>
    </row>
    <row r="1857" spans="1:7" ht="15.75" customHeight="1" x14ac:dyDescent="0.2">
      <c r="A1857" s="71"/>
      <c r="B1857" s="72"/>
      <c r="C1857" s="72"/>
      <c r="D1857" s="72"/>
      <c r="E1857" s="74" t="s">
        <v>66</v>
      </c>
      <c r="F1857" s="74" t="str">
        <f ca="1">IFERROR(__xludf.DUMMYFUNCTION("IFERROR(IF(A1857=TODAY(),GOOGLEFINANCE(B1857),INDEX(GOOGLEFINANCE(B1857,""price"",A1857),2,2)))"),"")</f>
        <v/>
      </c>
      <c r="G1857" s="75" t="s">
        <v>66</v>
      </c>
    </row>
    <row r="1858" spans="1:7" ht="15.75" customHeight="1" x14ac:dyDescent="0.2">
      <c r="A1858" s="71"/>
      <c r="B1858" s="72"/>
      <c r="C1858" s="72"/>
      <c r="D1858" s="72"/>
      <c r="E1858" s="74" t="s">
        <v>66</v>
      </c>
      <c r="F1858" s="74" t="str">
        <f ca="1">IFERROR(__xludf.DUMMYFUNCTION("IFERROR(IF(A1858=TODAY(),GOOGLEFINANCE(B1858),INDEX(GOOGLEFINANCE(B1858,""price"",A1858),2,2)))"),"")</f>
        <v/>
      </c>
      <c r="G1858" s="75" t="s">
        <v>66</v>
      </c>
    </row>
    <row r="1859" spans="1:7" ht="15.75" customHeight="1" x14ac:dyDescent="0.2">
      <c r="A1859" s="71"/>
      <c r="B1859" s="72"/>
      <c r="C1859" s="72"/>
      <c r="D1859" s="72"/>
      <c r="E1859" s="74" t="s">
        <v>66</v>
      </c>
      <c r="F1859" s="74" t="str">
        <f ca="1">IFERROR(__xludf.DUMMYFUNCTION("IFERROR(IF(A1859=TODAY(),GOOGLEFINANCE(B1859),INDEX(GOOGLEFINANCE(B1859,""price"",A1859),2,2)))"),"")</f>
        <v/>
      </c>
      <c r="G1859" s="75" t="s">
        <v>66</v>
      </c>
    </row>
    <row r="1860" spans="1:7" ht="15.75" customHeight="1" x14ac:dyDescent="0.2">
      <c r="A1860" s="71"/>
      <c r="B1860" s="72"/>
      <c r="C1860" s="72"/>
      <c r="D1860" s="72"/>
      <c r="E1860" s="74" t="s">
        <v>66</v>
      </c>
      <c r="F1860" s="74" t="str">
        <f ca="1">IFERROR(__xludf.DUMMYFUNCTION("IFERROR(IF(A1860=TODAY(),GOOGLEFINANCE(B1860),INDEX(GOOGLEFINANCE(B1860,""price"",A1860),2,2)))"),"")</f>
        <v/>
      </c>
      <c r="G1860" s="75" t="s">
        <v>66</v>
      </c>
    </row>
    <row r="1861" spans="1:7" ht="15.75" customHeight="1" x14ac:dyDescent="0.2">
      <c r="A1861" s="71"/>
      <c r="B1861" s="72"/>
      <c r="C1861" s="72"/>
      <c r="D1861" s="72"/>
      <c r="E1861" s="74" t="s">
        <v>66</v>
      </c>
      <c r="F1861" s="74" t="str">
        <f ca="1">IFERROR(__xludf.DUMMYFUNCTION("IFERROR(IF(A1861=TODAY(),GOOGLEFINANCE(B1861),INDEX(GOOGLEFINANCE(B1861,""price"",A1861),2,2)))"),"")</f>
        <v/>
      </c>
      <c r="G1861" s="75" t="s">
        <v>66</v>
      </c>
    </row>
    <row r="1862" spans="1:7" ht="15.75" customHeight="1" x14ac:dyDescent="0.2">
      <c r="A1862" s="71"/>
      <c r="B1862" s="72"/>
      <c r="C1862" s="72"/>
      <c r="D1862" s="72"/>
      <c r="E1862" s="74" t="s">
        <v>66</v>
      </c>
      <c r="F1862" s="74" t="str">
        <f ca="1">IFERROR(__xludf.DUMMYFUNCTION("IFERROR(IF(A1862=TODAY(),GOOGLEFINANCE(B1862),INDEX(GOOGLEFINANCE(B1862,""price"",A1862),2,2)))"),"")</f>
        <v/>
      </c>
      <c r="G1862" s="75" t="s">
        <v>66</v>
      </c>
    </row>
    <row r="1863" spans="1:7" ht="15.75" customHeight="1" x14ac:dyDescent="0.2">
      <c r="A1863" s="71"/>
      <c r="B1863" s="72"/>
      <c r="C1863" s="72"/>
      <c r="D1863" s="72"/>
      <c r="E1863" s="74" t="s">
        <v>66</v>
      </c>
      <c r="F1863" s="74" t="str">
        <f ca="1">IFERROR(__xludf.DUMMYFUNCTION("IFERROR(IF(A1863=TODAY(),GOOGLEFINANCE(B1863),INDEX(GOOGLEFINANCE(B1863,""price"",A1863),2,2)))"),"")</f>
        <v/>
      </c>
      <c r="G1863" s="75" t="s">
        <v>66</v>
      </c>
    </row>
    <row r="1864" spans="1:7" ht="15.75" customHeight="1" x14ac:dyDescent="0.2">
      <c r="A1864" s="71"/>
      <c r="B1864" s="72"/>
      <c r="C1864" s="72"/>
      <c r="D1864" s="72"/>
      <c r="E1864" s="74" t="s">
        <v>66</v>
      </c>
      <c r="F1864" s="74" t="str">
        <f ca="1">IFERROR(__xludf.DUMMYFUNCTION("IFERROR(IF(A1864=TODAY(),GOOGLEFINANCE(B1864),INDEX(GOOGLEFINANCE(B1864,""price"",A1864),2,2)))"),"")</f>
        <v/>
      </c>
      <c r="G1864" s="75" t="s">
        <v>66</v>
      </c>
    </row>
    <row r="1865" spans="1:7" ht="15.75" customHeight="1" x14ac:dyDescent="0.2">
      <c r="A1865" s="71"/>
      <c r="B1865" s="72"/>
      <c r="C1865" s="72"/>
      <c r="D1865" s="72"/>
      <c r="E1865" s="74" t="s">
        <v>66</v>
      </c>
      <c r="F1865" s="74" t="str">
        <f ca="1">IFERROR(__xludf.DUMMYFUNCTION("IFERROR(IF(A1865=TODAY(),GOOGLEFINANCE(B1865),INDEX(GOOGLEFINANCE(B1865,""price"",A1865),2,2)))"),"")</f>
        <v/>
      </c>
      <c r="G1865" s="75" t="s">
        <v>66</v>
      </c>
    </row>
    <row r="1866" spans="1:7" ht="15.75" customHeight="1" x14ac:dyDescent="0.2">
      <c r="A1866" s="71"/>
      <c r="B1866" s="72"/>
      <c r="C1866" s="72"/>
      <c r="D1866" s="72"/>
      <c r="E1866" s="74" t="s">
        <v>66</v>
      </c>
      <c r="F1866" s="74" t="str">
        <f ca="1">IFERROR(__xludf.DUMMYFUNCTION("IFERROR(IF(A1866=TODAY(),GOOGLEFINANCE(B1866),INDEX(GOOGLEFINANCE(B1866,""price"",A1866),2,2)))"),"")</f>
        <v/>
      </c>
      <c r="G1866" s="75" t="s">
        <v>66</v>
      </c>
    </row>
    <row r="1867" spans="1:7" ht="15.75" customHeight="1" x14ac:dyDescent="0.2">
      <c r="A1867" s="71"/>
      <c r="B1867" s="72"/>
      <c r="C1867" s="72"/>
      <c r="D1867" s="72"/>
      <c r="E1867" s="74" t="s">
        <v>66</v>
      </c>
      <c r="F1867" s="74" t="str">
        <f ca="1">IFERROR(__xludf.DUMMYFUNCTION("IFERROR(IF(A1867=TODAY(),GOOGLEFINANCE(B1867),INDEX(GOOGLEFINANCE(B1867,""price"",A1867),2,2)))"),"")</f>
        <v/>
      </c>
      <c r="G1867" s="75" t="s">
        <v>66</v>
      </c>
    </row>
    <row r="1868" spans="1:7" ht="15.75" customHeight="1" x14ac:dyDescent="0.2">
      <c r="A1868" s="71"/>
      <c r="B1868" s="72"/>
      <c r="C1868" s="72"/>
      <c r="D1868" s="72"/>
      <c r="E1868" s="74" t="s">
        <v>66</v>
      </c>
      <c r="F1868" s="74" t="str">
        <f ca="1">IFERROR(__xludf.DUMMYFUNCTION("IFERROR(IF(A1868=TODAY(),GOOGLEFINANCE(B1868),INDEX(GOOGLEFINANCE(B1868,""price"",A1868),2,2)))"),"")</f>
        <v/>
      </c>
      <c r="G1868" s="75" t="s">
        <v>66</v>
      </c>
    </row>
    <row r="1869" spans="1:7" ht="15.75" customHeight="1" x14ac:dyDescent="0.2">
      <c r="A1869" s="71"/>
      <c r="B1869" s="72"/>
      <c r="C1869" s="72"/>
      <c r="D1869" s="72"/>
      <c r="E1869" s="74" t="s">
        <v>66</v>
      </c>
      <c r="F1869" s="74" t="str">
        <f ca="1">IFERROR(__xludf.DUMMYFUNCTION("IFERROR(IF(A1869=TODAY(),GOOGLEFINANCE(B1869),INDEX(GOOGLEFINANCE(B1869,""price"",A1869),2,2)))"),"")</f>
        <v/>
      </c>
      <c r="G1869" s="75" t="s">
        <v>66</v>
      </c>
    </row>
    <row r="1870" spans="1:7" ht="15.75" customHeight="1" x14ac:dyDescent="0.2">
      <c r="A1870" s="71"/>
      <c r="B1870" s="72"/>
      <c r="C1870" s="72"/>
      <c r="D1870" s="72"/>
      <c r="E1870" s="74" t="s">
        <v>66</v>
      </c>
      <c r="F1870" s="74" t="str">
        <f ca="1">IFERROR(__xludf.DUMMYFUNCTION("IFERROR(IF(A1870=TODAY(),GOOGLEFINANCE(B1870),INDEX(GOOGLEFINANCE(B1870,""price"",A1870),2,2)))"),"")</f>
        <v/>
      </c>
      <c r="G1870" s="75" t="s">
        <v>66</v>
      </c>
    </row>
    <row r="1871" spans="1:7" ht="15.75" customHeight="1" x14ac:dyDescent="0.2">
      <c r="A1871" s="71"/>
      <c r="B1871" s="72"/>
      <c r="C1871" s="72"/>
      <c r="D1871" s="72"/>
      <c r="E1871" s="74" t="s">
        <v>66</v>
      </c>
      <c r="F1871" s="74" t="str">
        <f ca="1">IFERROR(__xludf.DUMMYFUNCTION("IFERROR(IF(A1871=TODAY(),GOOGLEFINANCE(B1871),INDEX(GOOGLEFINANCE(B1871,""price"",A1871),2,2)))"),"")</f>
        <v/>
      </c>
      <c r="G1871" s="75" t="s">
        <v>66</v>
      </c>
    </row>
    <row r="1872" spans="1:7" ht="15.75" customHeight="1" x14ac:dyDescent="0.2">
      <c r="A1872" s="71"/>
      <c r="B1872" s="72"/>
      <c r="C1872" s="72"/>
      <c r="D1872" s="72"/>
      <c r="E1872" s="74" t="s">
        <v>66</v>
      </c>
      <c r="F1872" s="74" t="str">
        <f ca="1">IFERROR(__xludf.DUMMYFUNCTION("IFERROR(IF(A1872=TODAY(),GOOGLEFINANCE(B1872),INDEX(GOOGLEFINANCE(B1872,""price"",A1872),2,2)))"),"")</f>
        <v/>
      </c>
      <c r="G1872" s="75" t="s">
        <v>66</v>
      </c>
    </row>
    <row r="1873" spans="1:7" ht="15.75" customHeight="1" x14ac:dyDescent="0.2">
      <c r="A1873" s="71"/>
      <c r="B1873" s="72"/>
      <c r="C1873" s="72"/>
      <c r="D1873" s="72"/>
      <c r="E1873" s="74" t="s">
        <v>66</v>
      </c>
      <c r="F1873" s="74" t="str">
        <f ca="1">IFERROR(__xludf.DUMMYFUNCTION("IFERROR(IF(A1873=TODAY(),GOOGLEFINANCE(B1873),INDEX(GOOGLEFINANCE(B1873,""price"",A1873),2,2)))"),"")</f>
        <v/>
      </c>
      <c r="G1873" s="75" t="s">
        <v>66</v>
      </c>
    </row>
    <row r="1874" spans="1:7" ht="15.75" customHeight="1" x14ac:dyDescent="0.2">
      <c r="A1874" s="71"/>
      <c r="B1874" s="72"/>
      <c r="C1874" s="72"/>
      <c r="D1874" s="72"/>
      <c r="E1874" s="74" t="s">
        <v>66</v>
      </c>
      <c r="F1874" s="74" t="str">
        <f ca="1">IFERROR(__xludf.DUMMYFUNCTION("IFERROR(IF(A1874=TODAY(),GOOGLEFINANCE(B1874),INDEX(GOOGLEFINANCE(B1874,""price"",A1874),2,2)))"),"")</f>
        <v/>
      </c>
      <c r="G1874" s="75" t="s">
        <v>66</v>
      </c>
    </row>
    <row r="1875" spans="1:7" ht="15.75" customHeight="1" x14ac:dyDescent="0.2">
      <c r="A1875" s="71"/>
      <c r="B1875" s="72"/>
      <c r="C1875" s="72"/>
      <c r="D1875" s="72"/>
      <c r="E1875" s="74" t="s">
        <v>66</v>
      </c>
      <c r="F1875" s="74" t="str">
        <f ca="1">IFERROR(__xludf.DUMMYFUNCTION("IFERROR(IF(A1875=TODAY(),GOOGLEFINANCE(B1875),INDEX(GOOGLEFINANCE(B1875,""price"",A1875),2,2)))"),"")</f>
        <v/>
      </c>
      <c r="G1875" s="75" t="s">
        <v>66</v>
      </c>
    </row>
    <row r="1876" spans="1:7" ht="15.75" customHeight="1" x14ac:dyDescent="0.2">
      <c r="A1876" s="71"/>
      <c r="B1876" s="72"/>
      <c r="C1876" s="72"/>
      <c r="D1876" s="72"/>
      <c r="E1876" s="74" t="s">
        <v>66</v>
      </c>
      <c r="F1876" s="74" t="str">
        <f ca="1">IFERROR(__xludf.DUMMYFUNCTION("IFERROR(IF(A1876=TODAY(),GOOGLEFINANCE(B1876),INDEX(GOOGLEFINANCE(B1876,""price"",A1876),2,2)))"),"")</f>
        <v/>
      </c>
      <c r="G1876" s="75" t="s">
        <v>66</v>
      </c>
    </row>
    <row r="1877" spans="1:7" ht="15.75" customHeight="1" x14ac:dyDescent="0.2">
      <c r="A1877" s="71"/>
      <c r="B1877" s="72"/>
      <c r="C1877" s="72"/>
      <c r="D1877" s="72"/>
      <c r="E1877" s="74" t="s">
        <v>66</v>
      </c>
      <c r="F1877" s="74" t="str">
        <f ca="1">IFERROR(__xludf.DUMMYFUNCTION("IFERROR(IF(A1877=TODAY(),GOOGLEFINANCE(B1877),INDEX(GOOGLEFINANCE(B1877,""price"",A1877),2,2)))"),"")</f>
        <v/>
      </c>
      <c r="G1877" s="75" t="s">
        <v>66</v>
      </c>
    </row>
    <row r="1878" spans="1:7" ht="15.75" customHeight="1" x14ac:dyDescent="0.2">
      <c r="A1878" s="71"/>
      <c r="B1878" s="72"/>
      <c r="C1878" s="72"/>
      <c r="D1878" s="72"/>
      <c r="E1878" s="74" t="s">
        <v>66</v>
      </c>
      <c r="F1878" s="74" t="str">
        <f ca="1">IFERROR(__xludf.DUMMYFUNCTION("IFERROR(IF(A1878=TODAY(),GOOGLEFINANCE(B1878),INDEX(GOOGLEFINANCE(B1878,""price"",A1878),2,2)))"),"")</f>
        <v/>
      </c>
      <c r="G1878" s="75" t="s">
        <v>66</v>
      </c>
    </row>
    <row r="1879" spans="1:7" ht="15.75" customHeight="1" x14ac:dyDescent="0.2">
      <c r="A1879" s="71"/>
      <c r="B1879" s="72"/>
      <c r="C1879" s="72"/>
      <c r="D1879" s="72"/>
      <c r="E1879" s="74" t="s">
        <v>66</v>
      </c>
      <c r="F1879" s="74" t="str">
        <f ca="1">IFERROR(__xludf.DUMMYFUNCTION("IFERROR(IF(A1879=TODAY(),GOOGLEFINANCE(B1879),INDEX(GOOGLEFINANCE(B1879,""price"",A1879),2,2)))"),"")</f>
        <v/>
      </c>
      <c r="G1879" s="75" t="s">
        <v>66</v>
      </c>
    </row>
    <row r="1880" spans="1:7" ht="15.75" customHeight="1" x14ac:dyDescent="0.2">
      <c r="A1880" s="71"/>
      <c r="B1880" s="72"/>
      <c r="C1880" s="72"/>
      <c r="D1880" s="72"/>
      <c r="E1880" s="74" t="s">
        <v>66</v>
      </c>
      <c r="F1880" s="74" t="str">
        <f ca="1">IFERROR(__xludf.DUMMYFUNCTION("IFERROR(IF(A1880=TODAY(),GOOGLEFINANCE(B1880),INDEX(GOOGLEFINANCE(B1880,""price"",A1880),2,2)))"),"")</f>
        <v/>
      </c>
      <c r="G1880" s="75" t="s">
        <v>66</v>
      </c>
    </row>
    <row r="1881" spans="1:7" ht="15.75" customHeight="1" x14ac:dyDescent="0.2">
      <c r="A1881" s="71"/>
      <c r="B1881" s="72"/>
      <c r="C1881" s="72"/>
      <c r="D1881" s="72"/>
      <c r="E1881" s="74" t="s">
        <v>66</v>
      </c>
      <c r="F1881" s="74" t="str">
        <f ca="1">IFERROR(__xludf.DUMMYFUNCTION("IFERROR(IF(A1881=TODAY(),GOOGLEFINANCE(B1881),INDEX(GOOGLEFINANCE(B1881,""price"",A1881),2,2)))"),"")</f>
        <v/>
      </c>
      <c r="G1881" s="75" t="s">
        <v>66</v>
      </c>
    </row>
    <row r="1882" spans="1:7" ht="15.75" customHeight="1" x14ac:dyDescent="0.2">
      <c r="A1882" s="71"/>
      <c r="B1882" s="72"/>
      <c r="C1882" s="72"/>
      <c r="D1882" s="72"/>
      <c r="E1882" s="74" t="s">
        <v>66</v>
      </c>
      <c r="F1882" s="74" t="str">
        <f ca="1">IFERROR(__xludf.DUMMYFUNCTION("IFERROR(IF(A1882=TODAY(),GOOGLEFINANCE(B1882),INDEX(GOOGLEFINANCE(B1882,""price"",A1882),2,2)))"),"")</f>
        <v/>
      </c>
      <c r="G1882" s="75" t="s">
        <v>66</v>
      </c>
    </row>
    <row r="1883" spans="1:7" ht="15.75" customHeight="1" x14ac:dyDescent="0.2">
      <c r="A1883" s="71"/>
      <c r="B1883" s="72"/>
      <c r="C1883" s="72"/>
      <c r="D1883" s="72"/>
      <c r="E1883" s="74" t="s">
        <v>66</v>
      </c>
      <c r="F1883" s="74" t="str">
        <f ca="1">IFERROR(__xludf.DUMMYFUNCTION("IFERROR(IF(A1883=TODAY(),GOOGLEFINANCE(B1883),INDEX(GOOGLEFINANCE(B1883,""price"",A1883),2,2)))"),"")</f>
        <v/>
      </c>
      <c r="G1883" s="75" t="s">
        <v>66</v>
      </c>
    </row>
    <row r="1884" spans="1:7" ht="15.75" customHeight="1" x14ac:dyDescent="0.2">
      <c r="A1884" s="71"/>
      <c r="B1884" s="72"/>
      <c r="C1884" s="72"/>
      <c r="D1884" s="72"/>
      <c r="E1884" s="74" t="s">
        <v>66</v>
      </c>
      <c r="F1884" s="74" t="str">
        <f ca="1">IFERROR(__xludf.DUMMYFUNCTION("IFERROR(IF(A1884=TODAY(),GOOGLEFINANCE(B1884),INDEX(GOOGLEFINANCE(B1884,""price"",A1884),2,2)))"),"")</f>
        <v/>
      </c>
      <c r="G1884" s="75" t="s">
        <v>66</v>
      </c>
    </row>
    <row r="1885" spans="1:7" ht="15.75" customHeight="1" x14ac:dyDescent="0.2">
      <c r="A1885" s="71"/>
      <c r="B1885" s="72"/>
      <c r="C1885" s="72"/>
      <c r="D1885" s="72"/>
      <c r="E1885" s="74" t="s">
        <v>66</v>
      </c>
      <c r="F1885" s="74" t="str">
        <f ca="1">IFERROR(__xludf.DUMMYFUNCTION("IFERROR(IF(A1885=TODAY(),GOOGLEFINANCE(B1885),INDEX(GOOGLEFINANCE(B1885,""price"",A1885),2,2)))"),"")</f>
        <v/>
      </c>
      <c r="G1885" s="75" t="s">
        <v>66</v>
      </c>
    </row>
    <row r="1886" spans="1:7" ht="15.75" customHeight="1" x14ac:dyDescent="0.2">
      <c r="A1886" s="71"/>
      <c r="B1886" s="72"/>
      <c r="C1886" s="72"/>
      <c r="D1886" s="72"/>
      <c r="E1886" s="74" t="s">
        <v>66</v>
      </c>
      <c r="F1886" s="74" t="str">
        <f ca="1">IFERROR(__xludf.DUMMYFUNCTION("IFERROR(IF(A1886=TODAY(),GOOGLEFINANCE(B1886),INDEX(GOOGLEFINANCE(B1886,""price"",A1886),2,2)))"),"")</f>
        <v/>
      </c>
      <c r="G1886" s="75" t="s">
        <v>66</v>
      </c>
    </row>
    <row r="1887" spans="1:7" ht="15.75" customHeight="1" x14ac:dyDescent="0.2">
      <c r="A1887" s="71"/>
      <c r="B1887" s="72"/>
      <c r="C1887" s="72"/>
      <c r="D1887" s="72"/>
      <c r="E1887" s="74" t="s">
        <v>66</v>
      </c>
      <c r="F1887" s="74" t="str">
        <f ca="1">IFERROR(__xludf.DUMMYFUNCTION("IFERROR(IF(A1887=TODAY(),GOOGLEFINANCE(B1887),INDEX(GOOGLEFINANCE(B1887,""price"",A1887),2,2)))"),"")</f>
        <v/>
      </c>
      <c r="G1887" s="75" t="s">
        <v>66</v>
      </c>
    </row>
    <row r="1888" spans="1:7" ht="15.75" customHeight="1" x14ac:dyDescent="0.2">
      <c r="A1888" s="71"/>
      <c r="B1888" s="72"/>
      <c r="C1888" s="72"/>
      <c r="D1888" s="72"/>
      <c r="E1888" s="74" t="s">
        <v>66</v>
      </c>
      <c r="F1888" s="74" t="str">
        <f ca="1">IFERROR(__xludf.DUMMYFUNCTION("IFERROR(IF(A1888=TODAY(),GOOGLEFINANCE(B1888),INDEX(GOOGLEFINANCE(B1888,""price"",A1888),2,2)))"),"")</f>
        <v/>
      </c>
      <c r="G1888" s="75" t="s">
        <v>66</v>
      </c>
    </row>
    <row r="1889" spans="1:7" ht="15.75" customHeight="1" x14ac:dyDescent="0.2">
      <c r="A1889" s="71"/>
      <c r="B1889" s="72"/>
      <c r="C1889" s="72"/>
      <c r="D1889" s="72"/>
      <c r="E1889" s="74" t="s">
        <v>66</v>
      </c>
      <c r="F1889" s="74" t="str">
        <f ca="1">IFERROR(__xludf.DUMMYFUNCTION("IFERROR(IF(A1889=TODAY(),GOOGLEFINANCE(B1889),INDEX(GOOGLEFINANCE(B1889,""price"",A1889),2,2)))"),"")</f>
        <v/>
      </c>
      <c r="G1889" s="75" t="s">
        <v>66</v>
      </c>
    </row>
    <row r="1890" spans="1:7" ht="15.75" customHeight="1" x14ac:dyDescent="0.2">
      <c r="A1890" s="71"/>
      <c r="B1890" s="72"/>
      <c r="C1890" s="72"/>
      <c r="D1890" s="72"/>
      <c r="E1890" s="74" t="s">
        <v>66</v>
      </c>
      <c r="F1890" s="74" t="str">
        <f ca="1">IFERROR(__xludf.DUMMYFUNCTION("IFERROR(IF(A1890=TODAY(),GOOGLEFINANCE(B1890),INDEX(GOOGLEFINANCE(B1890,""price"",A1890),2,2)))"),"")</f>
        <v/>
      </c>
      <c r="G1890" s="75" t="s">
        <v>66</v>
      </c>
    </row>
    <row r="1891" spans="1:7" ht="15.75" customHeight="1" x14ac:dyDescent="0.2">
      <c r="A1891" s="71"/>
      <c r="B1891" s="72"/>
      <c r="C1891" s="72"/>
      <c r="D1891" s="72"/>
      <c r="E1891" s="74" t="s">
        <v>66</v>
      </c>
      <c r="F1891" s="74" t="str">
        <f ca="1">IFERROR(__xludf.DUMMYFUNCTION("IFERROR(IF(A1891=TODAY(),GOOGLEFINANCE(B1891),INDEX(GOOGLEFINANCE(B1891,""price"",A1891),2,2)))"),"")</f>
        <v/>
      </c>
      <c r="G1891" s="75" t="s">
        <v>66</v>
      </c>
    </row>
    <row r="1892" spans="1:7" ht="15.75" customHeight="1" x14ac:dyDescent="0.2">
      <c r="A1892" s="71"/>
      <c r="B1892" s="72"/>
      <c r="C1892" s="72"/>
      <c r="D1892" s="72"/>
      <c r="E1892" s="74" t="s">
        <v>66</v>
      </c>
      <c r="F1892" s="74" t="str">
        <f ca="1">IFERROR(__xludf.DUMMYFUNCTION("IFERROR(IF(A1892=TODAY(),GOOGLEFINANCE(B1892),INDEX(GOOGLEFINANCE(B1892,""price"",A1892),2,2)))"),"")</f>
        <v/>
      </c>
      <c r="G1892" s="75" t="s">
        <v>66</v>
      </c>
    </row>
    <row r="1893" spans="1:7" ht="15.75" customHeight="1" x14ac:dyDescent="0.2">
      <c r="A1893" s="71"/>
      <c r="B1893" s="72"/>
      <c r="C1893" s="72"/>
      <c r="D1893" s="72"/>
      <c r="E1893" s="74" t="s">
        <v>66</v>
      </c>
      <c r="F1893" s="74" t="str">
        <f ca="1">IFERROR(__xludf.DUMMYFUNCTION("IFERROR(IF(A1893=TODAY(),GOOGLEFINANCE(B1893),INDEX(GOOGLEFINANCE(B1893,""price"",A1893),2,2)))"),"")</f>
        <v/>
      </c>
      <c r="G1893" s="75" t="s">
        <v>66</v>
      </c>
    </row>
    <row r="1894" spans="1:7" ht="15.75" customHeight="1" x14ac:dyDescent="0.2">
      <c r="A1894" s="71"/>
      <c r="B1894" s="72"/>
      <c r="C1894" s="72"/>
      <c r="D1894" s="72"/>
      <c r="E1894" s="74" t="s">
        <v>66</v>
      </c>
      <c r="F1894" s="74" t="str">
        <f ca="1">IFERROR(__xludf.DUMMYFUNCTION("IFERROR(IF(A1894=TODAY(),GOOGLEFINANCE(B1894),INDEX(GOOGLEFINANCE(B1894,""price"",A1894),2,2)))"),"")</f>
        <v/>
      </c>
      <c r="G1894" s="75" t="s">
        <v>66</v>
      </c>
    </row>
    <row r="1895" spans="1:7" ht="15.75" customHeight="1" x14ac:dyDescent="0.2">
      <c r="A1895" s="71"/>
      <c r="B1895" s="72"/>
      <c r="C1895" s="72"/>
      <c r="D1895" s="72"/>
      <c r="E1895" s="74" t="s">
        <v>66</v>
      </c>
      <c r="F1895" s="74" t="str">
        <f ca="1">IFERROR(__xludf.DUMMYFUNCTION("IFERROR(IF(A1895=TODAY(),GOOGLEFINANCE(B1895),INDEX(GOOGLEFINANCE(B1895,""price"",A1895),2,2)))"),"")</f>
        <v/>
      </c>
      <c r="G1895" s="75" t="s">
        <v>66</v>
      </c>
    </row>
    <row r="1896" spans="1:7" ht="15.75" customHeight="1" x14ac:dyDescent="0.2">
      <c r="A1896" s="71"/>
      <c r="B1896" s="72"/>
      <c r="C1896" s="72"/>
      <c r="D1896" s="72"/>
      <c r="E1896" s="74" t="s">
        <v>66</v>
      </c>
      <c r="F1896" s="74" t="str">
        <f ca="1">IFERROR(__xludf.DUMMYFUNCTION("IFERROR(IF(A1896=TODAY(),GOOGLEFINANCE(B1896),INDEX(GOOGLEFINANCE(B1896,""price"",A1896),2,2)))"),"")</f>
        <v/>
      </c>
      <c r="G1896" s="75" t="s">
        <v>66</v>
      </c>
    </row>
    <row r="1897" spans="1:7" ht="15.75" customHeight="1" x14ac:dyDescent="0.2">
      <c r="A1897" s="71"/>
      <c r="B1897" s="72"/>
      <c r="C1897" s="72"/>
      <c r="D1897" s="72"/>
      <c r="E1897" s="74" t="s">
        <v>66</v>
      </c>
      <c r="F1897" s="74" t="str">
        <f ca="1">IFERROR(__xludf.DUMMYFUNCTION("IFERROR(IF(A1897=TODAY(),GOOGLEFINANCE(B1897),INDEX(GOOGLEFINANCE(B1897,""price"",A1897),2,2)))"),"")</f>
        <v/>
      </c>
      <c r="G1897" s="75" t="s">
        <v>66</v>
      </c>
    </row>
    <row r="1898" spans="1:7" ht="15.75" customHeight="1" x14ac:dyDescent="0.2">
      <c r="A1898" s="71"/>
      <c r="B1898" s="72"/>
      <c r="C1898" s="72"/>
      <c r="D1898" s="72"/>
      <c r="E1898" s="74" t="s">
        <v>66</v>
      </c>
      <c r="F1898" s="74" t="str">
        <f ca="1">IFERROR(__xludf.DUMMYFUNCTION("IFERROR(IF(A1898=TODAY(),GOOGLEFINANCE(B1898),INDEX(GOOGLEFINANCE(B1898,""price"",A1898),2,2)))"),"")</f>
        <v/>
      </c>
      <c r="G1898" s="75" t="s">
        <v>66</v>
      </c>
    </row>
    <row r="1899" spans="1:7" ht="15.75" customHeight="1" x14ac:dyDescent="0.2">
      <c r="A1899" s="71"/>
      <c r="B1899" s="72"/>
      <c r="C1899" s="72"/>
      <c r="D1899" s="72"/>
      <c r="E1899" s="74" t="s">
        <v>66</v>
      </c>
      <c r="F1899" s="74" t="str">
        <f ca="1">IFERROR(__xludf.DUMMYFUNCTION("IFERROR(IF(A1899=TODAY(),GOOGLEFINANCE(B1899),INDEX(GOOGLEFINANCE(B1899,""price"",A1899),2,2)))"),"")</f>
        <v/>
      </c>
      <c r="G1899" s="75" t="s">
        <v>66</v>
      </c>
    </row>
    <row r="1900" spans="1:7" ht="15.75" customHeight="1" x14ac:dyDescent="0.2">
      <c r="A1900" s="71"/>
      <c r="B1900" s="72"/>
      <c r="C1900" s="72"/>
      <c r="D1900" s="72"/>
      <c r="E1900" s="74" t="s">
        <v>66</v>
      </c>
      <c r="F1900" s="74" t="str">
        <f ca="1">IFERROR(__xludf.DUMMYFUNCTION("IFERROR(IF(A1900=TODAY(),GOOGLEFINANCE(B1900),INDEX(GOOGLEFINANCE(B1900,""price"",A1900),2,2)))"),"")</f>
        <v/>
      </c>
      <c r="G1900" s="75" t="s">
        <v>66</v>
      </c>
    </row>
    <row r="1901" spans="1:7" ht="15.75" customHeight="1" x14ac:dyDescent="0.2">
      <c r="A1901" s="71"/>
      <c r="B1901" s="72"/>
      <c r="C1901" s="72"/>
      <c r="D1901" s="72"/>
      <c r="E1901" s="74" t="s">
        <v>66</v>
      </c>
      <c r="F1901" s="74" t="str">
        <f ca="1">IFERROR(__xludf.DUMMYFUNCTION("IFERROR(IF(A1901=TODAY(),GOOGLEFINANCE(B1901),INDEX(GOOGLEFINANCE(B1901,""price"",A1901),2,2)))"),"")</f>
        <v/>
      </c>
      <c r="G1901" s="75" t="s">
        <v>66</v>
      </c>
    </row>
    <row r="1902" spans="1:7" ht="15.75" customHeight="1" x14ac:dyDescent="0.2">
      <c r="A1902" s="71"/>
      <c r="B1902" s="72"/>
      <c r="C1902" s="72"/>
      <c r="D1902" s="72"/>
      <c r="E1902" s="74" t="s">
        <v>66</v>
      </c>
      <c r="F1902" s="74" t="str">
        <f ca="1">IFERROR(__xludf.DUMMYFUNCTION("IFERROR(IF(A1902=TODAY(),GOOGLEFINANCE(B1902),INDEX(GOOGLEFINANCE(B1902,""price"",A1902),2,2)))"),"")</f>
        <v/>
      </c>
      <c r="G1902" s="75" t="s">
        <v>66</v>
      </c>
    </row>
    <row r="1903" spans="1:7" ht="15.75" customHeight="1" x14ac:dyDescent="0.2">
      <c r="A1903" s="71"/>
      <c r="B1903" s="72"/>
      <c r="C1903" s="72"/>
      <c r="D1903" s="72"/>
      <c r="E1903" s="74" t="s">
        <v>66</v>
      </c>
      <c r="F1903" s="74" t="str">
        <f ca="1">IFERROR(__xludf.DUMMYFUNCTION("IFERROR(IF(A1903=TODAY(),GOOGLEFINANCE(B1903),INDEX(GOOGLEFINANCE(B1903,""price"",A1903),2,2)))"),"")</f>
        <v/>
      </c>
      <c r="G1903" s="75" t="s">
        <v>66</v>
      </c>
    </row>
    <row r="1904" spans="1:7" ht="15.75" customHeight="1" x14ac:dyDescent="0.2">
      <c r="A1904" s="71"/>
      <c r="B1904" s="72"/>
      <c r="C1904" s="72"/>
      <c r="D1904" s="72"/>
      <c r="E1904" s="74" t="s">
        <v>66</v>
      </c>
      <c r="F1904" s="74" t="str">
        <f ca="1">IFERROR(__xludf.DUMMYFUNCTION("IFERROR(IF(A1904=TODAY(),GOOGLEFINANCE(B1904),INDEX(GOOGLEFINANCE(B1904,""price"",A1904),2,2)))"),"")</f>
        <v/>
      </c>
      <c r="G1904" s="75" t="s">
        <v>66</v>
      </c>
    </row>
    <row r="1905" spans="1:7" ht="15.75" customHeight="1" x14ac:dyDescent="0.2">
      <c r="A1905" s="71"/>
      <c r="B1905" s="72"/>
      <c r="C1905" s="72"/>
      <c r="D1905" s="72"/>
      <c r="E1905" s="74" t="s">
        <v>66</v>
      </c>
      <c r="F1905" s="74" t="str">
        <f ca="1">IFERROR(__xludf.DUMMYFUNCTION("IFERROR(IF(A1905=TODAY(),GOOGLEFINANCE(B1905),INDEX(GOOGLEFINANCE(B1905,""price"",A1905),2,2)))"),"")</f>
        <v/>
      </c>
      <c r="G1905" s="75" t="s">
        <v>66</v>
      </c>
    </row>
    <row r="1906" spans="1:7" ht="15.75" customHeight="1" x14ac:dyDescent="0.2">
      <c r="A1906" s="71"/>
      <c r="B1906" s="72"/>
      <c r="C1906" s="72"/>
      <c r="D1906" s="72"/>
      <c r="E1906" s="74" t="s">
        <v>66</v>
      </c>
      <c r="F1906" s="74" t="str">
        <f ca="1">IFERROR(__xludf.DUMMYFUNCTION("IFERROR(IF(A1906=TODAY(),GOOGLEFINANCE(B1906),INDEX(GOOGLEFINANCE(B1906,""price"",A1906),2,2)))"),"")</f>
        <v/>
      </c>
      <c r="G1906" s="75" t="s">
        <v>66</v>
      </c>
    </row>
    <row r="1907" spans="1:7" ht="15.75" customHeight="1" x14ac:dyDescent="0.2">
      <c r="A1907" s="71"/>
      <c r="B1907" s="72"/>
      <c r="C1907" s="72"/>
      <c r="D1907" s="72"/>
      <c r="E1907" s="74" t="s">
        <v>66</v>
      </c>
      <c r="F1907" s="74" t="str">
        <f ca="1">IFERROR(__xludf.DUMMYFUNCTION("IFERROR(IF(A1907=TODAY(),GOOGLEFINANCE(B1907),INDEX(GOOGLEFINANCE(B1907,""price"",A1907),2,2)))"),"")</f>
        <v/>
      </c>
      <c r="G1907" s="75" t="s">
        <v>66</v>
      </c>
    </row>
    <row r="1908" spans="1:7" ht="15.75" customHeight="1" x14ac:dyDescent="0.2">
      <c r="A1908" s="71"/>
      <c r="B1908" s="72"/>
      <c r="C1908" s="72"/>
      <c r="D1908" s="72"/>
      <c r="E1908" s="74" t="s">
        <v>66</v>
      </c>
      <c r="F1908" s="74" t="str">
        <f ca="1">IFERROR(__xludf.DUMMYFUNCTION("IFERROR(IF(A1908=TODAY(),GOOGLEFINANCE(B1908),INDEX(GOOGLEFINANCE(B1908,""price"",A1908),2,2)))"),"")</f>
        <v/>
      </c>
      <c r="G1908" s="75" t="s">
        <v>66</v>
      </c>
    </row>
    <row r="1909" spans="1:7" ht="15.75" customHeight="1" x14ac:dyDescent="0.2">
      <c r="A1909" s="71"/>
      <c r="B1909" s="72"/>
      <c r="C1909" s="72"/>
      <c r="D1909" s="72"/>
      <c r="E1909" s="74" t="s">
        <v>66</v>
      </c>
      <c r="F1909" s="74" t="str">
        <f ca="1">IFERROR(__xludf.DUMMYFUNCTION("IFERROR(IF(A1909=TODAY(),GOOGLEFINANCE(B1909),INDEX(GOOGLEFINANCE(B1909,""price"",A1909),2,2)))"),"")</f>
        <v/>
      </c>
      <c r="G1909" s="75" t="s">
        <v>66</v>
      </c>
    </row>
    <row r="1910" spans="1:7" ht="15.75" customHeight="1" x14ac:dyDescent="0.2">
      <c r="A1910" s="71"/>
      <c r="B1910" s="72"/>
      <c r="C1910" s="72"/>
      <c r="D1910" s="72"/>
      <c r="E1910" s="74" t="s">
        <v>66</v>
      </c>
      <c r="F1910" s="74" t="str">
        <f ca="1">IFERROR(__xludf.DUMMYFUNCTION("IFERROR(IF(A1910=TODAY(),GOOGLEFINANCE(B1910),INDEX(GOOGLEFINANCE(B1910,""price"",A1910),2,2)))"),"")</f>
        <v/>
      </c>
      <c r="G1910" s="75" t="s">
        <v>66</v>
      </c>
    </row>
    <row r="1911" spans="1:7" ht="15.75" customHeight="1" x14ac:dyDescent="0.2">
      <c r="A1911" s="71"/>
      <c r="B1911" s="72"/>
      <c r="C1911" s="72"/>
      <c r="D1911" s="72"/>
      <c r="E1911" s="74" t="s">
        <v>66</v>
      </c>
      <c r="F1911" s="74" t="str">
        <f ca="1">IFERROR(__xludf.DUMMYFUNCTION("IFERROR(IF(A1911=TODAY(),GOOGLEFINANCE(B1911),INDEX(GOOGLEFINANCE(B1911,""price"",A1911),2,2)))"),"")</f>
        <v/>
      </c>
      <c r="G1911" s="75" t="s">
        <v>66</v>
      </c>
    </row>
    <row r="1912" spans="1:7" ht="15.75" customHeight="1" x14ac:dyDescent="0.2">
      <c r="A1912" s="71"/>
      <c r="B1912" s="72"/>
      <c r="C1912" s="72"/>
      <c r="D1912" s="72"/>
      <c r="E1912" s="74" t="s">
        <v>66</v>
      </c>
      <c r="F1912" s="74" t="str">
        <f ca="1">IFERROR(__xludf.DUMMYFUNCTION("IFERROR(IF(A1912=TODAY(),GOOGLEFINANCE(B1912),INDEX(GOOGLEFINANCE(B1912,""price"",A1912),2,2)))"),"")</f>
        <v/>
      </c>
      <c r="G1912" s="75" t="s">
        <v>66</v>
      </c>
    </row>
    <row r="1913" spans="1:7" ht="15.75" customHeight="1" x14ac:dyDescent="0.2">
      <c r="A1913" s="71"/>
      <c r="B1913" s="72"/>
      <c r="C1913" s="72"/>
      <c r="D1913" s="72"/>
      <c r="E1913" s="74" t="s">
        <v>66</v>
      </c>
      <c r="F1913" s="74" t="str">
        <f ca="1">IFERROR(__xludf.DUMMYFUNCTION("IFERROR(IF(A1913=TODAY(),GOOGLEFINANCE(B1913),INDEX(GOOGLEFINANCE(B1913,""price"",A1913),2,2)))"),"")</f>
        <v/>
      </c>
      <c r="G1913" s="75" t="s">
        <v>66</v>
      </c>
    </row>
    <row r="1914" spans="1:7" ht="15.75" customHeight="1" x14ac:dyDescent="0.2">
      <c r="A1914" s="71"/>
      <c r="B1914" s="72"/>
      <c r="C1914" s="72"/>
      <c r="D1914" s="72"/>
      <c r="E1914" s="74" t="s">
        <v>66</v>
      </c>
      <c r="F1914" s="74" t="str">
        <f ca="1">IFERROR(__xludf.DUMMYFUNCTION("IFERROR(IF(A1914=TODAY(),GOOGLEFINANCE(B1914),INDEX(GOOGLEFINANCE(B1914,""price"",A1914),2,2)))"),"")</f>
        <v/>
      </c>
      <c r="G1914" s="75" t="s">
        <v>66</v>
      </c>
    </row>
    <row r="1915" spans="1:7" ht="15.75" customHeight="1" x14ac:dyDescent="0.2">
      <c r="A1915" s="71"/>
      <c r="B1915" s="72"/>
      <c r="C1915" s="72"/>
      <c r="D1915" s="72"/>
      <c r="E1915" s="74" t="s">
        <v>66</v>
      </c>
      <c r="F1915" s="74" t="str">
        <f ca="1">IFERROR(__xludf.DUMMYFUNCTION("IFERROR(IF(A1915=TODAY(),GOOGLEFINANCE(B1915),INDEX(GOOGLEFINANCE(B1915,""price"",A1915),2,2)))"),"")</f>
        <v/>
      </c>
      <c r="G1915" s="75" t="s">
        <v>66</v>
      </c>
    </row>
    <row r="1916" spans="1:7" ht="15.75" customHeight="1" x14ac:dyDescent="0.2">
      <c r="A1916" s="71"/>
      <c r="B1916" s="72"/>
      <c r="C1916" s="72"/>
      <c r="D1916" s="72"/>
      <c r="E1916" s="74" t="s">
        <v>66</v>
      </c>
      <c r="F1916" s="74" t="str">
        <f ca="1">IFERROR(__xludf.DUMMYFUNCTION("IFERROR(IF(A1916=TODAY(),GOOGLEFINANCE(B1916),INDEX(GOOGLEFINANCE(B1916,""price"",A1916),2,2)))"),"")</f>
        <v/>
      </c>
      <c r="G1916" s="75" t="s">
        <v>66</v>
      </c>
    </row>
    <row r="1917" spans="1:7" ht="15.75" customHeight="1" x14ac:dyDescent="0.2">
      <c r="A1917" s="71"/>
      <c r="B1917" s="72"/>
      <c r="C1917" s="72"/>
      <c r="D1917" s="72"/>
      <c r="E1917" s="74" t="s">
        <v>66</v>
      </c>
      <c r="F1917" s="74" t="str">
        <f ca="1">IFERROR(__xludf.DUMMYFUNCTION("IFERROR(IF(A1917=TODAY(),GOOGLEFINANCE(B1917),INDEX(GOOGLEFINANCE(B1917,""price"",A1917),2,2)))"),"")</f>
        <v/>
      </c>
      <c r="G1917" s="75" t="s">
        <v>66</v>
      </c>
    </row>
    <row r="1918" spans="1:7" ht="15.75" customHeight="1" x14ac:dyDescent="0.2">
      <c r="A1918" s="71"/>
      <c r="B1918" s="72"/>
      <c r="C1918" s="72"/>
      <c r="D1918" s="72"/>
      <c r="E1918" s="74" t="s">
        <v>66</v>
      </c>
      <c r="F1918" s="74" t="str">
        <f ca="1">IFERROR(__xludf.DUMMYFUNCTION("IFERROR(IF(A1918=TODAY(),GOOGLEFINANCE(B1918),INDEX(GOOGLEFINANCE(B1918,""price"",A1918),2,2)))"),"")</f>
        <v/>
      </c>
      <c r="G1918" s="75" t="s">
        <v>66</v>
      </c>
    </row>
    <row r="1919" spans="1:7" ht="15.75" customHeight="1" x14ac:dyDescent="0.2">
      <c r="A1919" s="71"/>
      <c r="B1919" s="72"/>
      <c r="C1919" s="72"/>
      <c r="D1919" s="72"/>
      <c r="E1919" s="74" t="s">
        <v>66</v>
      </c>
      <c r="F1919" s="74" t="str">
        <f ca="1">IFERROR(__xludf.DUMMYFUNCTION("IFERROR(IF(A1919=TODAY(),GOOGLEFINANCE(B1919),INDEX(GOOGLEFINANCE(B1919,""price"",A1919),2,2)))"),"")</f>
        <v/>
      </c>
      <c r="G1919" s="75" t="s">
        <v>66</v>
      </c>
    </row>
    <row r="1920" spans="1:7" ht="15.75" customHeight="1" x14ac:dyDescent="0.2">
      <c r="A1920" s="71"/>
      <c r="B1920" s="72"/>
      <c r="C1920" s="72"/>
      <c r="D1920" s="72"/>
      <c r="E1920" s="74" t="s">
        <v>66</v>
      </c>
      <c r="F1920" s="74" t="str">
        <f ca="1">IFERROR(__xludf.DUMMYFUNCTION("IFERROR(IF(A1920=TODAY(),GOOGLEFINANCE(B1920),INDEX(GOOGLEFINANCE(B1920,""price"",A1920),2,2)))"),"")</f>
        <v/>
      </c>
      <c r="G1920" s="75" t="s">
        <v>66</v>
      </c>
    </row>
    <row r="1921" spans="1:7" ht="15.75" customHeight="1" x14ac:dyDescent="0.2">
      <c r="A1921" s="71"/>
      <c r="B1921" s="72"/>
      <c r="C1921" s="72"/>
      <c r="D1921" s="72"/>
      <c r="E1921" s="74" t="s">
        <v>66</v>
      </c>
      <c r="F1921" s="74" t="str">
        <f ca="1">IFERROR(__xludf.DUMMYFUNCTION("IFERROR(IF(A1921=TODAY(),GOOGLEFINANCE(B1921),INDEX(GOOGLEFINANCE(B1921,""price"",A1921),2,2)))"),"")</f>
        <v/>
      </c>
      <c r="G1921" s="75" t="s">
        <v>66</v>
      </c>
    </row>
    <row r="1922" spans="1:7" ht="15.75" customHeight="1" x14ac:dyDescent="0.2">
      <c r="A1922" s="71"/>
      <c r="B1922" s="72"/>
      <c r="C1922" s="72"/>
      <c r="D1922" s="72"/>
      <c r="E1922" s="74" t="s">
        <v>66</v>
      </c>
      <c r="F1922" s="74" t="str">
        <f ca="1">IFERROR(__xludf.DUMMYFUNCTION("IFERROR(IF(A1922=TODAY(),GOOGLEFINANCE(B1922),INDEX(GOOGLEFINANCE(B1922,""price"",A1922),2,2)))"),"")</f>
        <v/>
      </c>
      <c r="G1922" s="75" t="s">
        <v>66</v>
      </c>
    </row>
    <row r="1923" spans="1:7" ht="15.75" customHeight="1" x14ac:dyDescent="0.2">
      <c r="A1923" s="71"/>
      <c r="B1923" s="72"/>
      <c r="C1923" s="72"/>
      <c r="D1923" s="72"/>
      <c r="E1923" s="74" t="s">
        <v>66</v>
      </c>
      <c r="F1923" s="74" t="str">
        <f ca="1">IFERROR(__xludf.DUMMYFUNCTION("IFERROR(IF(A1923=TODAY(),GOOGLEFINANCE(B1923),INDEX(GOOGLEFINANCE(B1923,""price"",A1923),2,2)))"),"")</f>
        <v/>
      </c>
      <c r="G1923" s="75" t="s">
        <v>66</v>
      </c>
    </row>
    <row r="1924" spans="1:7" ht="15.75" customHeight="1" x14ac:dyDescent="0.2">
      <c r="A1924" s="71"/>
      <c r="B1924" s="72"/>
      <c r="C1924" s="72"/>
      <c r="D1924" s="72"/>
      <c r="E1924" s="74" t="s">
        <v>66</v>
      </c>
      <c r="F1924" s="74" t="str">
        <f ca="1">IFERROR(__xludf.DUMMYFUNCTION("IFERROR(IF(A1924=TODAY(),GOOGLEFINANCE(B1924),INDEX(GOOGLEFINANCE(B1924,""price"",A1924),2,2)))"),"")</f>
        <v/>
      </c>
      <c r="G1924" s="75" t="s">
        <v>66</v>
      </c>
    </row>
    <row r="1925" spans="1:7" ht="15.75" customHeight="1" x14ac:dyDescent="0.2">
      <c r="A1925" s="71"/>
      <c r="B1925" s="72"/>
      <c r="C1925" s="72"/>
      <c r="D1925" s="72"/>
      <c r="E1925" s="74" t="s">
        <v>66</v>
      </c>
      <c r="F1925" s="74" t="str">
        <f ca="1">IFERROR(__xludf.DUMMYFUNCTION("IFERROR(IF(A1925=TODAY(),GOOGLEFINANCE(B1925),INDEX(GOOGLEFINANCE(B1925,""price"",A1925),2,2)))"),"")</f>
        <v/>
      </c>
      <c r="G1925" s="75" t="s">
        <v>66</v>
      </c>
    </row>
    <row r="1926" spans="1:7" ht="15.75" customHeight="1" x14ac:dyDescent="0.2">
      <c r="A1926" s="71"/>
      <c r="B1926" s="72"/>
      <c r="C1926" s="72"/>
      <c r="D1926" s="72"/>
      <c r="E1926" s="74" t="s">
        <v>66</v>
      </c>
      <c r="F1926" s="74" t="str">
        <f ca="1">IFERROR(__xludf.DUMMYFUNCTION("IFERROR(IF(A1926=TODAY(),GOOGLEFINANCE(B1926),INDEX(GOOGLEFINANCE(B1926,""price"",A1926),2,2)))"),"")</f>
        <v/>
      </c>
      <c r="G1926" s="75" t="s">
        <v>66</v>
      </c>
    </row>
    <row r="1927" spans="1:7" ht="15.75" customHeight="1" x14ac:dyDescent="0.2">
      <c r="A1927" s="71"/>
      <c r="B1927" s="72"/>
      <c r="C1927" s="72"/>
      <c r="D1927" s="72"/>
      <c r="E1927" s="74" t="s">
        <v>66</v>
      </c>
      <c r="F1927" s="74" t="str">
        <f ca="1">IFERROR(__xludf.DUMMYFUNCTION("IFERROR(IF(A1927=TODAY(),GOOGLEFINANCE(B1927),INDEX(GOOGLEFINANCE(B1927,""price"",A1927),2,2)))"),"")</f>
        <v/>
      </c>
      <c r="G1927" s="75" t="s">
        <v>66</v>
      </c>
    </row>
    <row r="1928" spans="1:7" ht="15.75" customHeight="1" x14ac:dyDescent="0.2">
      <c r="A1928" s="71"/>
      <c r="B1928" s="72"/>
      <c r="C1928" s="72"/>
      <c r="D1928" s="72"/>
      <c r="E1928" s="74" t="s">
        <v>66</v>
      </c>
      <c r="F1928" s="74" t="str">
        <f ca="1">IFERROR(__xludf.DUMMYFUNCTION("IFERROR(IF(A1928=TODAY(),GOOGLEFINANCE(B1928),INDEX(GOOGLEFINANCE(B1928,""price"",A1928),2,2)))"),"")</f>
        <v/>
      </c>
      <c r="G1928" s="75" t="s">
        <v>66</v>
      </c>
    </row>
    <row r="1929" spans="1:7" ht="15.75" customHeight="1" x14ac:dyDescent="0.2">
      <c r="A1929" s="71"/>
      <c r="B1929" s="72"/>
      <c r="C1929" s="72"/>
      <c r="D1929" s="72"/>
      <c r="E1929" s="74" t="s">
        <v>66</v>
      </c>
      <c r="F1929" s="74" t="str">
        <f ca="1">IFERROR(__xludf.DUMMYFUNCTION("IFERROR(IF(A1929=TODAY(),GOOGLEFINANCE(B1929),INDEX(GOOGLEFINANCE(B1929,""price"",A1929),2,2)))"),"")</f>
        <v/>
      </c>
      <c r="G1929" s="75" t="s">
        <v>66</v>
      </c>
    </row>
    <row r="1930" spans="1:7" ht="15.75" customHeight="1" x14ac:dyDescent="0.2">
      <c r="A1930" s="71"/>
      <c r="B1930" s="72"/>
      <c r="C1930" s="72"/>
      <c r="D1930" s="72"/>
      <c r="E1930" s="74" t="s">
        <v>66</v>
      </c>
      <c r="F1930" s="74" t="str">
        <f ca="1">IFERROR(__xludf.DUMMYFUNCTION("IFERROR(IF(A1930=TODAY(),GOOGLEFINANCE(B1930),INDEX(GOOGLEFINANCE(B1930,""price"",A1930),2,2)))"),"")</f>
        <v/>
      </c>
      <c r="G1930" s="75" t="s">
        <v>66</v>
      </c>
    </row>
    <row r="1931" spans="1:7" ht="15.75" customHeight="1" x14ac:dyDescent="0.2">
      <c r="A1931" s="71"/>
      <c r="B1931" s="72"/>
      <c r="C1931" s="72"/>
      <c r="D1931" s="72"/>
      <c r="E1931" s="74" t="s">
        <v>66</v>
      </c>
      <c r="F1931" s="74" t="str">
        <f ca="1">IFERROR(__xludf.DUMMYFUNCTION("IFERROR(IF(A1931=TODAY(),GOOGLEFINANCE(B1931),INDEX(GOOGLEFINANCE(B1931,""price"",A1931),2,2)))"),"")</f>
        <v/>
      </c>
      <c r="G1931" s="75" t="s">
        <v>66</v>
      </c>
    </row>
    <row r="1932" spans="1:7" ht="15.75" customHeight="1" x14ac:dyDescent="0.2">
      <c r="A1932" s="71"/>
      <c r="B1932" s="72"/>
      <c r="C1932" s="72"/>
      <c r="D1932" s="72"/>
      <c r="E1932" s="74" t="s">
        <v>66</v>
      </c>
      <c r="F1932" s="74" t="str">
        <f ca="1">IFERROR(__xludf.DUMMYFUNCTION("IFERROR(IF(A1932=TODAY(),GOOGLEFINANCE(B1932),INDEX(GOOGLEFINANCE(B1932,""price"",A1932),2,2)))"),"")</f>
        <v/>
      </c>
      <c r="G1932" s="75" t="s">
        <v>66</v>
      </c>
    </row>
    <row r="1933" spans="1:7" ht="15.75" customHeight="1" x14ac:dyDescent="0.2">
      <c r="A1933" s="71"/>
      <c r="B1933" s="72"/>
      <c r="C1933" s="72"/>
      <c r="D1933" s="72"/>
      <c r="E1933" s="74" t="s">
        <v>66</v>
      </c>
      <c r="F1933" s="74" t="str">
        <f ca="1">IFERROR(__xludf.DUMMYFUNCTION("IFERROR(IF(A1933=TODAY(),GOOGLEFINANCE(B1933),INDEX(GOOGLEFINANCE(B1933,""price"",A1933),2,2)))"),"")</f>
        <v/>
      </c>
      <c r="G1933" s="75" t="s">
        <v>66</v>
      </c>
    </row>
    <row r="1934" spans="1:7" ht="15.75" customHeight="1" x14ac:dyDescent="0.2">
      <c r="A1934" s="71"/>
      <c r="B1934" s="72"/>
      <c r="C1934" s="72"/>
      <c r="D1934" s="72"/>
      <c r="E1934" s="74" t="s">
        <v>66</v>
      </c>
      <c r="F1934" s="74" t="str">
        <f ca="1">IFERROR(__xludf.DUMMYFUNCTION("IFERROR(IF(A1934=TODAY(),GOOGLEFINANCE(B1934),INDEX(GOOGLEFINANCE(B1934,""price"",A1934),2,2)))"),"")</f>
        <v/>
      </c>
      <c r="G1934" s="75" t="s">
        <v>66</v>
      </c>
    </row>
    <row r="1935" spans="1:7" ht="15.75" customHeight="1" x14ac:dyDescent="0.2">
      <c r="A1935" s="71"/>
      <c r="B1935" s="72"/>
      <c r="C1935" s="72"/>
      <c r="D1935" s="72"/>
      <c r="E1935" s="74" t="s">
        <v>66</v>
      </c>
      <c r="F1935" s="74" t="str">
        <f ca="1">IFERROR(__xludf.DUMMYFUNCTION("IFERROR(IF(A1935=TODAY(),GOOGLEFINANCE(B1935),INDEX(GOOGLEFINANCE(B1935,""price"",A1935),2,2)))"),"")</f>
        <v/>
      </c>
      <c r="G1935" s="75" t="s">
        <v>66</v>
      </c>
    </row>
    <row r="1936" spans="1:7" ht="15.75" customHeight="1" x14ac:dyDescent="0.2">
      <c r="A1936" s="71"/>
      <c r="B1936" s="72"/>
      <c r="C1936" s="72"/>
      <c r="D1936" s="72"/>
      <c r="E1936" s="74" t="s">
        <v>66</v>
      </c>
      <c r="F1936" s="74" t="str">
        <f ca="1">IFERROR(__xludf.DUMMYFUNCTION("IFERROR(IF(A1936=TODAY(),GOOGLEFINANCE(B1936),INDEX(GOOGLEFINANCE(B1936,""price"",A1936),2,2)))"),"")</f>
        <v/>
      </c>
      <c r="G1936" s="75" t="s">
        <v>66</v>
      </c>
    </row>
    <row r="1937" spans="1:7" ht="15.75" customHeight="1" x14ac:dyDescent="0.2">
      <c r="A1937" s="71"/>
      <c r="B1937" s="72"/>
      <c r="C1937" s="72"/>
      <c r="D1937" s="72"/>
      <c r="E1937" s="74" t="s">
        <v>66</v>
      </c>
      <c r="F1937" s="74" t="str">
        <f ca="1">IFERROR(__xludf.DUMMYFUNCTION("IFERROR(IF(A1937=TODAY(),GOOGLEFINANCE(B1937),INDEX(GOOGLEFINANCE(B1937,""price"",A1937),2,2)))"),"")</f>
        <v/>
      </c>
      <c r="G1937" s="75" t="s">
        <v>66</v>
      </c>
    </row>
    <row r="1938" spans="1:7" ht="15.75" customHeight="1" x14ac:dyDescent="0.2">
      <c r="A1938" s="71"/>
      <c r="B1938" s="72"/>
      <c r="C1938" s="72"/>
      <c r="D1938" s="72"/>
      <c r="E1938" s="74" t="s">
        <v>66</v>
      </c>
      <c r="F1938" s="74" t="str">
        <f ca="1">IFERROR(__xludf.DUMMYFUNCTION("IFERROR(IF(A1938=TODAY(),GOOGLEFINANCE(B1938),INDEX(GOOGLEFINANCE(B1938,""price"",A1938),2,2)))"),"")</f>
        <v/>
      </c>
      <c r="G1938" s="75" t="s">
        <v>66</v>
      </c>
    </row>
    <row r="1939" spans="1:7" ht="15.75" customHeight="1" x14ac:dyDescent="0.2">
      <c r="A1939" s="71"/>
      <c r="B1939" s="72"/>
      <c r="C1939" s="72"/>
      <c r="D1939" s="72"/>
      <c r="E1939" s="74" t="s">
        <v>66</v>
      </c>
      <c r="F1939" s="74" t="str">
        <f ca="1">IFERROR(__xludf.DUMMYFUNCTION("IFERROR(IF(A1939=TODAY(),GOOGLEFINANCE(B1939),INDEX(GOOGLEFINANCE(B1939,""price"",A1939),2,2)))"),"")</f>
        <v/>
      </c>
      <c r="G1939" s="75" t="s">
        <v>66</v>
      </c>
    </row>
    <row r="1940" spans="1:7" ht="15.75" customHeight="1" x14ac:dyDescent="0.2">
      <c r="A1940" s="71"/>
      <c r="B1940" s="72"/>
      <c r="C1940" s="72"/>
      <c r="D1940" s="72"/>
      <c r="E1940" s="74" t="s">
        <v>66</v>
      </c>
      <c r="F1940" s="74" t="str">
        <f ca="1">IFERROR(__xludf.DUMMYFUNCTION("IFERROR(IF(A1940=TODAY(),GOOGLEFINANCE(B1940),INDEX(GOOGLEFINANCE(B1940,""price"",A1940),2,2)))"),"")</f>
        <v/>
      </c>
      <c r="G1940" s="75" t="s">
        <v>66</v>
      </c>
    </row>
    <row r="1941" spans="1:7" ht="15.75" customHeight="1" x14ac:dyDescent="0.2">
      <c r="A1941" s="71"/>
      <c r="B1941" s="72"/>
      <c r="C1941" s="72"/>
      <c r="D1941" s="72"/>
      <c r="E1941" s="74" t="s">
        <v>66</v>
      </c>
      <c r="F1941" s="74" t="str">
        <f ca="1">IFERROR(__xludf.DUMMYFUNCTION("IFERROR(IF(A1941=TODAY(),GOOGLEFINANCE(B1941),INDEX(GOOGLEFINANCE(B1941,""price"",A1941),2,2)))"),"")</f>
        <v/>
      </c>
      <c r="G1941" s="75" t="s">
        <v>66</v>
      </c>
    </row>
    <row r="1942" spans="1:7" ht="15.75" customHeight="1" x14ac:dyDescent="0.2">
      <c r="A1942" s="71"/>
      <c r="B1942" s="72"/>
      <c r="C1942" s="72"/>
      <c r="D1942" s="72"/>
      <c r="E1942" s="74" t="s">
        <v>66</v>
      </c>
      <c r="F1942" s="74" t="str">
        <f ca="1">IFERROR(__xludf.DUMMYFUNCTION("IFERROR(IF(A1942=TODAY(),GOOGLEFINANCE(B1942),INDEX(GOOGLEFINANCE(B1942,""price"",A1942),2,2)))"),"")</f>
        <v/>
      </c>
      <c r="G1942" s="75" t="s">
        <v>66</v>
      </c>
    </row>
    <row r="1943" spans="1:7" ht="15.75" customHeight="1" x14ac:dyDescent="0.2">
      <c r="A1943" s="71"/>
      <c r="B1943" s="72"/>
      <c r="C1943" s="72"/>
      <c r="D1943" s="72"/>
      <c r="E1943" s="74" t="s">
        <v>66</v>
      </c>
      <c r="F1943" s="74" t="str">
        <f ca="1">IFERROR(__xludf.DUMMYFUNCTION("IFERROR(IF(A1943=TODAY(),GOOGLEFINANCE(B1943),INDEX(GOOGLEFINANCE(B1943,""price"",A1943),2,2)))"),"")</f>
        <v/>
      </c>
      <c r="G1943" s="75" t="s">
        <v>66</v>
      </c>
    </row>
    <row r="1944" spans="1:7" ht="15.75" customHeight="1" x14ac:dyDescent="0.2">
      <c r="A1944" s="71"/>
      <c r="B1944" s="72"/>
      <c r="C1944" s="72"/>
      <c r="D1944" s="72"/>
      <c r="E1944" s="74" t="s">
        <v>66</v>
      </c>
      <c r="F1944" s="74" t="str">
        <f ca="1">IFERROR(__xludf.DUMMYFUNCTION("IFERROR(IF(A1944=TODAY(),GOOGLEFINANCE(B1944),INDEX(GOOGLEFINANCE(B1944,""price"",A1944),2,2)))"),"")</f>
        <v/>
      </c>
      <c r="G1944" s="75" t="s">
        <v>66</v>
      </c>
    </row>
    <row r="1945" spans="1:7" ht="15.75" customHeight="1" x14ac:dyDescent="0.2">
      <c r="A1945" s="71"/>
      <c r="B1945" s="72"/>
      <c r="C1945" s="72"/>
      <c r="D1945" s="72"/>
      <c r="E1945" s="74" t="s">
        <v>66</v>
      </c>
      <c r="F1945" s="74" t="str">
        <f ca="1">IFERROR(__xludf.DUMMYFUNCTION("IFERROR(IF(A1945=TODAY(),GOOGLEFINANCE(B1945),INDEX(GOOGLEFINANCE(B1945,""price"",A1945),2,2)))"),"")</f>
        <v/>
      </c>
      <c r="G1945" s="75" t="s">
        <v>66</v>
      </c>
    </row>
    <row r="1946" spans="1:7" ht="15.75" customHeight="1" x14ac:dyDescent="0.2">
      <c r="A1946" s="71"/>
      <c r="B1946" s="72"/>
      <c r="C1946" s="72"/>
      <c r="D1946" s="72"/>
      <c r="E1946" s="74" t="s">
        <v>66</v>
      </c>
      <c r="F1946" s="74" t="str">
        <f ca="1">IFERROR(__xludf.DUMMYFUNCTION("IFERROR(IF(A1946=TODAY(),GOOGLEFINANCE(B1946),INDEX(GOOGLEFINANCE(B1946,""price"",A1946),2,2)))"),"")</f>
        <v/>
      </c>
      <c r="G1946" s="75" t="s">
        <v>66</v>
      </c>
    </row>
    <row r="1947" spans="1:7" ht="15.75" customHeight="1" x14ac:dyDescent="0.2">
      <c r="A1947" s="71"/>
      <c r="B1947" s="72"/>
      <c r="C1947" s="72"/>
      <c r="D1947" s="72"/>
      <c r="E1947" s="74" t="s">
        <v>66</v>
      </c>
      <c r="F1947" s="74" t="str">
        <f ca="1">IFERROR(__xludf.DUMMYFUNCTION("IFERROR(IF(A1947=TODAY(),GOOGLEFINANCE(B1947),INDEX(GOOGLEFINANCE(B1947,""price"",A1947),2,2)))"),"")</f>
        <v/>
      </c>
      <c r="G1947" s="75" t="s">
        <v>66</v>
      </c>
    </row>
    <row r="1948" spans="1:7" ht="15.75" customHeight="1" x14ac:dyDescent="0.2">
      <c r="A1948" s="71"/>
      <c r="B1948" s="72"/>
      <c r="C1948" s="72"/>
      <c r="D1948" s="72"/>
      <c r="E1948" s="74" t="s">
        <v>66</v>
      </c>
      <c r="F1948" s="74" t="str">
        <f ca="1">IFERROR(__xludf.DUMMYFUNCTION("IFERROR(IF(A1948=TODAY(),GOOGLEFINANCE(B1948),INDEX(GOOGLEFINANCE(B1948,""price"",A1948),2,2)))"),"")</f>
        <v/>
      </c>
      <c r="G1948" s="75" t="s">
        <v>66</v>
      </c>
    </row>
    <row r="1949" spans="1:7" ht="15.75" customHeight="1" x14ac:dyDescent="0.2">
      <c r="A1949" s="71"/>
      <c r="B1949" s="72"/>
      <c r="C1949" s="72"/>
      <c r="D1949" s="72"/>
      <c r="E1949" s="74" t="s">
        <v>66</v>
      </c>
      <c r="F1949" s="74" t="str">
        <f ca="1">IFERROR(__xludf.DUMMYFUNCTION("IFERROR(IF(A1949=TODAY(),GOOGLEFINANCE(B1949),INDEX(GOOGLEFINANCE(B1949,""price"",A1949),2,2)))"),"")</f>
        <v/>
      </c>
      <c r="G1949" s="75" t="s">
        <v>66</v>
      </c>
    </row>
    <row r="1950" spans="1:7" ht="15.75" customHeight="1" x14ac:dyDescent="0.2">
      <c r="A1950" s="71"/>
      <c r="B1950" s="72"/>
      <c r="C1950" s="72"/>
      <c r="D1950" s="72"/>
      <c r="E1950" s="74" t="s">
        <v>66</v>
      </c>
      <c r="F1950" s="74" t="str">
        <f ca="1">IFERROR(__xludf.DUMMYFUNCTION("IFERROR(IF(A1950=TODAY(),GOOGLEFINANCE(B1950),INDEX(GOOGLEFINANCE(B1950,""price"",A1950),2,2)))"),"")</f>
        <v/>
      </c>
      <c r="G1950" s="75" t="s">
        <v>66</v>
      </c>
    </row>
    <row r="1951" spans="1:7" ht="15.75" customHeight="1" x14ac:dyDescent="0.2">
      <c r="A1951" s="71"/>
      <c r="B1951" s="72"/>
      <c r="C1951" s="72"/>
      <c r="D1951" s="72"/>
      <c r="E1951" s="74" t="s">
        <v>66</v>
      </c>
      <c r="F1951" s="74" t="str">
        <f ca="1">IFERROR(__xludf.DUMMYFUNCTION("IFERROR(IF(A1951=TODAY(),GOOGLEFINANCE(B1951),INDEX(GOOGLEFINANCE(B1951,""price"",A1951),2,2)))"),"")</f>
        <v/>
      </c>
      <c r="G1951" s="75" t="s">
        <v>66</v>
      </c>
    </row>
    <row r="1952" spans="1:7" ht="15.75" customHeight="1" x14ac:dyDescent="0.2">
      <c r="A1952" s="71"/>
      <c r="B1952" s="72"/>
      <c r="C1952" s="72"/>
      <c r="D1952" s="72"/>
      <c r="E1952" s="74" t="s">
        <v>66</v>
      </c>
      <c r="F1952" s="74" t="str">
        <f ca="1">IFERROR(__xludf.DUMMYFUNCTION("IFERROR(IF(A1952=TODAY(),GOOGLEFINANCE(B1952),INDEX(GOOGLEFINANCE(B1952,""price"",A1952),2,2)))"),"")</f>
        <v/>
      </c>
      <c r="G1952" s="75" t="s">
        <v>66</v>
      </c>
    </row>
    <row r="1953" spans="1:7" ht="15.75" customHeight="1" x14ac:dyDescent="0.2">
      <c r="A1953" s="71"/>
      <c r="B1953" s="72"/>
      <c r="C1953" s="72"/>
      <c r="D1953" s="72"/>
      <c r="E1953" s="74" t="s">
        <v>66</v>
      </c>
      <c r="F1953" s="74" t="str">
        <f ca="1">IFERROR(__xludf.DUMMYFUNCTION("IFERROR(IF(A1953=TODAY(),GOOGLEFINANCE(B1953),INDEX(GOOGLEFINANCE(B1953,""price"",A1953),2,2)))"),"")</f>
        <v/>
      </c>
      <c r="G1953" s="75" t="s">
        <v>66</v>
      </c>
    </row>
    <row r="1954" spans="1:7" ht="15.75" customHeight="1" x14ac:dyDescent="0.2">
      <c r="A1954" s="71"/>
      <c r="B1954" s="72"/>
      <c r="C1954" s="72"/>
      <c r="D1954" s="72"/>
      <c r="E1954" s="74" t="s">
        <v>66</v>
      </c>
      <c r="F1954" s="74" t="str">
        <f ca="1">IFERROR(__xludf.DUMMYFUNCTION("IFERROR(IF(A1954=TODAY(),GOOGLEFINANCE(B1954),INDEX(GOOGLEFINANCE(B1954,""price"",A1954),2,2)))"),"")</f>
        <v/>
      </c>
      <c r="G1954" s="75" t="s">
        <v>66</v>
      </c>
    </row>
    <row r="1955" spans="1:7" ht="15.75" customHeight="1" x14ac:dyDescent="0.2">
      <c r="A1955" s="71"/>
      <c r="B1955" s="72"/>
      <c r="C1955" s="72"/>
      <c r="D1955" s="72"/>
      <c r="E1955" s="74" t="s">
        <v>66</v>
      </c>
      <c r="F1955" s="74" t="str">
        <f ca="1">IFERROR(__xludf.DUMMYFUNCTION("IFERROR(IF(A1955=TODAY(),GOOGLEFINANCE(B1955),INDEX(GOOGLEFINANCE(B1955,""price"",A1955),2,2)))"),"")</f>
        <v/>
      </c>
      <c r="G1955" s="75" t="s">
        <v>66</v>
      </c>
    </row>
    <row r="1956" spans="1:7" ht="15.75" customHeight="1" x14ac:dyDescent="0.2">
      <c r="A1956" s="71"/>
      <c r="B1956" s="72"/>
      <c r="C1956" s="72"/>
      <c r="D1956" s="72"/>
      <c r="E1956" s="74" t="s">
        <v>66</v>
      </c>
      <c r="F1956" s="74" t="str">
        <f ca="1">IFERROR(__xludf.DUMMYFUNCTION("IFERROR(IF(A1956=TODAY(),GOOGLEFINANCE(B1956),INDEX(GOOGLEFINANCE(B1956,""price"",A1956),2,2)))"),"")</f>
        <v/>
      </c>
      <c r="G1956" s="75" t="s">
        <v>66</v>
      </c>
    </row>
    <row r="1957" spans="1:7" ht="15.75" customHeight="1" x14ac:dyDescent="0.2">
      <c r="A1957" s="71"/>
      <c r="B1957" s="72"/>
      <c r="C1957" s="72"/>
      <c r="D1957" s="72"/>
      <c r="E1957" s="74" t="s">
        <v>66</v>
      </c>
      <c r="F1957" s="74" t="str">
        <f ca="1">IFERROR(__xludf.DUMMYFUNCTION("IFERROR(IF(A1957=TODAY(),GOOGLEFINANCE(B1957),INDEX(GOOGLEFINANCE(B1957,""price"",A1957),2,2)))"),"")</f>
        <v/>
      </c>
      <c r="G1957" s="75" t="s">
        <v>66</v>
      </c>
    </row>
    <row r="1958" spans="1:7" ht="15.75" customHeight="1" x14ac:dyDescent="0.2">
      <c r="A1958" s="71"/>
      <c r="B1958" s="72"/>
      <c r="C1958" s="72"/>
      <c r="D1958" s="72"/>
      <c r="E1958" s="74" t="s">
        <v>66</v>
      </c>
      <c r="F1958" s="74" t="str">
        <f ca="1">IFERROR(__xludf.DUMMYFUNCTION("IFERROR(IF(A1958=TODAY(),GOOGLEFINANCE(B1958),INDEX(GOOGLEFINANCE(B1958,""price"",A1958),2,2)))"),"")</f>
        <v/>
      </c>
      <c r="G1958" s="75" t="s">
        <v>66</v>
      </c>
    </row>
    <row r="1959" spans="1:7" ht="15.75" customHeight="1" x14ac:dyDescent="0.2">
      <c r="A1959" s="71"/>
      <c r="B1959" s="72"/>
      <c r="C1959" s="72"/>
      <c r="D1959" s="72"/>
      <c r="E1959" s="74" t="s">
        <v>66</v>
      </c>
      <c r="F1959" s="74" t="str">
        <f ca="1">IFERROR(__xludf.DUMMYFUNCTION("IFERROR(IF(A1959=TODAY(),GOOGLEFINANCE(B1959),INDEX(GOOGLEFINANCE(B1959,""price"",A1959),2,2)))"),"")</f>
        <v/>
      </c>
      <c r="G1959" s="75" t="s">
        <v>66</v>
      </c>
    </row>
    <row r="1960" spans="1:7" ht="15.75" customHeight="1" x14ac:dyDescent="0.2">
      <c r="A1960" s="71"/>
      <c r="B1960" s="72"/>
      <c r="C1960" s="72"/>
      <c r="D1960" s="72"/>
      <c r="E1960" s="74" t="s">
        <v>66</v>
      </c>
      <c r="F1960" s="74" t="str">
        <f ca="1">IFERROR(__xludf.DUMMYFUNCTION("IFERROR(IF(A1960=TODAY(),GOOGLEFINANCE(B1960),INDEX(GOOGLEFINANCE(B1960,""price"",A1960),2,2)))"),"")</f>
        <v/>
      </c>
      <c r="G1960" s="75" t="s">
        <v>66</v>
      </c>
    </row>
    <row r="1961" spans="1:7" ht="15.75" customHeight="1" x14ac:dyDescent="0.2">
      <c r="A1961" s="71"/>
      <c r="B1961" s="72"/>
      <c r="C1961" s="72"/>
      <c r="D1961" s="72"/>
      <c r="E1961" s="74" t="s">
        <v>66</v>
      </c>
      <c r="F1961" s="74" t="str">
        <f ca="1">IFERROR(__xludf.DUMMYFUNCTION("IFERROR(IF(A1961=TODAY(),GOOGLEFINANCE(B1961),INDEX(GOOGLEFINANCE(B1961,""price"",A1961),2,2)))"),"")</f>
        <v/>
      </c>
      <c r="G1961" s="75" t="s">
        <v>66</v>
      </c>
    </row>
    <row r="1962" spans="1:7" ht="15.75" customHeight="1" x14ac:dyDescent="0.2">
      <c r="A1962" s="71"/>
      <c r="B1962" s="72"/>
      <c r="C1962" s="72"/>
      <c r="D1962" s="72"/>
      <c r="E1962" s="74" t="s">
        <v>66</v>
      </c>
      <c r="F1962" s="74" t="str">
        <f ca="1">IFERROR(__xludf.DUMMYFUNCTION("IFERROR(IF(A1962=TODAY(),GOOGLEFINANCE(B1962),INDEX(GOOGLEFINANCE(B1962,""price"",A1962),2,2)))"),"")</f>
        <v/>
      </c>
      <c r="G1962" s="75" t="s">
        <v>66</v>
      </c>
    </row>
    <row r="1963" spans="1:7" ht="15.75" customHeight="1" x14ac:dyDescent="0.2">
      <c r="A1963" s="71"/>
      <c r="B1963" s="72"/>
      <c r="C1963" s="72"/>
      <c r="D1963" s="72"/>
      <c r="E1963" s="74" t="s">
        <v>66</v>
      </c>
      <c r="F1963" s="74" t="str">
        <f ca="1">IFERROR(__xludf.DUMMYFUNCTION("IFERROR(IF(A1963=TODAY(),GOOGLEFINANCE(B1963),INDEX(GOOGLEFINANCE(B1963,""price"",A1963),2,2)))"),"")</f>
        <v/>
      </c>
      <c r="G1963" s="75" t="s">
        <v>66</v>
      </c>
    </row>
    <row r="1964" spans="1:7" ht="15.75" customHeight="1" x14ac:dyDescent="0.2">
      <c r="A1964" s="71"/>
      <c r="B1964" s="72"/>
      <c r="C1964" s="72"/>
      <c r="D1964" s="72"/>
      <c r="E1964" s="74" t="s">
        <v>66</v>
      </c>
      <c r="F1964" s="74" t="str">
        <f ca="1">IFERROR(__xludf.DUMMYFUNCTION("IFERROR(IF(A1964=TODAY(),GOOGLEFINANCE(B1964),INDEX(GOOGLEFINANCE(B1964,""price"",A1964),2,2)))"),"")</f>
        <v/>
      </c>
      <c r="G1964" s="75" t="s">
        <v>66</v>
      </c>
    </row>
    <row r="1965" spans="1:7" ht="15.75" customHeight="1" x14ac:dyDescent="0.2">
      <c r="A1965" s="71"/>
      <c r="B1965" s="72"/>
      <c r="C1965" s="72"/>
      <c r="D1965" s="72"/>
      <c r="E1965" s="74" t="s">
        <v>66</v>
      </c>
      <c r="F1965" s="74" t="str">
        <f ca="1">IFERROR(__xludf.DUMMYFUNCTION("IFERROR(IF(A1965=TODAY(),GOOGLEFINANCE(B1965),INDEX(GOOGLEFINANCE(B1965,""price"",A1965),2,2)))"),"")</f>
        <v/>
      </c>
      <c r="G1965" s="75" t="s">
        <v>66</v>
      </c>
    </row>
    <row r="1966" spans="1:7" ht="15.75" customHeight="1" x14ac:dyDescent="0.2">
      <c r="A1966" s="71"/>
      <c r="B1966" s="72"/>
      <c r="C1966" s="72"/>
      <c r="D1966" s="72"/>
      <c r="E1966" s="74" t="s">
        <v>66</v>
      </c>
      <c r="F1966" s="74" t="str">
        <f ca="1">IFERROR(__xludf.DUMMYFUNCTION("IFERROR(IF(A1966=TODAY(),GOOGLEFINANCE(B1966),INDEX(GOOGLEFINANCE(B1966,""price"",A1966),2,2)))"),"")</f>
        <v/>
      </c>
      <c r="G1966" s="75" t="s">
        <v>66</v>
      </c>
    </row>
    <row r="1967" spans="1:7" ht="15.75" customHeight="1" x14ac:dyDescent="0.2">
      <c r="A1967" s="71"/>
      <c r="B1967" s="72"/>
      <c r="C1967" s="72"/>
      <c r="D1967" s="72"/>
      <c r="E1967" s="74" t="s">
        <v>66</v>
      </c>
      <c r="F1967" s="74" t="str">
        <f ca="1">IFERROR(__xludf.DUMMYFUNCTION("IFERROR(IF(A1967=TODAY(),GOOGLEFINANCE(B1967),INDEX(GOOGLEFINANCE(B1967,""price"",A1967),2,2)))"),"")</f>
        <v/>
      </c>
      <c r="G1967" s="75" t="s">
        <v>66</v>
      </c>
    </row>
    <row r="1968" spans="1:7" ht="15.75" customHeight="1" x14ac:dyDescent="0.2">
      <c r="A1968" s="71"/>
      <c r="B1968" s="72"/>
      <c r="C1968" s="72"/>
      <c r="D1968" s="72"/>
      <c r="E1968" s="74" t="s">
        <v>66</v>
      </c>
      <c r="F1968" s="74" t="str">
        <f ca="1">IFERROR(__xludf.DUMMYFUNCTION("IFERROR(IF(A1968=TODAY(),GOOGLEFINANCE(B1968),INDEX(GOOGLEFINANCE(B1968,""price"",A1968),2,2)))"),"")</f>
        <v/>
      </c>
      <c r="G1968" s="75" t="s">
        <v>66</v>
      </c>
    </row>
    <row r="1969" spans="1:7" ht="15.75" customHeight="1" x14ac:dyDescent="0.2">
      <c r="A1969" s="71"/>
      <c r="B1969" s="72"/>
      <c r="C1969" s="72"/>
      <c r="D1969" s="72"/>
      <c r="E1969" s="74" t="s">
        <v>66</v>
      </c>
      <c r="F1969" s="74" t="str">
        <f ca="1">IFERROR(__xludf.DUMMYFUNCTION("IFERROR(IF(A1969=TODAY(),GOOGLEFINANCE(B1969),INDEX(GOOGLEFINANCE(B1969,""price"",A1969),2,2)))"),"")</f>
        <v/>
      </c>
      <c r="G1969" s="75" t="s">
        <v>66</v>
      </c>
    </row>
    <row r="1970" spans="1:7" ht="15.75" customHeight="1" x14ac:dyDescent="0.2">
      <c r="A1970" s="71"/>
      <c r="B1970" s="72"/>
      <c r="C1970" s="72"/>
      <c r="D1970" s="72"/>
      <c r="E1970" s="74" t="s">
        <v>66</v>
      </c>
      <c r="F1970" s="74" t="str">
        <f ca="1">IFERROR(__xludf.DUMMYFUNCTION("IFERROR(IF(A1970=TODAY(),GOOGLEFINANCE(B1970),INDEX(GOOGLEFINANCE(B1970,""price"",A1970),2,2)))"),"")</f>
        <v/>
      </c>
      <c r="G1970" s="75" t="s">
        <v>66</v>
      </c>
    </row>
    <row r="1971" spans="1:7" ht="15.75" customHeight="1" x14ac:dyDescent="0.2">
      <c r="A1971" s="71"/>
      <c r="B1971" s="72"/>
      <c r="C1971" s="72"/>
      <c r="D1971" s="72"/>
      <c r="E1971" s="74" t="s">
        <v>66</v>
      </c>
      <c r="F1971" s="74" t="str">
        <f ca="1">IFERROR(__xludf.DUMMYFUNCTION("IFERROR(IF(A1971=TODAY(),GOOGLEFINANCE(B1971),INDEX(GOOGLEFINANCE(B1971,""price"",A1971),2,2)))"),"")</f>
        <v/>
      </c>
      <c r="G1971" s="75" t="s">
        <v>66</v>
      </c>
    </row>
    <row r="1972" spans="1:7" ht="15.75" customHeight="1" x14ac:dyDescent="0.2">
      <c r="A1972" s="71"/>
      <c r="B1972" s="72"/>
      <c r="C1972" s="72"/>
      <c r="D1972" s="72"/>
      <c r="E1972" s="74" t="s">
        <v>66</v>
      </c>
      <c r="F1972" s="74" t="str">
        <f ca="1">IFERROR(__xludf.DUMMYFUNCTION("IFERROR(IF(A1972=TODAY(),GOOGLEFINANCE(B1972),INDEX(GOOGLEFINANCE(B1972,""price"",A1972),2,2)))"),"")</f>
        <v/>
      </c>
      <c r="G1972" s="75" t="s">
        <v>66</v>
      </c>
    </row>
    <row r="1973" spans="1:7" ht="15.75" customHeight="1" x14ac:dyDescent="0.2">
      <c r="A1973" s="71"/>
      <c r="B1973" s="72"/>
      <c r="C1973" s="72"/>
      <c r="D1973" s="72"/>
      <c r="E1973" s="74" t="s">
        <v>66</v>
      </c>
      <c r="F1973" s="74" t="str">
        <f ca="1">IFERROR(__xludf.DUMMYFUNCTION("IFERROR(IF(A1973=TODAY(),GOOGLEFINANCE(B1973),INDEX(GOOGLEFINANCE(B1973,""price"",A1973),2,2)))"),"")</f>
        <v/>
      </c>
      <c r="G1973" s="75" t="s">
        <v>66</v>
      </c>
    </row>
    <row r="1974" spans="1:7" ht="15.75" customHeight="1" x14ac:dyDescent="0.2">
      <c r="A1974" s="71"/>
      <c r="B1974" s="72"/>
      <c r="C1974" s="72"/>
      <c r="D1974" s="72"/>
      <c r="E1974" s="74" t="s">
        <v>66</v>
      </c>
      <c r="F1974" s="74" t="str">
        <f ca="1">IFERROR(__xludf.DUMMYFUNCTION("IFERROR(IF(A1974=TODAY(),GOOGLEFINANCE(B1974),INDEX(GOOGLEFINANCE(B1974,""price"",A1974),2,2)))"),"")</f>
        <v/>
      </c>
      <c r="G1974" s="75" t="s">
        <v>66</v>
      </c>
    </row>
    <row r="1975" spans="1:7" ht="15.75" customHeight="1" x14ac:dyDescent="0.2">
      <c r="A1975" s="71"/>
      <c r="B1975" s="72"/>
      <c r="C1975" s="72"/>
      <c r="D1975" s="72"/>
      <c r="E1975" s="74" t="s">
        <v>66</v>
      </c>
      <c r="F1975" s="74" t="str">
        <f ca="1">IFERROR(__xludf.DUMMYFUNCTION("IFERROR(IF(A1975=TODAY(),GOOGLEFINANCE(B1975),INDEX(GOOGLEFINANCE(B1975,""price"",A1975),2,2)))"),"")</f>
        <v/>
      </c>
      <c r="G1975" s="75" t="s">
        <v>66</v>
      </c>
    </row>
    <row r="1976" spans="1:7" ht="15.75" customHeight="1" x14ac:dyDescent="0.2">
      <c r="A1976" s="71"/>
      <c r="B1976" s="72"/>
      <c r="C1976" s="72"/>
      <c r="D1976" s="72"/>
      <c r="E1976" s="74" t="s">
        <v>66</v>
      </c>
      <c r="F1976" s="74" t="str">
        <f ca="1">IFERROR(__xludf.DUMMYFUNCTION("IFERROR(IF(A1976=TODAY(),GOOGLEFINANCE(B1976),INDEX(GOOGLEFINANCE(B1976,""price"",A1976),2,2)))"),"")</f>
        <v/>
      </c>
      <c r="G1976" s="75" t="s">
        <v>66</v>
      </c>
    </row>
    <row r="1977" spans="1:7" ht="15.75" customHeight="1" x14ac:dyDescent="0.2">
      <c r="A1977" s="71"/>
      <c r="B1977" s="72"/>
      <c r="C1977" s="72"/>
      <c r="D1977" s="72"/>
      <c r="E1977" s="74" t="s">
        <v>66</v>
      </c>
      <c r="F1977" s="74" t="str">
        <f ca="1">IFERROR(__xludf.DUMMYFUNCTION("IFERROR(IF(A1977=TODAY(),GOOGLEFINANCE(B1977),INDEX(GOOGLEFINANCE(B1977,""price"",A1977),2,2)))"),"")</f>
        <v/>
      </c>
      <c r="G1977" s="75" t="s">
        <v>66</v>
      </c>
    </row>
    <row r="1978" spans="1:7" ht="15.75" customHeight="1" x14ac:dyDescent="0.2">
      <c r="A1978" s="71"/>
      <c r="B1978" s="72"/>
      <c r="C1978" s="72"/>
      <c r="D1978" s="72"/>
      <c r="E1978" s="74" t="s">
        <v>66</v>
      </c>
      <c r="F1978" s="74" t="str">
        <f ca="1">IFERROR(__xludf.DUMMYFUNCTION("IFERROR(IF(A1978=TODAY(),GOOGLEFINANCE(B1978),INDEX(GOOGLEFINANCE(B1978,""price"",A1978),2,2)))"),"")</f>
        <v/>
      </c>
      <c r="G1978" s="75" t="s">
        <v>66</v>
      </c>
    </row>
    <row r="1979" spans="1:7" ht="15.75" customHeight="1" x14ac:dyDescent="0.2">
      <c r="A1979" s="71"/>
      <c r="B1979" s="72"/>
      <c r="C1979" s="72"/>
      <c r="D1979" s="72"/>
      <c r="E1979" s="74" t="s">
        <v>66</v>
      </c>
      <c r="F1979" s="74" t="str">
        <f ca="1">IFERROR(__xludf.DUMMYFUNCTION("IFERROR(IF(A1979=TODAY(),GOOGLEFINANCE(B1979),INDEX(GOOGLEFINANCE(B1979,""price"",A1979),2,2)))"),"")</f>
        <v/>
      </c>
      <c r="G1979" s="75" t="s">
        <v>66</v>
      </c>
    </row>
    <row r="1980" spans="1:7" ht="15.75" customHeight="1" x14ac:dyDescent="0.2">
      <c r="A1980" s="71"/>
      <c r="B1980" s="72"/>
      <c r="C1980" s="72"/>
      <c r="D1980" s="72"/>
      <c r="E1980" s="74" t="s">
        <v>66</v>
      </c>
      <c r="F1980" s="74" t="str">
        <f ca="1">IFERROR(__xludf.DUMMYFUNCTION("IFERROR(IF(A1980=TODAY(),GOOGLEFINANCE(B1980),INDEX(GOOGLEFINANCE(B1980,""price"",A1980),2,2)))"),"")</f>
        <v/>
      </c>
      <c r="G1980" s="75" t="s">
        <v>66</v>
      </c>
    </row>
    <row r="1981" spans="1:7" ht="15.75" customHeight="1" x14ac:dyDescent="0.2">
      <c r="A1981" s="71"/>
      <c r="B1981" s="72"/>
      <c r="C1981" s="72"/>
      <c r="D1981" s="72"/>
      <c r="E1981" s="74" t="s">
        <v>66</v>
      </c>
      <c r="F1981" s="74" t="str">
        <f ca="1">IFERROR(__xludf.DUMMYFUNCTION("IFERROR(IF(A1981=TODAY(),GOOGLEFINANCE(B1981),INDEX(GOOGLEFINANCE(B1981,""price"",A1981),2,2)))"),"")</f>
        <v/>
      </c>
      <c r="G1981" s="75" t="s">
        <v>66</v>
      </c>
    </row>
    <row r="1982" spans="1:7" ht="15.75" customHeight="1" x14ac:dyDescent="0.2">
      <c r="A1982" s="71"/>
      <c r="B1982" s="72"/>
      <c r="C1982" s="72"/>
      <c r="D1982" s="72"/>
      <c r="E1982" s="74" t="s">
        <v>66</v>
      </c>
      <c r="F1982" s="74" t="str">
        <f ca="1">IFERROR(__xludf.DUMMYFUNCTION("IFERROR(IF(A1982=TODAY(),GOOGLEFINANCE(B1982),INDEX(GOOGLEFINANCE(B1982,""price"",A1982),2,2)))"),"")</f>
        <v/>
      </c>
      <c r="G1982" s="75" t="s">
        <v>66</v>
      </c>
    </row>
    <row r="1983" spans="1:7" ht="15.75" customHeight="1" x14ac:dyDescent="0.2">
      <c r="A1983" s="71"/>
      <c r="B1983" s="72"/>
      <c r="C1983" s="72"/>
      <c r="D1983" s="72"/>
      <c r="E1983" s="74" t="s">
        <v>66</v>
      </c>
      <c r="F1983" s="74" t="str">
        <f ca="1">IFERROR(__xludf.DUMMYFUNCTION("IFERROR(IF(A1983=TODAY(),GOOGLEFINANCE(B1983),INDEX(GOOGLEFINANCE(B1983,""price"",A1983),2,2)))"),"")</f>
        <v/>
      </c>
      <c r="G1983" s="75" t="s">
        <v>66</v>
      </c>
    </row>
    <row r="1984" spans="1:7" ht="15.75" customHeight="1" x14ac:dyDescent="0.2">
      <c r="A1984" s="71"/>
      <c r="B1984" s="72"/>
      <c r="C1984" s="72"/>
      <c r="D1984" s="72"/>
      <c r="E1984" s="74" t="s">
        <v>66</v>
      </c>
      <c r="F1984" s="74" t="str">
        <f ca="1">IFERROR(__xludf.DUMMYFUNCTION("IFERROR(IF(A1984=TODAY(),GOOGLEFINANCE(B1984),INDEX(GOOGLEFINANCE(B1984,""price"",A1984),2,2)))"),"")</f>
        <v/>
      </c>
      <c r="G1984" s="75" t="s">
        <v>66</v>
      </c>
    </row>
    <row r="1985" spans="1:7" ht="15.75" customHeight="1" x14ac:dyDescent="0.2">
      <c r="A1985" s="71"/>
      <c r="B1985" s="72"/>
      <c r="C1985" s="72"/>
      <c r="D1985" s="72"/>
      <c r="E1985" s="74" t="s">
        <v>66</v>
      </c>
      <c r="F1985" s="74" t="str">
        <f ca="1">IFERROR(__xludf.DUMMYFUNCTION("IFERROR(IF(A1985=TODAY(),GOOGLEFINANCE(B1985),INDEX(GOOGLEFINANCE(B1985,""price"",A1985),2,2)))"),"")</f>
        <v/>
      </c>
      <c r="G1985" s="75" t="s">
        <v>66</v>
      </c>
    </row>
    <row r="1986" spans="1:7" ht="15.75" customHeight="1" x14ac:dyDescent="0.2">
      <c r="A1986" s="71"/>
      <c r="B1986" s="72"/>
      <c r="C1986" s="72"/>
      <c r="D1986" s="72"/>
      <c r="E1986" s="74" t="s">
        <v>66</v>
      </c>
      <c r="F1986" s="74" t="str">
        <f ca="1">IFERROR(__xludf.DUMMYFUNCTION("IFERROR(IF(A1986=TODAY(),GOOGLEFINANCE(B1986),INDEX(GOOGLEFINANCE(B1986,""price"",A1986),2,2)))"),"")</f>
        <v/>
      </c>
      <c r="G1986" s="75" t="s">
        <v>66</v>
      </c>
    </row>
    <row r="1987" spans="1:7" ht="15.75" customHeight="1" x14ac:dyDescent="0.2">
      <c r="A1987" s="71"/>
      <c r="B1987" s="72"/>
      <c r="C1987" s="72"/>
      <c r="D1987" s="72"/>
      <c r="E1987" s="74" t="s">
        <v>66</v>
      </c>
      <c r="F1987" s="74" t="str">
        <f ca="1">IFERROR(__xludf.DUMMYFUNCTION("IFERROR(IF(A1987=TODAY(),GOOGLEFINANCE(B1987),INDEX(GOOGLEFINANCE(B1987,""price"",A1987),2,2)))"),"")</f>
        <v/>
      </c>
      <c r="G1987" s="75" t="s">
        <v>66</v>
      </c>
    </row>
    <row r="1988" spans="1:7" ht="15.75" customHeight="1" x14ac:dyDescent="0.2">
      <c r="A1988" s="71"/>
      <c r="B1988" s="72"/>
      <c r="C1988" s="72"/>
      <c r="D1988" s="72"/>
      <c r="E1988" s="74" t="s">
        <v>66</v>
      </c>
      <c r="F1988" s="74" t="str">
        <f ca="1">IFERROR(__xludf.DUMMYFUNCTION("IFERROR(IF(A1988=TODAY(),GOOGLEFINANCE(B1988),INDEX(GOOGLEFINANCE(B1988,""price"",A1988),2,2)))"),"")</f>
        <v/>
      </c>
      <c r="G1988" s="75" t="s">
        <v>66</v>
      </c>
    </row>
    <row r="1989" spans="1:7" ht="15.75" customHeight="1" x14ac:dyDescent="0.2">
      <c r="A1989" s="71"/>
      <c r="B1989" s="72"/>
      <c r="C1989" s="72"/>
      <c r="D1989" s="72"/>
      <c r="E1989" s="74" t="s">
        <v>66</v>
      </c>
      <c r="F1989" s="74" t="str">
        <f ca="1">IFERROR(__xludf.DUMMYFUNCTION("IFERROR(IF(A1989=TODAY(),GOOGLEFINANCE(B1989),INDEX(GOOGLEFINANCE(B1989,""price"",A1989),2,2)))"),"")</f>
        <v/>
      </c>
      <c r="G1989" s="75" t="s">
        <v>66</v>
      </c>
    </row>
    <row r="1990" spans="1:7" ht="15.75" customHeight="1" x14ac:dyDescent="0.2">
      <c r="A1990" s="71"/>
      <c r="B1990" s="72"/>
      <c r="C1990" s="72"/>
      <c r="D1990" s="72"/>
      <c r="E1990" s="74" t="s">
        <v>66</v>
      </c>
      <c r="F1990" s="74" t="str">
        <f ca="1">IFERROR(__xludf.DUMMYFUNCTION("IFERROR(IF(A1990=TODAY(),GOOGLEFINANCE(B1990),INDEX(GOOGLEFINANCE(B1990,""price"",A1990),2,2)))"),"")</f>
        <v/>
      </c>
      <c r="G1990" s="75" t="s">
        <v>66</v>
      </c>
    </row>
    <row r="1991" spans="1:7" ht="15.75" customHeight="1" x14ac:dyDescent="0.2">
      <c r="A1991" s="71"/>
      <c r="B1991" s="72"/>
      <c r="C1991" s="72"/>
      <c r="D1991" s="72"/>
      <c r="E1991" s="74" t="s">
        <v>66</v>
      </c>
      <c r="F1991" s="74" t="str">
        <f ca="1">IFERROR(__xludf.DUMMYFUNCTION("IFERROR(IF(A1991=TODAY(),GOOGLEFINANCE(B1991),INDEX(GOOGLEFINANCE(B1991,""price"",A1991),2,2)))"),"")</f>
        <v/>
      </c>
      <c r="G1991" s="75" t="s">
        <v>66</v>
      </c>
    </row>
    <row r="1992" spans="1:7" ht="15.75" customHeight="1" x14ac:dyDescent="0.2">
      <c r="A1992" s="71"/>
      <c r="B1992" s="72"/>
      <c r="C1992" s="72"/>
      <c r="D1992" s="72"/>
      <c r="E1992" s="74" t="s">
        <v>66</v>
      </c>
      <c r="F1992" s="74" t="str">
        <f ca="1">IFERROR(__xludf.DUMMYFUNCTION("IFERROR(IF(A1992=TODAY(),GOOGLEFINANCE(B1992),INDEX(GOOGLEFINANCE(B1992,""price"",A1992),2,2)))"),"")</f>
        <v/>
      </c>
      <c r="G1992" s="75" t="s">
        <v>66</v>
      </c>
    </row>
    <row r="1993" spans="1:7" ht="15.75" customHeight="1" x14ac:dyDescent="0.2">
      <c r="A1993" s="71"/>
      <c r="B1993" s="72"/>
      <c r="C1993" s="72"/>
      <c r="D1993" s="72"/>
      <c r="E1993" s="74" t="s">
        <v>66</v>
      </c>
      <c r="F1993" s="74" t="str">
        <f ca="1">IFERROR(__xludf.DUMMYFUNCTION("IFERROR(IF(A1993=TODAY(),GOOGLEFINANCE(B1993),INDEX(GOOGLEFINANCE(B1993,""price"",A1993),2,2)))"),"")</f>
        <v/>
      </c>
      <c r="G1993" s="75" t="s">
        <v>66</v>
      </c>
    </row>
    <row r="1994" spans="1:7" ht="15.75" customHeight="1" x14ac:dyDescent="0.2">
      <c r="A1994" s="71"/>
      <c r="B1994" s="72"/>
      <c r="C1994" s="72"/>
      <c r="D1994" s="72"/>
      <c r="E1994" s="74" t="s">
        <v>66</v>
      </c>
      <c r="F1994" s="74" t="str">
        <f ca="1">IFERROR(__xludf.DUMMYFUNCTION("IFERROR(IF(A1994=TODAY(),GOOGLEFINANCE(B1994),INDEX(GOOGLEFINANCE(B1994,""price"",A1994),2,2)))"),"")</f>
        <v/>
      </c>
      <c r="G1994" s="75" t="s">
        <v>66</v>
      </c>
    </row>
    <row r="1995" spans="1:7" ht="15.75" customHeight="1" x14ac:dyDescent="0.2">
      <c r="A1995" s="71"/>
      <c r="B1995" s="72"/>
      <c r="C1995" s="72"/>
      <c r="D1995" s="72"/>
      <c r="E1995" s="74" t="s">
        <v>66</v>
      </c>
      <c r="F1995" s="74" t="str">
        <f ca="1">IFERROR(__xludf.DUMMYFUNCTION("IFERROR(IF(A1995=TODAY(),GOOGLEFINANCE(B1995),INDEX(GOOGLEFINANCE(B1995,""price"",A1995),2,2)))"),"")</f>
        <v/>
      </c>
      <c r="G1995" s="75" t="s">
        <v>66</v>
      </c>
    </row>
    <row r="1996" spans="1:7" ht="15.75" customHeight="1" x14ac:dyDescent="0.2">
      <c r="A1996" s="71"/>
      <c r="B1996" s="72"/>
      <c r="C1996" s="72"/>
      <c r="D1996" s="72"/>
      <c r="E1996" s="74" t="s">
        <v>66</v>
      </c>
      <c r="F1996" s="74" t="str">
        <f ca="1">IFERROR(__xludf.DUMMYFUNCTION("IFERROR(IF(A1996=TODAY(),GOOGLEFINANCE(B1996),INDEX(GOOGLEFINANCE(B1996,""price"",A1996),2,2)))"),"")</f>
        <v/>
      </c>
      <c r="G1996" s="75" t="s">
        <v>66</v>
      </c>
    </row>
    <row r="1997" spans="1:7" ht="15.75" customHeight="1" x14ac:dyDescent="0.2">
      <c r="A1997" s="71"/>
      <c r="B1997" s="72"/>
      <c r="C1997" s="72"/>
      <c r="D1997" s="72"/>
      <c r="E1997" s="74" t="s">
        <v>66</v>
      </c>
      <c r="F1997" s="74" t="str">
        <f ca="1">IFERROR(__xludf.DUMMYFUNCTION("IFERROR(IF(A1997=TODAY(),GOOGLEFINANCE(B1997),INDEX(GOOGLEFINANCE(B1997,""price"",A1997),2,2)))"),"")</f>
        <v/>
      </c>
      <c r="G1997" s="75" t="s">
        <v>66</v>
      </c>
    </row>
    <row r="1998" spans="1:7" ht="15.75" customHeight="1" x14ac:dyDescent="0.2">
      <c r="A1998" s="71"/>
      <c r="B1998" s="72"/>
      <c r="C1998" s="72"/>
      <c r="D1998" s="72"/>
      <c r="E1998" s="74" t="s">
        <v>66</v>
      </c>
      <c r="F1998" s="74" t="str">
        <f ca="1">IFERROR(__xludf.DUMMYFUNCTION("IFERROR(IF(A1998=TODAY(),GOOGLEFINANCE(B1998),INDEX(GOOGLEFINANCE(B1998,""price"",A1998),2,2)))"),"")</f>
        <v/>
      </c>
      <c r="G1998" s="75" t="s">
        <v>66</v>
      </c>
    </row>
    <row r="1999" spans="1:7" ht="15.75" customHeight="1" x14ac:dyDescent="0.2">
      <c r="A1999" s="71"/>
      <c r="B1999" s="72"/>
      <c r="C1999" s="72"/>
      <c r="D1999" s="72"/>
      <c r="E1999" s="74" t="s">
        <v>66</v>
      </c>
      <c r="F1999" s="74" t="str">
        <f ca="1">IFERROR(__xludf.DUMMYFUNCTION("IFERROR(IF(A1999=TODAY(),GOOGLEFINANCE(B1999),INDEX(GOOGLEFINANCE(B1999,""price"",A1999),2,2)))"),"")</f>
        <v/>
      </c>
      <c r="G1999" s="75" t="s">
        <v>66</v>
      </c>
    </row>
    <row r="2000" spans="1:7" ht="15.75" customHeight="1" x14ac:dyDescent="0.2">
      <c r="A2000" s="71"/>
      <c r="B2000" s="72"/>
      <c r="C2000" s="72"/>
      <c r="D2000" s="72"/>
      <c r="E2000" s="74" t="s">
        <v>66</v>
      </c>
      <c r="F2000" s="74" t="str">
        <f ca="1">IFERROR(__xludf.DUMMYFUNCTION("IFERROR(IF(A2000=TODAY(),GOOGLEFINANCE(B2000),INDEX(GOOGLEFINANCE(B2000,""price"",A2000),2,2)))"),"")</f>
        <v/>
      </c>
      <c r="G2000" s="75" t="s">
        <v>66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707A95-F50D-4CCE-9346-3D5E68B7F289}">
          <x14:formula1>
            <xm:f>DADOS!$A$2:$A$7</xm:f>
          </x14:formula1>
          <xm:sqref>B3:B2000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0"/>
  <sheetViews>
    <sheetView showGridLines="0" workbookViewId="0">
      <pane xSplit="1" topLeftCell="B1" activePane="topRight" state="frozen"/>
      <selection pane="topRight" activeCell="E6" sqref="E6"/>
    </sheetView>
  </sheetViews>
  <sheetFormatPr defaultColWidth="12.5703125" defaultRowHeight="15" customHeight="1" x14ac:dyDescent="0.2"/>
  <cols>
    <col min="1" max="1" width="8.5703125" style="51" bestFit="1" customWidth="1"/>
    <col min="2" max="2" width="42.42578125" style="51" bestFit="1" customWidth="1"/>
    <col min="3" max="3" width="14.5703125" style="51" bestFit="1" customWidth="1"/>
    <col min="4" max="4" width="5.140625" style="51" bestFit="1" customWidth="1"/>
    <col min="5" max="5" width="12.5703125" style="51" bestFit="1" customWidth="1"/>
    <col min="6" max="6" width="14" style="51" bestFit="1" customWidth="1"/>
    <col min="7" max="7" width="15.85546875" style="51" bestFit="1" customWidth="1"/>
    <col min="8" max="8" width="12.28515625" style="51" bestFit="1" customWidth="1"/>
    <col min="9" max="9" width="11.140625" style="51" bestFit="1" customWidth="1"/>
    <col min="10" max="10" width="8" style="51" bestFit="1" customWidth="1"/>
    <col min="11" max="11" width="13.85546875" style="51" bestFit="1" customWidth="1"/>
    <col min="12" max="12" width="9.85546875" style="51" bestFit="1" customWidth="1"/>
    <col min="13" max="13" width="13.5703125" style="51" bestFit="1" customWidth="1"/>
    <col min="14" max="14" width="11.140625" style="51" bestFit="1" customWidth="1"/>
    <col min="15" max="15" width="8.140625" style="51" bestFit="1" customWidth="1"/>
    <col min="16" max="16" width="9.140625" style="51" bestFit="1" customWidth="1"/>
    <col min="17" max="17" width="11.140625" style="51" bestFit="1" customWidth="1"/>
    <col min="18" max="18" width="8" style="51" bestFit="1" customWidth="1"/>
    <col min="19" max="19" width="2.85546875" style="51" hidden="1" customWidth="1"/>
    <col min="20" max="20" width="8.5703125" style="51" bestFit="1" customWidth="1"/>
    <col min="21" max="40" width="8.7109375" style="51" customWidth="1"/>
    <col min="41" max="16384" width="12.5703125" style="51"/>
  </cols>
  <sheetData>
    <row r="1" spans="1:40" ht="15.75" customHeight="1" x14ac:dyDescent="0.2">
      <c r="A1" s="77" t="s">
        <v>0</v>
      </c>
      <c r="B1" s="78" t="s">
        <v>37</v>
      </c>
      <c r="C1" s="77" t="s">
        <v>38</v>
      </c>
      <c r="D1" s="79" t="s">
        <v>39</v>
      </c>
      <c r="E1" s="80" t="s">
        <v>40</v>
      </c>
      <c r="F1" s="81" t="s">
        <v>41</v>
      </c>
      <c r="G1" s="82" t="s">
        <v>42</v>
      </c>
      <c r="H1" s="82" t="s">
        <v>43</v>
      </c>
      <c r="I1" s="83" t="s">
        <v>44</v>
      </c>
      <c r="J1" s="84"/>
      <c r="K1" s="85" t="s">
        <v>16</v>
      </c>
      <c r="L1" s="82" t="s">
        <v>45</v>
      </c>
      <c r="M1" s="86" t="s">
        <v>46</v>
      </c>
      <c r="N1" s="87" t="s">
        <v>47</v>
      </c>
      <c r="O1" s="84"/>
      <c r="P1" s="82" t="s">
        <v>48</v>
      </c>
      <c r="Q1" s="87" t="s">
        <v>49</v>
      </c>
      <c r="R1" s="84"/>
      <c r="S1" s="86"/>
      <c r="T1" s="88" t="s">
        <v>50</v>
      </c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</row>
    <row r="2" spans="1:40" ht="15.75" customHeight="1" x14ac:dyDescent="0.2">
      <c r="A2" s="90" t="s">
        <v>26</v>
      </c>
      <c r="B2" s="91" t="str">
        <f ca="1">IFERROR(__xludf.DUMMYFUNCTION("IFERROR(GOOGLEFINANCE(A2,""NAME""))"),"Maxi Renda Fundo de Investimento Imobiliario - FII")</f>
        <v>Maxi Renda Fundo de Investimento Imobiliario - FII</v>
      </c>
      <c r="C2" s="90" t="s">
        <v>51</v>
      </c>
      <c r="D2" s="92">
        <f>SUMIFS(Transações!$D$2:$D$2000,Transações!$A$2:$A$2000,A2,Transações!$I$2:$I$2000,"")</f>
        <v>150</v>
      </c>
      <c r="E2" s="93">
        <f ca="1">IFERROR(__xludf.DUMMYFUNCTION("iferror(GOOGLEFINANCE(A2, ""price""))"),9.29)</f>
        <v>9.2899999999999991</v>
      </c>
      <c r="F2" s="94">
        <f t="shared" ref="F2:F31" si="0">IF( D2&lt;&gt;0,(G2/D2),0)</f>
        <v>10.400001333333334</v>
      </c>
      <c r="G2" s="95">
        <f>SUMIFS(Transações!$G$2:$G$2000,Transações!$A$2:$A$2000,A2,Transações!$I$2:$I$2000,"")</f>
        <v>1560.0001999999999</v>
      </c>
      <c r="H2" s="96">
        <f t="shared" ref="H2:H31" ca="1" si="1">D2*E2</f>
        <v>1393.4999999999998</v>
      </c>
      <c r="I2" s="96">
        <f t="shared" ref="I2:I31" ca="1" si="2">H2-G2</f>
        <v>-166.50020000000018</v>
      </c>
      <c r="J2" s="97">
        <f t="shared" ref="J2:J31" ca="1" si="3">IF(D2&lt;&gt;0,((H2-G2)/G2),0)</f>
        <v>-0.10673088375245092</v>
      </c>
      <c r="K2" s="98">
        <f ca="1">SUMIFS(Transações!$S$2:$S$2000,Transações!$A$2:$A$2000,A2,Transações!$I$2:$I$2000,"")</f>
        <v>0</v>
      </c>
      <c r="L2" s="96">
        <f ca="1">IFERROR(SUMIFS(Transações!$T$2:$T$2000,Transações!$A$2:$A$2000,A2,Transações!$I$2:$I$2000,""),0)</f>
        <v>0</v>
      </c>
      <c r="M2" s="97">
        <f t="shared" ref="M2:M31" ca="1" si="4">IF(D2&lt;&gt;0,(L2/G2),0)</f>
        <v>0</v>
      </c>
      <c r="N2" s="96">
        <f t="shared" ref="N2:N31" ca="1" si="5">IF(ISBLANK(A2),"",(H2-G2+K2))</f>
        <v>-166.50020000000018</v>
      </c>
      <c r="O2" s="97">
        <f t="shared" ref="O2:O31" ca="1" si="6">IF(ISBLANK(A2),"",IF(D2&lt;&gt;0,N2/G2,0))</f>
        <v>-0.10673088375245092</v>
      </c>
      <c r="P2" s="96">
        <v>12.38822319</v>
      </c>
      <c r="Q2" s="96">
        <f t="shared" ref="Q2:Q31" ca="1" si="7">H2-G2-P2+K2</f>
        <v>-178.88842319000017</v>
      </c>
      <c r="R2" s="97">
        <f t="shared" ref="R2:R31" ca="1" si="8">IF(D2&lt;&gt;0,Q2/G2,"")</f>
        <v>-0.11467205144589095</v>
      </c>
      <c r="S2" s="99"/>
      <c r="T2" s="100" t="e">
        <f t="shared" ref="T2:T31" ca="1" si="9">H2/$H$33</f>
        <v>#VALUE!</v>
      </c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</row>
    <row r="3" spans="1:40" ht="15.75" customHeight="1" x14ac:dyDescent="0.2">
      <c r="A3" s="90" t="s">
        <v>27</v>
      </c>
      <c r="B3" s="91" t="str">
        <f ca="1">IFERROR(__xludf.DUMMYFUNCTION("IFERROR(GOOGLEFINANCE(A3,""NAME""))"),"Hedge Brasil Shopping FI Imobiliario - Un")</f>
        <v>Hedge Brasil Shopping FI Imobiliario - Un</v>
      </c>
      <c r="C3" s="90" t="s">
        <v>52</v>
      </c>
      <c r="D3" s="92">
        <f>SUMIFS(Transações!$D$2:$D$2000,Transações!$A$2:$A$2000,A3,Transações!$I$2:$I$2000,"")</f>
        <v>20</v>
      </c>
      <c r="E3" s="93">
        <f ca="1">IFERROR(__xludf.DUMMYFUNCTION("iferror(GOOGLEFINANCE(A3, ""price""))"),19.15)</f>
        <v>19.149999999999999</v>
      </c>
      <c r="F3" s="94">
        <f t="shared" si="0"/>
        <v>215.00000500000002</v>
      </c>
      <c r="G3" s="95">
        <f>SUMIFS(Transações!$G$2:$G$2000,Transações!$A$2:$A$2000,A3,Transações!$I$2:$I$2000,"")</f>
        <v>4300.0001000000002</v>
      </c>
      <c r="H3" s="96">
        <f t="shared" ca="1" si="1"/>
        <v>383</v>
      </c>
      <c r="I3" s="96">
        <f t="shared" ca="1" si="2"/>
        <v>-3917.0001000000002</v>
      </c>
      <c r="J3" s="97">
        <f t="shared" ca="1" si="3"/>
        <v>-0.91093023462952938</v>
      </c>
      <c r="K3" s="98">
        <f ca="1">SUMIFS(Transações!$S$2:$S$2000,Transações!$A$2:$A$2000,A3,Transações!$I$2:$I$2000,"")</f>
        <v>0</v>
      </c>
      <c r="L3" s="96">
        <f ca="1">IFERROR(SUMIFS(Transações!$T$2:$T$2000,Transações!$A$2:$A$2000,A3,Transações!$I$2:$I$2000,""),0)</f>
        <v>0</v>
      </c>
      <c r="M3" s="97">
        <f t="shared" ca="1" si="4"/>
        <v>0</v>
      </c>
      <c r="N3" s="96">
        <f t="shared" ca="1" si="5"/>
        <v>-3917.0001000000002</v>
      </c>
      <c r="O3" s="97">
        <f t="shared" ca="1" si="6"/>
        <v>-0.91093023462952938</v>
      </c>
      <c r="P3" s="96">
        <v>124.13032990000001</v>
      </c>
      <c r="Q3" s="96">
        <f t="shared" ca="1" si="7"/>
        <v>-4041.1304299000003</v>
      </c>
      <c r="R3" s="97">
        <f t="shared" ca="1" si="8"/>
        <v>-0.93979775253958719</v>
      </c>
      <c r="S3" s="99"/>
      <c r="T3" s="100" t="e">
        <f t="shared" ca="1" si="9"/>
        <v>#VALUE!</v>
      </c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</row>
    <row r="4" spans="1:40" ht="15.75" customHeight="1" x14ac:dyDescent="0.2">
      <c r="A4" s="90" t="s">
        <v>28</v>
      </c>
      <c r="B4" s="91" t="str">
        <f ca="1">IFERROR(__xludf.DUMMYFUNCTION("IFERROR(GOOGLEFINANCE(A4,""NAME""))"),"Patria Log FII RL")</f>
        <v>Patria Log FII RL</v>
      </c>
      <c r="C4" s="90" t="s">
        <v>53</v>
      </c>
      <c r="D4" s="92">
        <f>SUMIFS(Transações!$D$2:$D$2000,Transações!$A$2:$A$2000,A4,Transações!$I$2:$I$2000,"")</f>
        <v>60</v>
      </c>
      <c r="E4" s="93">
        <f ca="1">IFERROR(__xludf.DUMMYFUNCTION("iferror(GOOGLEFINANCE(A4, ""price""))"),155)</f>
        <v>155</v>
      </c>
      <c r="F4" s="94">
        <f t="shared" si="0"/>
        <v>35.833338333333337</v>
      </c>
      <c r="G4" s="95">
        <f>SUMIFS(Transações!$G$2:$G$2000,Transações!$A$2:$A$2000,A4,Transações!$I$2:$I$2000,"")</f>
        <v>2150.0003000000002</v>
      </c>
      <c r="H4" s="96">
        <f t="shared" ca="1" si="1"/>
        <v>9300</v>
      </c>
      <c r="I4" s="96">
        <f t="shared" ca="1" si="2"/>
        <v>7149.9997000000003</v>
      </c>
      <c r="J4" s="97">
        <f t="shared" ca="1" si="3"/>
        <v>3.3255807917794242</v>
      </c>
      <c r="K4" s="98">
        <f ca="1">SUMIFS(Transações!$S$2:$S$2000,Transações!$A$2:$A$2000,A4,Transações!$I$2:$I$2000,"")</f>
        <v>0</v>
      </c>
      <c r="L4" s="96">
        <f ca="1">IFERROR(SUMIFS(Transações!$T$2:$T$2000,Transações!$A$2:$A$2000,A4,Transações!$I$2:$I$2000,""),0)</f>
        <v>0</v>
      </c>
      <c r="M4" s="97">
        <f t="shared" ca="1" si="4"/>
        <v>0</v>
      </c>
      <c r="N4" s="96">
        <f t="shared" ca="1" si="5"/>
        <v>7149.9997000000003</v>
      </c>
      <c r="O4" s="97">
        <f t="shared" ca="1" si="6"/>
        <v>3.3255807917794242</v>
      </c>
      <c r="P4" s="96">
        <v>60.385027809999997</v>
      </c>
      <c r="Q4" s="96">
        <f t="shared" ca="1" si="7"/>
        <v>7089.6146721900004</v>
      </c>
      <c r="R4" s="97">
        <f t="shared" ca="1" si="8"/>
        <v>3.2974947362518972</v>
      </c>
      <c r="S4" s="99"/>
      <c r="T4" s="100" t="e">
        <f t="shared" ca="1" si="9"/>
        <v>#VALUE!</v>
      </c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</row>
    <row r="5" spans="1:40" ht="15.75" customHeight="1" x14ac:dyDescent="0.2">
      <c r="A5" s="90" t="s">
        <v>29</v>
      </c>
      <c r="B5" s="91" t="str">
        <f ca="1">IFERROR(__xludf.DUMMYFUNCTION("IFERROR(GOOGLEFINANCE(A5,""NAME""))"),"FII Tellus Rio Bravo Renda Logistica - FII")</f>
        <v>FII Tellus Rio Bravo Renda Logistica - FII</v>
      </c>
      <c r="C5" s="90" t="s">
        <v>53</v>
      </c>
      <c r="D5" s="92">
        <f>SUMIFS(Transações!$D$2:$D$2000,Transações!$A$2:$A$2000,A5,Transações!$I$2:$I$2000,"")</f>
        <v>10</v>
      </c>
      <c r="E5" s="93">
        <f ca="1">IFERROR(__xludf.DUMMYFUNCTION("iferror(GOOGLEFINANCE(A5, ""price""))"),60.42)</f>
        <v>60.42</v>
      </c>
      <c r="F5" s="94">
        <f t="shared" si="0"/>
        <v>98.000100000000003</v>
      </c>
      <c r="G5" s="95">
        <f>SUMIFS(Transações!$G$2:$G$2000,Transações!$A$2:$A$2000,A5,Transações!$I$2:$I$2000,"")</f>
        <v>980.00099999999998</v>
      </c>
      <c r="H5" s="96">
        <f t="shared" ca="1" si="1"/>
        <v>604.20000000000005</v>
      </c>
      <c r="I5" s="96">
        <f t="shared" ca="1" si="2"/>
        <v>-375.80099999999993</v>
      </c>
      <c r="J5" s="97">
        <f t="shared" ca="1" si="3"/>
        <v>-0.38347001686732968</v>
      </c>
      <c r="K5" s="98">
        <f ca="1">SUMIFS(Transações!$S$2:$S$2000,Transações!$A$2:$A$2000,A5,Transações!$I$2:$I$2000,"")</f>
        <v>0</v>
      </c>
      <c r="L5" s="96">
        <f ca="1">IFERROR(SUMIFS(Transações!$T$2:$T$2000,Transações!$A$2:$A$2000,A5,Transações!$I$2:$I$2000,""),0)</f>
        <v>0</v>
      </c>
      <c r="M5" s="97">
        <f t="shared" ca="1" si="4"/>
        <v>0</v>
      </c>
      <c r="N5" s="96">
        <f t="shared" ca="1" si="5"/>
        <v>-375.80099999999993</v>
      </c>
      <c r="O5" s="97">
        <f t="shared" ca="1" si="6"/>
        <v>-0.38347001686732968</v>
      </c>
      <c r="P5" s="96">
        <v>30.69817273</v>
      </c>
      <c r="Q5" s="96">
        <f t="shared" ca="1" si="7"/>
        <v>-406.49917272999994</v>
      </c>
      <c r="R5" s="97">
        <f t="shared" ca="1" si="8"/>
        <v>-0.41479465095443774</v>
      </c>
      <c r="S5" s="99"/>
      <c r="T5" s="100" t="e">
        <f t="shared" ca="1" si="9"/>
        <v>#VALUE!</v>
      </c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</row>
    <row r="6" spans="1:40" ht="15.75" customHeight="1" x14ac:dyDescent="0.2">
      <c r="A6" s="90" t="s">
        <v>30</v>
      </c>
      <c r="B6" s="91" t="str">
        <f ca="1">IFERROR(__xludf.DUMMYFUNCTION("IFERROR(GOOGLEFINANCE(A6,""NAME""))"),"")</f>
        <v/>
      </c>
      <c r="C6" s="90" t="s">
        <v>54</v>
      </c>
      <c r="D6" s="92">
        <f>SUMIFS(Transações!$D$2:$D$2000,Transações!$A$2:$A$2000,A6,Transações!$I$2:$I$2000,"")</f>
        <v>100</v>
      </c>
      <c r="E6" s="93" t="str">
        <f ca="1">IFERROR(__xludf.DUMMYFUNCTION("iferror(GOOGLEFINANCE(A6, ""price""))"),"")</f>
        <v/>
      </c>
      <c r="F6" s="94">
        <f t="shared" si="0"/>
        <v>8.1999999999999993</v>
      </c>
      <c r="G6" s="95">
        <f>SUMIFS(Transações!$G$2:$G$2000,Transações!$A$2:$A$2000,A6,Transações!$I$2:$I$2000,"")</f>
        <v>819.99999999999989</v>
      </c>
      <c r="H6" s="96" t="e">
        <f t="shared" ca="1" si="1"/>
        <v>#VALUE!</v>
      </c>
      <c r="I6" s="96" t="e">
        <f t="shared" ca="1" si="2"/>
        <v>#VALUE!</v>
      </c>
      <c r="J6" s="97" t="e">
        <f t="shared" ca="1" si="3"/>
        <v>#VALUE!</v>
      </c>
      <c r="K6" s="98">
        <f ca="1">SUMIFS(Transações!$S$2:$S$2000,Transações!$A$2:$A$2000,A6,Transações!$I$2:$I$2000,"")</f>
        <v>0</v>
      </c>
      <c r="L6" s="96">
        <f ca="1">IFERROR(SUMIFS(Transações!$T$2:$T$2000,Transações!$A$2:$A$2000,A6,Transações!$I$2:$I$2000,""),0)</f>
        <v>0</v>
      </c>
      <c r="M6" s="97">
        <f t="shared" ca="1" si="4"/>
        <v>0</v>
      </c>
      <c r="N6" s="96" t="e">
        <f t="shared" ca="1" si="5"/>
        <v>#VALUE!</v>
      </c>
      <c r="O6" s="97" t="e">
        <f t="shared" ca="1" si="6"/>
        <v>#VALUE!</v>
      </c>
      <c r="P6" s="96">
        <v>27.36367679</v>
      </c>
      <c r="Q6" s="96" t="e">
        <f t="shared" ca="1" si="7"/>
        <v>#VALUE!</v>
      </c>
      <c r="R6" s="97" t="e">
        <f t="shared" ca="1" si="8"/>
        <v>#VALUE!</v>
      </c>
      <c r="S6" s="99"/>
      <c r="T6" s="100" t="e">
        <f t="shared" ca="1" si="9"/>
        <v>#VALUE!</v>
      </c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</row>
    <row r="7" spans="1:40" ht="15.75" customHeight="1" x14ac:dyDescent="0.2">
      <c r="A7" s="90" t="s">
        <v>31</v>
      </c>
      <c r="B7" s="91" t="str">
        <f ca="1">IFERROR(__xludf.DUMMYFUNCTION("IFERROR(GOOGLEFINANCE(A7,""NAME""))"),"Fator Verita Fundo Investimento Imobiliario - FII")</f>
        <v>Fator Verita Fundo Investimento Imobiliario - FII</v>
      </c>
      <c r="C7" s="90" t="s">
        <v>51</v>
      </c>
      <c r="D7" s="92">
        <f>SUMIFS(Transações!$D$2:$D$2000,Transações!$A$2:$A$2000,A7,Transações!$I$2:$I$2000,"")</f>
        <v>20</v>
      </c>
      <c r="E7" s="93">
        <f ca="1">IFERROR(__xludf.DUMMYFUNCTION("iferror(GOOGLEFINANCE(A7, ""price""))"),78.8)</f>
        <v>78.8</v>
      </c>
      <c r="F7" s="94">
        <f t="shared" si="0"/>
        <v>85</v>
      </c>
      <c r="G7" s="95">
        <f>SUMIFS(Transações!$G$2:$G$2000,Transações!$A$2:$A$2000,A7,Transações!$I$2:$I$2000,"")</f>
        <v>1700</v>
      </c>
      <c r="H7" s="96">
        <f t="shared" ca="1" si="1"/>
        <v>1576</v>
      </c>
      <c r="I7" s="96">
        <f t="shared" ca="1" si="2"/>
        <v>-124</v>
      </c>
      <c r="J7" s="97">
        <f t="shared" ca="1" si="3"/>
        <v>-7.2941176470588232E-2</v>
      </c>
      <c r="K7" s="98">
        <f ca="1">SUMIFS(Transações!$S$2:$S$2000,Transações!$A$2:$A$2000,A7,Transações!$I$2:$I$2000,"")</f>
        <v>0</v>
      </c>
      <c r="L7" s="96">
        <f ca="1">IFERROR(SUMIFS(Transações!$T$2:$T$2000,Transações!$A$2:$A$2000,A7,Transações!$I$2:$I$2000,""),0)</f>
        <v>0</v>
      </c>
      <c r="M7" s="97">
        <f t="shared" ca="1" si="4"/>
        <v>0</v>
      </c>
      <c r="N7" s="96">
        <f t="shared" ca="1" si="5"/>
        <v>-124</v>
      </c>
      <c r="O7" s="97">
        <f t="shared" ca="1" si="6"/>
        <v>-7.2941176470588232E-2</v>
      </c>
      <c r="P7" s="96">
        <v>56.72957383</v>
      </c>
      <c r="Q7" s="96">
        <f t="shared" ca="1" si="7"/>
        <v>-180.72957382999999</v>
      </c>
      <c r="R7" s="97">
        <f t="shared" ca="1" si="8"/>
        <v>-0.10631151401764706</v>
      </c>
      <c r="S7" s="99"/>
      <c r="T7" s="100" t="e">
        <f t="shared" ca="1" si="9"/>
        <v>#VALUE!</v>
      </c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</row>
    <row r="8" spans="1:40" ht="15.75" customHeight="1" x14ac:dyDescent="0.2">
      <c r="A8" s="90"/>
      <c r="B8" s="91" t="str">
        <f ca="1">IFERROR(__xludf.DUMMYFUNCTION("IFERROR(GOOGLEFINANCE(A8,""NAME""))"),"")</f>
        <v/>
      </c>
      <c r="C8" s="90"/>
      <c r="D8" s="92">
        <f>SUMIFS(Transações!$D$2:$D$2000,Transações!$A$2:$A$2000,A8,Transações!$I$2:$I$2000,"")</f>
        <v>0</v>
      </c>
      <c r="E8" s="93" t="str">
        <f ca="1">IFERROR(__xludf.DUMMYFUNCTION("iferror(GOOGLEFINANCE(A8, ""price""))"),"")</f>
        <v/>
      </c>
      <c r="F8" s="94">
        <f t="shared" si="0"/>
        <v>0</v>
      </c>
      <c r="G8" s="95">
        <f>SUMIFS(Transações!$G$2:$G$2000,Transações!$A$2:$A$2000,A8,Transações!$I$2:$I$2000,"")</f>
        <v>0</v>
      </c>
      <c r="H8" s="96" t="e">
        <f t="shared" ca="1" si="1"/>
        <v>#VALUE!</v>
      </c>
      <c r="I8" s="96" t="e">
        <f t="shared" ca="1" si="2"/>
        <v>#VALUE!</v>
      </c>
      <c r="J8" s="97">
        <f t="shared" si="3"/>
        <v>0</v>
      </c>
      <c r="K8" s="98">
        <f>SUMIFS(Transações!$S$2:$S$2000,Transações!$A$2:$A$2000,A8,Transações!$I$2:$I$2000,"")</f>
        <v>0</v>
      </c>
      <c r="L8" s="96">
        <f>IFERROR(SUMIFS(Transações!$T$2:$T$2000,Transações!$A$2:$A$2000,A8,Transações!$I$2:$I$2000,""),0)</f>
        <v>0</v>
      </c>
      <c r="M8" s="97">
        <f t="shared" si="4"/>
        <v>0</v>
      </c>
      <c r="N8" s="96" t="str">
        <f t="shared" si="5"/>
        <v/>
      </c>
      <c r="O8" s="97" t="str">
        <f t="shared" si="6"/>
        <v/>
      </c>
      <c r="P8" s="96" t="s">
        <v>66</v>
      </c>
      <c r="Q8" s="96" t="e">
        <f t="shared" ca="1" si="7"/>
        <v>#VALUE!</v>
      </c>
      <c r="R8" s="97" t="str">
        <f t="shared" si="8"/>
        <v/>
      </c>
      <c r="S8" s="99"/>
      <c r="T8" s="100" t="e">
        <f t="shared" ca="1" si="9"/>
        <v>#VALUE!</v>
      </c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</row>
    <row r="9" spans="1:40" ht="15.75" customHeight="1" x14ac:dyDescent="0.2">
      <c r="A9" s="90"/>
      <c r="B9" s="91" t="str">
        <f ca="1">IFERROR(__xludf.DUMMYFUNCTION("IFERROR(GOOGLEFINANCE(A9,""NAME""))"),"")</f>
        <v/>
      </c>
      <c r="C9" s="90"/>
      <c r="D9" s="92">
        <f>SUMIFS(Transações!$D$2:$D$2000,Transações!$A$2:$A$2000,A9,Transações!$I$2:$I$2000,"")</f>
        <v>0</v>
      </c>
      <c r="E9" s="93" t="str">
        <f ca="1">IFERROR(__xludf.DUMMYFUNCTION("iferror(GOOGLEFINANCE(A9, ""price""))"),"")</f>
        <v/>
      </c>
      <c r="F9" s="94">
        <f t="shared" si="0"/>
        <v>0</v>
      </c>
      <c r="G9" s="95">
        <f>SUMIFS(Transações!$G$2:$G$2000,Transações!$A$2:$A$2000,A9,Transações!$I$2:$I$2000,"")</f>
        <v>0</v>
      </c>
      <c r="H9" s="96" t="e">
        <f t="shared" ca="1" si="1"/>
        <v>#VALUE!</v>
      </c>
      <c r="I9" s="96" t="e">
        <f t="shared" ca="1" si="2"/>
        <v>#VALUE!</v>
      </c>
      <c r="J9" s="97">
        <f t="shared" si="3"/>
        <v>0</v>
      </c>
      <c r="K9" s="98">
        <f>SUMIFS(Transações!$S$2:$S$2000,Transações!$A$2:$A$2000,A9,Transações!$I$2:$I$2000,"")</f>
        <v>0</v>
      </c>
      <c r="L9" s="96">
        <f>IFERROR(SUMIFS(Transações!$T$2:$T$2000,Transações!$A$2:$A$2000,A9,Transações!$I$2:$I$2000,""),0)</f>
        <v>0</v>
      </c>
      <c r="M9" s="97">
        <f t="shared" si="4"/>
        <v>0</v>
      </c>
      <c r="N9" s="96" t="str">
        <f t="shared" si="5"/>
        <v/>
      </c>
      <c r="O9" s="97" t="str">
        <f t="shared" si="6"/>
        <v/>
      </c>
      <c r="P9" s="96" t="s">
        <v>66</v>
      </c>
      <c r="Q9" s="96" t="e">
        <f t="shared" ca="1" si="7"/>
        <v>#VALUE!</v>
      </c>
      <c r="R9" s="97" t="str">
        <f t="shared" si="8"/>
        <v/>
      </c>
      <c r="S9" s="99"/>
      <c r="T9" s="100" t="e">
        <f t="shared" ca="1" si="9"/>
        <v>#VALUE!</v>
      </c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</row>
    <row r="10" spans="1:40" ht="15.75" customHeight="1" x14ac:dyDescent="0.2">
      <c r="A10" s="90"/>
      <c r="B10" s="91" t="str">
        <f ca="1">IFERROR(__xludf.DUMMYFUNCTION("IFERROR(GOOGLEFINANCE(A10,""NAME""))"),"")</f>
        <v/>
      </c>
      <c r="C10" s="90"/>
      <c r="D10" s="92">
        <f>SUMIFS(Transações!$D$2:$D$2000,Transações!$A$2:$A$2000,A10,Transações!$I$2:$I$2000,"")</f>
        <v>0</v>
      </c>
      <c r="E10" s="93" t="str">
        <f ca="1">IFERROR(__xludf.DUMMYFUNCTION("iferror(GOOGLEFINANCE(A10, ""price""))"),"")</f>
        <v/>
      </c>
      <c r="F10" s="94">
        <f t="shared" si="0"/>
        <v>0</v>
      </c>
      <c r="G10" s="95">
        <f>SUMIFS(Transações!$G$2:$G$2000,Transações!$A$2:$A$2000,A10,Transações!$I$2:$I$2000,"")</f>
        <v>0</v>
      </c>
      <c r="H10" s="96" t="e">
        <f t="shared" ca="1" si="1"/>
        <v>#VALUE!</v>
      </c>
      <c r="I10" s="96" t="e">
        <f t="shared" ca="1" si="2"/>
        <v>#VALUE!</v>
      </c>
      <c r="J10" s="97">
        <f t="shared" si="3"/>
        <v>0</v>
      </c>
      <c r="K10" s="98">
        <f>SUMIFS(Transações!$S$2:$S$2000,Transações!$A$2:$A$2000,A10,Transações!$I$2:$I$2000,"")</f>
        <v>0</v>
      </c>
      <c r="L10" s="96">
        <f>IFERROR(SUMIFS(Transações!$T$2:$T$2000,Transações!$A$2:$A$2000,A10,Transações!$I$2:$I$2000,""),0)</f>
        <v>0</v>
      </c>
      <c r="M10" s="97">
        <f t="shared" si="4"/>
        <v>0</v>
      </c>
      <c r="N10" s="96" t="str">
        <f t="shared" si="5"/>
        <v/>
      </c>
      <c r="O10" s="97" t="str">
        <f t="shared" si="6"/>
        <v/>
      </c>
      <c r="P10" s="96" t="s">
        <v>66</v>
      </c>
      <c r="Q10" s="96" t="e">
        <f t="shared" ca="1" si="7"/>
        <v>#VALUE!</v>
      </c>
      <c r="R10" s="97" t="str">
        <f t="shared" si="8"/>
        <v/>
      </c>
      <c r="S10" s="99"/>
      <c r="T10" s="100" t="e">
        <f t="shared" ca="1" si="9"/>
        <v>#VALUE!</v>
      </c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</row>
    <row r="11" spans="1:40" ht="15.75" customHeight="1" x14ac:dyDescent="0.2">
      <c r="A11" s="90"/>
      <c r="B11" s="91" t="str">
        <f ca="1">IFERROR(__xludf.DUMMYFUNCTION("IFERROR(GOOGLEFINANCE(A11,""NAME""))"),"")</f>
        <v/>
      </c>
      <c r="C11" s="90"/>
      <c r="D11" s="102">
        <f>SUMIFS(Transações!$D$2:$D$2000,Transações!$A$2:$A$2000,A11,Transações!$I$2:$I$2000,"")</f>
        <v>0</v>
      </c>
      <c r="E11" s="93" t="str">
        <f ca="1">IFERROR(__xludf.DUMMYFUNCTION("iferror(GOOGLEFINANCE(A11, ""price""))"),"")</f>
        <v/>
      </c>
      <c r="F11" s="94">
        <f t="shared" si="0"/>
        <v>0</v>
      </c>
      <c r="G11" s="95">
        <f>SUMIFS(Transações!$G$2:$G$2000,Transações!$A$2:$A$2000,A11,Transações!$I$2:$I$2000,"")</f>
        <v>0</v>
      </c>
      <c r="H11" s="96" t="e">
        <f t="shared" ca="1" si="1"/>
        <v>#VALUE!</v>
      </c>
      <c r="I11" s="96" t="e">
        <f t="shared" ca="1" si="2"/>
        <v>#VALUE!</v>
      </c>
      <c r="J11" s="97">
        <f t="shared" si="3"/>
        <v>0</v>
      </c>
      <c r="K11" s="98">
        <f>SUMIFS(Transações!$S$2:$S$2000,Transações!$A$2:$A$2000,A11,Transações!$I$2:$I$2000,"")</f>
        <v>0</v>
      </c>
      <c r="L11" s="96">
        <f>IFERROR(SUMIFS(Transações!$T$2:$T$2000,Transações!$A$2:$A$2000,A11,Transações!$I$2:$I$2000,""),0)</f>
        <v>0</v>
      </c>
      <c r="M11" s="97">
        <f t="shared" si="4"/>
        <v>0</v>
      </c>
      <c r="N11" s="96" t="str">
        <f t="shared" si="5"/>
        <v/>
      </c>
      <c r="O11" s="97" t="str">
        <f t="shared" si="6"/>
        <v/>
      </c>
      <c r="P11" s="96" t="s">
        <v>66</v>
      </c>
      <c r="Q11" s="96" t="e">
        <f t="shared" ca="1" si="7"/>
        <v>#VALUE!</v>
      </c>
      <c r="R11" s="97" t="str">
        <f t="shared" si="8"/>
        <v/>
      </c>
      <c r="S11" s="99"/>
      <c r="T11" s="100" t="e">
        <f t="shared" ca="1" si="9"/>
        <v>#VALUE!</v>
      </c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</row>
    <row r="12" spans="1:40" ht="15.75" customHeight="1" x14ac:dyDescent="0.2">
      <c r="A12" s="90"/>
      <c r="B12" s="91" t="str">
        <f ca="1">IFERROR(__xludf.DUMMYFUNCTION("IFERROR(GOOGLEFINANCE(A12,""NAME""))"),"")</f>
        <v/>
      </c>
      <c r="C12" s="90"/>
      <c r="D12" s="102">
        <f>SUMIFS(Transações!$D$2:$D$2000,Transações!$A$2:$A$2000,A12,Transações!$I$2:$I$2000,"")</f>
        <v>0</v>
      </c>
      <c r="E12" s="93" t="str">
        <f ca="1">IFERROR(__xludf.DUMMYFUNCTION("iferror(GOOGLEFINANCE(A12, ""price""))"),"")</f>
        <v/>
      </c>
      <c r="F12" s="94">
        <f t="shared" si="0"/>
        <v>0</v>
      </c>
      <c r="G12" s="95">
        <f>SUMIFS(Transações!$G$2:$G$2000,Transações!$A$2:$A$2000,A12,Transações!$I$2:$I$2000,"")</f>
        <v>0</v>
      </c>
      <c r="H12" s="96" t="e">
        <f t="shared" ca="1" si="1"/>
        <v>#VALUE!</v>
      </c>
      <c r="I12" s="96" t="e">
        <f t="shared" ca="1" si="2"/>
        <v>#VALUE!</v>
      </c>
      <c r="J12" s="97">
        <f t="shared" si="3"/>
        <v>0</v>
      </c>
      <c r="K12" s="98">
        <f>SUMIFS(Transações!$S$2:$S$2000,Transações!$A$2:$A$2000,A12,Transações!$I$2:$I$2000,"")</f>
        <v>0</v>
      </c>
      <c r="L12" s="96">
        <f>IFERROR(SUMIFS(Transações!$T$2:$T$2000,Transações!$A$2:$A$2000,A12,Transações!$I$2:$I$2000,""),0)</f>
        <v>0</v>
      </c>
      <c r="M12" s="97">
        <f t="shared" si="4"/>
        <v>0</v>
      </c>
      <c r="N12" s="96" t="str">
        <f t="shared" si="5"/>
        <v/>
      </c>
      <c r="O12" s="97" t="str">
        <f t="shared" si="6"/>
        <v/>
      </c>
      <c r="P12" s="96" t="s">
        <v>66</v>
      </c>
      <c r="Q12" s="96" t="e">
        <f t="shared" ca="1" si="7"/>
        <v>#VALUE!</v>
      </c>
      <c r="R12" s="97" t="str">
        <f t="shared" si="8"/>
        <v/>
      </c>
      <c r="S12" s="99"/>
      <c r="T12" s="100" t="e">
        <f t="shared" ca="1" si="9"/>
        <v>#VALUE!</v>
      </c>
      <c r="U12" s="101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</row>
    <row r="13" spans="1:40" ht="15.75" customHeight="1" x14ac:dyDescent="0.2">
      <c r="A13" s="90"/>
      <c r="B13" s="91" t="str">
        <f ca="1">IFERROR(__xludf.DUMMYFUNCTION("IFERROR(GOOGLEFINANCE(A13,""NAME""))"),"")</f>
        <v/>
      </c>
      <c r="C13" s="90"/>
      <c r="D13" s="102">
        <f>SUMIFS(Transações!$D$2:$D$2000,Transações!$A$2:$A$2000,A13,Transações!$I$2:$I$2000,"")</f>
        <v>0</v>
      </c>
      <c r="E13" s="93" t="str">
        <f ca="1">IFERROR(__xludf.DUMMYFUNCTION("iferror(GOOGLEFINANCE(A13, ""price""))"),"")</f>
        <v/>
      </c>
      <c r="F13" s="94">
        <f t="shared" si="0"/>
        <v>0</v>
      </c>
      <c r="G13" s="95">
        <f>SUMIFS(Transações!$G$2:$G$2000,Transações!$A$2:$A$2000,A13,Transações!$I$2:$I$2000,"")</f>
        <v>0</v>
      </c>
      <c r="H13" s="96" t="e">
        <f t="shared" ca="1" si="1"/>
        <v>#VALUE!</v>
      </c>
      <c r="I13" s="96" t="e">
        <f t="shared" ca="1" si="2"/>
        <v>#VALUE!</v>
      </c>
      <c r="J13" s="97">
        <f t="shared" si="3"/>
        <v>0</v>
      </c>
      <c r="K13" s="98">
        <f>SUMIFS(Transações!$S$2:$S$2000,Transações!$A$2:$A$2000,A13,Transações!$I$2:$I$2000,"")</f>
        <v>0</v>
      </c>
      <c r="L13" s="96">
        <f>IFERROR(SUMIFS(Transações!$T$2:$T$2000,Transações!$A$2:$A$2000,A13,Transações!$I$2:$I$2000,""),0)</f>
        <v>0</v>
      </c>
      <c r="M13" s="97">
        <f t="shared" si="4"/>
        <v>0</v>
      </c>
      <c r="N13" s="96" t="str">
        <f t="shared" si="5"/>
        <v/>
      </c>
      <c r="O13" s="97" t="str">
        <f t="shared" si="6"/>
        <v/>
      </c>
      <c r="P13" s="96" t="s">
        <v>66</v>
      </c>
      <c r="Q13" s="96" t="e">
        <f t="shared" ca="1" si="7"/>
        <v>#VALUE!</v>
      </c>
      <c r="R13" s="97" t="str">
        <f t="shared" si="8"/>
        <v/>
      </c>
      <c r="S13" s="99"/>
      <c r="T13" s="100" t="e">
        <f t="shared" ca="1" si="9"/>
        <v>#VALUE!</v>
      </c>
      <c r="U13" s="101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</row>
    <row r="14" spans="1:40" ht="15.75" customHeight="1" x14ac:dyDescent="0.2">
      <c r="A14" s="90"/>
      <c r="B14" s="91" t="str">
        <f ca="1">IFERROR(__xludf.DUMMYFUNCTION("IFERROR(GOOGLEFINANCE(A14,""NAME""))"),"")</f>
        <v/>
      </c>
      <c r="C14" s="90"/>
      <c r="D14" s="102">
        <f>SUMIFS(Transações!$D$2:$D$2000,Transações!$A$2:$A$2000,A14,Transações!$I$2:$I$2000,"")</f>
        <v>0</v>
      </c>
      <c r="E14" s="93" t="str">
        <f ca="1">IFERROR(__xludf.DUMMYFUNCTION("iferror(GOOGLEFINANCE(A14, ""price""))"),"")</f>
        <v/>
      </c>
      <c r="F14" s="94">
        <f t="shared" si="0"/>
        <v>0</v>
      </c>
      <c r="G14" s="95">
        <f>SUMIFS(Transações!$G$2:$G$2000,Transações!$A$2:$A$2000,A14,Transações!$I$2:$I$2000,"")</f>
        <v>0</v>
      </c>
      <c r="H14" s="96" t="e">
        <f t="shared" ca="1" si="1"/>
        <v>#VALUE!</v>
      </c>
      <c r="I14" s="96" t="e">
        <f t="shared" ca="1" si="2"/>
        <v>#VALUE!</v>
      </c>
      <c r="J14" s="97">
        <f t="shared" si="3"/>
        <v>0</v>
      </c>
      <c r="K14" s="98">
        <f>SUMIFS(Transações!$S$2:$S$2000,Transações!$A$2:$A$2000,A14,Transações!$I$2:$I$2000,"")</f>
        <v>0</v>
      </c>
      <c r="L14" s="96">
        <f>IFERROR(SUMIFS(Transações!$T$2:$T$2000,Transações!$A$2:$A$2000,A14,Transações!$I$2:$I$2000,""),0)</f>
        <v>0</v>
      </c>
      <c r="M14" s="97">
        <f t="shared" si="4"/>
        <v>0</v>
      </c>
      <c r="N14" s="96" t="str">
        <f t="shared" si="5"/>
        <v/>
      </c>
      <c r="O14" s="97" t="str">
        <f t="shared" si="6"/>
        <v/>
      </c>
      <c r="P14" s="96" t="s">
        <v>66</v>
      </c>
      <c r="Q14" s="96" t="e">
        <f t="shared" ca="1" si="7"/>
        <v>#VALUE!</v>
      </c>
      <c r="R14" s="97" t="str">
        <f t="shared" si="8"/>
        <v/>
      </c>
      <c r="S14" s="99"/>
      <c r="T14" s="100" t="e">
        <f t="shared" ca="1" si="9"/>
        <v>#VALUE!</v>
      </c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</row>
    <row r="15" spans="1:40" ht="15.75" customHeight="1" x14ac:dyDescent="0.2">
      <c r="A15" s="90"/>
      <c r="B15" s="91" t="str">
        <f ca="1">IFERROR(__xludf.DUMMYFUNCTION("IFERROR(GOOGLEFINANCE(A15,""NAME""))"),"")</f>
        <v/>
      </c>
      <c r="C15" s="104"/>
      <c r="D15" s="105">
        <f>SUMIFS(Transações!$D$2:$D$2000,Transações!$A$2:$A$2000,A15,Transações!$I$2:$I$2000,"")</f>
        <v>0</v>
      </c>
      <c r="E15" s="93" t="str">
        <f ca="1">IFERROR(__xludf.DUMMYFUNCTION("iferror(GOOGLEFINANCE(A15, ""price""))"),"")</f>
        <v/>
      </c>
      <c r="F15" s="94">
        <f t="shared" si="0"/>
        <v>0</v>
      </c>
      <c r="G15" s="95">
        <f>SUMIFS(Transações!$G$2:$G$2000,Transações!$A$2:$A$2000,A15,Transações!$I$2:$I$2000,"")</f>
        <v>0</v>
      </c>
      <c r="H15" s="96" t="e">
        <f t="shared" ca="1" si="1"/>
        <v>#VALUE!</v>
      </c>
      <c r="I15" s="96" t="e">
        <f t="shared" ca="1" si="2"/>
        <v>#VALUE!</v>
      </c>
      <c r="J15" s="97">
        <f t="shared" si="3"/>
        <v>0</v>
      </c>
      <c r="K15" s="98">
        <f>SUMIFS(Transações!$S$2:$S$2000,Transações!$A$2:$A$2000,A15,Transações!$I$2:$I$2000,"")</f>
        <v>0</v>
      </c>
      <c r="L15" s="96">
        <f>IFERROR(SUMIFS(Transações!$T$2:$T$2000,Transações!$A$2:$A$2000,A15,Transações!$I$2:$I$2000,""),0)</f>
        <v>0</v>
      </c>
      <c r="M15" s="97">
        <f t="shared" si="4"/>
        <v>0</v>
      </c>
      <c r="N15" s="96" t="str">
        <f t="shared" si="5"/>
        <v/>
      </c>
      <c r="O15" s="97" t="str">
        <f t="shared" si="6"/>
        <v/>
      </c>
      <c r="P15" s="96" t="s">
        <v>66</v>
      </c>
      <c r="Q15" s="96" t="e">
        <f t="shared" ca="1" si="7"/>
        <v>#VALUE!</v>
      </c>
      <c r="R15" s="97" t="str">
        <f t="shared" si="8"/>
        <v/>
      </c>
      <c r="S15" s="99"/>
      <c r="T15" s="100" t="e">
        <f t="shared" ca="1" si="9"/>
        <v>#VALUE!</v>
      </c>
      <c r="U15" s="101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</row>
    <row r="16" spans="1:40" ht="15.75" customHeight="1" x14ac:dyDescent="0.2">
      <c r="A16" s="90"/>
      <c r="B16" s="91" t="str">
        <f ca="1">IFERROR(__xludf.DUMMYFUNCTION("IFERROR(GOOGLEFINANCE(A16,""NAME""))"),"")</f>
        <v/>
      </c>
      <c r="C16" s="104"/>
      <c r="D16" s="105">
        <f>SUMIFS(Transações!$D$2:$D$2000,Transações!$A$2:$A$2000,A16,Transações!$I$2:$I$2000,"")</f>
        <v>0</v>
      </c>
      <c r="E16" s="93" t="str">
        <f ca="1">IFERROR(__xludf.DUMMYFUNCTION("iferror(GOOGLEFINANCE(A16, ""price""))"),"")</f>
        <v/>
      </c>
      <c r="F16" s="94">
        <f t="shared" si="0"/>
        <v>0</v>
      </c>
      <c r="G16" s="95">
        <f>SUMIFS(Transações!$G$2:$G$2000,Transações!$A$2:$A$2000,A16,Transações!$I$2:$I$2000,"")</f>
        <v>0</v>
      </c>
      <c r="H16" s="96" t="e">
        <f t="shared" ca="1" si="1"/>
        <v>#VALUE!</v>
      </c>
      <c r="I16" s="96" t="e">
        <f t="shared" ca="1" si="2"/>
        <v>#VALUE!</v>
      </c>
      <c r="J16" s="97">
        <f t="shared" si="3"/>
        <v>0</v>
      </c>
      <c r="K16" s="98">
        <f>SUMIFS(Transações!$S$2:$S$2000,Transações!$A$2:$A$2000,A16,Transações!$I$2:$I$2000,"")</f>
        <v>0</v>
      </c>
      <c r="L16" s="96">
        <f>IFERROR(SUMIFS(Transações!$T$2:$T$2000,Transações!$A$2:$A$2000,A16,Transações!$I$2:$I$2000,""),0)</f>
        <v>0</v>
      </c>
      <c r="M16" s="97">
        <f t="shared" si="4"/>
        <v>0</v>
      </c>
      <c r="N16" s="96" t="str">
        <f t="shared" si="5"/>
        <v/>
      </c>
      <c r="O16" s="97" t="str">
        <f t="shared" si="6"/>
        <v/>
      </c>
      <c r="P16" s="96" t="s">
        <v>66</v>
      </c>
      <c r="Q16" s="96" t="e">
        <f t="shared" ca="1" si="7"/>
        <v>#VALUE!</v>
      </c>
      <c r="R16" s="97" t="str">
        <f t="shared" si="8"/>
        <v/>
      </c>
      <c r="S16" s="99"/>
      <c r="T16" s="100" t="e">
        <f t="shared" ca="1" si="9"/>
        <v>#VALUE!</v>
      </c>
      <c r="U16" s="101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</row>
    <row r="17" spans="1:40" ht="15.75" customHeight="1" x14ac:dyDescent="0.2">
      <c r="A17" s="90"/>
      <c r="B17" s="91" t="str">
        <f ca="1">IFERROR(__xludf.DUMMYFUNCTION("IFERROR(GOOGLEFINANCE(A17,""NAME""))"),"")</f>
        <v/>
      </c>
      <c r="C17" s="104"/>
      <c r="D17" s="105">
        <f>SUMIFS(Transações!$D$2:$D$2000,Transações!$A$2:$A$2000,A17,Transações!$I$2:$I$2000,"")</f>
        <v>0</v>
      </c>
      <c r="E17" s="93" t="str">
        <f ca="1">IFERROR(__xludf.DUMMYFUNCTION("iferror(GOOGLEFINANCE(A17, ""price""))"),"")</f>
        <v/>
      </c>
      <c r="F17" s="94">
        <f t="shared" si="0"/>
        <v>0</v>
      </c>
      <c r="G17" s="95">
        <f>SUMIFS(Transações!$G$2:$G$2000,Transações!$A$2:$A$2000,A17,Transações!$I$2:$I$2000,"")</f>
        <v>0</v>
      </c>
      <c r="H17" s="96" t="e">
        <f t="shared" ca="1" si="1"/>
        <v>#VALUE!</v>
      </c>
      <c r="I17" s="96" t="e">
        <f t="shared" ca="1" si="2"/>
        <v>#VALUE!</v>
      </c>
      <c r="J17" s="97">
        <f t="shared" si="3"/>
        <v>0</v>
      </c>
      <c r="K17" s="98">
        <f>SUMIFS(Transações!$S$2:$S$2000,Transações!$A$2:$A$2000,A17,Transações!$I$2:$I$2000,"")</f>
        <v>0</v>
      </c>
      <c r="L17" s="96">
        <f>IFERROR(SUMIFS(Transações!$T$2:$T$2000,Transações!$A$2:$A$2000,A17,Transações!$I$2:$I$2000,""),0)</f>
        <v>0</v>
      </c>
      <c r="M17" s="97">
        <f t="shared" si="4"/>
        <v>0</v>
      </c>
      <c r="N17" s="96" t="str">
        <f t="shared" si="5"/>
        <v/>
      </c>
      <c r="O17" s="97" t="str">
        <f t="shared" si="6"/>
        <v/>
      </c>
      <c r="P17" s="96" t="s">
        <v>66</v>
      </c>
      <c r="Q17" s="96" t="e">
        <f t="shared" ca="1" si="7"/>
        <v>#VALUE!</v>
      </c>
      <c r="R17" s="97" t="str">
        <f t="shared" si="8"/>
        <v/>
      </c>
      <c r="S17" s="99"/>
      <c r="T17" s="100" t="e">
        <f t="shared" ca="1" si="9"/>
        <v>#VALUE!</v>
      </c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</row>
    <row r="18" spans="1:40" ht="15.75" customHeight="1" x14ac:dyDescent="0.2">
      <c r="A18" s="90"/>
      <c r="B18" s="91" t="str">
        <f ca="1">IFERROR(__xludf.DUMMYFUNCTION("IFERROR(GOOGLEFINANCE(A18,""NAME""))"),"")</f>
        <v/>
      </c>
      <c r="C18" s="104"/>
      <c r="D18" s="105">
        <f>SUMIFS(Transações!$D$2:$D$2000,Transações!$A$2:$A$2000,A18,Transações!$I$2:$I$2000,"")</f>
        <v>0</v>
      </c>
      <c r="E18" s="93" t="str">
        <f ca="1">IFERROR(__xludf.DUMMYFUNCTION("iferror(GOOGLEFINANCE(A18, ""price""))"),"")</f>
        <v/>
      </c>
      <c r="F18" s="94">
        <f t="shared" si="0"/>
        <v>0</v>
      </c>
      <c r="G18" s="95">
        <f>SUMIFS(Transações!$G$2:$G$2000,Transações!$A$2:$A$2000,A18,Transações!$I$2:$I$2000,"")</f>
        <v>0</v>
      </c>
      <c r="H18" s="96" t="e">
        <f t="shared" ca="1" si="1"/>
        <v>#VALUE!</v>
      </c>
      <c r="I18" s="96" t="e">
        <f t="shared" ca="1" si="2"/>
        <v>#VALUE!</v>
      </c>
      <c r="J18" s="97">
        <f t="shared" si="3"/>
        <v>0</v>
      </c>
      <c r="K18" s="98">
        <f>SUMIFS(Transações!$S$2:$S$2000,Transações!$A$2:$A$2000,A18,Transações!$I$2:$I$2000,"")</f>
        <v>0</v>
      </c>
      <c r="L18" s="96">
        <f>IFERROR(SUMIFS(Transações!$T$2:$T$2000,Transações!$A$2:$A$2000,A18,Transações!$I$2:$I$2000,""),0)</f>
        <v>0</v>
      </c>
      <c r="M18" s="97">
        <f t="shared" si="4"/>
        <v>0</v>
      </c>
      <c r="N18" s="96" t="str">
        <f t="shared" si="5"/>
        <v/>
      </c>
      <c r="O18" s="97" t="str">
        <f t="shared" si="6"/>
        <v/>
      </c>
      <c r="P18" s="96" t="s">
        <v>66</v>
      </c>
      <c r="Q18" s="96" t="e">
        <f t="shared" ca="1" si="7"/>
        <v>#VALUE!</v>
      </c>
      <c r="R18" s="97" t="str">
        <f t="shared" si="8"/>
        <v/>
      </c>
      <c r="S18" s="99"/>
      <c r="T18" s="100" t="e">
        <f t="shared" ca="1" si="9"/>
        <v>#VALUE!</v>
      </c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</row>
    <row r="19" spans="1:40" ht="15.75" customHeight="1" x14ac:dyDescent="0.2">
      <c r="A19" s="90"/>
      <c r="B19" s="91" t="str">
        <f ca="1">IFERROR(__xludf.DUMMYFUNCTION("IFERROR(GOOGLEFINANCE(A19,""NAME""))"),"")</f>
        <v/>
      </c>
      <c r="C19" s="104"/>
      <c r="D19" s="105">
        <f>SUMIFS(Transações!$D$2:$D$2000,Transações!$A$2:$A$2000,A19,Transações!$I$2:$I$2000,"")</f>
        <v>0</v>
      </c>
      <c r="E19" s="93" t="str">
        <f ca="1">IFERROR(__xludf.DUMMYFUNCTION("iferror(GOOGLEFINANCE(A19, ""price""))"),"")</f>
        <v/>
      </c>
      <c r="F19" s="94">
        <f t="shared" si="0"/>
        <v>0</v>
      </c>
      <c r="G19" s="95">
        <f>SUMIFS(Transações!$G$2:$G$2000,Transações!$A$2:$A$2000,A19,Transações!$I$2:$I$2000,"")</f>
        <v>0</v>
      </c>
      <c r="H19" s="96" t="e">
        <f t="shared" ca="1" si="1"/>
        <v>#VALUE!</v>
      </c>
      <c r="I19" s="96" t="e">
        <f t="shared" ca="1" si="2"/>
        <v>#VALUE!</v>
      </c>
      <c r="J19" s="97">
        <f t="shared" si="3"/>
        <v>0</v>
      </c>
      <c r="K19" s="98">
        <f>SUMIFS(Transações!$S$2:$S$2000,Transações!$A$2:$A$2000,A19,Transações!$I$2:$I$2000,"")</f>
        <v>0</v>
      </c>
      <c r="L19" s="96">
        <f>IFERROR(SUMIFS(Transações!$T$2:$T$2000,Transações!$A$2:$A$2000,A19,Transações!$I$2:$I$2000,""),0)</f>
        <v>0</v>
      </c>
      <c r="M19" s="97">
        <f t="shared" si="4"/>
        <v>0</v>
      </c>
      <c r="N19" s="96" t="str">
        <f t="shared" si="5"/>
        <v/>
      </c>
      <c r="O19" s="97" t="str">
        <f t="shared" si="6"/>
        <v/>
      </c>
      <c r="P19" s="96" t="s">
        <v>66</v>
      </c>
      <c r="Q19" s="96" t="e">
        <f t="shared" ca="1" si="7"/>
        <v>#VALUE!</v>
      </c>
      <c r="R19" s="97" t="str">
        <f t="shared" si="8"/>
        <v/>
      </c>
      <c r="S19" s="99"/>
      <c r="T19" s="100" t="e">
        <f t="shared" ca="1" si="9"/>
        <v>#VALUE!</v>
      </c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</row>
    <row r="20" spans="1:40" ht="15.75" customHeight="1" x14ac:dyDescent="0.2">
      <c r="A20" s="90"/>
      <c r="B20" s="91" t="str">
        <f ca="1">IFERROR(__xludf.DUMMYFUNCTION("IFERROR(GOOGLEFINANCE(A20,""NAME""))"),"")</f>
        <v/>
      </c>
      <c r="C20" s="104"/>
      <c r="D20" s="105">
        <f>SUMIFS(Transações!$D$2:$D$2000,Transações!$A$2:$A$2000,A20,Transações!$I$2:$I$2000,"")</f>
        <v>0</v>
      </c>
      <c r="E20" s="93" t="str">
        <f ca="1">IFERROR(__xludf.DUMMYFUNCTION("iferror(GOOGLEFINANCE(A20, ""price""))"),"")</f>
        <v/>
      </c>
      <c r="F20" s="94">
        <f t="shared" si="0"/>
        <v>0</v>
      </c>
      <c r="G20" s="95">
        <f>SUMIFS(Transações!$G$2:$G$2000,Transações!$A$2:$A$2000,A20,Transações!$I$2:$I$2000,"")</f>
        <v>0</v>
      </c>
      <c r="H20" s="96" t="e">
        <f t="shared" ca="1" si="1"/>
        <v>#VALUE!</v>
      </c>
      <c r="I20" s="96" t="e">
        <f t="shared" ca="1" si="2"/>
        <v>#VALUE!</v>
      </c>
      <c r="J20" s="97">
        <f t="shared" si="3"/>
        <v>0</v>
      </c>
      <c r="K20" s="98">
        <f>SUMIFS(Transações!$S$2:$S$2000,Transações!$A$2:$A$2000,A20,Transações!$I$2:$I$2000,"")</f>
        <v>0</v>
      </c>
      <c r="L20" s="96">
        <f>IFERROR(SUMIFS(Transações!$T$2:$T$2000,Transações!$A$2:$A$2000,A20,Transações!$I$2:$I$2000,""),0)</f>
        <v>0</v>
      </c>
      <c r="M20" s="97">
        <f t="shared" si="4"/>
        <v>0</v>
      </c>
      <c r="N20" s="96" t="str">
        <f t="shared" si="5"/>
        <v/>
      </c>
      <c r="O20" s="97" t="str">
        <f t="shared" si="6"/>
        <v/>
      </c>
      <c r="P20" s="96" t="s">
        <v>66</v>
      </c>
      <c r="Q20" s="96" t="e">
        <f t="shared" ca="1" si="7"/>
        <v>#VALUE!</v>
      </c>
      <c r="R20" s="97" t="str">
        <f t="shared" si="8"/>
        <v/>
      </c>
      <c r="S20" s="99"/>
      <c r="T20" s="100" t="e">
        <f t="shared" ca="1" si="9"/>
        <v>#VALUE!</v>
      </c>
      <c r="U20" s="101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</row>
    <row r="21" spans="1:40" ht="15.75" customHeight="1" x14ac:dyDescent="0.2">
      <c r="A21" s="90"/>
      <c r="B21" s="91" t="str">
        <f ca="1">IFERROR(__xludf.DUMMYFUNCTION("IFERROR(GOOGLEFINANCE(A21,""NAME""))"),"")</f>
        <v/>
      </c>
      <c r="C21" s="104"/>
      <c r="D21" s="105">
        <f>SUMIFS(Transações!$D$2:$D$2000,Transações!$A$2:$A$2000,A21,Transações!$I$2:$I$2000,"")</f>
        <v>0</v>
      </c>
      <c r="E21" s="93" t="str">
        <f ca="1">IFERROR(__xludf.DUMMYFUNCTION("iferror(GOOGLEFINANCE(A21, ""price""))"),"")</f>
        <v/>
      </c>
      <c r="F21" s="94">
        <f t="shared" si="0"/>
        <v>0</v>
      </c>
      <c r="G21" s="95">
        <f>SUMIFS(Transações!$G$2:$G$2000,Transações!$A$2:$A$2000,A21,Transações!$I$2:$I$2000,"")</f>
        <v>0</v>
      </c>
      <c r="H21" s="96" t="e">
        <f t="shared" ca="1" si="1"/>
        <v>#VALUE!</v>
      </c>
      <c r="I21" s="96" t="e">
        <f t="shared" ca="1" si="2"/>
        <v>#VALUE!</v>
      </c>
      <c r="J21" s="97">
        <f t="shared" si="3"/>
        <v>0</v>
      </c>
      <c r="K21" s="98">
        <f>SUMIFS(Transações!$S$2:$S$2000,Transações!$A$2:$A$2000,A21,Transações!$I$2:$I$2000,"")</f>
        <v>0</v>
      </c>
      <c r="L21" s="96">
        <f>IFERROR(SUMIFS(Transações!$T$2:$T$2000,Transações!$A$2:$A$2000,A21,Transações!$I$2:$I$2000,""),0)</f>
        <v>0</v>
      </c>
      <c r="M21" s="97">
        <f t="shared" si="4"/>
        <v>0</v>
      </c>
      <c r="N21" s="96" t="str">
        <f t="shared" si="5"/>
        <v/>
      </c>
      <c r="O21" s="97" t="str">
        <f t="shared" si="6"/>
        <v/>
      </c>
      <c r="P21" s="96" t="s">
        <v>66</v>
      </c>
      <c r="Q21" s="96" t="e">
        <f t="shared" ca="1" si="7"/>
        <v>#VALUE!</v>
      </c>
      <c r="R21" s="97" t="str">
        <f t="shared" si="8"/>
        <v/>
      </c>
      <c r="S21" s="99"/>
      <c r="T21" s="100" t="e">
        <f t="shared" ca="1" si="9"/>
        <v>#VALUE!</v>
      </c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</row>
    <row r="22" spans="1:40" ht="15.75" customHeight="1" x14ac:dyDescent="0.2">
      <c r="A22" s="90"/>
      <c r="B22" s="91" t="str">
        <f ca="1">IFERROR(__xludf.DUMMYFUNCTION("IFERROR(GOOGLEFINANCE(A22,""NAME""))"),"")</f>
        <v/>
      </c>
      <c r="C22" s="104"/>
      <c r="D22" s="105">
        <f>SUMIFS(Transações!$D$2:$D$2000,Transações!$A$2:$A$2000,A22,Transações!$I$2:$I$2000,"")</f>
        <v>0</v>
      </c>
      <c r="E22" s="93" t="str">
        <f ca="1">IFERROR(__xludf.DUMMYFUNCTION("iferror(GOOGLEFINANCE(A22, ""price""))"),"")</f>
        <v/>
      </c>
      <c r="F22" s="94">
        <f t="shared" si="0"/>
        <v>0</v>
      </c>
      <c r="G22" s="95">
        <f>SUMIFS(Transações!$G$2:$G$2000,Transações!$A$2:$A$2000,A22,Transações!$I$2:$I$2000,"")</f>
        <v>0</v>
      </c>
      <c r="H22" s="96" t="e">
        <f t="shared" ca="1" si="1"/>
        <v>#VALUE!</v>
      </c>
      <c r="I22" s="96" t="e">
        <f t="shared" ca="1" si="2"/>
        <v>#VALUE!</v>
      </c>
      <c r="J22" s="97">
        <f t="shared" si="3"/>
        <v>0</v>
      </c>
      <c r="K22" s="98">
        <f>SUMIFS(Transações!$S$2:$S$2000,Transações!$A$2:$A$2000,A22,Transações!$I$2:$I$2000,"")</f>
        <v>0</v>
      </c>
      <c r="L22" s="96">
        <f>IFERROR(SUMIFS(Transações!$T$2:$T$2000,Transações!$A$2:$A$2000,A22,Transações!$I$2:$I$2000,""),0)</f>
        <v>0</v>
      </c>
      <c r="M22" s="97">
        <f t="shared" si="4"/>
        <v>0</v>
      </c>
      <c r="N22" s="96" t="str">
        <f t="shared" si="5"/>
        <v/>
      </c>
      <c r="O22" s="97" t="str">
        <f t="shared" si="6"/>
        <v/>
      </c>
      <c r="P22" s="96" t="s">
        <v>66</v>
      </c>
      <c r="Q22" s="96" t="e">
        <f t="shared" ca="1" si="7"/>
        <v>#VALUE!</v>
      </c>
      <c r="R22" s="97" t="str">
        <f t="shared" si="8"/>
        <v/>
      </c>
      <c r="S22" s="99"/>
      <c r="T22" s="100" t="e">
        <f t="shared" ca="1" si="9"/>
        <v>#VALUE!</v>
      </c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</row>
    <row r="23" spans="1:40" ht="15.75" customHeight="1" x14ac:dyDescent="0.2">
      <c r="A23" s="90"/>
      <c r="B23" s="91" t="str">
        <f ca="1">IFERROR(__xludf.DUMMYFUNCTION("IFERROR(GOOGLEFINANCE(A23,""NAME""))"),"")</f>
        <v/>
      </c>
      <c r="C23" s="104"/>
      <c r="D23" s="105">
        <f>SUMIFS(Transações!$D$2:$D$2000,Transações!$A$2:$A$2000,A23,Transações!$I$2:$I$2000,"")</f>
        <v>0</v>
      </c>
      <c r="E23" s="93" t="str">
        <f ca="1">IFERROR(__xludf.DUMMYFUNCTION("iferror(GOOGLEFINANCE(A23, ""price""))"),"")</f>
        <v/>
      </c>
      <c r="F23" s="94">
        <f t="shared" si="0"/>
        <v>0</v>
      </c>
      <c r="G23" s="95">
        <f>SUMIFS(Transações!$G$2:$G$2000,Transações!$A$2:$A$2000,A23,Transações!$I$2:$I$2000,"")</f>
        <v>0</v>
      </c>
      <c r="H23" s="96" t="e">
        <f t="shared" ca="1" si="1"/>
        <v>#VALUE!</v>
      </c>
      <c r="I23" s="96" t="e">
        <f t="shared" ca="1" si="2"/>
        <v>#VALUE!</v>
      </c>
      <c r="J23" s="97">
        <f t="shared" si="3"/>
        <v>0</v>
      </c>
      <c r="K23" s="98">
        <f>SUMIFS(Transações!$S$2:$S$2000,Transações!$A$2:$A$2000,A23,Transações!$I$2:$I$2000,"")</f>
        <v>0</v>
      </c>
      <c r="L23" s="96">
        <f>IFERROR(SUMIFS(Transações!$T$2:$T$2000,Transações!$A$2:$A$2000,A23,Transações!$I$2:$I$2000,""),0)</f>
        <v>0</v>
      </c>
      <c r="M23" s="97">
        <f t="shared" si="4"/>
        <v>0</v>
      </c>
      <c r="N23" s="96" t="str">
        <f t="shared" si="5"/>
        <v/>
      </c>
      <c r="O23" s="97" t="str">
        <f t="shared" si="6"/>
        <v/>
      </c>
      <c r="P23" s="96" t="s">
        <v>66</v>
      </c>
      <c r="Q23" s="96" t="e">
        <f t="shared" ca="1" si="7"/>
        <v>#VALUE!</v>
      </c>
      <c r="R23" s="97" t="str">
        <f t="shared" si="8"/>
        <v/>
      </c>
      <c r="S23" s="99"/>
      <c r="T23" s="100" t="e">
        <f t="shared" ca="1" si="9"/>
        <v>#VALUE!</v>
      </c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</row>
    <row r="24" spans="1:40" ht="15.75" customHeight="1" x14ac:dyDescent="0.2">
      <c r="A24" s="90"/>
      <c r="B24" s="91" t="str">
        <f ca="1">IFERROR(__xludf.DUMMYFUNCTION("IFERROR(GOOGLEFINANCE(A24,""NAME""))"),"")</f>
        <v/>
      </c>
      <c r="C24" s="106"/>
      <c r="D24" s="105">
        <f>SUMIFS(Transações!$D$2:$D$2000,Transações!$A$2:$A$2000,A24,Transações!$I$2:$I$2000,"")</f>
        <v>0</v>
      </c>
      <c r="E24" s="93" t="str">
        <f ca="1">IFERROR(__xludf.DUMMYFUNCTION("iferror(GOOGLEFINANCE(A24, ""price""))"),"")</f>
        <v/>
      </c>
      <c r="F24" s="94">
        <f t="shared" si="0"/>
        <v>0</v>
      </c>
      <c r="G24" s="95">
        <f>SUMIFS(Transações!$G$2:$G$2000,Transações!$A$2:$A$2000,A24,Transações!$I$2:$I$2000,"")</f>
        <v>0</v>
      </c>
      <c r="H24" s="96" t="e">
        <f t="shared" ca="1" si="1"/>
        <v>#VALUE!</v>
      </c>
      <c r="I24" s="96" t="e">
        <f t="shared" ca="1" si="2"/>
        <v>#VALUE!</v>
      </c>
      <c r="J24" s="97">
        <f t="shared" si="3"/>
        <v>0</v>
      </c>
      <c r="K24" s="98">
        <f>SUMIFS(Transações!$S$2:$S$2000,Transações!$A$2:$A$2000,A24,Transações!$I$2:$I$2000,"")</f>
        <v>0</v>
      </c>
      <c r="L24" s="96">
        <f>IFERROR(SUMIFS(Transações!$T$2:$T$2000,Transações!$A$2:$A$2000,A24,Transações!$I$2:$I$2000,""),0)</f>
        <v>0</v>
      </c>
      <c r="M24" s="97">
        <f t="shared" si="4"/>
        <v>0</v>
      </c>
      <c r="N24" s="96" t="str">
        <f t="shared" si="5"/>
        <v/>
      </c>
      <c r="O24" s="97" t="str">
        <f t="shared" si="6"/>
        <v/>
      </c>
      <c r="P24" s="96" t="s">
        <v>66</v>
      </c>
      <c r="Q24" s="96" t="e">
        <f t="shared" ca="1" si="7"/>
        <v>#VALUE!</v>
      </c>
      <c r="R24" s="97" t="str">
        <f t="shared" si="8"/>
        <v/>
      </c>
      <c r="S24" s="99"/>
      <c r="T24" s="100" t="e">
        <f t="shared" ca="1" si="9"/>
        <v>#VALUE!</v>
      </c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</row>
    <row r="25" spans="1:40" ht="15.75" customHeight="1" x14ac:dyDescent="0.2">
      <c r="A25" s="90"/>
      <c r="B25" s="91" t="str">
        <f ca="1">IFERROR(__xludf.DUMMYFUNCTION("IFERROR(GOOGLEFINANCE(A25,""NAME""))"),"")</f>
        <v/>
      </c>
      <c r="C25" s="106"/>
      <c r="D25" s="105">
        <f>SUMIFS(Transações!$D$2:$D$2000,Transações!$A$2:$A$2000,A25,Transações!$I$2:$I$2000,"")</f>
        <v>0</v>
      </c>
      <c r="E25" s="93" t="str">
        <f ca="1">IFERROR(__xludf.DUMMYFUNCTION("iferror(GOOGLEFINANCE(A25, ""price""))"),"")</f>
        <v/>
      </c>
      <c r="F25" s="94">
        <f t="shared" si="0"/>
        <v>0</v>
      </c>
      <c r="G25" s="95">
        <f>SUMIFS(Transações!$G$2:$G$2000,Transações!$A$2:$A$2000,A25,Transações!$I$2:$I$2000,"")</f>
        <v>0</v>
      </c>
      <c r="H25" s="96" t="e">
        <f t="shared" ca="1" si="1"/>
        <v>#VALUE!</v>
      </c>
      <c r="I25" s="96" t="e">
        <f t="shared" ca="1" si="2"/>
        <v>#VALUE!</v>
      </c>
      <c r="J25" s="97">
        <f t="shared" si="3"/>
        <v>0</v>
      </c>
      <c r="K25" s="98">
        <f>SUMIFS(Transações!$S$2:$S$2000,Transações!$A$2:$A$2000,A25,Transações!$I$2:$I$2000,"")</f>
        <v>0</v>
      </c>
      <c r="L25" s="96">
        <f>IFERROR(SUMIFS(Transações!$T$2:$T$2000,Transações!$A$2:$A$2000,A25,Transações!$I$2:$I$2000,""),0)</f>
        <v>0</v>
      </c>
      <c r="M25" s="97">
        <f t="shared" si="4"/>
        <v>0</v>
      </c>
      <c r="N25" s="96" t="str">
        <f t="shared" si="5"/>
        <v/>
      </c>
      <c r="O25" s="97" t="str">
        <f t="shared" si="6"/>
        <v/>
      </c>
      <c r="P25" s="96" t="s">
        <v>66</v>
      </c>
      <c r="Q25" s="96" t="e">
        <f t="shared" ca="1" si="7"/>
        <v>#VALUE!</v>
      </c>
      <c r="R25" s="97" t="str">
        <f t="shared" si="8"/>
        <v/>
      </c>
      <c r="S25" s="99"/>
      <c r="T25" s="100" t="e">
        <f t="shared" ca="1" si="9"/>
        <v>#VALUE!</v>
      </c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</row>
    <row r="26" spans="1:40" ht="15.75" customHeight="1" x14ac:dyDescent="0.2">
      <c r="A26" s="90"/>
      <c r="B26" s="91" t="str">
        <f ca="1">IFERROR(__xludf.DUMMYFUNCTION("IFERROR(GOOGLEFINANCE(A26,""NAME""))"),"")</f>
        <v/>
      </c>
      <c r="C26" s="106"/>
      <c r="D26" s="105">
        <f>SUMIFS(Transações!$D$2:$D$2000,Transações!$A$2:$A$2000,A26,Transações!$I$2:$I$2000,"")</f>
        <v>0</v>
      </c>
      <c r="E26" s="93" t="str">
        <f ca="1">IFERROR(__xludf.DUMMYFUNCTION("iferror(GOOGLEFINANCE(A26, ""price""))"),"")</f>
        <v/>
      </c>
      <c r="F26" s="94">
        <f t="shared" si="0"/>
        <v>0</v>
      </c>
      <c r="G26" s="95">
        <f>SUMIFS(Transações!$G$2:$G$2000,Transações!$A$2:$A$2000,A26,Transações!$I$2:$I$2000,"")</f>
        <v>0</v>
      </c>
      <c r="H26" s="96" t="e">
        <f t="shared" ca="1" si="1"/>
        <v>#VALUE!</v>
      </c>
      <c r="I26" s="96" t="e">
        <f t="shared" ca="1" si="2"/>
        <v>#VALUE!</v>
      </c>
      <c r="J26" s="97">
        <f t="shared" si="3"/>
        <v>0</v>
      </c>
      <c r="K26" s="98">
        <f>SUMIFS(Transações!$S$2:$S$2000,Transações!$A$2:$A$2000,A26,Transações!$I$2:$I$2000,"")</f>
        <v>0</v>
      </c>
      <c r="L26" s="96">
        <f>IFERROR(SUMIFS(Transações!$T$2:$T$2000,Transações!$A$2:$A$2000,A26,Transações!$I$2:$I$2000,""),0)</f>
        <v>0</v>
      </c>
      <c r="M26" s="97">
        <f t="shared" si="4"/>
        <v>0</v>
      </c>
      <c r="N26" s="96" t="str">
        <f t="shared" si="5"/>
        <v/>
      </c>
      <c r="O26" s="97" t="str">
        <f t="shared" si="6"/>
        <v/>
      </c>
      <c r="P26" s="96" t="s">
        <v>66</v>
      </c>
      <c r="Q26" s="96" t="e">
        <f t="shared" ca="1" si="7"/>
        <v>#VALUE!</v>
      </c>
      <c r="R26" s="97" t="str">
        <f t="shared" si="8"/>
        <v/>
      </c>
      <c r="S26" s="99"/>
      <c r="T26" s="100" t="e">
        <f t="shared" ca="1" si="9"/>
        <v>#VALUE!</v>
      </c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</row>
    <row r="27" spans="1:40" ht="15.75" customHeight="1" x14ac:dyDescent="0.2">
      <c r="A27" s="90"/>
      <c r="B27" s="91" t="str">
        <f ca="1">IFERROR(__xludf.DUMMYFUNCTION("IFERROR(GOOGLEFINANCE(A27,""NAME""))"),"")</f>
        <v/>
      </c>
      <c r="C27" s="106"/>
      <c r="D27" s="105">
        <f>SUMIFS(Transações!$D$2:$D$2000,Transações!$A$2:$A$2000,A27,Transações!$I$2:$I$2000,"")</f>
        <v>0</v>
      </c>
      <c r="E27" s="93" t="str">
        <f ca="1">IFERROR(__xludf.DUMMYFUNCTION("iferror(GOOGLEFINANCE(A27, ""price""))"),"")</f>
        <v/>
      </c>
      <c r="F27" s="94">
        <f t="shared" si="0"/>
        <v>0</v>
      </c>
      <c r="G27" s="95">
        <f>SUMIFS(Transações!$G$2:$G$2000,Transações!$A$2:$A$2000,A27,Transações!$I$2:$I$2000,"")</f>
        <v>0</v>
      </c>
      <c r="H27" s="96" t="e">
        <f t="shared" ca="1" si="1"/>
        <v>#VALUE!</v>
      </c>
      <c r="I27" s="96" t="e">
        <f t="shared" ca="1" si="2"/>
        <v>#VALUE!</v>
      </c>
      <c r="J27" s="97">
        <f t="shared" si="3"/>
        <v>0</v>
      </c>
      <c r="K27" s="94">
        <f>SUMIFS(Transações!$S$2:$S$2000,Transações!$A$2:$A$2000,A27,Transações!$I$2:$I$2000,"")</f>
        <v>0</v>
      </c>
      <c r="L27" s="96">
        <f>IFERROR(SUMIFS(Transações!$T$2:$T$2000,Transações!$A$2:$A$2000,A27,Transações!$I$2:$I$2000,""),0)</f>
        <v>0</v>
      </c>
      <c r="M27" s="97">
        <f t="shared" si="4"/>
        <v>0</v>
      </c>
      <c r="N27" s="96" t="str">
        <f t="shared" si="5"/>
        <v/>
      </c>
      <c r="O27" s="97" t="str">
        <f t="shared" si="6"/>
        <v/>
      </c>
      <c r="P27" s="96" t="s">
        <v>66</v>
      </c>
      <c r="Q27" s="96" t="e">
        <f t="shared" ca="1" si="7"/>
        <v>#VALUE!</v>
      </c>
      <c r="R27" s="97" t="str">
        <f t="shared" si="8"/>
        <v/>
      </c>
      <c r="S27" s="99"/>
      <c r="T27" s="100" t="e">
        <f t="shared" ca="1" si="9"/>
        <v>#VALUE!</v>
      </c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</row>
    <row r="28" spans="1:40" ht="15.75" customHeight="1" x14ac:dyDescent="0.2">
      <c r="A28" s="90"/>
      <c r="B28" s="91" t="str">
        <f ca="1">IFERROR(__xludf.DUMMYFUNCTION("IFERROR(GOOGLEFINANCE(A28,""NAME""))"),"")</f>
        <v/>
      </c>
      <c r="C28" s="106"/>
      <c r="D28" s="105">
        <f>SUMIFS(Transações!$D$2:$D$2000,Transações!$A$2:$A$2000,A28,Transações!$I$2:$I$2000,"")</f>
        <v>0</v>
      </c>
      <c r="E28" s="93" t="str">
        <f ca="1">IFERROR(__xludf.DUMMYFUNCTION("iferror(GOOGLEFINANCE(A28, ""price""))"),"")</f>
        <v/>
      </c>
      <c r="F28" s="94">
        <f t="shared" si="0"/>
        <v>0</v>
      </c>
      <c r="G28" s="95">
        <f>SUMIFS(Transações!$G$2:$G$2000,Transações!$A$2:$A$2000,A28,Transações!$I$2:$I$2000,"")</f>
        <v>0</v>
      </c>
      <c r="H28" s="96" t="e">
        <f t="shared" ca="1" si="1"/>
        <v>#VALUE!</v>
      </c>
      <c r="I28" s="96" t="e">
        <f t="shared" ca="1" si="2"/>
        <v>#VALUE!</v>
      </c>
      <c r="J28" s="97">
        <f t="shared" si="3"/>
        <v>0</v>
      </c>
      <c r="K28" s="94">
        <f>SUMIFS(Transações!$S$2:$S$2000,Transações!$A$2:$A$2000,A28,Transações!$I$2:$I$2000,"")</f>
        <v>0</v>
      </c>
      <c r="L28" s="96">
        <f>IFERROR(SUMIFS(Transações!$T$2:$T$2000,Transações!$A$2:$A$2000,A28,Transações!$I$2:$I$2000,""),0)</f>
        <v>0</v>
      </c>
      <c r="M28" s="97">
        <f t="shared" si="4"/>
        <v>0</v>
      </c>
      <c r="N28" s="96" t="str">
        <f t="shared" si="5"/>
        <v/>
      </c>
      <c r="O28" s="97" t="str">
        <f t="shared" si="6"/>
        <v/>
      </c>
      <c r="P28" s="96" t="s">
        <v>66</v>
      </c>
      <c r="Q28" s="96" t="e">
        <f t="shared" ca="1" si="7"/>
        <v>#VALUE!</v>
      </c>
      <c r="R28" s="97" t="str">
        <f t="shared" si="8"/>
        <v/>
      </c>
      <c r="S28" s="99"/>
      <c r="T28" s="100" t="e">
        <f t="shared" ca="1" si="9"/>
        <v>#VALUE!</v>
      </c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</row>
    <row r="29" spans="1:40" ht="15.75" customHeight="1" x14ac:dyDescent="0.2">
      <c r="A29" s="90"/>
      <c r="B29" s="91" t="str">
        <f ca="1">IFERROR(__xludf.DUMMYFUNCTION("IFERROR(GOOGLEFINANCE(A29,""NAME""))"),"")</f>
        <v/>
      </c>
      <c r="C29" s="106"/>
      <c r="D29" s="105">
        <f>SUMIFS(Transações!$D$2:$D$2000,Transações!$A$2:$A$2000,A29,Transações!$I$2:$I$2000,"")</f>
        <v>0</v>
      </c>
      <c r="E29" s="93" t="str">
        <f ca="1">IFERROR(__xludf.DUMMYFUNCTION("iferror(GOOGLEFINANCE(A29, ""price""))"),"")</f>
        <v/>
      </c>
      <c r="F29" s="94">
        <f t="shared" si="0"/>
        <v>0</v>
      </c>
      <c r="G29" s="95">
        <f>SUMIFS(Transações!$G$2:$G$2000,Transações!$A$2:$A$2000,A29,Transações!$I$2:$I$2000,"")</f>
        <v>0</v>
      </c>
      <c r="H29" s="96" t="e">
        <f t="shared" ca="1" si="1"/>
        <v>#VALUE!</v>
      </c>
      <c r="I29" s="96" t="e">
        <f t="shared" ca="1" si="2"/>
        <v>#VALUE!</v>
      </c>
      <c r="J29" s="97">
        <f t="shared" si="3"/>
        <v>0</v>
      </c>
      <c r="K29" s="94">
        <f>SUMIFS(Transações!$S$2:$S$2000,Transações!$A$2:$A$2000,A29,Transações!$I$2:$I$2000,"")</f>
        <v>0</v>
      </c>
      <c r="L29" s="96">
        <f>IFERROR(SUMIFS(Transações!$T$2:$T$2000,Transações!$A$2:$A$2000,A29,Transações!$I$2:$I$2000,""),0)</f>
        <v>0</v>
      </c>
      <c r="M29" s="97">
        <f t="shared" si="4"/>
        <v>0</v>
      </c>
      <c r="N29" s="96" t="str">
        <f t="shared" si="5"/>
        <v/>
      </c>
      <c r="O29" s="97" t="str">
        <f t="shared" si="6"/>
        <v/>
      </c>
      <c r="P29" s="96" t="s">
        <v>66</v>
      </c>
      <c r="Q29" s="96" t="e">
        <f t="shared" ca="1" si="7"/>
        <v>#VALUE!</v>
      </c>
      <c r="R29" s="97" t="str">
        <f t="shared" si="8"/>
        <v/>
      </c>
      <c r="S29" s="99"/>
      <c r="T29" s="100" t="e">
        <f t="shared" ca="1" si="9"/>
        <v>#VALUE!</v>
      </c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</row>
    <row r="30" spans="1:40" ht="15.75" customHeight="1" x14ac:dyDescent="0.2">
      <c r="A30" s="90"/>
      <c r="B30" s="91" t="str">
        <f ca="1">IFERROR(__xludf.DUMMYFUNCTION("IFERROR(GOOGLEFINANCE(A30,""NAME""))"),"")</f>
        <v/>
      </c>
      <c r="C30" s="106"/>
      <c r="D30" s="105">
        <f>SUMIFS(Transações!$D$2:$D$2000,Transações!$A$2:$A$2000,A30,Transações!$I$2:$I$2000,"")</f>
        <v>0</v>
      </c>
      <c r="E30" s="93" t="str">
        <f ca="1">IFERROR(__xludf.DUMMYFUNCTION("iferror(GOOGLEFINANCE(A30, ""price""))"),"")</f>
        <v/>
      </c>
      <c r="F30" s="94">
        <f t="shared" si="0"/>
        <v>0</v>
      </c>
      <c r="G30" s="95">
        <f>SUMIFS(Transações!$G$2:$G$2000,Transações!$A$2:$A$2000,A30,Transações!$I$2:$I$2000,"")</f>
        <v>0</v>
      </c>
      <c r="H30" s="96" t="e">
        <f t="shared" ca="1" si="1"/>
        <v>#VALUE!</v>
      </c>
      <c r="I30" s="96" t="e">
        <f t="shared" ca="1" si="2"/>
        <v>#VALUE!</v>
      </c>
      <c r="J30" s="97">
        <f t="shared" si="3"/>
        <v>0</v>
      </c>
      <c r="K30" s="94">
        <f>SUMIFS(Transações!$S$2:$S$2000,Transações!$A$2:$A$2000,A30,Transações!$I$2:$I$2000,"")</f>
        <v>0</v>
      </c>
      <c r="L30" s="96">
        <f>IFERROR(SUMIFS(Transações!$T$2:$T$2000,Transações!$A$2:$A$2000,A30,Transações!$I$2:$I$2000,""),0)</f>
        <v>0</v>
      </c>
      <c r="M30" s="97">
        <f t="shared" si="4"/>
        <v>0</v>
      </c>
      <c r="N30" s="96" t="str">
        <f t="shared" si="5"/>
        <v/>
      </c>
      <c r="O30" s="97" t="str">
        <f t="shared" si="6"/>
        <v/>
      </c>
      <c r="P30" s="96" t="s">
        <v>66</v>
      </c>
      <c r="Q30" s="96" t="e">
        <f t="shared" ca="1" si="7"/>
        <v>#VALUE!</v>
      </c>
      <c r="R30" s="97" t="str">
        <f t="shared" si="8"/>
        <v/>
      </c>
      <c r="S30" s="99"/>
      <c r="T30" s="107" t="e">
        <f t="shared" ca="1" si="9"/>
        <v>#VALUE!</v>
      </c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</row>
    <row r="31" spans="1:40" ht="15.75" customHeight="1" x14ac:dyDescent="0.2">
      <c r="A31" s="90"/>
      <c r="B31" s="91" t="str">
        <f ca="1">IFERROR(__xludf.DUMMYFUNCTION("IFERROR(GOOGLEFINANCE(A31,""NAME""))"),"")</f>
        <v/>
      </c>
      <c r="C31" s="106"/>
      <c r="D31" s="105">
        <f>SUMIFS(Transações!$D$2:$D$2000,Transações!$A$2:$A$2000,A31,Transações!$I$2:$I$2000,"")</f>
        <v>0</v>
      </c>
      <c r="E31" s="93" t="str">
        <f ca="1">IFERROR(__xludf.DUMMYFUNCTION("iferror(GOOGLEFINANCE(A31, ""price""))"),"")</f>
        <v/>
      </c>
      <c r="F31" s="94">
        <f t="shared" si="0"/>
        <v>0</v>
      </c>
      <c r="G31" s="95">
        <f>SUMIFS(Transações!$G$2:$G$2000,Transações!$A$2:$A$2000,A31,Transações!$I$2:$I$2000,"")</f>
        <v>0</v>
      </c>
      <c r="H31" s="96" t="e">
        <f t="shared" ca="1" si="1"/>
        <v>#VALUE!</v>
      </c>
      <c r="I31" s="96" t="e">
        <f t="shared" ca="1" si="2"/>
        <v>#VALUE!</v>
      </c>
      <c r="J31" s="97">
        <f t="shared" si="3"/>
        <v>0</v>
      </c>
      <c r="K31" s="94">
        <f>SUMIFS(Transações!$S$2:$S$2000,Transações!$A$2:$A$2000,A31,Transações!$I$2:$I$2000,"")</f>
        <v>0</v>
      </c>
      <c r="L31" s="96">
        <f>IFERROR(SUMIFS(Transações!$T$2:$T$2000,Transações!$A$2:$A$2000,A31,Transações!$I$2:$I$2000,""),0)</f>
        <v>0</v>
      </c>
      <c r="M31" s="97">
        <f t="shared" si="4"/>
        <v>0</v>
      </c>
      <c r="N31" s="96" t="str">
        <f t="shared" si="5"/>
        <v/>
      </c>
      <c r="O31" s="97" t="str">
        <f t="shared" si="6"/>
        <v/>
      </c>
      <c r="P31" s="96" t="s">
        <v>66</v>
      </c>
      <c r="Q31" s="96" t="e">
        <f t="shared" ca="1" si="7"/>
        <v>#VALUE!</v>
      </c>
      <c r="R31" s="97" t="str">
        <f t="shared" si="8"/>
        <v/>
      </c>
      <c r="S31" s="99"/>
      <c r="T31" s="107" t="e">
        <f t="shared" ca="1" si="9"/>
        <v>#VALUE!</v>
      </c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</row>
    <row r="32" spans="1:40" ht="6" customHeight="1" x14ac:dyDescent="0.2">
      <c r="A32" s="108"/>
      <c r="B32" s="91" t="str">
        <f ca="1">IFERROR(__xludf.DUMMYFUNCTION("IFERROR(GOOGLEFINANCE(A32,""NAME""))"),"")</f>
        <v/>
      </c>
      <c r="C32" s="106"/>
      <c r="D32" s="105"/>
      <c r="E32" s="93"/>
      <c r="F32" s="94"/>
      <c r="G32" s="96"/>
      <c r="H32" s="96"/>
      <c r="I32" s="96"/>
      <c r="J32" s="99"/>
      <c r="K32" s="94"/>
      <c r="L32" s="96"/>
      <c r="M32" s="97"/>
      <c r="N32" s="96"/>
      <c r="O32" s="97"/>
      <c r="P32" s="96"/>
      <c r="Q32" s="96"/>
      <c r="R32" s="96"/>
      <c r="S32" s="99"/>
      <c r="T32" s="109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</row>
    <row r="33" spans="1:40" ht="15.75" customHeight="1" x14ac:dyDescent="0.2">
      <c r="A33" s="110" t="s">
        <v>55</v>
      </c>
      <c r="B33" s="110" t="s">
        <v>56</v>
      </c>
      <c r="C33" s="111" t="s">
        <v>56</v>
      </c>
      <c r="D33" s="112">
        <f>SUM(D2:D32)</f>
        <v>360</v>
      </c>
      <c r="E33" s="110"/>
      <c r="F33" s="110"/>
      <c r="G33" s="110">
        <f t="shared" ref="G33:H33" si="10">SUM(G2:G32)</f>
        <v>11510.0016</v>
      </c>
      <c r="H33" s="110" t="e">
        <f t="shared" ca="1" si="10"/>
        <v>#VALUE!</v>
      </c>
      <c r="I33" s="95" t="e">
        <f ca="1">H33-G33</f>
        <v>#VALUE!</v>
      </c>
      <c r="J33" s="97" t="e">
        <f ca="1">IF(D33&lt;&gt;0,((H33-G33)/G33),0)</f>
        <v>#VALUE!</v>
      </c>
      <c r="K33" s="98">
        <f t="shared" ref="K33:L33" ca="1" si="11">SUM(K2:K32)</f>
        <v>0</v>
      </c>
      <c r="L33" s="110">
        <f t="shared" ca="1" si="11"/>
        <v>0</v>
      </c>
      <c r="M33" s="113">
        <f ca="1">IF(D33&lt;&gt;0,(L33/G33),0)</f>
        <v>0</v>
      </c>
      <c r="N33" s="95" t="e">
        <f ca="1">SUM(N2:N32)</f>
        <v>#VALUE!</v>
      </c>
      <c r="O33" s="114" t="e">
        <f ca="1">N33/G33</f>
        <v>#VALUE!</v>
      </c>
      <c r="P33" s="111"/>
      <c r="Q33" s="96" t="e">
        <f ca="1">SUM(Q2:Q32)</f>
        <v>#VALUE!</v>
      </c>
      <c r="R33" s="97" t="e">
        <f ca="1">IF(D33&lt;&gt;0,Q33/G33,0)</f>
        <v>#VALUE!</v>
      </c>
      <c r="S33" s="115"/>
      <c r="T33" s="107" t="e">
        <f ca="1">SUM(T2:T31)</f>
        <v>#VALUE!</v>
      </c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</row>
    <row r="34" spans="1:40" ht="15.75" customHeight="1" x14ac:dyDescent="0.2">
      <c r="A34" s="15"/>
      <c r="B34" s="15"/>
      <c r="C34" s="116"/>
      <c r="E34" s="53"/>
      <c r="F34" s="117"/>
      <c r="G34" s="117"/>
      <c r="I34" s="117"/>
      <c r="J34" s="116"/>
      <c r="K34" s="117"/>
      <c r="L34" s="117"/>
      <c r="M34" s="116"/>
      <c r="N34" s="117"/>
      <c r="O34" s="116"/>
      <c r="P34" s="117"/>
      <c r="Q34" s="117"/>
      <c r="R34" s="117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</row>
    <row r="35" spans="1:40" ht="15.75" customHeight="1" x14ac:dyDescent="0.2">
      <c r="A35" s="103"/>
      <c r="B35" s="103"/>
      <c r="F35" s="117"/>
      <c r="G35" s="117"/>
      <c r="H35" s="117"/>
      <c r="I35" s="117"/>
      <c r="J35" s="101"/>
      <c r="K35" s="117"/>
      <c r="L35" s="117"/>
      <c r="M35" s="116"/>
      <c r="N35" s="117"/>
      <c r="O35" s="116"/>
      <c r="P35" s="53"/>
      <c r="Q35" s="117"/>
      <c r="R35" s="117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</row>
    <row r="36" spans="1:40" ht="15.75" customHeight="1" x14ac:dyDescent="0.2">
      <c r="A36" s="103"/>
      <c r="B36" s="103"/>
      <c r="C36" s="101"/>
      <c r="D36" s="101"/>
      <c r="E36" s="117"/>
      <c r="H36" s="117"/>
      <c r="I36" s="117"/>
      <c r="J36" s="101"/>
      <c r="K36" s="117"/>
      <c r="L36" s="117"/>
      <c r="M36" s="116"/>
      <c r="N36" s="117"/>
      <c r="O36" s="116"/>
      <c r="P36" s="53"/>
      <c r="Q36" s="117"/>
      <c r="R36" s="117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</row>
    <row r="37" spans="1:40" ht="15.75" customHeight="1" x14ac:dyDescent="0.2">
      <c r="A37" s="89"/>
      <c r="B37" s="89"/>
      <c r="C37" s="101"/>
      <c r="D37" s="101"/>
      <c r="E37" s="89"/>
      <c r="H37" s="117"/>
      <c r="I37" s="117"/>
      <c r="J37" s="101"/>
      <c r="K37" s="117"/>
      <c r="L37" s="117"/>
      <c r="M37" s="116"/>
      <c r="N37" s="117"/>
      <c r="O37" s="116"/>
      <c r="P37" s="117"/>
      <c r="Q37" s="117"/>
      <c r="R37" s="117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</row>
    <row r="38" spans="1:40" ht="15.75" customHeight="1" x14ac:dyDescent="0.2">
      <c r="A38" s="89"/>
      <c r="B38" s="89"/>
      <c r="C38" s="101"/>
      <c r="D38" s="101"/>
      <c r="E38" s="117"/>
      <c r="H38" s="116"/>
      <c r="I38" s="117"/>
      <c r="J38" s="101"/>
      <c r="K38" s="117"/>
      <c r="L38" s="117"/>
      <c r="M38" s="116"/>
      <c r="N38" s="117"/>
      <c r="O38" s="116"/>
      <c r="P38" s="53"/>
      <c r="Q38" s="117"/>
      <c r="R38" s="117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</row>
    <row r="39" spans="1:40" ht="15.75" customHeight="1" x14ac:dyDescent="0.2">
      <c r="A39" s="15"/>
      <c r="B39" s="15"/>
      <c r="C39" s="101"/>
      <c r="D39" s="101"/>
      <c r="E39" s="117"/>
      <c r="H39" s="116"/>
      <c r="I39" s="117"/>
      <c r="J39" s="101"/>
      <c r="K39" s="117"/>
      <c r="L39" s="117"/>
      <c r="M39" s="116"/>
      <c r="N39" s="117"/>
      <c r="O39" s="116"/>
      <c r="P39" s="53"/>
      <c r="Q39" s="117"/>
      <c r="R39" s="117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</row>
    <row r="40" spans="1:40" ht="15.75" customHeight="1" x14ac:dyDescent="0.2">
      <c r="A40" s="89"/>
      <c r="B40" s="89"/>
      <c r="C40" s="101"/>
      <c r="D40" s="101"/>
      <c r="E40" s="117"/>
      <c r="H40" s="117"/>
      <c r="I40" s="117"/>
      <c r="J40" s="101"/>
      <c r="K40" s="117"/>
      <c r="L40" s="117"/>
      <c r="M40" s="116"/>
      <c r="N40" s="117"/>
      <c r="O40" s="116"/>
      <c r="P40" s="53"/>
      <c r="Q40" s="117"/>
      <c r="R40" s="117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</row>
    <row r="41" spans="1:40" ht="15.75" customHeight="1" x14ac:dyDescent="0.2">
      <c r="A41" s="89"/>
      <c r="B41" s="89"/>
      <c r="C41" s="101"/>
      <c r="D41" s="101"/>
      <c r="E41" s="117"/>
      <c r="H41" s="117"/>
      <c r="I41" s="117"/>
      <c r="J41" s="101"/>
      <c r="K41" s="117"/>
      <c r="L41" s="117"/>
      <c r="M41" s="116"/>
      <c r="N41" s="117"/>
      <c r="O41" s="116"/>
      <c r="P41" s="53"/>
      <c r="Q41" s="117"/>
      <c r="R41" s="117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</row>
    <row r="42" spans="1:40" ht="15.75" customHeight="1" x14ac:dyDescent="0.2">
      <c r="A42" s="89"/>
      <c r="B42" s="89"/>
      <c r="C42" s="101"/>
      <c r="D42" s="101"/>
      <c r="E42" s="117"/>
      <c r="H42" s="117"/>
      <c r="I42" s="117"/>
      <c r="J42" s="101"/>
      <c r="K42" s="117"/>
      <c r="L42" s="117"/>
      <c r="M42" s="116"/>
      <c r="N42" s="117"/>
      <c r="O42" s="116"/>
      <c r="P42" s="53"/>
      <c r="Q42" s="117"/>
      <c r="R42" s="117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</row>
    <row r="43" spans="1:40" ht="15.75" customHeight="1" x14ac:dyDescent="0.2">
      <c r="A43" s="89"/>
      <c r="B43" s="89"/>
      <c r="C43" s="101"/>
      <c r="D43" s="101"/>
      <c r="E43" s="117"/>
      <c r="H43" s="116"/>
      <c r="I43" s="117"/>
      <c r="J43" s="101"/>
      <c r="K43" s="117"/>
      <c r="L43" s="117"/>
      <c r="M43" s="116"/>
      <c r="N43" s="117"/>
      <c r="O43" s="116"/>
      <c r="P43" s="53"/>
      <c r="Q43" s="117"/>
      <c r="R43" s="117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</row>
    <row r="44" spans="1:40" ht="15.75" customHeight="1" x14ac:dyDescent="0.2">
      <c r="A44" s="89"/>
      <c r="B44" s="89"/>
      <c r="C44" s="101"/>
      <c r="D44" s="101"/>
      <c r="E44" s="117"/>
      <c r="H44" s="116"/>
      <c r="I44" s="117"/>
      <c r="J44" s="101"/>
      <c r="K44" s="117"/>
      <c r="L44" s="117"/>
      <c r="M44" s="116"/>
      <c r="N44" s="117"/>
      <c r="O44" s="116"/>
      <c r="P44" s="53"/>
      <c r="Q44" s="117"/>
      <c r="R44" s="117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</row>
    <row r="45" spans="1:40" ht="15.75" customHeight="1" x14ac:dyDescent="0.2">
      <c r="A45" s="89"/>
      <c r="B45" s="89"/>
      <c r="C45" s="101"/>
      <c r="D45" s="101"/>
      <c r="E45" s="117"/>
      <c r="H45" s="117"/>
      <c r="I45" s="117"/>
      <c r="J45" s="101"/>
      <c r="K45" s="117"/>
      <c r="L45" s="117"/>
      <c r="M45" s="116"/>
      <c r="N45" s="117"/>
      <c r="O45" s="116"/>
      <c r="P45" s="53"/>
      <c r="Q45" s="117"/>
      <c r="R45" s="117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</row>
    <row r="46" spans="1:40" ht="15.75" customHeight="1" x14ac:dyDescent="0.2">
      <c r="A46" s="89"/>
      <c r="B46" s="89"/>
      <c r="C46" s="101"/>
      <c r="D46" s="101"/>
      <c r="E46" s="117"/>
      <c r="H46" s="116"/>
      <c r="I46" s="117"/>
      <c r="J46" s="101"/>
      <c r="K46" s="117"/>
      <c r="L46" s="117"/>
      <c r="M46" s="116"/>
      <c r="N46" s="117"/>
      <c r="O46" s="116"/>
      <c r="P46" s="53"/>
      <c r="Q46" s="117"/>
      <c r="R46" s="117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</row>
    <row r="47" spans="1:40" ht="15.75" customHeight="1" x14ac:dyDescent="0.2">
      <c r="A47" s="89"/>
      <c r="B47" s="89"/>
      <c r="C47" s="101"/>
      <c r="D47" s="101"/>
      <c r="E47" s="117"/>
      <c r="H47" s="117"/>
      <c r="I47" s="117"/>
      <c r="J47" s="101"/>
      <c r="K47" s="117"/>
      <c r="L47" s="117"/>
      <c r="M47" s="116"/>
      <c r="N47" s="117"/>
      <c r="O47" s="116"/>
      <c r="P47" s="53"/>
      <c r="Q47" s="117"/>
      <c r="R47" s="117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</row>
    <row r="48" spans="1:40" ht="15.75" customHeight="1" x14ac:dyDescent="0.2">
      <c r="A48" s="89"/>
      <c r="B48" s="89"/>
      <c r="C48" s="101"/>
      <c r="D48" s="101"/>
      <c r="E48" s="117"/>
      <c r="H48" s="117"/>
      <c r="I48" s="117"/>
      <c r="J48" s="101"/>
      <c r="K48" s="117"/>
      <c r="L48" s="117"/>
      <c r="M48" s="116"/>
      <c r="N48" s="117"/>
      <c r="O48" s="116"/>
      <c r="P48" s="53"/>
      <c r="Q48" s="117"/>
      <c r="R48" s="117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</row>
    <row r="49" spans="1:40" ht="15.75" customHeight="1" x14ac:dyDescent="0.2">
      <c r="A49" s="89"/>
      <c r="B49" s="89"/>
      <c r="C49" s="101"/>
      <c r="D49" s="101"/>
      <c r="E49" s="117"/>
      <c r="H49" s="117"/>
      <c r="I49" s="117"/>
      <c r="J49" s="101"/>
      <c r="K49" s="117"/>
      <c r="L49" s="117"/>
      <c r="M49" s="116"/>
      <c r="N49" s="117"/>
      <c r="O49" s="116"/>
      <c r="P49" s="53"/>
      <c r="Q49" s="117"/>
      <c r="R49" s="117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</row>
    <row r="50" spans="1:40" ht="15.75" customHeight="1" x14ac:dyDescent="0.2">
      <c r="A50" s="89"/>
      <c r="B50" s="89"/>
      <c r="C50" s="101"/>
      <c r="D50" s="101"/>
      <c r="E50" s="117"/>
      <c r="H50" s="117"/>
      <c r="I50" s="117"/>
      <c r="J50" s="101"/>
      <c r="K50" s="117"/>
      <c r="L50" s="117"/>
      <c r="M50" s="116"/>
      <c r="N50" s="117"/>
      <c r="O50" s="116"/>
      <c r="P50" s="53"/>
      <c r="Q50" s="117"/>
      <c r="R50" s="117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</row>
    <row r="51" spans="1:40" ht="15.75" customHeight="1" x14ac:dyDescent="0.2">
      <c r="A51" s="89"/>
      <c r="B51" s="89"/>
      <c r="C51" s="101"/>
      <c r="D51" s="101"/>
      <c r="E51" s="117"/>
      <c r="H51" s="117"/>
      <c r="I51" s="117"/>
      <c r="J51" s="101"/>
      <c r="K51" s="117"/>
      <c r="L51" s="117"/>
      <c r="M51" s="116"/>
      <c r="N51" s="117"/>
      <c r="O51" s="116"/>
      <c r="P51" s="53"/>
      <c r="Q51" s="117"/>
      <c r="R51" s="117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</row>
    <row r="52" spans="1:40" ht="15.75" customHeight="1" x14ac:dyDescent="0.2">
      <c r="A52" s="89"/>
      <c r="B52" s="89"/>
      <c r="C52" s="101"/>
      <c r="D52" s="101"/>
      <c r="E52" s="117"/>
      <c r="H52" s="117"/>
      <c r="I52" s="117"/>
      <c r="J52" s="101"/>
      <c r="K52" s="117"/>
      <c r="L52" s="117"/>
      <c r="M52" s="116"/>
      <c r="N52" s="117"/>
      <c r="O52" s="116"/>
      <c r="P52" s="53"/>
      <c r="Q52" s="117"/>
      <c r="R52" s="117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</row>
    <row r="53" spans="1:40" ht="15.75" customHeight="1" x14ac:dyDescent="0.2">
      <c r="A53" s="89"/>
      <c r="B53" s="89"/>
      <c r="C53" s="101"/>
      <c r="D53" s="101"/>
      <c r="E53" s="117"/>
      <c r="H53" s="117"/>
      <c r="I53" s="117"/>
      <c r="J53" s="101"/>
      <c r="K53" s="117"/>
      <c r="L53" s="117"/>
      <c r="M53" s="116"/>
      <c r="N53" s="117"/>
      <c r="O53" s="116"/>
      <c r="P53" s="53"/>
      <c r="Q53" s="117"/>
      <c r="R53" s="117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</row>
    <row r="54" spans="1:40" ht="15.75" customHeight="1" x14ac:dyDescent="0.2">
      <c r="A54" s="89"/>
      <c r="B54" s="89"/>
      <c r="C54" s="101"/>
      <c r="D54" s="101"/>
      <c r="E54" s="117"/>
      <c r="F54" s="117"/>
      <c r="G54" s="117"/>
      <c r="H54" s="117"/>
      <c r="I54" s="117"/>
      <c r="J54" s="101"/>
      <c r="K54" s="117"/>
      <c r="L54" s="117"/>
      <c r="M54" s="116"/>
      <c r="N54" s="117"/>
      <c r="O54" s="116"/>
      <c r="P54" s="53"/>
      <c r="Q54" s="117"/>
      <c r="R54" s="117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</row>
    <row r="55" spans="1:40" ht="15.75" customHeight="1" x14ac:dyDescent="0.2">
      <c r="A55" s="89"/>
      <c r="B55" s="89"/>
      <c r="C55" s="101"/>
      <c r="D55" s="101"/>
      <c r="E55" s="117"/>
      <c r="F55" s="117"/>
      <c r="G55" s="117"/>
      <c r="H55" s="117"/>
      <c r="I55" s="117"/>
      <c r="J55" s="101"/>
      <c r="K55" s="117"/>
      <c r="L55" s="117"/>
      <c r="M55" s="116"/>
      <c r="N55" s="117"/>
      <c r="O55" s="116"/>
      <c r="P55" s="53"/>
      <c r="Q55" s="117"/>
      <c r="R55" s="117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1:40" ht="15.75" customHeight="1" x14ac:dyDescent="0.2">
      <c r="A56" s="89"/>
      <c r="B56" s="89"/>
      <c r="C56" s="101"/>
      <c r="D56" s="101"/>
      <c r="E56" s="117"/>
      <c r="F56" s="117"/>
      <c r="G56" s="117"/>
      <c r="H56" s="117"/>
      <c r="I56" s="117"/>
      <c r="J56" s="101"/>
      <c r="K56" s="117"/>
      <c r="L56" s="117"/>
      <c r="M56" s="116"/>
      <c r="N56" s="117"/>
      <c r="O56" s="116"/>
      <c r="P56" s="53"/>
      <c r="Q56" s="117"/>
      <c r="R56" s="117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</row>
    <row r="57" spans="1:40" ht="15.75" customHeight="1" x14ac:dyDescent="0.2">
      <c r="A57" s="89"/>
      <c r="B57" s="89"/>
      <c r="C57" s="101"/>
      <c r="D57" s="101"/>
      <c r="E57" s="117"/>
      <c r="F57" s="117"/>
      <c r="G57" s="117"/>
      <c r="H57" s="117"/>
      <c r="I57" s="117"/>
      <c r="J57" s="101"/>
      <c r="K57" s="117"/>
      <c r="L57" s="117"/>
      <c r="M57" s="116"/>
      <c r="N57" s="117"/>
      <c r="O57" s="116"/>
      <c r="P57" s="53"/>
      <c r="Q57" s="117"/>
      <c r="R57" s="117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</row>
    <row r="58" spans="1:40" ht="15.75" customHeight="1" x14ac:dyDescent="0.2">
      <c r="A58" s="89"/>
      <c r="B58" s="89"/>
      <c r="C58" s="101"/>
      <c r="D58" s="101"/>
      <c r="E58" s="117"/>
      <c r="F58" s="117"/>
      <c r="G58" s="117"/>
      <c r="H58" s="117"/>
      <c r="I58" s="117"/>
      <c r="J58" s="101"/>
      <c r="K58" s="117"/>
      <c r="L58" s="117"/>
      <c r="M58" s="116"/>
      <c r="N58" s="117"/>
      <c r="O58" s="116"/>
      <c r="P58" s="53"/>
      <c r="Q58" s="117"/>
      <c r="R58" s="117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</row>
    <row r="59" spans="1:40" ht="15.75" customHeight="1" x14ac:dyDescent="0.2">
      <c r="A59" s="89"/>
      <c r="B59" s="89"/>
      <c r="C59" s="101"/>
      <c r="D59" s="101"/>
      <c r="E59" s="117"/>
      <c r="F59" s="117"/>
      <c r="G59" s="117"/>
      <c r="H59" s="117"/>
      <c r="I59" s="117"/>
      <c r="J59" s="101"/>
      <c r="K59" s="117"/>
      <c r="L59" s="117"/>
      <c r="M59" s="116"/>
      <c r="N59" s="117"/>
      <c r="O59" s="116"/>
      <c r="P59" s="53"/>
      <c r="Q59" s="117"/>
      <c r="R59" s="117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</row>
    <row r="60" spans="1:40" ht="15.75" customHeight="1" x14ac:dyDescent="0.2">
      <c r="A60" s="89"/>
      <c r="B60" s="89"/>
      <c r="C60" s="101"/>
      <c r="D60" s="101"/>
      <c r="E60" s="117"/>
      <c r="F60" s="117"/>
      <c r="G60" s="117"/>
      <c r="H60" s="117"/>
      <c r="I60" s="117"/>
      <c r="J60" s="101"/>
      <c r="K60" s="117"/>
      <c r="L60" s="117"/>
      <c r="M60" s="116"/>
      <c r="N60" s="117"/>
      <c r="O60" s="116"/>
      <c r="P60" s="53"/>
      <c r="Q60" s="117"/>
      <c r="R60" s="117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</row>
    <row r="61" spans="1:40" ht="15.75" customHeight="1" x14ac:dyDescent="0.2">
      <c r="A61" s="89"/>
      <c r="B61" s="89"/>
      <c r="C61" s="101"/>
      <c r="D61" s="101"/>
      <c r="E61" s="117"/>
      <c r="F61" s="117"/>
      <c r="G61" s="117"/>
      <c r="H61" s="117"/>
      <c r="I61" s="117"/>
      <c r="J61" s="101"/>
      <c r="K61" s="117"/>
      <c r="L61" s="117"/>
      <c r="M61" s="116"/>
      <c r="N61" s="117"/>
      <c r="O61" s="116"/>
      <c r="P61" s="53"/>
      <c r="Q61" s="117"/>
      <c r="R61" s="117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</row>
    <row r="62" spans="1:40" ht="15.75" customHeight="1" x14ac:dyDescent="0.2">
      <c r="A62" s="89"/>
      <c r="B62" s="89"/>
      <c r="C62" s="101"/>
      <c r="D62" s="101"/>
      <c r="E62" s="117"/>
      <c r="F62" s="117"/>
      <c r="G62" s="117"/>
      <c r="H62" s="117"/>
      <c r="I62" s="117"/>
      <c r="J62" s="101"/>
      <c r="K62" s="117"/>
      <c r="L62" s="117"/>
      <c r="M62" s="116"/>
      <c r="N62" s="117"/>
      <c r="O62" s="116"/>
      <c r="P62" s="53"/>
      <c r="Q62" s="117"/>
      <c r="R62" s="117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</row>
    <row r="63" spans="1:40" ht="15.75" customHeight="1" x14ac:dyDescent="0.2">
      <c r="A63" s="89"/>
      <c r="B63" s="89"/>
      <c r="C63" s="101"/>
      <c r="D63" s="101"/>
      <c r="E63" s="117"/>
      <c r="F63" s="117"/>
      <c r="G63" s="117"/>
      <c r="H63" s="117"/>
      <c r="I63" s="117"/>
      <c r="J63" s="101"/>
      <c r="K63" s="117"/>
      <c r="L63" s="117"/>
      <c r="M63" s="116"/>
      <c r="N63" s="117"/>
      <c r="O63" s="116"/>
      <c r="P63" s="53"/>
      <c r="Q63" s="117"/>
      <c r="R63" s="117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</row>
    <row r="64" spans="1:40" ht="15.75" customHeight="1" x14ac:dyDescent="0.2">
      <c r="A64" s="89"/>
      <c r="B64" s="89"/>
      <c r="C64" s="101"/>
      <c r="D64" s="101"/>
      <c r="E64" s="117"/>
      <c r="F64" s="117"/>
      <c r="G64" s="117"/>
      <c r="H64" s="117"/>
      <c r="I64" s="117"/>
      <c r="J64" s="101"/>
      <c r="K64" s="117"/>
      <c r="L64" s="117"/>
      <c r="M64" s="116"/>
      <c r="N64" s="117"/>
      <c r="O64" s="116"/>
      <c r="P64" s="53"/>
      <c r="Q64" s="117"/>
      <c r="R64" s="117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</row>
    <row r="65" spans="1:40" ht="15.75" customHeight="1" x14ac:dyDescent="0.2">
      <c r="A65" s="89"/>
      <c r="B65" s="89"/>
      <c r="C65" s="101"/>
      <c r="D65" s="101"/>
      <c r="E65" s="117"/>
      <c r="F65" s="117"/>
      <c r="G65" s="117"/>
      <c r="H65" s="117"/>
      <c r="I65" s="117"/>
      <c r="J65" s="101"/>
      <c r="K65" s="117"/>
      <c r="L65" s="117"/>
      <c r="M65" s="116"/>
      <c r="N65" s="117"/>
      <c r="O65" s="116"/>
      <c r="P65" s="53"/>
      <c r="Q65" s="117"/>
      <c r="R65" s="117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</row>
    <row r="66" spans="1:40" ht="15.75" customHeight="1" x14ac:dyDescent="0.2">
      <c r="A66" s="89"/>
      <c r="B66" s="89"/>
      <c r="C66" s="101"/>
      <c r="D66" s="101"/>
      <c r="E66" s="117"/>
      <c r="F66" s="117"/>
      <c r="G66" s="117"/>
      <c r="H66" s="117"/>
      <c r="I66" s="117"/>
      <c r="J66" s="101"/>
      <c r="K66" s="117"/>
      <c r="L66" s="117"/>
      <c r="M66" s="116"/>
      <c r="N66" s="117"/>
      <c r="O66" s="116"/>
      <c r="P66" s="53"/>
      <c r="Q66" s="117"/>
      <c r="R66" s="117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</row>
    <row r="67" spans="1:40" ht="15.75" customHeight="1" x14ac:dyDescent="0.2">
      <c r="A67" s="89"/>
      <c r="B67" s="89"/>
      <c r="C67" s="101"/>
      <c r="D67" s="101"/>
      <c r="E67" s="117"/>
      <c r="F67" s="117"/>
      <c r="G67" s="117"/>
      <c r="H67" s="117"/>
      <c r="I67" s="117"/>
      <c r="J67" s="101"/>
      <c r="K67" s="117"/>
      <c r="L67" s="117"/>
      <c r="M67" s="116"/>
      <c r="N67" s="117"/>
      <c r="O67" s="116"/>
      <c r="P67" s="53"/>
      <c r="Q67" s="117"/>
      <c r="R67" s="117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</row>
    <row r="68" spans="1:40" ht="15.75" customHeight="1" x14ac:dyDescent="0.2">
      <c r="A68" s="89"/>
      <c r="B68" s="89"/>
      <c r="C68" s="101"/>
      <c r="D68" s="101"/>
      <c r="E68" s="117"/>
      <c r="F68" s="117"/>
      <c r="G68" s="117"/>
      <c r="H68" s="117"/>
      <c r="I68" s="117"/>
      <c r="J68" s="101"/>
      <c r="K68" s="117"/>
      <c r="L68" s="117"/>
      <c r="M68" s="116"/>
      <c r="N68" s="117"/>
      <c r="O68" s="116"/>
      <c r="P68" s="53"/>
      <c r="Q68" s="117"/>
      <c r="R68" s="117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</row>
    <row r="69" spans="1:40" ht="15.75" customHeight="1" x14ac:dyDescent="0.2">
      <c r="A69" s="89"/>
      <c r="B69" s="89"/>
      <c r="C69" s="101"/>
      <c r="D69" s="101"/>
      <c r="E69" s="117"/>
      <c r="F69" s="117"/>
      <c r="G69" s="117"/>
      <c r="H69" s="117"/>
      <c r="I69" s="117"/>
      <c r="J69" s="101"/>
      <c r="K69" s="117"/>
      <c r="L69" s="117"/>
      <c r="M69" s="116"/>
      <c r="N69" s="117"/>
      <c r="O69" s="116"/>
      <c r="P69" s="53"/>
      <c r="Q69" s="117"/>
      <c r="R69" s="117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</row>
    <row r="70" spans="1:40" ht="15.75" customHeight="1" x14ac:dyDescent="0.2">
      <c r="A70" s="89"/>
      <c r="B70" s="89"/>
      <c r="C70" s="101"/>
      <c r="D70" s="101"/>
      <c r="E70" s="117"/>
      <c r="F70" s="117"/>
      <c r="G70" s="117"/>
      <c r="H70" s="117"/>
      <c r="I70" s="117"/>
      <c r="J70" s="101"/>
      <c r="K70" s="117"/>
      <c r="L70" s="117"/>
      <c r="M70" s="116"/>
      <c r="N70" s="117"/>
      <c r="O70" s="116"/>
      <c r="P70" s="53"/>
      <c r="Q70" s="117"/>
      <c r="R70" s="117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</row>
    <row r="71" spans="1:40" ht="15.75" customHeight="1" x14ac:dyDescent="0.2">
      <c r="A71" s="89"/>
      <c r="B71" s="89"/>
      <c r="C71" s="101"/>
      <c r="D71" s="101"/>
      <c r="E71" s="117"/>
      <c r="F71" s="117"/>
      <c r="G71" s="117"/>
      <c r="H71" s="117"/>
      <c r="I71" s="117"/>
      <c r="J71" s="101"/>
      <c r="K71" s="117"/>
      <c r="L71" s="117"/>
      <c r="M71" s="116"/>
      <c r="N71" s="117"/>
      <c r="O71" s="116"/>
      <c r="P71" s="53"/>
      <c r="Q71" s="117"/>
      <c r="R71" s="117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</row>
    <row r="72" spans="1:40" ht="15.75" customHeight="1" x14ac:dyDescent="0.2">
      <c r="A72" s="89"/>
      <c r="B72" s="89"/>
      <c r="C72" s="101"/>
      <c r="D72" s="101"/>
      <c r="E72" s="117"/>
      <c r="F72" s="117"/>
      <c r="G72" s="117"/>
      <c r="H72" s="117"/>
      <c r="I72" s="117"/>
      <c r="J72" s="101"/>
      <c r="K72" s="117"/>
      <c r="L72" s="117"/>
      <c r="M72" s="116"/>
      <c r="N72" s="117"/>
      <c r="O72" s="116"/>
      <c r="P72" s="53"/>
      <c r="Q72" s="117"/>
      <c r="R72" s="117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</row>
    <row r="73" spans="1:40" ht="15.75" customHeight="1" x14ac:dyDescent="0.2">
      <c r="A73" s="89"/>
      <c r="B73" s="89"/>
      <c r="C73" s="101"/>
      <c r="D73" s="101"/>
      <c r="E73" s="117"/>
      <c r="F73" s="117"/>
      <c r="G73" s="117"/>
      <c r="H73" s="117"/>
      <c r="I73" s="117"/>
      <c r="J73" s="101"/>
      <c r="K73" s="117"/>
      <c r="L73" s="117"/>
      <c r="M73" s="116"/>
      <c r="N73" s="117"/>
      <c r="O73" s="116"/>
      <c r="P73" s="53"/>
      <c r="Q73" s="117"/>
      <c r="R73" s="117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</row>
    <row r="74" spans="1:40" ht="15.75" customHeight="1" x14ac:dyDescent="0.2">
      <c r="A74" s="89"/>
      <c r="B74" s="89"/>
      <c r="C74" s="101"/>
      <c r="D74" s="101"/>
      <c r="E74" s="117"/>
      <c r="F74" s="117"/>
      <c r="G74" s="117"/>
      <c r="H74" s="117"/>
      <c r="I74" s="117"/>
      <c r="J74" s="101"/>
      <c r="K74" s="117"/>
      <c r="L74" s="117"/>
      <c r="M74" s="116"/>
      <c r="N74" s="117"/>
      <c r="O74" s="116"/>
      <c r="P74" s="53"/>
      <c r="Q74" s="117"/>
      <c r="R74" s="117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</row>
    <row r="75" spans="1:40" ht="15.75" customHeight="1" x14ac:dyDescent="0.2">
      <c r="A75" s="89"/>
      <c r="B75" s="89"/>
      <c r="C75" s="101"/>
      <c r="D75" s="101"/>
      <c r="E75" s="117"/>
      <c r="F75" s="117"/>
      <c r="G75" s="117"/>
      <c r="H75" s="117"/>
      <c r="I75" s="117"/>
      <c r="J75" s="101"/>
      <c r="K75" s="117"/>
      <c r="L75" s="117"/>
      <c r="M75" s="116"/>
      <c r="N75" s="117"/>
      <c r="O75" s="116"/>
      <c r="P75" s="53"/>
      <c r="Q75" s="117"/>
      <c r="R75" s="117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</row>
    <row r="76" spans="1:40" ht="15.75" customHeight="1" x14ac:dyDescent="0.2">
      <c r="A76" s="89"/>
      <c r="B76" s="89"/>
      <c r="C76" s="101"/>
      <c r="D76" s="101"/>
      <c r="E76" s="117"/>
      <c r="F76" s="117"/>
      <c r="G76" s="117"/>
      <c r="H76" s="117"/>
      <c r="I76" s="117"/>
      <c r="J76" s="101"/>
      <c r="K76" s="117"/>
      <c r="L76" s="117"/>
      <c r="M76" s="116"/>
      <c r="N76" s="117"/>
      <c r="O76" s="116"/>
      <c r="P76" s="53"/>
      <c r="Q76" s="117"/>
      <c r="R76" s="117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</row>
    <row r="77" spans="1:40" ht="15.75" customHeight="1" x14ac:dyDescent="0.2">
      <c r="A77" s="89"/>
      <c r="B77" s="89"/>
      <c r="C77" s="101"/>
      <c r="D77" s="101"/>
      <c r="E77" s="117"/>
      <c r="F77" s="117"/>
      <c r="G77" s="117"/>
      <c r="H77" s="117"/>
      <c r="I77" s="117"/>
      <c r="J77" s="101"/>
      <c r="K77" s="117"/>
      <c r="L77" s="117"/>
      <c r="M77" s="116"/>
      <c r="N77" s="117"/>
      <c r="O77" s="116"/>
      <c r="P77" s="53"/>
      <c r="Q77" s="117"/>
      <c r="R77" s="117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</row>
    <row r="78" spans="1:40" ht="15.75" customHeight="1" x14ac:dyDescent="0.2">
      <c r="A78" s="89"/>
      <c r="B78" s="89"/>
      <c r="C78" s="101"/>
      <c r="D78" s="101"/>
      <c r="E78" s="117"/>
      <c r="F78" s="117"/>
      <c r="G78" s="117"/>
      <c r="H78" s="117"/>
      <c r="I78" s="117"/>
      <c r="J78" s="101"/>
      <c r="K78" s="117"/>
      <c r="L78" s="117"/>
      <c r="M78" s="116"/>
      <c r="N78" s="117"/>
      <c r="O78" s="116"/>
      <c r="P78" s="53"/>
      <c r="Q78" s="117"/>
      <c r="R78" s="117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</row>
    <row r="79" spans="1:40" ht="15.75" customHeight="1" x14ac:dyDescent="0.2">
      <c r="A79" s="89"/>
      <c r="B79" s="89"/>
      <c r="C79" s="101"/>
      <c r="D79" s="101"/>
      <c r="E79" s="117"/>
      <c r="F79" s="117"/>
      <c r="G79" s="117"/>
      <c r="H79" s="117"/>
      <c r="I79" s="117"/>
      <c r="J79" s="101"/>
      <c r="K79" s="117"/>
      <c r="L79" s="117"/>
      <c r="M79" s="116"/>
      <c r="N79" s="117"/>
      <c r="O79" s="116"/>
      <c r="P79" s="53"/>
      <c r="Q79" s="117"/>
      <c r="R79" s="117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</row>
    <row r="80" spans="1:40" ht="15.75" customHeight="1" x14ac:dyDescent="0.2">
      <c r="A80" s="89"/>
      <c r="B80" s="89"/>
      <c r="C80" s="101"/>
      <c r="D80" s="101"/>
      <c r="E80" s="117"/>
      <c r="F80" s="117"/>
      <c r="G80" s="117"/>
      <c r="H80" s="117"/>
      <c r="I80" s="117"/>
      <c r="J80" s="101"/>
      <c r="K80" s="117"/>
      <c r="L80" s="117"/>
      <c r="M80" s="116"/>
      <c r="N80" s="117"/>
      <c r="O80" s="116"/>
      <c r="P80" s="53"/>
      <c r="Q80" s="117"/>
      <c r="R80" s="117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</row>
    <row r="81" spans="1:40" ht="15.75" customHeight="1" x14ac:dyDescent="0.2">
      <c r="A81" s="89"/>
      <c r="B81" s="89"/>
      <c r="C81" s="101"/>
      <c r="D81" s="101"/>
      <c r="E81" s="117"/>
      <c r="F81" s="117"/>
      <c r="G81" s="117"/>
      <c r="H81" s="117"/>
      <c r="I81" s="117"/>
      <c r="J81" s="101"/>
      <c r="K81" s="117"/>
      <c r="L81" s="117"/>
      <c r="M81" s="116"/>
      <c r="N81" s="117"/>
      <c r="O81" s="116"/>
      <c r="P81" s="53"/>
      <c r="Q81" s="117"/>
      <c r="R81" s="117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</row>
    <row r="82" spans="1:40" ht="15.75" customHeight="1" x14ac:dyDescent="0.2">
      <c r="A82" s="89"/>
      <c r="B82" s="89"/>
      <c r="C82" s="101"/>
      <c r="D82" s="101"/>
      <c r="E82" s="117"/>
      <c r="F82" s="117"/>
      <c r="G82" s="117"/>
      <c r="H82" s="117"/>
      <c r="I82" s="117"/>
      <c r="J82" s="101"/>
      <c r="K82" s="117"/>
      <c r="L82" s="117"/>
      <c r="M82" s="116"/>
      <c r="N82" s="117"/>
      <c r="O82" s="116"/>
      <c r="P82" s="53"/>
      <c r="Q82" s="117"/>
      <c r="R82" s="117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</row>
    <row r="83" spans="1:40" ht="15.75" customHeight="1" x14ac:dyDescent="0.2">
      <c r="A83" s="89"/>
      <c r="B83" s="89"/>
      <c r="C83" s="101"/>
      <c r="D83" s="101"/>
      <c r="E83" s="117"/>
      <c r="F83" s="117"/>
      <c r="G83" s="117"/>
      <c r="H83" s="117"/>
      <c r="I83" s="117"/>
      <c r="J83" s="101"/>
      <c r="K83" s="117"/>
      <c r="L83" s="117"/>
      <c r="M83" s="116"/>
      <c r="N83" s="117"/>
      <c r="O83" s="116"/>
      <c r="P83" s="53"/>
      <c r="Q83" s="117"/>
      <c r="R83" s="117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</row>
    <row r="84" spans="1:40" ht="15.75" customHeight="1" x14ac:dyDescent="0.2">
      <c r="A84" s="89"/>
      <c r="B84" s="89"/>
      <c r="C84" s="101"/>
      <c r="D84" s="101"/>
      <c r="E84" s="117"/>
      <c r="F84" s="117"/>
      <c r="G84" s="117"/>
      <c r="H84" s="117"/>
      <c r="I84" s="117"/>
      <c r="J84" s="101"/>
      <c r="K84" s="117"/>
      <c r="L84" s="117"/>
      <c r="M84" s="116"/>
      <c r="N84" s="117"/>
      <c r="O84" s="116"/>
      <c r="P84" s="53"/>
      <c r="Q84" s="117"/>
      <c r="R84" s="117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</row>
    <row r="85" spans="1:40" ht="15.75" customHeight="1" x14ac:dyDescent="0.2">
      <c r="A85" s="89"/>
      <c r="B85" s="89"/>
      <c r="C85" s="101"/>
      <c r="D85" s="101"/>
      <c r="E85" s="117"/>
      <c r="F85" s="117"/>
      <c r="G85" s="117"/>
      <c r="H85" s="117"/>
      <c r="I85" s="117"/>
      <c r="J85" s="101"/>
      <c r="K85" s="117"/>
      <c r="L85" s="117"/>
      <c r="M85" s="116"/>
      <c r="N85" s="117"/>
      <c r="O85" s="116"/>
      <c r="P85" s="53"/>
      <c r="Q85" s="117"/>
      <c r="R85" s="117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</row>
    <row r="86" spans="1:40" ht="15.75" customHeight="1" x14ac:dyDescent="0.2">
      <c r="A86" s="89"/>
      <c r="B86" s="89"/>
      <c r="C86" s="101"/>
      <c r="D86" s="101"/>
      <c r="E86" s="117"/>
      <c r="F86" s="117"/>
      <c r="G86" s="117"/>
      <c r="H86" s="117"/>
      <c r="I86" s="117"/>
      <c r="J86" s="101"/>
      <c r="K86" s="117"/>
      <c r="L86" s="117"/>
      <c r="M86" s="116"/>
      <c r="N86" s="117"/>
      <c r="O86" s="116"/>
      <c r="P86" s="53"/>
      <c r="Q86" s="117"/>
      <c r="R86" s="117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</row>
    <row r="87" spans="1:40" ht="15.75" customHeight="1" x14ac:dyDescent="0.2">
      <c r="A87" s="89"/>
      <c r="B87" s="89"/>
      <c r="C87" s="101"/>
      <c r="D87" s="101"/>
      <c r="E87" s="117"/>
      <c r="F87" s="117"/>
      <c r="G87" s="117"/>
      <c r="H87" s="117"/>
      <c r="I87" s="117"/>
      <c r="J87" s="101"/>
      <c r="K87" s="117"/>
      <c r="L87" s="117"/>
      <c r="M87" s="116"/>
      <c r="N87" s="117"/>
      <c r="O87" s="116"/>
      <c r="P87" s="53"/>
      <c r="Q87" s="117"/>
      <c r="R87" s="117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</row>
    <row r="88" spans="1:40" ht="15.75" customHeight="1" x14ac:dyDescent="0.2">
      <c r="A88" s="89"/>
      <c r="B88" s="89"/>
      <c r="C88" s="101"/>
      <c r="D88" s="101"/>
      <c r="E88" s="117"/>
      <c r="F88" s="117"/>
      <c r="G88" s="117"/>
      <c r="H88" s="117"/>
      <c r="I88" s="117"/>
      <c r="J88" s="101"/>
      <c r="K88" s="117"/>
      <c r="L88" s="117"/>
      <c r="M88" s="116"/>
      <c r="N88" s="117"/>
      <c r="O88" s="116"/>
      <c r="P88" s="53"/>
      <c r="Q88" s="117"/>
      <c r="R88" s="117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</row>
    <row r="89" spans="1:40" ht="15.75" customHeight="1" x14ac:dyDescent="0.2">
      <c r="A89" s="89"/>
      <c r="B89" s="89"/>
      <c r="C89" s="101"/>
      <c r="D89" s="101"/>
      <c r="E89" s="117"/>
      <c r="F89" s="117"/>
      <c r="G89" s="117"/>
      <c r="H89" s="117"/>
      <c r="I89" s="117"/>
      <c r="J89" s="101"/>
      <c r="K89" s="117"/>
      <c r="L89" s="117"/>
      <c r="M89" s="116"/>
      <c r="N89" s="117"/>
      <c r="O89" s="116"/>
      <c r="P89" s="53"/>
      <c r="Q89" s="117"/>
      <c r="R89" s="117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</row>
    <row r="90" spans="1:40" ht="15.75" customHeight="1" x14ac:dyDescent="0.2">
      <c r="A90" s="89"/>
      <c r="B90" s="89"/>
      <c r="C90" s="101"/>
      <c r="D90" s="101"/>
      <c r="E90" s="117"/>
      <c r="F90" s="117"/>
      <c r="G90" s="117"/>
      <c r="H90" s="117"/>
      <c r="I90" s="117"/>
      <c r="J90" s="101"/>
      <c r="K90" s="117"/>
      <c r="L90" s="117"/>
      <c r="M90" s="116"/>
      <c r="N90" s="117"/>
      <c r="O90" s="116"/>
      <c r="P90" s="53"/>
      <c r="Q90" s="117"/>
      <c r="R90" s="117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</row>
    <row r="91" spans="1:40" ht="15.75" customHeight="1" x14ac:dyDescent="0.2">
      <c r="A91" s="89"/>
      <c r="B91" s="89"/>
      <c r="C91" s="101"/>
      <c r="D91" s="101"/>
      <c r="E91" s="117"/>
      <c r="F91" s="117"/>
      <c r="G91" s="117"/>
      <c r="H91" s="117"/>
      <c r="I91" s="117"/>
      <c r="J91" s="101"/>
      <c r="K91" s="117"/>
      <c r="L91" s="117"/>
      <c r="M91" s="116"/>
      <c r="N91" s="117"/>
      <c r="O91" s="116"/>
      <c r="P91" s="53"/>
      <c r="Q91" s="117"/>
      <c r="R91" s="117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</row>
    <row r="92" spans="1:40" ht="15.75" customHeight="1" x14ac:dyDescent="0.2">
      <c r="A92" s="89"/>
      <c r="B92" s="89"/>
      <c r="C92" s="101"/>
      <c r="D92" s="101"/>
      <c r="E92" s="117"/>
      <c r="F92" s="117"/>
      <c r="G92" s="117"/>
      <c r="H92" s="117"/>
      <c r="I92" s="117"/>
      <c r="J92" s="101"/>
      <c r="K92" s="117"/>
      <c r="L92" s="117"/>
      <c r="M92" s="116"/>
      <c r="N92" s="117"/>
      <c r="O92" s="116"/>
      <c r="P92" s="53"/>
      <c r="Q92" s="117"/>
      <c r="R92" s="117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</row>
    <row r="93" spans="1:40" ht="15.75" customHeight="1" x14ac:dyDescent="0.2">
      <c r="A93" s="89"/>
      <c r="B93" s="89"/>
      <c r="C93" s="101"/>
      <c r="D93" s="101"/>
      <c r="E93" s="117"/>
      <c r="F93" s="117"/>
      <c r="G93" s="117"/>
      <c r="H93" s="117"/>
      <c r="I93" s="117"/>
      <c r="J93" s="101"/>
      <c r="K93" s="117"/>
      <c r="L93" s="117"/>
      <c r="M93" s="116"/>
      <c r="N93" s="117"/>
      <c r="O93" s="116"/>
      <c r="P93" s="53"/>
      <c r="Q93" s="117"/>
      <c r="R93" s="117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</row>
    <row r="94" spans="1:40" ht="15.75" customHeight="1" x14ac:dyDescent="0.2">
      <c r="A94" s="89"/>
      <c r="B94" s="89"/>
      <c r="C94" s="101"/>
      <c r="D94" s="101"/>
      <c r="E94" s="117"/>
      <c r="F94" s="117"/>
      <c r="G94" s="117"/>
      <c r="H94" s="117"/>
      <c r="I94" s="117"/>
      <c r="J94" s="101"/>
      <c r="K94" s="117"/>
      <c r="L94" s="117"/>
      <c r="M94" s="116"/>
      <c r="N94" s="117"/>
      <c r="O94" s="116"/>
      <c r="P94" s="53"/>
      <c r="Q94" s="117"/>
      <c r="R94" s="117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</row>
    <row r="95" spans="1:40" ht="15.75" customHeight="1" x14ac:dyDescent="0.2">
      <c r="A95" s="89"/>
      <c r="B95" s="89"/>
      <c r="C95" s="101"/>
      <c r="D95" s="101"/>
      <c r="E95" s="117"/>
      <c r="F95" s="117"/>
      <c r="G95" s="117"/>
      <c r="H95" s="117"/>
      <c r="I95" s="117"/>
      <c r="J95" s="101"/>
      <c r="K95" s="117"/>
      <c r="L95" s="117"/>
      <c r="M95" s="116"/>
      <c r="N95" s="117"/>
      <c r="O95" s="116"/>
      <c r="P95" s="53"/>
      <c r="Q95" s="117"/>
      <c r="R95" s="117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</row>
    <row r="96" spans="1:40" ht="15.75" customHeight="1" x14ac:dyDescent="0.2">
      <c r="A96" s="89"/>
      <c r="B96" s="89"/>
      <c r="C96" s="101"/>
      <c r="D96" s="101"/>
      <c r="E96" s="117"/>
      <c r="F96" s="117"/>
      <c r="G96" s="117"/>
      <c r="H96" s="117"/>
      <c r="I96" s="117"/>
      <c r="J96" s="101"/>
      <c r="K96" s="117"/>
      <c r="L96" s="117"/>
      <c r="M96" s="116"/>
      <c r="N96" s="117"/>
      <c r="O96" s="116"/>
      <c r="P96" s="53"/>
      <c r="Q96" s="117"/>
      <c r="R96" s="117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</row>
    <row r="97" spans="1:40" ht="15.75" customHeight="1" x14ac:dyDescent="0.2">
      <c r="A97" s="89"/>
      <c r="B97" s="89"/>
      <c r="C97" s="101"/>
      <c r="D97" s="101"/>
      <c r="E97" s="117"/>
      <c r="F97" s="117"/>
      <c r="G97" s="117"/>
      <c r="H97" s="117"/>
      <c r="I97" s="117"/>
      <c r="J97" s="101"/>
      <c r="K97" s="117"/>
      <c r="L97" s="117"/>
      <c r="M97" s="116"/>
      <c r="N97" s="117"/>
      <c r="O97" s="116"/>
      <c r="P97" s="53"/>
      <c r="Q97" s="117"/>
      <c r="R97" s="117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</row>
    <row r="98" spans="1:40" ht="15.75" customHeight="1" x14ac:dyDescent="0.2">
      <c r="A98" s="89"/>
      <c r="B98" s="89"/>
      <c r="C98" s="101"/>
      <c r="D98" s="101"/>
      <c r="E98" s="117"/>
      <c r="F98" s="117"/>
      <c r="G98" s="117"/>
      <c r="H98" s="117"/>
      <c r="I98" s="117"/>
      <c r="J98" s="101"/>
      <c r="K98" s="117"/>
      <c r="L98" s="117"/>
      <c r="M98" s="116"/>
      <c r="N98" s="117"/>
      <c r="O98" s="116"/>
      <c r="P98" s="53"/>
      <c r="Q98" s="117"/>
      <c r="R98" s="117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</row>
    <row r="99" spans="1:40" ht="15.75" customHeight="1" x14ac:dyDescent="0.2">
      <c r="A99" s="89"/>
      <c r="B99" s="89"/>
      <c r="C99" s="101"/>
      <c r="D99" s="101"/>
      <c r="E99" s="117"/>
      <c r="F99" s="117"/>
      <c r="G99" s="117"/>
      <c r="H99" s="117"/>
      <c r="I99" s="117"/>
      <c r="J99" s="101"/>
      <c r="K99" s="117"/>
      <c r="L99" s="117"/>
      <c r="M99" s="116"/>
      <c r="N99" s="117"/>
      <c r="O99" s="116"/>
      <c r="P99" s="53"/>
      <c r="Q99" s="117"/>
      <c r="R99" s="117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</row>
    <row r="100" spans="1:40" ht="15.75" customHeight="1" x14ac:dyDescent="0.2">
      <c r="A100" s="89"/>
      <c r="B100" s="89"/>
      <c r="C100" s="101"/>
      <c r="D100" s="101"/>
      <c r="E100" s="117"/>
      <c r="F100" s="117"/>
      <c r="G100" s="117"/>
      <c r="H100" s="117"/>
      <c r="I100" s="117"/>
      <c r="J100" s="101"/>
      <c r="K100" s="117"/>
      <c r="L100" s="117"/>
      <c r="M100" s="116"/>
      <c r="N100" s="117"/>
      <c r="O100" s="116"/>
      <c r="P100" s="53"/>
      <c r="Q100" s="117"/>
      <c r="R100" s="117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</row>
    <row r="101" spans="1:40" ht="15.75" customHeight="1" x14ac:dyDescent="0.2">
      <c r="A101" s="89"/>
      <c r="B101" s="89"/>
      <c r="C101" s="101"/>
      <c r="D101" s="101"/>
      <c r="E101" s="117"/>
      <c r="F101" s="117"/>
      <c r="G101" s="117"/>
      <c r="H101" s="117"/>
      <c r="I101" s="117"/>
      <c r="J101" s="101"/>
      <c r="K101" s="117"/>
      <c r="L101" s="117"/>
      <c r="M101" s="116"/>
      <c r="N101" s="117"/>
      <c r="O101" s="116"/>
      <c r="P101" s="53"/>
      <c r="Q101" s="117"/>
      <c r="R101" s="117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</row>
    <row r="102" spans="1:40" ht="15.75" customHeight="1" x14ac:dyDescent="0.2">
      <c r="A102" s="89"/>
      <c r="B102" s="89"/>
      <c r="C102" s="101"/>
      <c r="D102" s="101"/>
      <c r="E102" s="117"/>
      <c r="F102" s="117"/>
      <c r="G102" s="117"/>
      <c r="H102" s="117"/>
      <c r="I102" s="117"/>
      <c r="J102" s="101"/>
      <c r="K102" s="117"/>
      <c r="L102" s="117"/>
      <c r="M102" s="116"/>
      <c r="N102" s="117"/>
      <c r="O102" s="116"/>
      <c r="P102" s="53"/>
      <c r="Q102" s="117"/>
      <c r="R102" s="117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</row>
    <row r="103" spans="1:40" ht="15.75" customHeight="1" x14ac:dyDescent="0.2">
      <c r="A103" s="89"/>
      <c r="B103" s="89"/>
      <c r="C103" s="101"/>
      <c r="D103" s="101"/>
      <c r="E103" s="117"/>
      <c r="F103" s="117"/>
      <c r="G103" s="117"/>
      <c r="H103" s="117"/>
      <c r="I103" s="117"/>
      <c r="J103" s="101"/>
      <c r="K103" s="117"/>
      <c r="L103" s="117"/>
      <c r="M103" s="116"/>
      <c r="N103" s="117"/>
      <c r="O103" s="116"/>
      <c r="P103" s="53"/>
      <c r="Q103" s="117"/>
      <c r="R103" s="117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</row>
    <row r="104" spans="1:40" ht="15.75" customHeight="1" x14ac:dyDescent="0.2">
      <c r="A104" s="89"/>
      <c r="B104" s="89"/>
      <c r="C104" s="101"/>
      <c r="D104" s="101"/>
      <c r="E104" s="117"/>
      <c r="F104" s="117"/>
      <c r="G104" s="117"/>
      <c r="H104" s="117"/>
      <c r="I104" s="117"/>
      <c r="J104" s="101"/>
      <c r="K104" s="117"/>
      <c r="L104" s="117"/>
      <c r="M104" s="116"/>
      <c r="N104" s="117"/>
      <c r="O104" s="116"/>
      <c r="P104" s="53"/>
      <c r="Q104" s="117"/>
      <c r="R104" s="117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</row>
    <row r="105" spans="1:40" ht="15.75" customHeight="1" x14ac:dyDescent="0.2">
      <c r="A105" s="89"/>
      <c r="B105" s="89"/>
      <c r="C105" s="101"/>
      <c r="D105" s="101"/>
      <c r="E105" s="117"/>
      <c r="F105" s="117"/>
      <c r="G105" s="117"/>
      <c r="H105" s="117"/>
      <c r="I105" s="117"/>
      <c r="J105" s="101"/>
      <c r="K105" s="117"/>
      <c r="L105" s="117"/>
      <c r="M105" s="116"/>
      <c r="N105" s="117"/>
      <c r="O105" s="116"/>
      <c r="P105" s="53"/>
      <c r="Q105" s="117"/>
      <c r="R105" s="117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</row>
    <row r="106" spans="1:40" ht="15.75" customHeight="1" x14ac:dyDescent="0.2">
      <c r="A106" s="89"/>
      <c r="B106" s="89"/>
      <c r="C106" s="101"/>
      <c r="D106" s="101"/>
      <c r="E106" s="117"/>
      <c r="F106" s="117"/>
      <c r="G106" s="117"/>
      <c r="H106" s="117"/>
      <c r="I106" s="117"/>
      <c r="J106" s="101"/>
      <c r="K106" s="117"/>
      <c r="L106" s="117"/>
      <c r="M106" s="116"/>
      <c r="N106" s="117"/>
      <c r="O106" s="116"/>
      <c r="P106" s="53"/>
      <c r="Q106" s="117"/>
      <c r="R106" s="117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</row>
    <row r="107" spans="1:40" ht="15.75" customHeight="1" x14ac:dyDescent="0.2">
      <c r="A107" s="89"/>
      <c r="B107" s="89"/>
      <c r="C107" s="101"/>
      <c r="D107" s="101"/>
      <c r="E107" s="117"/>
      <c r="F107" s="117"/>
      <c r="G107" s="117"/>
      <c r="H107" s="117"/>
      <c r="I107" s="117"/>
      <c r="J107" s="101"/>
      <c r="K107" s="117"/>
      <c r="L107" s="117"/>
      <c r="M107" s="116"/>
      <c r="N107" s="117"/>
      <c r="O107" s="116"/>
      <c r="P107" s="53"/>
      <c r="Q107" s="117"/>
      <c r="R107" s="117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</row>
    <row r="108" spans="1:40" ht="15.75" customHeight="1" x14ac:dyDescent="0.2">
      <c r="A108" s="89"/>
      <c r="B108" s="89"/>
      <c r="C108" s="101"/>
      <c r="D108" s="101"/>
      <c r="E108" s="117"/>
      <c r="F108" s="117"/>
      <c r="G108" s="117"/>
      <c r="H108" s="117"/>
      <c r="I108" s="117"/>
      <c r="J108" s="101"/>
      <c r="K108" s="117"/>
      <c r="L108" s="117"/>
      <c r="M108" s="116"/>
      <c r="N108" s="117"/>
      <c r="O108" s="116"/>
      <c r="P108" s="53"/>
      <c r="Q108" s="117"/>
      <c r="R108" s="117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</row>
    <row r="109" spans="1:40" ht="15.75" customHeight="1" x14ac:dyDescent="0.2">
      <c r="A109" s="89"/>
      <c r="B109" s="89"/>
      <c r="C109" s="101"/>
      <c r="D109" s="101"/>
      <c r="E109" s="117"/>
      <c r="F109" s="117"/>
      <c r="G109" s="117"/>
      <c r="H109" s="117"/>
      <c r="I109" s="117"/>
      <c r="J109" s="101"/>
      <c r="K109" s="117"/>
      <c r="L109" s="117"/>
      <c r="M109" s="116"/>
      <c r="N109" s="117"/>
      <c r="O109" s="116"/>
      <c r="P109" s="53"/>
      <c r="Q109" s="117"/>
      <c r="R109" s="117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</row>
    <row r="110" spans="1:40" ht="15.75" customHeight="1" x14ac:dyDescent="0.2">
      <c r="A110" s="89"/>
      <c r="B110" s="89"/>
      <c r="C110" s="101"/>
      <c r="D110" s="101"/>
      <c r="E110" s="117"/>
      <c r="F110" s="117"/>
      <c r="G110" s="117"/>
      <c r="H110" s="117"/>
      <c r="I110" s="117"/>
      <c r="J110" s="101"/>
      <c r="K110" s="117"/>
      <c r="L110" s="117"/>
      <c r="M110" s="116"/>
      <c r="N110" s="117"/>
      <c r="O110" s="116"/>
      <c r="P110" s="53"/>
      <c r="Q110" s="117"/>
      <c r="R110" s="117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</row>
    <row r="111" spans="1:40" ht="15.75" customHeight="1" x14ac:dyDescent="0.2">
      <c r="A111" s="89"/>
      <c r="B111" s="89"/>
      <c r="C111" s="101"/>
      <c r="D111" s="101"/>
      <c r="E111" s="117"/>
      <c r="F111" s="117"/>
      <c r="G111" s="117"/>
      <c r="H111" s="117"/>
      <c r="I111" s="117"/>
      <c r="J111" s="101"/>
      <c r="K111" s="117"/>
      <c r="L111" s="117"/>
      <c r="M111" s="116"/>
      <c r="N111" s="117"/>
      <c r="O111" s="116"/>
      <c r="P111" s="53"/>
      <c r="Q111" s="117"/>
      <c r="R111" s="117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</row>
    <row r="112" spans="1:40" ht="15.75" customHeight="1" x14ac:dyDescent="0.2">
      <c r="A112" s="89"/>
      <c r="B112" s="89"/>
      <c r="C112" s="101"/>
      <c r="D112" s="101"/>
      <c r="E112" s="117"/>
      <c r="F112" s="117"/>
      <c r="G112" s="117"/>
      <c r="H112" s="117"/>
      <c r="I112" s="117"/>
      <c r="J112" s="101"/>
      <c r="K112" s="117"/>
      <c r="L112" s="117"/>
      <c r="M112" s="116"/>
      <c r="N112" s="117"/>
      <c r="O112" s="116"/>
      <c r="P112" s="53"/>
      <c r="Q112" s="117"/>
      <c r="R112" s="117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</row>
    <row r="113" spans="1:40" ht="15.75" customHeight="1" x14ac:dyDescent="0.2">
      <c r="A113" s="89"/>
      <c r="B113" s="89"/>
      <c r="C113" s="101"/>
      <c r="D113" s="101"/>
      <c r="E113" s="117"/>
      <c r="F113" s="117"/>
      <c r="G113" s="117"/>
      <c r="H113" s="117"/>
      <c r="I113" s="117"/>
      <c r="J113" s="101"/>
      <c r="K113" s="117"/>
      <c r="L113" s="117"/>
      <c r="M113" s="116"/>
      <c r="N113" s="117"/>
      <c r="O113" s="116"/>
      <c r="P113" s="53"/>
      <c r="Q113" s="117"/>
      <c r="R113" s="117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</row>
    <row r="114" spans="1:40" ht="15.75" customHeight="1" x14ac:dyDescent="0.2">
      <c r="A114" s="89"/>
      <c r="B114" s="89"/>
      <c r="C114" s="101"/>
      <c r="D114" s="101"/>
      <c r="E114" s="117"/>
      <c r="F114" s="117"/>
      <c r="G114" s="117"/>
      <c r="H114" s="117"/>
      <c r="I114" s="117"/>
      <c r="J114" s="101"/>
      <c r="K114" s="117"/>
      <c r="L114" s="117"/>
      <c r="M114" s="116"/>
      <c r="N114" s="117"/>
      <c r="O114" s="116"/>
      <c r="P114" s="53"/>
      <c r="Q114" s="117"/>
      <c r="R114" s="117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</row>
    <row r="115" spans="1:40" ht="15.75" customHeight="1" x14ac:dyDescent="0.2">
      <c r="A115" s="89"/>
      <c r="B115" s="89"/>
      <c r="C115" s="101"/>
      <c r="D115" s="101"/>
      <c r="E115" s="117"/>
      <c r="F115" s="117"/>
      <c r="G115" s="117"/>
      <c r="H115" s="117"/>
      <c r="I115" s="117"/>
      <c r="J115" s="101"/>
      <c r="K115" s="117"/>
      <c r="L115" s="117"/>
      <c r="M115" s="116"/>
      <c r="N115" s="117"/>
      <c r="O115" s="116"/>
      <c r="P115" s="53"/>
      <c r="Q115" s="117"/>
      <c r="R115" s="117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</row>
    <row r="116" spans="1:40" ht="15.75" customHeight="1" x14ac:dyDescent="0.2">
      <c r="A116" s="89"/>
      <c r="B116" s="89"/>
      <c r="C116" s="101"/>
      <c r="D116" s="101"/>
      <c r="E116" s="117"/>
      <c r="F116" s="117"/>
      <c r="G116" s="117"/>
      <c r="H116" s="117"/>
      <c r="I116" s="117"/>
      <c r="J116" s="101"/>
      <c r="K116" s="117"/>
      <c r="L116" s="117"/>
      <c r="M116" s="116"/>
      <c r="N116" s="117"/>
      <c r="O116" s="116"/>
      <c r="P116" s="53"/>
      <c r="Q116" s="117"/>
      <c r="R116" s="117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</row>
    <row r="117" spans="1:40" ht="15.75" customHeight="1" x14ac:dyDescent="0.2">
      <c r="A117" s="89"/>
      <c r="B117" s="89"/>
      <c r="C117" s="101"/>
      <c r="D117" s="101"/>
      <c r="E117" s="117"/>
      <c r="F117" s="117"/>
      <c r="G117" s="117"/>
      <c r="H117" s="117"/>
      <c r="I117" s="117"/>
      <c r="J117" s="101"/>
      <c r="K117" s="117"/>
      <c r="L117" s="117"/>
      <c r="M117" s="116"/>
      <c r="N117" s="117"/>
      <c r="O117" s="116"/>
      <c r="P117" s="53"/>
      <c r="Q117" s="117"/>
      <c r="R117" s="117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</row>
    <row r="118" spans="1:40" ht="15.75" customHeight="1" x14ac:dyDescent="0.2">
      <c r="A118" s="89"/>
      <c r="B118" s="89"/>
      <c r="C118" s="101"/>
      <c r="D118" s="101"/>
      <c r="E118" s="117"/>
      <c r="F118" s="117"/>
      <c r="G118" s="117"/>
      <c r="H118" s="117"/>
      <c r="I118" s="117"/>
      <c r="J118" s="101"/>
      <c r="K118" s="117"/>
      <c r="L118" s="117"/>
      <c r="M118" s="116"/>
      <c r="N118" s="117"/>
      <c r="O118" s="116"/>
      <c r="P118" s="53"/>
      <c r="Q118" s="117"/>
      <c r="R118" s="117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</row>
    <row r="119" spans="1:40" ht="15.75" customHeight="1" x14ac:dyDescent="0.2">
      <c r="A119" s="89"/>
      <c r="B119" s="89"/>
      <c r="C119" s="101"/>
      <c r="D119" s="101"/>
      <c r="E119" s="117"/>
      <c r="F119" s="117"/>
      <c r="G119" s="117"/>
      <c r="H119" s="117"/>
      <c r="I119" s="117"/>
      <c r="J119" s="101"/>
      <c r="K119" s="117"/>
      <c r="L119" s="117"/>
      <c r="M119" s="116"/>
      <c r="N119" s="117"/>
      <c r="O119" s="116"/>
      <c r="P119" s="53"/>
      <c r="Q119" s="117"/>
      <c r="R119" s="117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</row>
    <row r="120" spans="1:40" ht="15.75" customHeight="1" x14ac:dyDescent="0.2">
      <c r="A120" s="89"/>
      <c r="B120" s="89"/>
      <c r="C120" s="101"/>
      <c r="D120" s="101"/>
      <c r="E120" s="117"/>
      <c r="F120" s="117"/>
      <c r="G120" s="117"/>
      <c r="H120" s="117"/>
      <c r="I120" s="117"/>
      <c r="J120" s="101"/>
      <c r="K120" s="117"/>
      <c r="L120" s="117"/>
      <c r="M120" s="116"/>
      <c r="N120" s="117"/>
      <c r="O120" s="116"/>
      <c r="P120" s="53"/>
      <c r="Q120" s="117"/>
      <c r="R120" s="117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</row>
    <row r="121" spans="1:40" ht="15.75" customHeight="1" x14ac:dyDescent="0.2">
      <c r="A121" s="89"/>
      <c r="B121" s="89"/>
      <c r="C121" s="101"/>
      <c r="D121" s="101"/>
      <c r="E121" s="117"/>
      <c r="F121" s="117"/>
      <c r="G121" s="117"/>
      <c r="H121" s="117"/>
      <c r="I121" s="117"/>
      <c r="J121" s="101"/>
      <c r="K121" s="117"/>
      <c r="L121" s="117"/>
      <c r="M121" s="116"/>
      <c r="N121" s="117"/>
      <c r="O121" s="116"/>
      <c r="P121" s="53"/>
      <c r="Q121" s="117"/>
      <c r="R121" s="117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</row>
    <row r="122" spans="1:40" ht="15.75" customHeight="1" x14ac:dyDescent="0.2">
      <c r="A122" s="89"/>
      <c r="B122" s="89"/>
      <c r="C122" s="101"/>
      <c r="D122" s="101"/>
      <c r="E122" s="117"/>
      <c r="F122" s="117"/>
      <c r="G122" s="117"/>
      <c r="H122" s="117"/>
      <c r="I122" s="117"/>
      <c r="J122" s="101"/>
      <c r="K122" s="117"/>
      <c r="L122" s="117"/>
      <c r="M122" s="116"/>
      <c r="N122" s="117"/>
      <c r="O122" s="116"/>
      <c r="P122" s="53"/>
      <c r="Q122" s="117"/>
      <c r="R122" s="117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</row>
    <row r="123" spans="1:40" ht="15.75" customHeight="1" x14ac:dyDescent="0.2">
      <c r="A123" s="89"/>
      <c r="B123" s="89"/>
      <c r="C123" s="101"/>
      <c r="D123" s="101"/>
      <c r="E123" s="117"/>
      <c r="F123" s="117"/>
      <c r="G123" s="117"/>
      <c r="H123" s="117"/>
      <c r="I123" s="117"/>
      <c r="J123" s="101"/>
      <c r="K123" s="117"/>
      <c r="L123" s="117"/>
      <c r="M123" s="116"/>
      <c r="N123" s="117"/>
      <c r="O123" s="116"/>
      <c r="P123" s="53"/>
      <c r="Q123" s="117"/>
      <c r="R123" s="117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</row>
    <row r="124" spans="1:40" ht="15.75" customHeight="1" x14ac:dyDescent="0.2">
      <c r="A124" s="89"/>
      <c r="B124" s="89"/>
      <c r="C124" s="101"/>
      <c r="D124" s="101"/>
      <c r="E124" s="117"/>
      <c r="F124" s="117"/>
      <c r="G124" s="117"/>
      <c r="H124" s="117"/>
      <c r="I124" s="117"/>
      <c r="J124" s="101"/>
      <c r="K124" s="117"/>
      <c r="L124" s="117"/>
      <c r="M124" s="116"/>
      <c r="N124" s="117"/>
      <c r="O124" s="116"/>
      <c r="P124" s="53"/>
      <c r="Q124" s="117"/>
      <c r="R124" s="117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</row>
    <row r="125" spans="1:40" ht="15.75" customHeight="1" x14ac:dyDescent="0.2">
      <c r="A125" s="89"/>
      <c r="B125" s="89"/>
      <c r="C125" s="101"/>
      <c r="D125" s="101"/>
      <c r="E125" s="117"/>
      <c r="F125" s="117"/>
      <c r="G125" s="117"/>
      <c r="H125" s="117"/>
      <c r="I125" s="117"/>
      <c r="J125" s="101"/>
      <c r="K125" s="117"/>
      <c r="L125" s="117"/>
      <c r="M125" s="116"/>
      <c r="N125" s="117"/>
      <c r="O125" s="116"/>
      <c r="P125" s="53"/>
      <c r="Q125" s="117"/>
      <c r="R125" s="117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</row>
    <row r="126" spans="1:40" ht="15.75" customHeight="1" x14ac:dyDescent="0.2">
      <c r="A126" s="89"/>
      <c r="B126" s="89"/>
      <c r="C126" s="101"/>
      <c r="D126" s="101"/>
      <c r="E126" s="117"/>
      <c r="F126" s="117"/>
      <c r="G126" s="117"/>
      <c r="H126" s="117"/>
      <c r="I126" s="117"/>
      <c r="J126" s="101"/>
      <c r="K126" s="117"/>
      <c r="L126" s="117"/>
      <c r="M126" s="116"/>
      <c r="N126" s="117"/>
      <c r="O126" s="116"/>
      <c r="P126" s="53"/>
      <c r="Q126" s="117"/>
      <c r="R126" s="117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</row>
    <row r="127" spans="1:40" ht="15.75" customHeight="1" x14ac:dyDescent="0.2">
      <c r="A127" s="89"/>
      <c r="B127" s="89"/>
      <c r="C127" s="101"/>
      <c r="D127" s="101"/>
      <c r="E127" s="117"/>
      <c r="F127" s="117"/>
      <c r="G127" s="117"/>
      <c r="H127" s="117"/>
      <c r="I127" s="117"/>
      <c r="J127" s="101"/>
      <c r="K127" s="117"/>
      <c r="L127" s="117"/>
      <c r="M127" s="116"/>
      <c r="N127" s="117"/>
      <c r="O127" s="116"/>
      <c r="P127" s="53"/>
      <c r="Q127" s="117"/>
      <c r="R127" s="117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</row>
    <row r="128" spans="1:40" ht="15.75" customHeight="1" x14ac:dyDescent="0.2">
      <c r="A128" s="89"/>
      <c r="B128" s="89"/>
      <c r="C128" s="101"/>
      <c r="D128" s="101"/>
      <c r="E128" s="117"/>
      <c r="F128" s="117"/>
      <c r="G128" s="117"/>
      <c r="H128" s="117"/>
      <c r="I128" s="117"/>
      <c r="J128" s="101"/>
      <c r="K128" s="117"/>
      <c r="L128" s="117"/>
      <c r="M128" s="116"/>
      <c r="N128" s="117"/>
      <c r="O128" s="116"/>
      <c r="P128" s="53"/>
      <c r="Q128" s="117"/>
      <c r="R128" s="117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</row>
    <row r="129" spans="1:40" ht="15.75" customHeight="1" x14ac:dyDescent="0.2">
      <c r="A129" s="89"/>
      <c r="B129" s="89"/>
      <c r="C129" s="101"/>
      <c r="D129" s="101"/>
      <c r="E129" s="117"/>
      <c r="F129" s="117"/>
      <c r="G129" s="117"/>
      <c r="H129" s="117"/>
      <c r="I129" s="117"/>
      <c r="J129" s="101"/>
      <c r="K129" s="117"/>
      <c r="L129" s="117"/>
      <c r="M129" s="116"/>
      <c r="N129" s="117"/>
      <c r="O129" s="116"/>
      <c r="P129" s="53"/>
      <c r="Q129" s="117"/>
      <c r="R129" s="117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</row>
    <row r="130" spans="1:40" ht="15.75" customHeight="1" x14ac:dyDescent="0.2">
      <c r="A130" s="89"/>
      <c r="B130" s="89"/>
      <c r="C130" s="101"/>
      <c r="D130" s="101"/>
      <c r="E130" s="117"/>
      <c r="F130" s="117"/>
      <c r="G130" s="117"/>
      <c r="H130" s="117"/>
      <c r="I130" s="117"/>
      <c r="J130" s="101"/>
      <c r="K130" s="117"/>
      <c r="L130" s="117"/>
      <c r="M130" s="116"/>
      <c r="N130" s="117"/>
      <c r="O130" s="116"/>
      <c r="P130" s="53"/>
      <c r="Q130" s="117"/>
      <c r="R130" s="117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</row>
    <row r="131" spans="1:40" ht="15.75" customHeight="1" x14ac:dyDescent="0.2">
      <c r="A131" s="89"/>
      <c r="B131" s="89"/>
      <c r="C131" s="101"/>
      <c r="D131" s="101"/>
      <c r="E131" s="117"/>
      <c r="F131" s="117"/>
      <c r="G131" s="117"/>
      <c r="H131" s="117"/>
      <c r="I131" s="117"/>
      <c r="J131" s="101"/>
      <c r="K131" s="117"/>
      <c r="L131" s="117"/>
      <c r="M131" s="116"/>
      <c r="N131" s="117"/>
      <c r="O131" s="116"/>
      <c r="P131" s="53"/>
      <c r="Q131" s="117"/>
      <c r="R131" s="117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</row>
    <row r="132" spans="1:40" ht="15.75" customHeight="1" x14ac:dyDescent="0.2">
      <c r="A132" s="89"/>
      <c r="B132" s="89"/>
      <c r="C132" s="101"/>
      <c r="D132" s="101"/>
      <c r="E132" s="117"/>
      <c r="F132" s="117"/>
      <c r="G132" s="117"/>
      <c r="H132" s="117"/>
      <c r="I132" s="117"/>
      <c r="J132" s="101"/>
      <c r="K132" s="117"/>
      <c r="L132" s="117"/>
      <c r="M132" s="116"/>
      <c r="N132" s="117"/>
      <c r="O132" s="116"/>
      <c r="P132" s="53"/>
      <c r="Q132" s="117"/>
      <c r="R132" s="117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</row>
    <row r="133" spans="1:40" ht="15.75" customHeight="1" x14ac:dyDescent="0.2">
      <c r="A133" s="89"/>
      <c r="B133" s="89"/>
      <c r="C133" s="101"/>
      <c r="D133" s="101"/>
      <c r="E133" s="117"/>
      <c r="F133" s="117"/>
      <c r="G133" s="117"/>
      <c r="H133" s="117"/>
      <c r="I133" s="117"/>
      <c r="J133" s="101"/>
      <c r="K133" s="117"/>
      <c r="L133" s="117"/>
      <c r="M133" s="116"/>
      <c r="N133" s="117"/>
      <c r="O133" s="116"/>
      <c r="P133" s="53"/>
      <c r="Q133" s="117"/>
      <c r="R133" s="117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</row>
    <row r="134" spans="1:40" ht="15.75" customHeight="1" x14ac:dyDescent="0.2">
      <c r="A134" s="89"/>
      <c r="B134" s="89"/>
      <c r="C134" s="101"/>
      <c r="D134" s="101"/>
      <c r="E134" s="117"/>
      <c r="F134" s="117"/>
      <c r="G134" s="117"/>
      <c r="H134" s="117"/>
      <c r="I134" s="117"/>
      <c r="J134" s="101"/>
      <c r="K134" s="117"/>
      <c r="L134" s="117"/>
      <c r="M134" s="116"/>
      <c r="N134" s="117"/>
      <c r="O134" s="116"/>
      <c r="P134" s="53"/>
      <c r="Q134" s="117"/>
      <c r="R134" s="117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</row>
    <row r="135" spans="1:40" ht="15.75" customHeight="1" x14ac:dyDescent="0.2">
      <c r="A135" s="89"/>
      <c r="B135" s="89"/>
      <c r="C135" s="101"/>
      <c r="D135" s="101"/>
      <c r="E135" s="117"/>
      <c r="F135" s="117"/>
      <c r="G135" s="117"/>
      <c r="H135" s="117"/>
      <c r="I135" s="117"/>
      <c r="J135" s="101"/>
      <c r="K135" s="117"/>
      <c r="L135" s="117"/>
      <c r="M135" s="116"/>
      <c r="N135" s="117"/>
      <c r="O135" s="116"/>
      <c r="P135" s="53"/>
      <c r="Q135" s="117"/>
      <c r="R135" s="117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</row>
    <row r="136" spans="1:40" ht="15.75" customHeight="1" x14ac:dyDescent="0.2">
      <c r="A136" s="89"/>
      <c r="B136" s="89"/>
      <c r="C136" s="101"/>
      <c r="D136" s="101"/>
      <c r="E136" s="117"/>
      <c r="F136" s="117"/>
      <c r="G136" s="117"/>
      <c r="H136" s="117"/>
      <c r="I136" s="117"/>
      <c r="J136" s="101"/>
      <c r="K136" s="117"/>
      <c r="L136" s="117"/>
      <c r="M136" s="116"/>
      <c r="N136" s="117"/>
      <c r="O136" s="116"/>
      <c r="P136" s="53"/>
      <c r="Q136" s="117"/>
      <c r="R136" s="117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</row>
    <row r="137" spans="1:40" ht="15.75" customHeight="1" x14ac:dyDescent="0.2">
      <c r="A137" s="89"/>
      <c r="B137" s="89"/>
      <c r="C137" s="101"/>
      <c r="D137" s="101"/>
      <c r="E137" s="117"/>
      <c r="F137" s="117"/>
      <c r="G137" s="117"/>
      <c r="H137" s="117"/>
      <c r="I137" s="117"/>
      <c r="J137" s="101"/>
      <c r="K137" s="117"/>
      <c r="L137" s="117"/>
      <c r="M137" s="116"/>
      <c r="N137" s="117"/>
      <c r="O137" s="116"/>
      <c r="P137" s="53"/>
      <c r="Q137" s="117"/>
      <c r="R137" s="117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</row>
    <row r="138" spans="1:40" ht="15.75" customHeight="1" x14ac:dyDescent="0.2">
      <c r="A138" s="89"/>
      <c r="B138" s="89"/>
      <c r="C138" s="101"/>
      <c r="D138" s="101"/>
      <c r="E138" s="117"/>
      <c r="F138" s="117"/>
      <c r="G138" s="117"/>
      <c r="H138" s="117"/>
      <c r="I138" s="117"/>
      <c r="J138" s="101"/>
      <c r="K138" s="117"/>
      <c r="L138" s="117"/>
      <c r="M138" s="116"/>
      <c r="N138" s="117"/>
      <c r="O138" s="116"/>
      <c r="P138" s="53"/>
      <c r="Q138" s="117"/>
      <c r="R138" s="117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</row>
    <row r="139" spans="1:40" ht="15.75" customHeight="1" x14ac:dyDescent="0.2">
      <c r="A139" s="89"/>
      <c r="B139" s="89"/>
      <c r="C139" s="101"/>
      <c r="D139" s="101"/>
      <c r="E139" s="117"/>
      <c r="F139" s="117"/>
      <c r="G139" s="117"/>
      <c r="H139" s="117"/>
      <c r="I139" s="117"/>
      <c r="J139" s="101"/>
      <c r="K139" s="117"/>
      <c r="L139" s="117"/>
      <c r="M139" s="116"/>
      <c r="N139" s="117"/>
      <c r="O139" s="116"/>
      <c r="P139" s="53"/>
      <c r="Q139" s="117"/>
      <c r="R139" s="117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</row>
    <row r="140" spans="1:40" ht="15.75" customHeight="1" x14ac:dyDescent="0.2">
      <c r="A140" s="89"/>
      <c r="B140" s="89"/>
      <c r="C140" s="101"/>
      <c r="D140" s="101"/>
      <c r="E140" s="117"/>
      <c r="F140" s="117"/>
      <c r="G140" s="117"/>
      <c r="H140" s="117"/>
      <c r="I140" s="117"/>
      <c r="J140" s="101"/>
      <c r="K140" s="117"/>
      <c r="L140" s="117"/>
      <c r="M140" s="116"/>
      <c r="N140" s="117"/>
      <c r="O140" s="116"/>
      <c r="P140" s="53"/>
      <c r="Q140" s="117"/>
      <c r="R140" s="117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</row>
    <row r="141" spans="1:40" ht="15.75" customHeight="1" x14ac:dyDescent="0.2">
      <c r="A141" s="89"/>
      <c r="B141" s="89"/>
      <c r="C141" s="101"/>
      <c r="D141" s="101"/>
      <c r="E141" s="117"/>
      <c r="F141" s="117"/>
      <c r="G141" s="117"/>
      <c r="H141" s="117"/>
      <c r="I141" s="117"/>
      <c r="J141" s="101"/>
      <c r="K141" s="117"/>
      <c r="L141" s="117"/>
      <c r="M141" s="116"/>
      <c r="N141" s="117"/>
      <c r="O141" s="116"/>
      <c r="P141" s="53"/>
      <c r="Q141" s="117"/>
      <c r="R141" s="117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101"/>
      <c r="AJ141" s="101"/>
      <c r="AK141" s="101"/>
      <c r="AL141" s="101"/>
      <c r="AM141" s="101"/>
      <c r="AN141" s="101"/>
    </row>
    <row r="142" spans="1:40" ht="15.75" customHeight="1" x14ac:dyDescent="0.2">
      <c r="A142" s="89"/>
      <c r="B142" s="89"/>
      <c r="C142" s="101"/>
      <c r="D142" s="101"/>
      <c r="E142" s="117"/>
      <c r="F142" s="117"/>
      <c r="G142" s="117"/>
      <c r="H142" s="117"/>
      <c r="I142" s="117"/>
      <c r="J142" s="101"/>
      <c r="K142" s="117"/>
      <c r="L142" s="117"/>
      <c r="M142" s="116"/>
      <c r="N142" s="117"/>
      <c r="O142" s="116"/>
      <c r="P142" s="53"/>
      <c r="Q142" s="117"/>
      <c r="R142" s="117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</row>
    <row r="143" spans="1:40" ht="15.75" customHeight="1" x14ac:dyDescent="0.2">
      <c r="A143" s="89"/>
      <c r="B143" s="89"/>
      <c r="C143" s="101"/>
      <c r="D143" s="101"/>
      <c r="E143" s="117"/>
      <c r="F143" s="117"/>
      <c r="G143" s="117"/>
      <c r="H143" s="117"/>
      <c r="I143" s="117"/>
      <c r="J143" s="101"/>
      <c r="K143" s="117"/>
      <c r="L143" s="117"/>
      <c r="M143" s="116"/>
      <c r="N143" s="117"/>
      <c r="O143" s="116"/>
      <c r="P143" s="53"/>
      <c r="Q143" s="117"/>
      <c r="R143" s="117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101"/>
      <c r="AJ143" s="101"/>
      <c r="AK143" s="101"/>
      <c r="AL143" s="101"/>
      <c r="AM143" s="101"/>
      <c r="AN143" s="101"/>
    </row>
    <row r="144" spans="1:40" ht="15.75" customHeight="1" x14ac:dyDescent="0.2">
      <c r="A144" s="89"/>
      <c r="B144" s="89"/>
      <c r="C144" s="101"/>
      <c r="D144" s="101"/>
      <c r="E144" s="117"/>
      <c r="F144" s="117"/>
      <c r="G144" s="117"/>
      <c r="H144" s="117"/>
      <c r="I144" s="117"/>
      <c r="J144" s="101"/>
      <c r="K144" s="117"/>
      <c r="L144" s="117"/>
      <c r="M144" s="116"/>
      <c r="N144" s="117"/>
      <c r="O144" s="116"/>
      <c r="P144" s="53"/>
      <c r="Q144" s="117"/>
      <c r="R144" s="117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</row>
    <row r="145" spans="1:40" ht="15.75" customHeight="1" x14ac:dyDescent="0.2">
      <c r="A145" s="89"/>
      <c r="B145" s="89"/>
      <c r="C145" s="101"/>
      <c r="D145" s="101"/>
      <c r="E145" s="117"/>
      <c r="F145" s="117"/>
      <c r="G145" s="117"/>
      <c r="H145" s="117"/>
      <c r="I145" s="117"/>
      <c r="J145" s="101"/>
      <c r="K145" s="117"/>
      <c r="L145" s="117"/>
      <c r="M145" s="116"/>
      <c r="N145" s="117"/>
      <c r="O145" s="116"/>
      <c r="P145" s="53"/>
      <c r="Q145" s="117"/>
      <c r="R145" s="117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101"/>
      <c r="AJ145" s="101"/>
      <c r="AK145" s="101"/>
      <c r="AL145" s="101"/>
      <c r="AM145" s="101"/>
      <c r="AN145" s="101"/>
    </row>
    <row r="146" spans="1:40" ht="15.75" customHeight="1" x14ac:dyDescent="0.2">
      <c r="A146" s="89"/>
      <c r="B146" s="89"/>
      <c r="C146" s="101"/>
      <c r="D146" s="101"/>
      <c r="E146" s="117"/>
      <c r="F146" s="117"/>
      <c r="G146" s="117"/>
      <c r="H146" s="117"/>
      <c r="I146" s="117"/>
      <c r="J146" s="101"/>
      <c r="K146" s="117"/>
      <c r="L146" s="117"/>
      <c r="M146" s="116"/>
      <c r="N146" s="117"/>
      <c r="O146" s="116"/>
      <c r="P146" s="53"/>
      <c r="Q146" s="117"/>
      <c r="R146" s="117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</row>
    <row r="147" spans="1:40" ht="15.75" customHeight="1" x14ac:dyDescent="0.2">
      <c r="A147" s="89"/>
      <c r="B147" s="89"/>
      <c r="C147" s="101"/>
      <c r="D147" s="101"/>
      <c r="E147" s="117"/>
      <c r="F147" s="117"/>
      <c r="G147" s="117"/>
      <c r="H147" s="117"/>
      <c r="I147" s="117"/>
      <c r="J147" s="101"/>
      <c r="K147" s="117"/>
      <c r="L147" s="117"/>
      <c r="M147" s="116"/>
      <c r="N147" s="117"/>
      <c r="O147" s="116"/>
      <c r="P147" s="53"/>
      <c r="Q147" s="117"/>
      <c r="R147" s="117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AI147" s="101"/>
      <c r="AJ147" s="101"/>
      <c r="AK147" s="101"/>
      <c r="AL147" s="101"/>
      <c r="AM147" s="101"/>
      <c r="AN147" s="101"/>
    </row>
    <row r="148" spans="1:40" ht="15.75" customHeight="1" x14ac:dyDescent="0.2">
      <c r="A148" s="89"/>
      <c r="B148" s="89"/>
      <c r="C148" s="101"/>
      <c r="D148" s="101"/>
      <c r="E148" s="117"/>
      <c r="F148" s="117"/>
      <c r="G148" s="117"/>
      <c r="H148" s="117"/>
      <c r="I148" s="117"/>
      <c r="J148" s="101"/>
      <c r="K148" s="117"/>
      <c r="L148" s="117"/>
      <c r="M148" s="116"/>
      <c r="N148" s="117"/>
      <c r="O148" s="116"/>
      <c r="P148" s="53"/>
      <c r="Q148" s="117"/>
      <c r="R148" s="117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101"/>
      <c r="AJ148" s="101"/>
      <c r="AK148" s="101"/>
      <c r="AL148" s="101"/>
      <c r="AM148" s="101"/>
      <c r="AN148" s="101"/>
    </row>
    <row r="149" spans="1:40" ht="15.75" customHeight="1" x14ac:dyDescent="0.2">
      <c r="A149" s="89"/>
      <c r="B149" s="89"/>
      <c r="C149" s="101"/>
      <c r="D149" s="101"/>
      <c r="E149" s="117"/>
      <c r="F149" s="117"/>
      <c r="G149" s="117"/>
      <c r="H149" s="117"/>
      <c r="I149" s="117"/>
      <c r="J149" s="101"/>
      <c r="K149" s="117"/>
      <c r="L149" s="117"/>
      <c r="M149" s="116"/>
      <c r="N149" s="117"/>
      <c r="O149" s="116"/>
      <c r="P149" s="53"/>
      <c r="Q149" s="117"/>
      <c r="R149" s="117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</row>
    <row r="150" spans="1:40" ht="15.75" customHeight="1" x14ac:dyDescent="0.2">
      <c r="A150" s="89"/>
      <c r="B150" s="89"/>
      <c r="C150" s="101"/>
      <c r="D150" s="101"/>
      <c r="E150" s="117"/>
      <c r="F150" s="117"/>
      <c r="G150" s="117"/>
      <c r="H150" s="117"/>
      <c r="I150" s="117"/>
      <c r="J150" s="101"/>
      <c r="K150" s="117"/>
      <c r="L150" s="117"/>
      <c r="M150" s="116"/>
      <c r="N150" s="117"/>
      <c r="O150" s="116"/>
      <c r="P150" s="53"/>
      <c r="Q150" s="117"/>
      <c r="R150" s="117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AI150" s="101"/>
      <c r="AJ150" s="101"/>
      <c r="AK150" s="101"/>
      <c r="AL150" s="101"/>
      <c r="AM150" s="101"/>
      <c r="AN150" s="101"/>
    </row>
    <row r="151" spans="1:40" ht="15.75" customHeight="1" x14ac:dyDescent="0.2">
      <c r="A151" s="89"/>
      <c r="B151" s="89"/>
      <c r="C151" s="101"/>
      <c r="D151" s="101"/>
      <c r="E151" s="117"/>
      <c r="F151" s="117"/>
      <c r="G151" s="117"/>
      <c r="H151" s="117"/>
      <c r="I151" s="117"/>
      <c r="J151" s="101"/>
      <c r="K151" s="117"/>
      <c r="L151" s="117"/>
      <c r="M151" s="116"/>
      <c r="N151" s="117"/>
      <c r="O151" s="116"/>
      <c r="P151" s="53"/>
      <c r="Q151" s="117"/>
      <c r="R151" s="117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101"/>
      <c r="AJ151" s="101"/>
      <c r="AK151" s="101"/>
      <c r="AL151" s="101"/>
      <c r="AM151" s="101"/>
      <c r="AN151" s="101"/>
    </row>
    <row r="152" spans="1:40" ht="15.75" customHeight="1" x14ac:dyDescent="0.2">
      <c r="A152" s="89"/>
      <c r="B152" s="89"/>
      <c r="C152" s="101"/>
      <c r="D152" s="101"/>
      <c r="E152" s="117"/>
      <c r="F152" s="117"/>
      <c r="G152" s="117"/>
      <c r="H152" s="117"/>
      <c r="I152" s="117"/>
      <c r="J152" s="101"/>
      <c r="K152" s="117"/>
      <c r="L152" s="117"/>
      <c r="M152" s="116"/>
      <c r="N152" s="117"/>
      <c r="O152" s="116"/>
      <c r="P152" s="53"/>
      <c r="Q152" s="117"/>
      <c r="R152" s="117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101"/>
      <c r="AJ152" s="101"/>
      <c r="AK152" s="101"/>
      <c r="AL152" s="101"/>
      <c r="AM152" s="101"/>
      <c r="AN152" s="101"/>
    </row>
    <row r="153" spans="1:40" ht="15.75" customHeight="1" x14ac:dyDescent="0.2">
      <c r="A153" s="89"/>
      <c r="B153" s="89"/>
      <c r="C153" s="101"/>
      <c r="D153" s="101"/>
      <c r="E153" s="117"/>
      <c r="F153" s="117"/>
      <c r="G153" s="117"/>
      <c r="H153" s="117"/>
      <c r="I153" s="117"/>
      <c r="J153" s="101"/>
      <c r="K153" s="117"/>
      <c r="L153" s="117"/>
      <c r="M153" s="116"/>
      <c r="N153" s="117"/>
      <c r="O153" s="116"/>
      <c r="P153" s="53"/>
      <c r="Q153" s="117"/>
      <c r="R153" s="117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AI153" s="101"/>
      <c r="AJ153" s="101"/>
      <c r="AK153" s="101"/>
      <c r="AL153" s="101"/>
      <c r="AM153" s="101"/>
      <c r="AN153" s="101"/>
    </row>
    <row r="154" spans="1:40" ht="15.75" customHeight="1" x14ac:dyDescent="0.2">
      <c r="A154" s="89"/>
      <c r="B154" s="89"/>
      <c r="C154" s="101"/>
      <c r="D154" s="101"/>
      <c r="E154" s="117"/>
      <c r="F154" s="117"/>
      <c r="G154" s="117"/>
      <c r="H154" s="117"/>
      <c r="I154" s="117"/>
      <c r="J154" s="101"/>
      <c r="K154" s="117"/>
      <c r="L154" s="117"/>
      <c r="M154" s="116"/>
      <c r="N154" s="117"/>
      <c r="O154" s="116"/>
      <c r="P154" s="53"/>
      <c r="Q154" s="117"/>
      <c r="R154" s="117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101"/>
      <c r="AJ154" s="101"/>
      <c r="AK154" s="101"/>
      <c r="AL154" s="101"/>
      <c r="AM154" s="101"/>
      <c r="AN154" s="101"/>
    </row>
    <row r="155" spans="1:40" ht="15.75" customHeight="1" x14ac:dyDescent="0.2">
      <c r="A155" s="89"/>
      <c r="B155" s="89"/>
      <c r="C155" s="101"/>
      <c r="D155" s="101"/>
      <c r="E155" s="117"/>
      <c r="F155" s="117"/>
      <c r="G155" s="117"/>
      <c r="H155" s="117"/>
      <c r="I155" s="117"/>
      <c r="J155" s="101"/>
      <c r="K155" s="117"/>
      <c r="L155" s="117"/>
      <c r="M155" s="116"/>
      <c r="N155" s="117"/>
      <c r="O155" s="116"/>
      <c r="P155" s="53"/>
      <c r="Q155" s="117"/>
      <c r="R155" s="117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101"/>
      <c r="AJ155" s="101"/>
      <c r="AK155" s="101"/>
      <c r="AL155" s="101"/>
      <c r="AM155" s="101"/>
      <c r="AN155" s="101"/>
    </row>
    <row r="156" spans="1:40" ht="15.75" customHeight="1" x14ac:dyDescent="0.2">
      <c r="A156" s="89"/>
      <c r="B156" s="89"/>
      <c r="C156" s="101"/>
      <c r="D156" s="101"/>
      <c r="E156" s="117"/>
      <c r="F156" s="117"/>
      <c r="G156" s="117"/>
      <c r="H156" s="117"/>
      <c r="I156" s="117"/>
      <c r="J156" s="101"/>
      <c r="K156" s="117"/>
      <c r="L156" s="117"/>
      <c r="M156" s="116"/>
      <c r="N156" s="117"/>
      <c r="O156" s="116"/>
      <c r="P156" s="53"/>
      <c r="Q156" s="117"/>
      <c r="R156" s="117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</row>
    <row r="157" spans="1:40" ht="15.75" customHeight="1" x14ac:dyDescent="0.2">
      <c r="A157" s="89"/>
      <c r="B157" s="89"/>
      <c r="C157" s="101"/>
      <c r="D157" s="101"/>
      <c r="E157" s="117"/>
      <c r="F157" s="117"/>
      <c r="G157" s="117"/>
      <c r="H157" s="117"/>
      <c r="I157" s="117"/>
      <c r="J157" s="101"/>
      <c r="K157" s="117"/>
      <c r="L157" s="117"/>
      <c r="M157" s="116"/>
      <c r="N157" s="117"/>
      <c r="O157" s="116"/>
      <c r="P157" s="53"/>
      <c r="Q157" s="117"/>
      <c r="R157" s="117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</row>
    <row r="158" spans="1:40" ht="15.75" customHeight="1" x14ac:dyDescent="0.2">
      <c r="A158" s="89"/>
      <c r="B158" s="89"/>
      <c r="C158" s="101"/>
      <c r="D158" s="101"/>
      <c r="E158" s="117"/>
      <c r="F158" s="117"/>
      <c r="G158" s="117"/>
      <c r="H158" s="117"/>
      <c r="I158" s="117"/>
      <c r="J158" s="101"/>
      <c r="K158" s="117"/>
      <c r="L158" s="117"/>
      <c r="M158" s="116"/>
      <c r="N158" s="117"/>
      <c r="O158" s="116"/>
      <c r="P158" s="53"/>
      <c r="Q158" s="117"/>
      <c r="R158" s="117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</row>
    <row r="159" spans="1:40" ht="15.75" customHeight="1" x14ac:dyDescent="0.2">
      <c r="A159" s="89"/>
      <c r="B159" s="89"/>
      <c r="C159" s="101"/>
      <c r="D159" s="101"/>
      <c r="E159" s="117"/>
      <c r="F159" s="117"/>
      <c r="G159" s="117"/>
      <c r="H159" s="117"/>
      <c r="I159" s="117"/>
      <c r="J159" s="101"/>
      <c r="K159" s="117"/>
      <c r="L159" s="117"/>
      <c r="M159" s="116"/>
      <c r="N159" s="117"/>
      <c r="O159" s="116"/>
      <c r="P159" s="53"/>
      <c r="Q159" s="117"/>
      <c r="R159" s="117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</row>
    <row r="160" spans="1:40" ht="15.75" customHeight="1" x14ac:dyDescent="0.2">
      <c r="A160" s="89"/>
      <c r="B160" s="89"/>
      <c r="C160" s="101"/>
      <c r="D160" s="101"/>
      <c r="E160" s="117"/>
      <c r="F160" s="117"/>
      <c r="G160" s="117"/>
      <c r="H160" s="117"/>
      <c r="I160" s="117"/>
      <c r="J160" s="101"/>
      <c r="K160" s="117"/>
      <c r="L160" s="117"/>
      <c r="M160" s="116"/>
      <c r="N160" s="117"/>
      <c r="O160" s="116"/>
      <c r="P160" s="53"/>
      <c r="Q160" s="117"/>
      <c r="R160" s="117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</row>
    <row r="161" spans="1:40" ht="15.75" customHeight="1" x14ac:dyDescent="0.2">
      <c r="A161" s="89"/>
      <c r="B161" s="89"/>
      <c r="C161" s="101"/>
      <c r="D161" s="101"/>
      <c r="E161" s="117"/>
      <c r="F161" s="117"/>
      <c r="G161" s="117"/>
      <c r="H161" s="117"/>
      <c r="I161" s="117"/>
      <c r="J161" s="101"/>
      <c r="K161" s="117"/>
      <c r="L161" s="117"/>
      <c r="M161" s="116"/>
      <c r="N161" s="117"/>
      <c r="O161" s="116"/>
      <c r="P161" s="53"/>
      <c r="Q161" s="117"/>
      <c r="R161" s="117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</row>
    <row r="162" spans="1:40" ht="15.75" customHeight="1" x14ac:dyDescent="0.2">
      <c r="A162" s="89"/>
      <c r="B162" s="89"/>
      <c r="C162" s="101"/>
      <c r="D162" s="101"/>
      <c r="E162" s="117"/>
      <c r="F162" s="117"/>
      <c r="G162" s="117"/>
      <c r="H162" s="117"/>
      <c r="I162" s="117"/>
      <c r="J162" s="101"/>
      <c r="K162" s="117"/>
      <c r="L162" s="117"/>
      <c r="M162" s="116"/>
      <c r="N162" s="117"/>
      <c r="O162" s="116"/>
      <c r="P162" s="53"/>
      <c r="Q162" s="117"/>
      <c r="R162" s="117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</row>
    <row r="163" spans="1:40" ht="15.75" customHeight="1" x14ac:dyDescent="0.2">
      <c r="A163" s="89"/>
      <c r="B163" s="89"/>
      <c r="C163" s="101"/>
      <c r="D163" s="101"/>
      <c r="E163" s="117"/>
      <c r="F163" s="117"/>
      <c r="G163" s="117"/>
      <c r="H163" s="117"/>
      <c r="I163" s="117"/>
      <c r="J163" s="101"/>
      <c r="K163" s="117"/>
      <c r="L163" s="117"/>
      <c r="M163" s="116"/>
      <c r="N163" s="117"/>
      <c r="O163" s="116"/>
      <c r="P163" s="53"/>
      <c r="Q163" s="117"/>
      <c r="R163" s="117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</row>
    <row r="164" spans="1:40" ht="15.75" customHeight="1" x14ac:dyDescent="0.2">
      <c r="A164" s="89"/>
      <c r="B164" s="89"/>
      <c r="C164" s="101"/>
      <c r="D164" s="101"/>
      <c r="E164" s="117"/>
      <c r="F164" s="117"/>
      <c r="G164" s="117"/>
      <c r="H164" s="117"/>
      <c r="I164" s="117"/>
      <c r="J164" s="101"/>
      <c r="K164" s="117"/>
      <c r="L164" s="117"/>
      <c r="M164" s="116"/>
      <c r="N164" s="117"/>
      <c r="O164" s="116"/>
      <c r="P164" s="53"/>
      <c r="Q164" s="117"/>
      <c r="R164" s="117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</row>
    <row r="165" spans="1:40" ht="15.75" customHeight="1" x14ac:dyDescent="0.2">
      <c r="A165" s="89"/>
      <c r="B165" s="89"/>
      <c r="C165" s="101"/>
      <c r="D165" s="101"/>
      <c r="E165" s="117"/>
      <c r="F165" s="117"/>
      <c r="G165" s="117"/>
      <c r="H165" s="117"/>
      <c r="I165" s="117"/>
      <c r="J165" s="101"/>
      <c r="K165" s="117"/>
      <c r="L165" s="117"/>
      <c r="M165" s="116"/>
      <c r="N165" s="117"/>
      <c r="O165" s="116"/>
      <c r="P165" s="53"/>
      <c r="Q165" s="117"/>
      <c r="R165" s="117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</row>
    <row r="166" spans="1:40" ht="15.75" customHeight="1" x14ac:dyDescent="0.2">
      <c r="A166" s="89"/>
      <c r="B166" s="89"/>
      <c r="C166" s="101"/>
      <c r="D166" s="101"/>
      <c r="E166" s="117"/>
      <c r="F166" s="117"/>
      <c r="G166" s="117"/>
      <c r="H166" s="117"/>
      <c r="I166" s="117"/>
      <c r="J166" s="101"/>
      <c r="K166" s="117"/>
      <c r="L166" s="117"/>
      <c r="M166" s="116"/>
      <c r="N166" s="117"/>
      <c r="O166" s="116"/>
      <c r="P166" s="53"/>
      <c r="Q166" s="117"/>
      <c r="R166" s="117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</row>
    <row r="167" spans="1:40" ht="15.75" customHeight="1" x14ac:dyDescent="0.2">
      <c r="A167" s="89"/>
      <c r="B167" s="89"/>
      <c r="C167" s="101"/>
      <c r="D167" s="101"/>
      <c r="E167" s="117"/>
      <c r="F167" s="117"/>
      <c r="G167" s="117"/>
      <c r="H167" s="117"/>
      <c r="I167" s="117"/>
      <c r="J167" s="101"/>
      <c r="K167" s="117"/>
      <c r="L167" s="117"/>
      <c r="M167" s="116"/>
      <c r="N167" s="117"/>
      <c r="O167" s="116"/>
      <c r="P167" s="53"/>
      <c r="Q167" s="117"/>
      <c r="R167" s="117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</row>
    <row r="168" spans="1:40" ht="15.75" customHeight="1" x14ac:dyDescent="0.2">
      <c r="A168" s="89"/>
      <c r="B168" s="89"/>
      <c r="C168" s="101"/>
      <c r="D168" s="101"/>
      <c r="E168" s="117"/>
      <c r="F168" s="117"/>
      <c r="G168" s="117"/>
      <c r="H168" s="117"/>
      <c r="I168" s="117"/>
      <c r="J168" s="101"/>
      <c r="K168" s="117"/>
      <c r="L168" s="117"/>
      <c r="M168" s="116"/>
      <c r="N168" s="117"/>
      <c r="O168" s="116"/>
      <c r="P168" s="53"/>
      <c r="Q168" s="117"/>
      <c r="R168" s="117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</row>
    <row r="169" spans="1:40" ht="15.75" customHeight="1" x14ac:dyDescent="0.2">
      <c r="A169" s="89"/>
      <c r="B169" s="89"/>
      <c r="C169" s="101"/>
      <c r="D169" s="101"/>
      <c r="E169" s="117"/>
      <c r="F169" s="117"/>
      <c r="G169" s="117"/>
      <c r="H169" s="117"/>
      <c r="I169" s="117"/>
      <c r="J169" s="101"/>
      <c r="K169" s="117"/>
      <c r="L169" s="117"/>
      <c r="M169" s="116"/>
      <c r="N169" s="117"/>
      <c r="O169" s="116"/>
      <c r="P169" s="53"/>
      <c r="Q169" s="117"/>
      <c r="R169" s="117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</row>
    <row r="170" spans="1:40" ht="15.75" customHeight="1" x14ac:dyDescent="0.2">
      <c r="A170" s="89"/>
      <c r="B170" s="89"/>
      <c r="C170" s="101"/>
      <c r="D170" s="101"/>
      <c r="E170" s="117"/>
      <c r="F170" s="117"/>
      <c r="G170" s="117"/>
      <c r="H170" s="117"/>
      <c r="I170" s="117"/>
      <c r="J170" s="101"/>
      <c r="K170" s="117"/>
      <c r="L170" s="117"/>
      <c r="M170" s="116"/>
      <c r="N170" s="117"/>
      <c r="O170" s="116"/>
      <c r="P170" s="53"/>
      <c r="Q170" s="117"/>
      <c r="R170" s="117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101"/>
      <c r="AJ170" s="101"/>
      <c r="AK170" s="101"/>
      <c r="AL170" s="101"/>
      <c r="AM170" s="101"/>
      <c r="AN170" s="101"/>
    </row>
    <row r="171" spans="1:40" ht="15.75" customHeight="1" x14ac:dyDescent="0.2">
      <c r="A171" s="89"/>
      <c r="B171" s="89"/>
      <c r="C171" s="101"/>
      <c r="D171" s="101"/>
      <c r="E171" s="117"/>
      <c r="F171" s="117"/>
      <c r="G171" s="117"/>
      <c r="H171" s="117"/>
      <c r="I171" s="117"/>
      <c r="J171" s="101"/>
      <c r="K171" s="117"/>
      <c r="L171" s="117"/>
      <c r="M171" s="116"/>
      <c r="N171" s="117"/>
      <c r="O171" s="116"/>
      <c r="P171" s="53"/>
      <c r="Q171" s="117"/>
      <c r="R171" s="117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</row>
    <row r="172" spans="1:40" ht="15.75" customHeight="1" x14ac:dyDescent="0.2">
      <c r="A172" s="89"/>
      <c r="B172" s="89"/>
      <c r="C172" s="101"/>
      <c r="D172" s="101"/>
      <c r="E172" s="117"/>
      <c r="F172" s="117"/>
      <c r="G172" s="117"/>
      <c r="H172" s="117"/>
      <c r="I172" s="117"/>
      <c r="J172" s="101"/>
      <c r="K172" s="117"/>
      <c r="L172" s="117"/>
      <c r="M172" s="116"/>
      <c r="N172" s="117"/>
      <c r="O172" s="116"/>
      <c r="P172" s="53"/>
      <c r="Q172" s="117"/>
      <c r="R172" s="117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101"/>
      <c r="AJ172" s="101"/>
      <c r="AK172" s="101"/>
      <c r="AL172" s="101"/>
      <c r="AM172" s="101"/>
      <c r="AN172" s="101"/>
    </row>
    <row r="173" spans="1:40" ht="15.75" customHeight="1" x14ac:dyDescent="0.2">
      <c r="A173" s="89"/>
      <c r="B173" s="89"/>
      <c r="C173" s="101"/>
      <c r="D173" s="101"/>
      <c r="E173" s="117"/>
      <c r="F173" s="117"/>
      <c r="G173" s="117"/>
      <c r="H173" s="117"/>
      <c r="I173" s="117"/>
      <c r="J173" s="101"/>
      <c r="K173" s="117"/>
      <c r="L173" s="117"/>
      <c r="M173" s="116"/>
      <c r="N173" s="117"/>
      <c r="O173" s="116"/>
      <c r="P173" s="53"/>
      <c r="Q173" s="117"/>
      <c r="R173" s="117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101"/>
      <c r="AD173" s="101"/>
      <c r="AE173" s="101"/>
      <c r="AF173" s="101"/>
      <c r="AG173" s="101"/>
      <c r="AH173" s="101"/>
      <c r="AI173" s="101"/>
      <c r="AJ173" s="101"/>
      <c r="AK173" s="101"/>
      <c r="AL173" s="101"/>
      <c r="AM173" s="101"/>
      <c r="AN173" s="101"/>
    </row>
    <row r="174" spans="1:40" ht="15.75" customHeight="1" x14ac:dyDescent="0.2">
      <c r="A174" s="89"/>
      <c r="B174" s="89"/>
      <c r="C174" s="101"/>
      <c r="D174" s="101"/>
      <c r="E174" s="117"/>
      <c r="F174" s="117"/>
      <c r="G174" s="117"/>
      <c r="H174" s="117"/>
      <c r="I174" s="117"/>
      <c r="J174" s="101"/>
      <c r="K174" s="117"/>
      <c r="L174" s="117"/>
      <c r="M174" s="116"/>
      <c r="N174" s="117"/>
      <c r="O174" s="116"/>
      <c r="P174" s="53"/>
      <c r="Q174" s="117"/>
      <c r="R174" s="117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  <c r="AD174" s="101"/>
      <c r="AE174" s="101"/>
      <c r="AF174" s="101"/>
      <c r="AG174" s="101"/>
      <c r="AH174" s="101"/>
      <c r="AI174" s="101"/>
      <c r="AJ174" s="101"/>
      <c r="AK174" s="101"/>
      <c r="AL174" s="101"/>
      <c r="AM174" s="101"/>
      <c r="AN174" s="101"/>
    </row>
    <row r="175" spans="1:40" ht="15.75" customHeight="1" x14ac:dyDescent="0.2">
      <c r="A175" s="89"/>
      <c r="B175" s="89"/>
      <c r="C175" s="101"/>
      <c r="D175" s="101"/>
      <c r="E175" s="117"/>
      <c r="F175" s="117"/>
      <c r="G175" s="117"/>
      <c r="H175" s="117"/>
      <c r="I175" s="117"/>
      <c r="J175" s="101"/>
      <c r="K175" s="117"/>
      <c r="L175" s="117"/>
      <c r="M175" s="116"/>
      <c r="N175" s="117"/>
      <c r="O175" s="116"/>
      <c r="P175" s="53"/>
      <c r="Q175" s="117"/>
      <c r="R175" s="117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101"/>
      <c r="AD175" s="101"/>
      <c r="AE175" s="101"/>
      <c r="AF175" s="101"/>
      <c r="AG175" s="101"/>
      <c r="AH175" s="101"/>
      <c r="AI175" s="101"/>
      <c r="AJ175" s="101"/>
      <c r="AK175" s="101"/>
      <c r="AL175" s="101"/>
      <c r="AM175" s="101"/>
      <c r="AN175" s="101"/>
    </row>
    <row r="176" spans="1:40" ht="15.75" customHeight="1" x14ac:dyDescent="0.2">
      <c r="A176" s="89"/>
      <c r="B176" s="89"/>
      <c r="C176" s="101"/>
      <c r="D176" s="101"/>
      <c r="E176" s="117"/>
      <c r="F176" s="117"/>
      <c r="G176" s="117"/>
      <c r="H176" s="117"/>
      <c r="I176" s="117"/>
      <c r="J176" s="101"/>
      <c r="K176" s="117"/>
      <c r="L176" s="117"/>
      <c r="M176" s="116"/>
      <c r="N176" s="117"/>
      <c r="O176" s="116"/>
      <c r="P176" s="53"/>
      <c r="Q176" s="117"/>
      <c r="R176" s="117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101"/>
      <c r="AD176" s="101"/>
      <c r="AE176" s="101"/>
      <c r="AF176" s="101"/>
      <c r="AG176" s="101"/>
      <c r="AH176" s="101"/>
      <c r="AI176" s="101"/>
      <c r="AJ176" s="101"/>
      <c r="AK176" s="101"/>
      <c r="AL176" s="101"/>
      <c r="AM176" s="101"/>
      <c r="AN176" s="101"/>
    </row>
    <row r="177" spans="1:40" ht="15.75" customHeight="1" x14ac:dyDescent="0.2">
      <c r="A177" s="89"/>
      <c r="B177" s="89"/>
      <c r="C177" s="101"/>
      <c r="D177" s="101"/>
      <c r="E177" s="117"/>
      <c r="F177" s="117"/>
      <c r="G177" s="117"/>
      <c r="H177" s="117"/>
      <c r="I177" s="117"/>
      <c r="J177" s="101"/>
      <c r="K177" s="117"/>
      <c r="L177" s="117"/>
      <c r="M177" s="116"/>
      <c r="N177" s="117"/>
      <c r="O177" s="116"/>
      <c r="P177" s="53"/>
      <c r="Q177" s="117"/>
      <c r="R177" s="117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G177" s="101"/>
      <c r="AH177" s="101"/>
      <c r="AI177" s="101"/>
      <c r="AJ177" s="101"/>
      <c r="AK177" s="101"/>
      <c r="AL177" s="101"/>
      <c r="AM177" s="101"/>
      <c r="AN177" s="101"/>
    </row>
    <row r="178" spans="1:40" ht="15.75" customHeight="1" x14ac:dyDescent="0.2">
      <c r="A178" s="89"/>
      <c r="B178" s="89"/>
      <c r="C178" s="101"/>
      <c r="D178" s="101"/>
      <c r="E178" s="117"/>
      <c r="F178" s="117"/>
      <c r="G178" s="117"/>
      <c r="H178" s="117"/>
      <c r="I178" s="117"/>
      <c r="J178" s="101"/>
      <c r="K178" s="117"/>
      <c r="L178" s="117"/>
      <c r="M178" s="116"/>
      <c r="N178" s="117"/>
      <c r="O178" s="116"/>
      <c r="P178" s="53"/>
      <c r="Q178" s="117"/>
      <c r="R178" s="117"/>
      <c r="S178" s="101"/>
      <c r="T178" s="101"/>
      <c r="U178" s="101"/>
      <c r="V178" s="101"/>
      <c r="W178" s="101"/>
      <c r="X178" s="101"/>
      <c r="Y178" s="101"/>
      <c r="Z178" s="101"/>
      <c r="AA178" s="101"/>
      <c r="AB178" s="101"/>
      <c r="AC178" s="101"/>
      <c r="AD178" s="101"/>
      <c r="AE178" s="101"/>
      <c r="AF178" s="101"/>
      <c r="AG178" s="101"/>
      <c r="AH178" s="101"/>
      <c r="AI178" s="101"/>
      <c r="AJ178" s="101"/>
      <c r="AK178" s="101"/>
      <c r="AL178" s="101"/>
      <c r="AM178" s="101"/>
      <c r="AN178" s="101"/>
    </row>
    <row r="179" spans="1:40" ht="15.75" customHeight="1" x14ac:dyDescent="0.2">
      <c r="A179" s="89"/>
      <c r="B179" s="89"/>
      <c r="C179" s="101"/>
      <c r="D179" s="101"/>
      <c r="E179" s="117"/>
      <c r="F179" s="117"/>
      <c r="G179" s="117"/>
      <c r="H179" s="117"/>
      <c r="I179" s="117"/>
      <c r="J179" s="101"/>
      <c r="K179" s="117"/>
      <c r="L179" s="117"/>
      <c r="M179" s="116"/>
      <c r="N179" s="117"/>
      <c r="O179" s="116"/>
      <c r="P179" s="53"/>
      <c r="Q179" s="117"/>
      <c r="R179" s="117"/>
      <c r="S179" s="101"/>
      <c r="T179" s="101"/>
      <c r="U179" s="101"/>
      <c r="V179" s="101"/>
      <c r="W179" s="101"/>
      <c r="X179" s="101"/>
      <c r="Y179" s="101"/>
      <c r="Z179" s="101"/>
      <c r="AA179" s="101"/>
      <c r="AB179" s="101"/>
      <c r="AC179" s="101"/>
      <c r="AD179" s="101"/>
      <c r="AE179" s="101"/>
      <c r="AF179" s="101"/>
      <c r="AG179" s="101"/>
      <c r="AH179" s="101"/>
      <c r="AI179" s="101"/>
      <c r="AJ179" s="101"/>
      <c r="AK179" s="101"/>
      <c r="AL179" s="101"/>
      <c r="AM179" s="101"/>
      <c r="AN179" s="101"/>
    </row>
    <row r="180" spans="1:40" ht="15.75" customHeight="1" x14ac:dyDescent="0.2">
      <c r="A180" s="89"/>
      <c r="B180" s="89"/>
      <c r="C180" s="101"/>
      <c r="D180" s="101"/>
      <c r="E180" s="117"/>
      <c r="F180" s="117"/>
      <c r="G180" s="117"/>
      <c r="H180" s="117"/>
      <c r="I180" s="117"/>
      <c r="J180" s="101"/>
      <c r="K180" s="117"/>
      <c r="L180" s="117"/>
      <c r="M180" s="116"/>
      <c r="N180" s="117"/>
      <c r="O180" s="116"/>
      <c r="P180" s="53"/>
      <c r="Q180" s="117"/>
      <c r="R180" s="117"/>
      <c r="S180" s="101"/>
      <c r="T180" s="101"/>
      <c r="U180" s="101"/>
      <c r="V180" s="101"/>
      <c r="W180" s="101"/>
      <c r="X180" s="101"/>
      <c r="Y180" s="101"/>
      <c r="Z180" s="101"/>
      <c r="AA180" s="101"/>
      <c r="AB180" s="101"/>
      <c r="AC180" s="101"/>
      <c r="AD180" s="101"/>
      <c r="AE180" s="101"/>
      <c r="AF180" s="101"/>
      <c r="AG180" s="101"/>
      <c r="AH180" s="101"/>
      <c r="AI180" s="101"/>
      <c r="AJ180" s="101"/>
      <c r="AK180" s="101"/>
      <c r="AL180" s="101"/>
      <c r="AM180" s="101"/>
      <c r="AN180" s="101"/>
    </row>
    <row r="181" spans="1:40" ht="15.75" customHeight="1" x14ac:dyDescent="0.2">
      <c r="A181" s="89"/>
      <c r="B181" s="89"/>
      <c r="C181" s="101"/>
      <c r="D181" s="101"/>
      <c r="E181" s="117"/>
      <c r="F181" s="117"/>
      <c r="G181" s="117"/>
      <c r="H181" s="117"/>
      <c r="I181" s="117"/>
      <c r="J181" s="101"/>
      <c r="K181" s="117"/>
      <c r="L181" s="117"/>
      <c r="M181" s="116"/>
      <c r="N181" s="117"/>
      <c r="O181" s="116"/>
      <c r="P181" s="53"/>
      <c r="Q181" s="117"/>
      <c r="R181" s="117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</row>
    <row r="182" spans="1:40" ht="15.75" customHeight="1" x14ac:dyDescent="0.2">
      <c r="A182" s="89"/>
      <c r="B182" s="89"/>
      <c r="C182" s="101"/>
      <c r="D182" s="101"/>
      <c r="E182" s="117"/>
      <c r="F182" s="117"/>
      <c r="G182" s="117"/>
      <c r="H182" s="117"/>
      <c r="I182" s="117"/>
      <c r="J182" s="101"/>
      <c r="K182" s="117"/>
      <c r="L182" s="117"/>
      <c r="M182" s="116"/>
      <c r="N182" s="117"/>
      <c r="O182" s="116"/>
      <c r="P182" s="53"/>
      <c r="Q182" s="117"/>
      <c r="R182" s="117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  <c r="AC182" s="101"/>
      <c r="AD182" s="101"/>
      <c r="AE182" s="101"/>
      <c r="AF182" s="101"/>
      <c r="AG182" s="101"/>
      <c r="AH182" s="101"/>
      <c r="AI182" s="101"/>
      <c r="AJ182" s="101"/>
      <c r="AK182" s="101"/>
      <c r="AL182" s="101"/>
      <c r="AM182" s="101"/>
      <c r="AN182" s="101"/>
    </row>
    <row r="183" spans="1:40" ht="15.75" customHeight="1" x14ac:dyDescent="0.2">
      <c r="A183" s="89"/>
      <c r="B183" s="89"/>
      <c r="C183" s="101"/>
      <c r="D183" s="101"/>
      <c r="E183" s="117"/>
      <c r="F183" s="117"/>
      <c r="G183" s="117"/>
      <c r="H183" s="117"/>
      <c r="I183" s="117"/>
      <c r="J183" s="101"/>
      <c r="K183" s="117"/>
      <c r="L183" s="117"/>
      <c r="M183" s="116"/>
      <c r="N183" s="117"/>
      <c r="O183" s="116"/>
      <c r="P183" s="53"/>
      <c r="Q183" s="117"/>
      <c r="R183" s="117"/>
      <c r="S183" s="101"/>
      <c r="T183" s="101"/>
      <c r="U183" s="101"/>
      <c r="V183" s="101"/>
      <c r="W183" s="101"/>
      <c r="X183" s="101"/>
      <c r="Y183" s="101"/>
      <c r="Z183" s="101"/>
      <c r="AA183" s="101"/>
      <c r="AB183" s="101"/>
      <c r="AC183" s="101"/>
      <c r="AD183" s="101"/>
      <c r="AE183" s="101"/>
      <c r="AF183" s="101"/>
      <c r="AG183" s="101"/>
      <c r="AH183" s="101"/>
      <c r="AI183" s="101"/>
      <c r="AJ183" s="101"/>
      <c r="AK183" s="101"/>
      <c r="AL183" s="101"/>
      <c r="AM183" s="101"/>
      <c r="AN183" s="101"/>
    </row>
    <row r="184" spans="1:40" ht="15.75" customHeight="1" x14ac:dyDescent="0.2">
      <c r="A184" s="89"/>
      <c r="B184" s="89"/>
      <c r="C184" s="101"/>
      <c r="D184" s="101"/>
      <c r="E184" s="117"/>
      <c r="F184" s="117"/>
      <c r="G184" s="117"/>
      <c r="H184" s="117"/>
      <c r="I184" s="117"/>
      <c r="J184" s="101"/>
      <c r="K184" s="117"/>
      <c r="L184" s="117"/>
      <c r="M184" s="116"/>
      <c r="N184" s="117"/>
      <c r="O184" s="116"/>
      <c r="P184" s="53"/>
      <c r="Q184" s="117"/>
      <c r="R184" s="117"/>
      <c r="S184" s="101"/>
      <c r="T184" s="101"/>
      <c r="U184" s="101"/>
      <c r="V184" s="101"/>
      <c r="W184" s="101"/>
      <c r="X184" s="101"/>
      <c r="Y184" s="101"/>
      <c r="Z184" s="101"/>
      <c r="AA184" s="101"/>
      <c r="AB184" s="101"/>
      <c r="AC184" s="101"/>
      <c r="AD184" s="101"/>
      <c r="AE184" s="101"/>
      <c r="AF184" s="101"/>
      <c r="AG184" s="101"/>
      <c r="AH184" s="101"/>
      <c r="AI184" s="101"/>
      <c r="AJ184" s="101"/>
      <c r="AK184" s="101"/>
      <c r="AL184" s="101"/>
      <c r="AM184" s="101"/>
      <c r="AN184" s="101"/>
    </row>
    <row r="185" spans="1:40" ht="15.75" customHeight="1" x14ac:dyDescent="0.2">
      <c r="A185" s="89"/>
      <c r="B185" s="89"/>
      <c r="C185" s="101"/>
      <c r="D185" s="101"/>
      <c r="E185" s="117"/>
      <c r="F185" s="117"/>
      <c r="G185" s="117"/>
      <c r="H185" s="117"/>
      <c r="I185" s="117"/>
      <c r="J185" s="101"/>
      <c r="K185" s="117"/>
      <c r="L185" s="117"/>
      <c r="M185" s="116"/>
      <c r="N185" s="117"/>
      <c r="O185" s="116"/>
      <c r="P185" s="53"/>
      <c r="Q185" s="117"/>
      <c r="R185" s="117"/>
      <c r="S185" s="101"/>
      <c r="T185" s="101"/>
      <c r="U185" s="101"/>
      <c r="V185" s="101"/>
      <c r="W185" s="101"/>
      <c r="X185" s="101"/>
      <c r="Y185" s="101"/>
      <c r="Z185" s="101"/>
      <c r="AA185" s="101"/>
      <c r="AB185" s="101"/>
      <c r="AC185" s="101"/>
      <c r="AD185" s="101"/>
      <c r="AE185" s="101"/>
      <c r="AF185" s="101"/>
      <c r="AG185" s="101"/>
      <c r="AH185" s="101"/>
      <c r="AI185" s="101"/>
      <c r="AJ185" s="101"/>
      <c r="AK185" s="101"/>
      <c r="AL185" s="101"/>
      <c r="AM185" s="101"/>
      <c r="AN185" s="101"/>
    </row>
    <row r="186" spans="1:40" ht="15.75" customHeight="1" x14ac:dyDescent="0.2">
      <c r="A186" s="89"/>
      <c r="B186" s="89"/>
      <c r="C186" s="101"/>
      <c r="D186" s="101"/>
      <c r="E186" s="117"/>
      <c r="F186" s="117"/>
      <c r="G186" s="117"/>
      <c r="H186" s="117"/>
      <c r="I186" s="117"/>
      <c r="J186" s="101"/>
      <c r="K186" s="117"/>
      <c r="L186" s="117"/>
      <c r="M186" s="116"/>
      <c r="N186" s="117"/>
      <c r="O186" s="116"/>
      <c r="P186" s="53"/>
      <c r="Q186" s="117"/>
      <c r="R186" s="117"/>
      <c r="S186" s="101"/>
      <c r="T186" s="101"/>
      <c r="U186" s="101"/>
      <c r="V186" s="101"/>
      <c r="W186" s="101"/>
      <c r="X186" s="101"/>
      <c r="Y186" s="101"/>
      <c r="Z186" s="101"/>
      <c r="AA186" s="101"/>
      <c r="AB186" s="101"/>
      <c r="AC186" s="101"/>
      <c r="AD186" s="101"/>
      <c r="AE186" s="101"/>
      <c r="AF186" s="101"/>
      <c r="AG186" s="101"/>
      <c r="AH186" s="101"/>
      <c r="AI186" s="101"/>
      <c r="AJ186" s="101"/>
      <c r="AK186" s="101"/>
      <c r="AL186" s="101"/>
      <c r="AM186" s="101"/>
      <c r="AN186" s="101"/>
    </row>
    <row r="187" spans="1:40" ht="15.75" customHeight="1" x14ac:dyDescent="0.2">
      <c r="A187" s="89"/>
      <c r="B187" s="89"/>
      <c r="C187" s="101"/>
      <c r="D187" s="101"/>
      <c r="E187" s="117"/>
      <c r="F187" s="117"/>
      <c r="G187" s="117"/>
      <c r="H187" s="117"/>
      <c r="I187" s="117"/>
      <c r="J187" s="101"/>
      <c r="K187" s="117"/>
      <c r="L187" s="117"/>
      <c r="M187" s="116"/>
      <c r="N187" s="117"/>
      <c r="O187" s="116"/>
      <c r="P187" s="53"/>
      <c r="Q187" s="117"/>
      <c r="R187" s="117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</row>
    <row r="188" spans="1:40" ht="15.75" customHeight="1" x14ac:dyDescent="0.2">
      <c r="A188" s="89"/>
      <c r="B188" s="89"/>
      <c r="C188" s="101"/>
      <c r="D188" s="101"/>
      <c r="E188" s="117"/>
      <c r="F188" s="117"/>
      <c r="G188" s="117"/>
      <c r="H188" s="117"/>
      <c r="I188" s="117"/>
      <c r="J188" s="101"/>
      <c r="K188" s="117"/>
      <c r="L188" s="117"/>
      <c r="M188" s="116"/>
      <c r="N188" s="117"/>
      <c r="O188" s="116"/>
      <c r="P188" s="53"/>
      <c r="Q188" s="117"/>
      <c r="R188" s="117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AI188" s="101"/>
      <c r="AJ188" s="101"/>
      <c r="AK188" s="101"/>
      <c r="AL188" s="101"/>
      <c r="AM188" s="101"/>
      <c r="AN188" s="101"/>
    </row>
    <row r="189" spans="1:40" ht="15.75" customHeight="1" x14ac:dyDescent="0.2">
      <c r="A189" s="89"/>
      <c r="B189" s="89"/>
      <c r="C189" s="101"/>
      <c r="D189" s="101"/>
      <c r="E189" s="117"/>
      <c r="F189" s="117"/>
      <c r="G189" s="117"/>
      <c r="H189" s="117"/>
      <c r="I189" s="117"/>
      <c r="J189" s="101"/>
      <c r="K189" s="117"/>
      <c r="L189" s="117"/>
      <c r="M189" s="116"/>
      <c r="N189" s="117"/>
      <c r="O189" s="116"/>
      <c r="P189" s="53"/>
      <c r="Q189" s="117"/>
      <c r="R189" s="117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AI189" s="101"/>
      <c r="AJ189" s="101"/>
      <c r="AK189" s="101"/>
      <c r="AL189" s="101"/>
      <c r="AM189" s="101"/>
      <c r="AN189" s="101"/>
    </row>
    <row r="190" spans="1:40" ht="15.75" customHeight="1" x14ac:dyDescent="0.2">
      <c r="A190" s="89"/>
      <c r="B190" s="89"/>
      <c r="C190" s="101"/>
      <c r="D190" s="101"/>
      <c r="E190" s="117"/>
      <c r="F190" s="117"/>
      <c r="G190" s="117"/>
      <c r="H190" s="117"/>
      <c r="I190" s="117"/>
      <c r="J190" s="101"/>
      <c r="K190" s="117"/>
      <c r="L190" s="117"/>
      <c r="M190" s="116"/>
      <c r="N190" s="117"/>
      <c r="O190" s="116"/>
      <c r="P190" s="53"/>
      <c r="Q190" s="117"/>
      <c r="R190" s="117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AI190" s="101"/>
      <c r="AJ190" s="101"/>
      <c r="AK190" s="101"/>
      <c r="AL190" s="101"/>
      <c r="AM190" s="101"/>
      <c r="AN190" s="101"/>
    </row>
    <row r="191" spans="1:40" ht="15.75" customHeight="1" x14ac:dyDescent="0.2">
      <c r="A191" s="89"/>
      <c r="B191" s="89"/>
      <c r="C191" s="101"/>
      <c r="D191" s="101"/>
      <c r="E191" s="117"/>
      <c r="F191" s="117"/>
      <c r="G191" s="117"/>
      <c r="H191" s="117"/>
      <c r="I191" s="117"/>
      <c r="J191" s="101"/>
      <c r="K191" s="117"/>
      <c r="L191" s="117"/>
      <c r="M191" s="116"/>
      <c r="N191" s="117"/>
      <c r="O191" s="116"/>
      <c r="P191" s="53"/>
      <c r="Q191" s="117"/>
      <c r="R191" s="117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</row>
    <row r="192" spans="1:40" ht="15.75" customHeight="1" x14ac:dyDescent="0.2">
      <c r="A192" s="89"/>
      <c r="B192" s="89"/>
      <c r="C192" s="101"/>
      <c r="D192" s="101"/>
      <c r="E192" s="117"/>
      <c r="F192" s="117"/>
      <c r="G192" s="117"/>
      <c r="H192" s="117"/>
      <c r="I192" s="117"/>
      <c r="J192" s="101"/>
      <c r="K192" s="117"/>
      <c r="L192" s="117"/>
      <c r="M192" s="116"/>
      <c r="N192" s="117"/>
      <c r="O192" s="116"/>
      <c r="P192" s="53"/>
      <c r="Q192" s="117"/>
      <c r="R192" s="117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AI192" s="101"/>
      <c r="AJ192" s="101"/>
      <c r="AK192" s="101"/>
      <c r="AL192" s="101"/>
      <c r="AM192" s="101"/>
      <c r="AN192" s="101"/>
    </row>
    <row r="193" spans="1:40" ht="15.75" customHeight="1" x14ac:dyDescent="0.2">
      <c r="A193" s="89"/>
      <c r="B193" s="89"/>
      <c r="C193" s="101"/>
      <c r="D193" s="101"/>
      <c r="E193" s="117"/>
      <c r="F193" s="117"/>
      <c r="G193" s="117"/>
      <c r="H193" s="117"/>
      <c r="I193" s="117"/>
      <c r="J193" s="101"/>
      <c r="K193" s="117"/>
      <c r="L193" s="117"/>
      <c r="M193" s="116"/>
      <c r="N193" s="117"/>
      <c r="O193" s="116"/>
      <c r="P193" s="53"/>
      <c r="Q193" s="117"/>
      <c r="R193" s="117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AI193" s="101"/>
      <c r="AJ193" s="101"/>
      <c r="AK193" s="101"/>
      <c r="AL193" s="101"/>
      <c r="AM193" s="101"/>
      <c r="AN193" s="101"/>
    </row>
    <row r="194" spans="1:40" ht="15.75" customHeight="1" x14ac:dyDescent="0.2">
      <c r="A194" s="89"/>
      <c r="B194" s="89"/>
      <c r="C194" s="101"/>
      <c r="D194" s="101"/>
      <c r="E194" s="117"/>
      <c r="F194" s="117"/>
      <c r="G194" s="117"/>
      <c r="H194" s="117"/>
      <c r="I194" s="117"/>
      <c r="J194" s="101"/>
      <c r="K194" s="117"/>
      <c r="L194" s="117"/>
      <c r="M194" s="116"/>
      <c r="N194" s="117"/>
      <c r="O194" s="116"/>
      <c r="P194" s="53"/>
      <c r="Q194" s="117"/>
      <c r="R194" s="117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AI194" s="101"/>
      <c r="AJ194" s="101"/>
      <c r="AK194" s="101"/>
      <c r="AL194" s="101"/>
      <c r="AM194" s="101"/>
      <c r="AN194" s="101"/>
    </row>
    <row r="195" spans="1:40" ht="15.75" customHeight="1" x14ac:dyDescent="0.2">
      <c r="A195" s="89"/>
      <c r="B195" s="89"/>
      <c r="C195" s="101"/>
      <c r="D195" s="101"/>
      <c r="E195" s="117"/>
      <c r="F195" s="117"/>
      <c r="G195" s="117"/>
      <c r="H195" s="117"/>
      <c r="I195" s="117"/>
      <c r="J195" s="101"/>
      <c r="K195" s="117"/>
      <c r="L195" s="117"/>
      <c r="M195" s="116"/>
      <c r="N195" s="117"/>
      <c r="O195" s="116"/>
      <c r="P195" s="53"/>
      <c r="Q195" s="117"/>
      <c r="R195" s="117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1"/>
      <c r="AK195" s="101"/>
      <c r="AL195" s="101"/>
      <c r="AM195" s="101"/>
      <c r="AN195" s="101"/>
    </row>
    <row r="196" spans="1:40" ht="15.75" customHeight="1" x14ac:dyDescent="0.2">
      <c r="A196" s="89"/>
      <c r="B196" s="89"/>
      <c r="C196" s="101"/>
      <c r="D196" s="101"/>
      <c r="E196" s="117"/>
      <c r="F196" s="117"/>
      <c r="G196" s="117"/>
      <c r="H196" s="117"/>
      <c r="I196" s="117"/>
      <c r="J196" s="101"/>
      <c r="K196" s="117"/>
      <c r="L196" s="117"/>
      <c r="M196" s="116"/>
      <c r="N196" s="117"/>
      <c r="O196" s="116"/>
      <c r="P196" s="53"/>
      <c r="Q196" s="117"/>
      <c r="R196" s="117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AI196" s="101"/>
      <c r="AJ196" s="101"/>
      <c r="AK196" s="101"/>
      <c r="AL196" s="101"/>
      <c r="AM196" s="101"/>
      <c r="AN196" s="101"/>
    </row>
    <row r="197" spans="1:40" ht="15.75" customHeight="1" x14ac:dyDescent="0.2">
      <c r="A197" s="89"/>
      <c r="B197" s="89"/>
      <c r="C197" s="101"/>
      <c r="D197" s="101"/>
      <c r="E197" s="117"/>
      <c r="F197" s="117"/>
      <c r="G197" s="117"/>
      <c r="H197" s="117"/>
      <c r="I197" s="117"/>
      <c r="J197" s="101"/>
      <c r="K197" s="117"/>
      <c r="L197" s="117"/>
      <c r="M197" s="116"/>
      <c r="N197" s="117"/>
      <c r="O197" s="116"/>
      <c r="P197" s="53"/>
      <c r="Q197" s="117"/>
      <c r="R197" s="117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AI197" s="101"/>
      <c r="AJ197" s="101"/>
      <c r="AK197" s="101"/>
      <c r="AL197" s="101"/>
      <c r="AM197" s="101"/>
      <c r="AN197" s="101"/>
    </row>
    <row r="198" spans="1:40" ht="15.75" customHeight="1" x14ac:dyDescent="0.2">
      <c r="A198" s="89"/>
      <c r="B198" s="89"/>
      <c r="C198" s="101"/>
      <c r="D198" s="101"/>
      <c r="E198" s="117"/>
      <c r="F198" s="117"/>
      <c r="G198" s="117"/>
      <c r="H198" s="117"/>
      <c r="I198" s="117"/>
      <c r="J198" s="101"/>
      <c r="K198" s="117"/>
      <c r="L198" s="117"/>
      <c r="M198" s="116"/>
      <c r="N198" s="117"/>
      <c r="O198" s="116"/>
      <c r="P198" s="53"/>
      <c r="Q198" s="117"/>
      <c r="R198" s="117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AI198" s="101"/>
      <c r="AJ198" s="101"/>
      <c r="AK198" s="101"/>
      <c r="AL198" s="101"/>
      <c r="AM198" s="101"/>
      <c r="AN198" s="101"/>
    </row>
    <row r="199" spans="1:40" ht="15.75" customHeight="1" x14ac:dyDescent="0.2">
      <c r="A199" s="89"/>
      <c r="B199" s="89"/>
      <c r="C199" s="101"/>
      <c r="D199" s="101"/>
      <c r="E199" s="117"/>
      <c r="F199" s="117"/>
      <c r="G199" s="117"/>
      <c r="H199" s="117"/>
      <c r="I199" s="117"/>
      <c r="J199" s="101"/>
      <c r="K199" s="117"/>
      <c r="L199" s="117"/>
      <c r="M199" s="116"/>
      <c r="N199" s="117"/>
      <c r="O199" s="116"/>
      <c r="P199" s="53"/>
      <c r="Q199" s="117"/>
      <c r="R199" s="117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AI199" s="101"/>
      <c r="AJ199" s="101"/>
      <c r="AK199" s="101"/>
      <c r="AL199" s="101"/>
      <c r="AM199" s="101"/>
      <c r="AN199" s="101"/>
    </row>
    <row r="200" spans="1:40" ht="15.75" customHeight="1" x14ac:dyDescent="0.2">
      <c r="A200" s="89"/>
      <c r="B200" s="89"/>
      <c r="C200" s="101"/>
      <c r="D200" s="101"/>
      <c r="E200" s="117"/>
      <c r="F200" s="117"/>
      <c r="G200" s="117"/>
      <c r="H200" s="117"/>
      <c r="I200" s="117"/>
      <c r="J200" s="101"/>
      <c r="K200" s="117"/>
      <c r="L200" s="117"/>
      <c r="M200" s="116"/>
      <c r="N200" s="117"/>
      <c r="O200" s="116"/>
      <c r="P200" s="53"/>
      <c r="Q200" s="117"/>
      <c r="R200" s="117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AI200" s="101"/>
      <c r="AJ200" s="101"/>
      <c r="AK200" s="101"/>
      <c r="AL200" s="101"/>
      <c r="AM200" s="101"/>
      <c r="AN200" s="101"/>
    </row>
    <row r="201" spans="1:40" ht="15.75" customHeight="1" x14ac:dyDescent="0.2">
      <c r="A201" s="89"/>
      <c r="B201" s="89"/>
      <c r="C201" s="101"/>
      <c r="D201" s="101"/>
      <c r="E201" s="117"/>
      <c r="F201" s="117"/>
      <c r="G201" s="117"/>
      <c r="H201" s="117"/>
      <c r="I201" s="117"/>
      <c r="J201" s="101"/>
      <c r="K201" s="117"/>
      <c r="L201" s="117"/>
      <c r="M201" s="116"/>
      <c r="N201" s="117"/>
      <c r="O201" s="116"/>
      <c r="P201" s="53"/>
      <c r="Q201" s="117"/>
      <c r="R201" s="117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AI201" s="101"/>
      <c r="AJ201" s="101"/>
      <c r="AK201" s="101"/>
      <c r="AL201" s="101"/>
      <c r="AM201" s="101"/>
      <c r="AN201" s="101"/>
    </row>
    <row r="202" spans="1:40" ht="15.75" customHeight="1" x14ac:dyDescent="0.2">
      <c r="A202" s="89"/>
      <c r="B202" s="89"/>
      <c r="C202" s="101"/>
      <c r="D202" s="101"/>
      <c r="E202" s="117"/>
      <c r="F202" s="117"/>
      <c r="G202" s="117"/>
      <c r="H202" s="117"/>
      <c r="I202" s="117"/>
      <c r="J202" s="101"/>
      <c r="K202" s="117"/>
      <c r="L202" s="117"/>
      <c r="M202" s="116"/>
      <c r="N202" s="117"/>
      <c r="O202" s="116"/>
      <c r="P202" s="53"/>
      <c r="Q202" s="117"/>
      <c r="R202" s="117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AI202" s="101"/>
      <c r="AJ202" s="101"/>
      <c r="AK202" s="101"/>
      <c r="AL202" s="101"/>
      <c r="AM202" s="101"/>
      <c r="AN202" s="101"/>
    </row>
    <row r="203" spans="1:40" ht="15.75" customHeight="1" x14ac:dyDescent="0.2">
      <c r="A203" s="89"/>
      <c r="B203" s="89"/>
      <c r="C203" s="101"/>
      <c r="D203" s="101"/>
      <c r="E203" s="117"/>
      <c r="F203" s="117"/>
      <c r="G203" s="117"/>
      <c r="H203" s="117"/>
      <c r="I203" s="117"/>
      <c r="J203" s="101"/>
      <c r="K203" s="117"/>
      <c r="L203" s="117"/>
      <c r="M203" s="116"/>
      <c r="N203" s="117"/>
      <c r="O203" s="116"/>
      <c r="P203" s="53"/>
      <c r="Q203" s="117"/>
      <c r="R203" s="117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AI203" s="101"/>
      <c r="AJ203" s="101"/>
      <c r="AK203" s="101"/>
      <c r="AL203" s="101"/>
      <c r="AM203" s="101"/>
      <c r="AN203" s="101"/>
    </row>
    <row r="204" spans="1:40" ht="15.75" customHeight="1" x14ac:dyDescent="0.2">
      <c r="A204" s="89"/>
      <c r="B204" s="89"/>
      <c r="C204" s="101"/>
      <c r="D204" s="101"/>
      <c r="E204" s="117"/>
      <c r="F204" s="117"/>
      <c r="G204" s="117"/>
      <c r="H204" s="117"/>
      <c r="I204" s="117"/>
      <c r="J204" s="101"/>
      <c r="K204" s="117"/>
      <c r="L204" s="117"/>
      <c r="M204" s="116"/>
      <c r="N204" s="117"/>
      <c r="O204" s="116"/>
      <c r="P204" s="53"/>
      <c r="Q204" s="117"/>
      <c r="R204" s="117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AI204" s="101"/>
      <c r="AJ204" s="101"/>
      <c r="AK204" s="101"/>
      <c r="AL204" s="101"/>
      <c r="AM204" s="101"/>
      <c r="AN204" s="101"/>
    </row>
    <row r="205" spans="1:40" ht="15.75" customHeight="1" x14ac:dyDescent="0.2">
      <c r="A205" s="89"/>
      <c r="B205" s="89"/>
      <c r="C205" s="101"/>
      <c r="D205" s="101"/>
      <c r="E205" s="117"/>
      <c r="F205" s="117"/>
      <c r="G205" s="117"/>
      <c r="H205" s="117"/>
      <c r="I205" s="117"/>
      <c r="J205" s="101"/>
      <c r="K205" s="117"/>
      <c r="L205" s="117"/>
      <c r="M205" s="116"/>
      <c r="N205" s="117"/>
      <c r="O205" s="116"/>
      <c r="P205" s="53"/>
      <c r="Q205" s="117"/>
      <c r="R205" s="117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AI205" s="101"/>
      <c r="AJ205" s="101"/>
      <c r="AK205" s="101"/>
      <c r="AL205" s="101"/>
      <c r="AM205" s="101"/>
      <c r="AN205" s="101"/>
    </row>
    <row r="206" spans="1:40" ht="15.75" customHeight="1" x14ac:dyDescent="0.2">
      <c r="A206" s="89"/>
      <c r="B206" s="89"/>
      <c r="C206" s="101"/>
      <c r="D206" s="101"/>
      <c r="E206" s="117"/>
      <c r="F206" s="117"/>
      <c r="G206" s="117"/>
      <c r="H206" s="117"/>
      <c r="I206" s="117"/>
      <c r="J206" s="101"/>
      <c r="K206" s="117"/>
      <c r="L206" s="117"/>
      <c r="M206" s="116"/>
      <c r="N206" s="117"/>
      <c r="O206" s="116"/>
      <c r="P206" s="53"/>
      <c r="Q206" s="117"/>
      <c r="R206" s="117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AI206" s="101"/>
      <c r="AJ206" s="101"/>
      <c r="AK206" s="101"/>
      <c r="AL206" s="101"/>
      <c r="AM206" s="101"/>
      <c r="AN206" s="101"/>
    </row>
    <row r="207" spans="1:40" ht="15.75" customHeight="1" x14ac:dyDescent="0.2">
      <c r="A207" s="89"/>
      <c r="B207" s="89"/>
      <c r="C207" s="101"/>
      <c r="D207" s="101"/>
      <c r="E207" s="117"/>
      <c r="F207" s="117"/>
      <c r="G207" s="117"/>
      <c r="H207" s="117"/>
      <c r="I207" s="117"/>
      <c r="J207" s="101"/>
      <c r="K207" s="117"/>
      <c r="L207" s="117"/>
      <c r="M207" s="116"/>
      <c r="N207" s="117"/>
      <c r="O207" s="116"/>
      <c r="P207" s="53"/>
      <c r="Q207" s="117"/>
      <c r="R207" s="117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  <c r="AJ207" s="101"/>
      <c r="AK207" s="101"/>
      <c r="AL207" s="101"/>
      <c r="AM207" s="101"/>
      <c r="AN207" s="101"/>
    </row>
    <row r="208" spans="1:40" ht="15.75" customHeight="1" x14ac:dyDescent="0.2">
      <c r="A208" s="89"/>
      <c r="B208" s="89"/>
      <c r="C208" s="101"/>
      <c r="D208" s="101"/>
      <c r="E208" s="117"/>
      <c r="F208" s="117"/>
      <c r="G208" s="117"/>
      <c r="H208" s="117"/>
      <c r="I208" s="117"/>
      <c r="J208" s="101"/>
      <c r="K208" s="117"/>
      <c r="L208" s="117"/>
      <c r="M208" s="116"/>
      <c r="N208" s="117"/>
      <c r="O208" s="116"/>
      <c r="P208" s="53"/>
      <c r="Q208" s="117"/>
      <c r="R208" s="117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AI208" s="101"/>
      <c r="AJ208" s="101"/>
      <c r="AK208" s="101"/>
      <c r="AL208" s="101"/>
      <c r="AM208" s="101"/>
      <c r="AN208" s="101"/>
    </row>
    <row r="209" spans="1:40" ht="15.75" customHeight="1" x14ac:dyDescent="0.2">
      <c r="A209" s="89"/>
      <c r="B209" s="89"/>
      <c r="E209" s="117"/>
      <c r="F209" s="117"/>
      <c r="G209" s="117"/>
      <c r="H209" s="117"/>
      <c r="I209" s="117"/>
      <c r="J209" s="101"/>
      <c r="K209" s="117"/>
      <c r="L209" s="117"/>
      <c r="M209" s="116"/>
      <c r="N209" s="117"/>
      <c r="O209" s="116"/>
      <c r="P209" s="53"/>
      <c r="Q209" s="117"/>
      <c r="R209" s="117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AI209" s="101"/>
      <c r="AJ209" s="101"/>
      <c r="AK209" s="101"/>
      <c r="AL209" s="101"/>
      <c r="AM209" s="101"/>
      <c r="AN209" s="101"/>
    </row>
    <row r="210" spans="1:40" ht="15.75" customHeight="1" x14ac:dyDescent="0.2">
      <c r="A210" s="89"/>
      <c r="B210" s="89"/>
      <c r="E210" s="117"/>
      <c r="F210" s="117"/>
      <c r="G210" s="117"/>
      <c r="H210" s="117"/>
      <c r="I210" s="117"/>
      <c r="J210" s="101"/>
      <c r="K210" s="117"/>
      <c r="L210" s="117"/>
      <c r="M210" s="116"/>
      <c r="N210" s="117"/>
      <c r="O210" s="116"/>
      <c r="P210" s="53"/>
      <c r="Q210" s="117"/>
      <c r="R210" s="117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AI210" s="101"/>
      <c r="AJ210" s="101"/>
      <c r="AK210" s="101"/>
      <c r="AL210" s="101"/>
      <c r="AM210" s="101"/>
      <c r="AN210" s="101"/>
    </row>
    <row r="211" spans="1:40" ht="15.75" customHeight="1" x14ac:dyDescent="0.2">
      <c r="A211" s="89"/>
      <c r="B211" s="89"/>
      <c r="E211" s="117"/>
      <c r="F211" s="117"/>
      <c r="G211" s="117"/>
      <c r="H211" s="117"/>
      <c r="I211" s="117"/>
      <c r="J211" s="101"/>
      <c r="K211" s="117"/>
      <c r="L211" s="117"/>
      <c r="M211" s="116"/>
      <c r="N211" s="117"/>
      <c r="O211" s="116"/>
      <c r="P211" s="53"/>
      <c r="Q211" s="117"/>
      <c r="R211" s="117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AI211" s="101"/>
      <c r="AJ211" s="101"/>
      <c r="AK211" s="101"/>
      <c r="AL211" s="101"/>
      <c r="AM211" s="101"/>
      <c r="AN211" s="101"/>
    </row>
    <row r="212" spans="1:40" ht="15.75" customHeight="1" x14ac:dyDescent="0.2">
      <c r="A212" s="89"/>
      <c r="B212" s="89"/>
      <c r="E212" s="117"/>
      <c r="F212" s="117"/>
      <c r="G212" s="117"/>
      <c r="H212" s="117"/>
      <c r="I212" s="117"/>
      <c r="J212" s="101"/>
      <c r="K212" s="117"/>
      <c r="L212" s="117"/>
      <c r="M212" s="116"/>
      <c r="N212" s="117"/>
      <c r="O212" s="116"/>
      <c r="P212" s="53"/>
      <c r="Q212" s="117"/>
      <c r="R212" s="117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AI212" s="101"/>
      <c r="AJ212" s="101"/>
      <c r="AK212" s="101"/>
      <c r="AL212" s="101"/>
      <c r="AM212" s="101"/>
      <c r="AN212" s="101"/>
    </row>
    <row r="213" spans="1:40" ht="15.75" customHeight="1" x14ac:dyDescent="0.2">
      <c r="A213" s="89"/>
      <c r="B213" s="89"/>
      <c r="E213" s="117"/>
      <c r="F213" s="117"/>
      <c r="G213" s="117"/>
      <c r="H213" s="117"/>
      <c r="I213" s="117"/>
      <c r="J213" s="101"/>
      <c r="K213" s="117"/>
      <c r="L213" s="117"/>
      <c r="M213" s="116"/>
      <c r="N213" s="117"/>
      <c r="O213" s="116"/>
      <c r="P213" s="53"/>
      <c r="Q213" s="117"/>
      <c r="R213" s="117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AI213" s="101"/>
      <c r="AJ213" s="101"/>
      <c r="AK213" s="101"/>
      <c r="AL213" s="101"/>
      <c r="AM213" s="101"/>
      <c r="AN213" s="101"/>
    </row>
    <row r="214" spans="1:40" ht="15.75" customHeight="1" x14ac:dyDescent="0.2">
      <c r="A214" s="89"/>
      <c r="B214" s="89"/>
      <c r="E214" s="117"/>
      <c r="F214" s="117"/>
      <c r="G214" s="117"/>
      <c r="H214" s="117"/>
      <c r="I214" s="117"/>
      <c r="J214" s="101"/>
      <c r="K214" s="117"/>
      <c r="L214" s="117"/>
      <c r="M214" s="116"/>
      <c r="N214" s="117"/>
      <c r="O214" s="116"/>
      <c r="P214" s="53"/>
      <c r="Q214" s="117"/>
      <c r="R214" s="117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AI214" s="101"/>
      <c r="AJ214" s="101"/>
      <c r="AK214" s="101"/>
      <c r="AL214" s="101"/>
      <c r="AM214" s="101"/>
      <c r="AN214" s="101"/>
    </row>
    <row r="215" spans="1:40" ht="15.75" customHeight="1" x14ac:dyDescent="0.2">
      <c r="A215" s="89"/>
      <c r="B215" s="89"/>
      <c r="E215" s="117"/>
      <c r="F215" s="117"/>
      <c r="G215" s="117"/>
      <c r="H215" s="117"/>
      <c r="I215" s="117"/>
      <c r="J215" s="101"/>
      <c r="K215" s="117"/>
      <c r="L215" s="117"/>
      <c r="M215" s="116"/>
      <c r="N215" s="117"/>
      <c r="O215" s="116"/>
      <c r="P215" s="53"/>
      <c r="Q215" s="117"/>
      <c r="R215" s="117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AI215" s="101"/>
      <c r="AJ215" s="101"/>
      <c r="AK215" s="101"/>
      <c r="AL215" s="101"/>
      <c r="AM215" s="101"/>
      <c r="AN215" s="101"/>
    </row>
    <row r="216" spans="1:40" ht="15.75" customHeight="1" x14ac:dyDescent="0.2">
      <c r="A216" s="89"/>
      <c r="B216" s="89"/>
      <c r="E216" s="117"/>
      <c r="F216" s="117"/>
      <c r="G216" s="117"/>
      <c r="H216" s="117"/>
      <c r="I216" s="117"/>
      <c r="J216" s="101"/>
      <c r="K216" s="117"/>
      <c r="L216" s="117"/>
      <c r="M216" s="116"/>
      <c r="N216" s="117"/>
      <c r="O216" s="116"/>
      <c r="P216" s="53"/>
      <c r="Q216" s="117"/>
      <c r="R216" s="117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AI216" s="101"/>
      <c r="AJ216" s="101"/>
      <c r="AK216" s="101"/>
      <c r="AL216" s="101"/>
      <c r="AM216" s="101"/>
      <c r="AN216" s="101"/>
    </row>
    <row r="217" spans="1:40" ht="15.75" customHeight="1" x14ac:dyDescent="0.2">
      <c r="A217" s="89"/>
      <c r="B217" s="89"/>
      <c r="E217" s="117"/>
      <c r="F217" s="117"/>
      <c r="G217" s="117"/>
      <c r="H217" s="117"/>
      <c r="I217" s="117"/>
      <c r="J217" s="101"/>
      <c r="K217" s="117"/>
      <c r="L217" s="117"/>
      <c r="M217" s="116"/>
      <c r="N217" s="117"/>
      <c r="O217" s="116"/>
      <c r="P217" s="53"/>
      <c r="Q217" s="117"/>
      <c r="R217" s="117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AI217" s="101"/>
      <c r="AJ217" s="101"/>
      <c r="AK217" s="101"/>
      <c r="AL217" s="101"/>
      <c r="AM217" s="101"/>
      <c r="AN217" s="101"/>
    </row>
    <row r="218" spans="1:40" ht="15.75" customHeight="1" x14ac:dyDescent="0.2">
      <c r="A218" s="89"/>
      <c r="B218" s="89"/>
      <c r="E218" s="117"/>
      <c r="F218" s="117"/>
      <c r="G218" s="117"/>
      <c r="H218" s="117"/>
      <c r="I218" s="117"/>
      <c r="J218" s="101"/>
      <c r="K218" s="117"/>
      <c r="L218" s="117"/>
      <c r="M218" s="116"/>
      <c r="N218" s="117"/>
      <c r="O218" s="116"/>
      <c r="P218" s="53"/>
      <c r="Q218" s="117"/>
      <c r="R218" s="117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AI218" s="101"/>
      <c r="AJ218" s="101"/>
      <c r="AK218" s="101"/>
      <c r="AL218" s="101"/>
      <c r="AM218" s="101"/>
      <c r="AN218" s="101"/>
    </row>
    <row r="219" spans="1:40" ht="15.75" customHeight="1" x14ac:dyDescent="0.2">
      <c r="A219" s="89"/>
      <c r="B219" s="89"/>
      <c r="E219" s="117"/>
      <c r="F219" s="117"/>
      <c r="G219" s="117"/>
      <c r="H219" s="117"/>
      <c r="I219" s="117"/>
      <c r="J219" s="101"/>
      <c r="K219" s="117"/>
      <c r="L219" s="117"/>
      <c r="M219" s="116"/>
      <c r="N219" s="117"/>
      <c r="O219" s="116"/>
      <c r="P219" s="53"/>
      <c r="Q219" s="117"/>
      <c r="R219" s="117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</row>
    <row r="220" spans="1:40" ht="15.75" customHeight="1" x14ac:dyDescent="0.2">
      <c r="A220" s="89"/>
      <c r="B220" s="89"/>
      <c r="E220" s="117"/>
      <c r="F220" s="117"/>
      <c r="G220" s="117"/>
      <c r="H220" s="117"/>
      <c r="I220" s="117"/>
      <c r="J220" s="101"/>
      <c r="K220" s="117"/>
      <c r="L220" s="117"/>
      <c r="M220" s="116"/>
      <c r="N220" s="117"/>
      <c r="O220" s="116"/>
      <c r="P220" s="53"/>
      <c r="Q220" s="117"/>
      <c r="R220" s="117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AI220" s="101"/>
      <c r="AJ220" s="101"/>
      <c r="AK220" s="101"/>
      <c r="AL220" s="101"/>
      <c r="AM220" s="101"/>
      <c r="AN220" s="101"/>
    </row>
    <row r="221" spans="1:40" ht="15.75" customHeight="1" x14ac:dyDescent="0.2">
      <c r="A221" s="89"/>
      <c r="B221" s="89"/>
      <c r="E221" s="117"/>
      <c r="F221" s="117"/>
      <c r="G221" s="117"/>
      <c r="H221" s="117"/>
      <c r="I221" s="117"/>
      <c r="J221" s="101"/>
      <c r="K221" s="117"/>
      <c r="L221" s="117"/>
      <c r="M221" s="116"/>
      <c r="N221" s="117"/>
      <c r="O221" s="116"/>
      <c r="P221" s="53"/>
      <c r="Q221" s="117"/>
      <c r="R221" s="117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AI221" s="101"/>
      <c r="AJ221" s="101"/>
      <c r="AK221" s="101"/>
      <c r="AL221" s="101"/>
      <c r="AM221" s="101"/>
      <c r="AN221" s="101"/>
    </row>
    <row r="222" spans="1:40" ht="15.75" customHeight="1" x14ac:dyDescent="0.2">
      <c r="A222" s="89"/>
      <c r="B222" s="89"/>
      <c r="E222" s="117"/>
      <c r="F222" s="117"/>
      <c r="G222" s="117"/>
      <c r="H222" s="117"/>
      <c r="I222" s="117"/>
      <c r="J222" s="101"/>
      <c r="K222" s="117"/>
      <c r="L222" s="117"/>
      <c r="M222" s="116"/>
      <c r="N222" s="117"/>
      <c r="O222" s="116"/>
      <c r="P222" s="53"/>
      <c r="Q222" s="117"/>
      <c r="R222" s="117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AI222" s="101"/>
      <c r="AJ222" s="101"/>
      <c r="AK222" s="101"/>
      <c r="AL222" s="101"/>
      <c r="AM222" s="101"/>
      <c r="AN222" s="101"/>
    </row>
    <row r="223" spans="1:40" ht="15.75" customHeight="1" x14ac:dyDescent="0.2">
      <c r="A223" s="89"/>
      <c r="B223" s="89"/>
      <c r="E223" s="117"/>
      <c r="F223" s="117"/>
      <c r="G223" s="117"/>
      <c r="H223" s="117"/>
      <c r="I223" s="117"/>
      <c r="J223" s="101"/>
      <c r="K223" s="117"/>
      <c r="L223" s="117"/>
      <c r="M223" s="116"/>
      <c r="N223" s="117"/>
      <c r="O223" s="116"/>
      <c r="P223" s="53"/>
      <c r="Q223" s="117"/>
      <c r="R223" s="117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AI223" s="101"/>
      <c r="AJ223" s="101"/>
      <c r="AK223" s="101"/>
      <c r="AL223" s="101"/>
      <c r="AM223" s="101"/>
      <c r="AN223" s="101"/>
    </row>
    <row r="224" spans="1:40" ht="15.75" customHeight="1" x14ac:dyDescent="0.2">
      <c r="A224" s="89"/>
      <c r="B224" s="89"/>
      <c r="E224" s="117"/>
      <c r="F224" s="117"/>
      <c r="G224" s="117"/>
      <c r="H224" s="117"/>
      <c r="I224" s="117"/>
      <c r="J224" s="101"/>
      <c r="K224" s="117"/>
      <c r="L224" s="117"/>
      <c r="M224" s="116"/>
      <c r="N224" s="117"/>
      <c r="O224" s="116"/>
      <c r="P224" s="53"/>
      <c r="Q224" s="117"/>
      <c r="R224" s="117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AI224" s="101"/>
      <c r="AJ224" s="101"/>
      <c r="AK224" s="101"/>
      <c r="AL224" s="101"/>
      <c r="AM224" s="101"/>
      <c r="AN224" s="101"/>
    </row>
    <row r="225" spans="1:40" ht="15.75" customHeight="1" x14ac:dyDescent="0.2">
      <c r="A225" s="89"/>
      <c r="B225" s="89"/>
      <c r="E225" s="117"/>
      <c r="F225" s="117"/>
      <c r="G225" s="117"/>
      <c r="H225" s="117"/>
      <c r="I225" s="117"/>
      <c r="J225" s="101"/>
      <c r="K225" s="117"/>
      <c r="L225" s="117"/>
      <c r="M225" s="116"/>
      <c r="N225" s="117"/>
      <c r="O225" s="116"/>
      <c r="P225" s="53"/>
      <c r="Q225" s="117"/>
      <c r="R225" s="117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AI225" s="101"/>
      <c r="AJ225" s="101"/>
      <c r="AK225" s="101"/>
      <c r="AL225" s="101"/>
      <c r="AM225" s="101"/>
      <c r="AN225" s="101"/>
    </row>
    <row r="226" spans="1:40" ht="15.75" customHeight="1" x14ac:dyDescent="0.2">
      <c r="A226" s="89"/>
      <c r="B226" s="89"/>
      <c r="E226" s="117"/>
      <c r="F226" s="117"/>
      <c r="G226" s="117"/>
      <c r="H226" s="117"/>
      <c r="I226" s="117"/>
      <c r="J226" s="101"/>
      <c r="K226" s="117"/>
      <c r="L226" s="117"/>
      <c r="M226" s="116"/>
      <c r="N226" s="117"/>
      <c r="O226" s="116"/>
      <c r="P226" s="53"/>
      <c r="Q226" s="117"/>
      <c r="R226" s="117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AI226" s="101"/>
      <c r="AJ226" s="101"/>
      <c r="AK226" s="101"/>
      <c r="AL226" s="101"/>
      <c r="AM226" s="101"/>
      <c r="AN226" s="101"/>
    </row>
    <row r="227" spans="1:40" ht="15.75" customHeight="1" x14ac:dyDescent="0.2">
      <c r="A227" s="89"/>
      <c r="B227" s="89"/>
      <c r="E227" s="117"/>
      <c r="F227" s="117"/>
      <c r="G227" s="117"/>
      <c r="H227" s="117"/>
      <c r="I227" s="117"/>
      <c r="J227" s="101"/>
      <c r="K227" s="117"/>
      <c r="L227" s="117"/>
      <c r="M227" s="116"/>
      <c r="N227" s="117"/>
      <c r="O227" s="116"/>
      <c r="P227" s="53"/>
      <c r="Q227" s="117"/>
      <c r="R227" s="117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AI227" s="101"/>
      <c r="AJ227" s="101"/>
      <c r="AK227" s="101"/>
      <c r="AL227" s="101"/>
      <c r="AM227" s="101"/>
      <c r="AN227" s="101"/>
    </row>
    <row r="228" spans="1:40" ht="15.75" customHeight="1" x14ac:dyDescent="0.2">
      <c r="A228" s="89"/>
      <c r="B228" s="89"/>
      <c r="E228" s="117"/>
      <c r="F228" s="117"/>
      <c r="G228" s="117"/>
      <c r="H228" s="117"/>
      <c r="I228" s="117"/>
      <c r="J228" s="101"/>
      <c r="K228" s="117"/>
      <c r="L228" s="117"/>
      <c r="M228" s="116"/>
      <c r="N228" s="117"/>
      <c r="O228" s="116"/>
      <c r="P228" s="53"/>
      <c r="Q228" s="117"/>
      <c r="R228" s="117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AI228" s="101"/>
      <c r="AJ228" s="101"/>
      <c r="AK228" s="101"/>
      <c r="AL228" s="101"/>
      <c r="AM228" s="101"/>
      <c r="AN228" s="101"/>
    </row>
    <row r="229" spans="1:40" ht="15.75" customHeight="1" x14ac:dyDescent="0.2">
      <c r="A229" s="89"/>
      <c r="B229" s="89"/>
      <c r="E229" s="117"/>
      <c r="F229" s="117"/>
      <c r="G229" s="117"/>
      <c r="H229" s="117"/>
      <c r="I229" s="117"/>
      <c r="J229" s="101"/>
      <c r="K229" s="117"/>
      <c r="L229" s="117"/>
      <c r="M229" s="116"/>
      <c r="N229" s="117"/>
      <c r="O229" s="116"/>
      <c r="P229" s="53"/>
      <c r="Q229" s="117"/>
      <c r="R229" s="117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AI229" s="101"/>
      <c r="AJ229" s="101"/>
      <c r="AK229" s="101"/>
      <c r="AL229" s="101"/>
      <c r="AM229" s="101"/>
      <c r="AN229" s="101"/>
    </row>
    <row r="230" spans="1:40" ht="15.75" customHeight="1" x14ac:dyDescent="0.2"/>
    <row r="231" spans="1:40" ht="15.75" customHeight="1" x14ac:dyDescent="0.2"/>
    <row r="232" spans="1:40" ht="15.75" customHeight="1" x14ac:dyDescent="0.2"/>
    <row r="233" spans="1:40" ht="15.75" customHeight="1" x14ac:dyDescent="0.2"/>
    <row r="234" spans="1:40" ht="15.75" customHeight="1" x14ac:dyDescent="0.2"/>
    <row r="235" spans="1:40" ht="15.75" customHeight="1" x14ac:dyDescent="0.2"/>
    <row r="236" spans="1:40" ht="15.75" customHeight="1" x14ac:dyDescent="0.2"/>
    <row r="237" spans="1:40" ht="15.75" customHeight="1" x14ac:dyDescent="0.2"/>
    <row r="238" spans="1:40" ht="15.75" customHeight="1" x14ac:dyDescent="0.2"/>
    <row r="239" spans="1:40" ht="15.75" customHeight="1" x14ac:dyDescent="0.2"/>
    <row r="240" spans="1:40" ht="15.75" customHeight="1" x14ac:dyDescent="0.2"/>
    <row r="241" s="51" customFormat="1" ht="15.75" customHeight="1" x14ac:dyDescent="0.2"/>
    <row r="242" s="51" customFormat="1" ht="15.75" customHeight="1" x14ac:dyDescent="0.2"/>
    <row r="243" s="51" customFormat="1" ht="15.75" customHeight="1" x14ac:dyDescent="0.2"/>
    <row r="244" s="51" customFormat="1" ht="15.75" customHeight="1" x14ac:dyDescent="0.2"/>
    <row r="245" s="51" customFormat="1" ht="15.75" customHeight="1" x14ac:dyDescent="0.2"/>
    <row r="246" s="51" customFormat="1" ht="15.75" customHeight="1" x14ac:dyDescent="0.2"/>
    <row r="247" s="51" customFormat="1" ht="15.75" customHeight="1" x14ac:dyDescent="0.2"/>
    <row r="248" s="51" customFormat="1" ht="15.75" customHeight="1" x14ac:dyDescent="0.2"/>
    <row r="249" s="51" customFormat="1" ht="15.75" customHeight="1" x14ac:dyDescent="0.2"/>
    <row r="250" s="51" customFormat="1" ht="15.75" customHeight="1" x14ac:dyDescent="0.2"/>
    <row r="251" s="51" customFormat="1" ht="15.75" customHeight="1" x14ac:dyDescent="0.2"/>
    <row r="252" s="51" customFormat="1" ht="15.75" customHeight="1" x14ac:dyDescent="0.2"/>
    <row r="253" s="51" customFormat="1" ht="15.75" customHeight="1" x14ac:dyDescent="0.2"/>
    <row r="254" s="51" customFormat="1" ht="15.75" customHeight="1" x14ac:dyDescent="0.2"/>
    <row r="255" s="51" customFormat="1" ht="15.75" customHeight="1" x14ac:dyDescent="0.2"/>
    <row r="256" s="51" customFormat="1" ht="15.75" customHeight="1" x14ac:dyDescent="0.2"/>
    <row r="257" s="51" customFormat="1" ht="15.75" customHeight="1" x14ac:dyDescent="0.2"/>
    <row r="258" s="51" customFormat="1" ht="15.75" customHeight="1" x14ac:dyDescent="0.2"/>
    <row r="259" s="51" customFormat="1" ht="15.75" customHeight="1" x14ac:dyDescent="0.2"/>
    <row r="260" s="51" customFormat="1" ht="15.75" customHeight="1" x14ac:dyDescent="0.2"/>
    <row r="261" s="51" customFormat="1" ht="15.75" customHeight="1" x14ac:dyDescent="0.2"/>
    <row r="262" s="51" customFormat="1" ht="15.75" customHeight="1" x14ac:dyDescent="0.2"/>
    <row r="263" s="51" customFormat="1" ht="15.75" customHeight="1" x14ac:dyDescent="0.2"/>
    <row r="264" s="51" customFormat="1" ht="15.75" customHeight="1" x14ac:dyDescent="0.2"/>
    <row r="265" s="51" customFormat="1" ht="15.75" customHeight="1" x14ac:dyDescent="0.2"/>
    <row r="266" s="51" customFormat="1" ht="15.75" customHeight="1" x14ac:dyDescent="0.2"/>
    <row r="267" s="51" customFormat="1" ht="15.75" customHeight="1" x14ac:dyDescent="0.2"/>
    <row r="268" s="51" customFormat="1" ht="15.75" customHeight="1" x14ac:dyDescent="0.2"/>
    <row r="269" s="51" customFormat="1" ht="15.75" customHeight="1" x14ac:dyDescent="0.2"/>
    <row r="270" s="51" customFormat="1" ht="15.75" customHeight="1" x14ac:dyDescent="0.2"/>
    <row r="271" s="51" customFormat="1" ht="15.75" customHeight="1" x14ac:dyDescent="0.2"/>
    <row r="272" s="51" customFormat="1" ht="15.75" customHeight="1" x14ac:dyDescent="0.2"/>
    <row r="273" s="51" customFormat="1" ht="15.75" customHeight="1" x14ac:dyDescent="0.2"/>
    <row r="274" s="51" customFormat="1" ht="15.75" customHeight="1" x14ac:dyDescent="0.2"/>
    <row r="275" s="51" customFormat="1" ht="15.75" customHeight="1" x14ac:dyDescent="0.2"/>
    <row r="276" s="51" customFormat="1" ht="15.75" customHeight="1" x14ac:dyDescent="0.2"/>
    <row r="277" s="51" customFormat="1" ht="15.75" customHeight="1" x14ac:dyDescent="0.2"/>
    <row r="278" s="51" customFormat="1" ht="15.75" customHeight="1" x14ac:dyDescent="0.2"/>
    <row r="279" s="51" customFormat="1" ht="15.75" customHeight="1" x14ac:dyDescent="0.2"/>
    <row r="280" s="51" customFormat="1" ht="15.75" customHeight="1" x14ac:dyDescent="0.2"/>
    <row r="281" s="51" customFormat="1" ht="15.75" customHeight="1" x14ac:dyDescent="0.2"/>
    <row r="282" s="51" customFormat="1" ht="15.75" customHeight="1" x14ac:dyDescent="0.2"/>
    <row r="283" s="51" customFormat="1" ht="15.75" customHeight="1" x14ac:dyDescent="0.2"/>
    <row r="284" s="51" customFormat="1" ht="15.75" customHeight="1" x14ac:dyDescent="0.2"/>
    <row r="285" s="51" customFormat="1" ht="15.75" customHeight="1" x14ac:dyDescent="0.2"/>
    <row r="286" s="51" customFormat="1" ht="15.75" customHeight="1" x14ac:dyDescent="0.2"/>
    <row r="287" s="51" customFormat="1" ht="15.75" customHeight="1" x14ac:dyDescent="0.2"/>
    <row r="288" s="51" customFormat="1" ht="15.75" customHeight="1" x14ac:dyDescent="0.2"/>
    <row r="289" s="51" customFormat="1" ht="15.75" customHeight="1" x14ac:dyDescent="0.2"/>
    <row r="290" s="51" customFormat="1" ht="15.75" customHeight="1" x14ac:dyDescent="0.2"/>
    <row r="291" s="51" customFormat="1" ht="15.75" customHeight="1" x14ac:dyDescent="0.2"/>
    <row r="292" s="51" customFormat="1" ht="15.75" customHeight="1" x14ac:dyDescent="0.2"/>
    <row r="293" s="51" customFormat="1" ht="15.75" customHeight="1" x14ac:dyDescent="0.2"/>
    <row r="294" s="51" customFormat="1" ht="15.75" customHeight="1" x14ac:dyDescent="0.2"/>
    <row r="295" s="51" customFormat="1" ht="15.75" customHeight="1" x14ac:dyDescent="0.2"/>
    <row r="296" s="51" customFormat="1" ht="15.75" customHeight="1" x14ac:dyDescent="0.2"/>
    <row r="297" s="51" customFormat="1" ht="15.75" customHeight="1" x14ac:dyDescent="0.2"/>
    <row r="298" s="51" customFormat="1" ht="15.75" customHeight="1" x14ac:dyDescent="0.2"/>
    <row r="299" s="51" customFormat="1" ht="15.75" customHeight="1" x14ac:dyDescent="0.2"/>
    <row r="300" s="51" customFormat="1" ht="15.75" customHeight="1" x14ac:dyDescent="0.2"/>
    <row r="301" s="51" customFormat="1" ht="15.75" customHeight="1" x14ac:dyDescent="0.2"/>
    <row r="302" s="51" customFormat="1" ht="15.75" customHeight="1" x14ac:dyDescent="0.2"/>
    <row r="303" s="51" customFormat="1" ht="15.75" customHeight="1" x14ac:dyDescent="0.2"/>
    <row r="304" s="51" customFormat="1" ht="15.75" customHeight="1" x14ac:dyDescent="0.2"/>
    <row r="305" s="51" customFormat="1" ht="15.75" customHeight="1" x14ac:dyDescent="0.2"/>
    <row r="306" s="51" customFormat="1" ht="15.75" customHeight="1" x14ac:dyDescent="0.2"/>
    <row r="307" s="51" customFormat="1" ht="15.75" customHeight="1" x14ac:dyDescent="0.2"/>
    <row r="308" s="51" customFormat="1" ht="15.75" customHeight="1" x14ac:dyDescent="0.2"/>
    <row r="309" s="51" customFormat="1" ht="15.75" customHeight="1" x14ac:dyDescent="0.2"/>
    <row r="310" s="51" customFormat="1" ht="15.75" customHeight="1" x14ac:dyDescent="0.2"/>
    <row r="311" s="51" customFormat="1" ht="15.75" customHeight="1" x14ac:dyDescent="0.2"/>
    <row r="312" s="51" customFormat="1" ht="15.75" customHeight="1" x14ac:dyDescent="0.2"/>
    <row r="313" s="51" customFormat="1" ht="15.75" customHeight="1" x14ac:dyDescent="0.2"/>
    <row r="314" s="51" customFormat="1" ht="15.75" customHeight="1" x14ac:dyDescent="0.2"/>
    <row r="315" s="51" customFormat="1" ht="15.75" customHeight="1" x14ac:dyDescent="0.2"/>
    <row r="316" s="51" customFormat="1" ht="15.75" customHeight="1" x14ac:dyDescent="0.2"/>
    <row r="317" s="51" customFormat="1" ht="15.75" customHeight="1" x14ac:dyDescent="0.2"/>
    <row r="318" s="51" customFormat="1" ht="15.75" customHeight="1" x14ac:dyDescent="0.2"/>
    <row r="319" s="51" customFormat="1" ht="15.75" customHeight="1" x14ac:dyDescent="0.2"/>
    <row r="320" s="51" customFormat="1" ht="15.75" customHeight="1" x14ac:dyDescent="0.2"/>
    <row r="321" s="51" customFormat="1" ht="15.75" customHeight="1" x14ac:dyDescent="0.2"/>
    <row r="322" s="51" customFormat="1" ht="15.75" customHeight="1" x14ac:dyDescent="0.2"/>
    <row r="323" s="51" customFormat="1" ht="15.75" customHeight="1" x14ac:dyDescent="0.2"/>
    <row r="324" s="51" customFormat="1" ht="15.75" customHeight="1" x14ac:dyDescent="0.2"/>
    <row r="325" s="51" customFormat="1" ht="15.75" customHeight="1" x14ac:dyDescent="0.2"/>
    <row r="326" s="51" customFormat="1" ht="15.75" customHeight="1" x14ac:dyDescent="0.2"/>
    <row r="327" s="51" customFormat="1" ht="15.75" customHeight="1" x14ac:dyDescent="0.2"/>
    <row r="328" s="51" customFormat="1" ht="15.75" customHeight="1" x14ac:dyDescent="0.2"/>
    <row r="329" s="51" customFormat="1" ht="15.75" customHeight="1" x14ac:dyDescent="0.2"/>
    <row r="330" s="51" customFormat="1" ht="15.75" customHeight="1" x14ac:dyDescent="0.2"/>
    <row r="331" s="51" customFormat="1" ht="15.75" customHeight="1" x14ac:dyDescent="0.2"/>
    <row r="332" s="51" customFormat="1" ht="15.75" customHeight="1" x14ac:dyDescent="0.2"/>
    <row r="333" s="51" customFormat="1" ht="15.75" customHeight="1" x14ac:dyDescent="0.2"/>
    <row r="334" s="51" customFormat="1" ht="15.75" customHeight="1" x14ac:dyDescent="0.2"/>
    <row r="335" s="51" customFormat="1" ht="15.75" customHeight="1" x14ac:dyDescent="0.2"/>
    <row r="336" s="51" customFormat="1" ht="15.75" customHeight="1" x14ac:dyDescent="0.2"/>
    <row r="337" s="51" customFormat="1" ht="15.75" customHeight="1" x14ac:dyDescent="0.2"/>
    <row r="338" s="51" customFormat="1" ht="15.75" customHeight="1" x14ac:dyDescent="0.2"/>
    <row r="339" s="51" customFormat="1" ht="15.75" customHeight="1" x14ac:dyDescent="0.2"/>
    <row r="340" s="51" customFormat="1" ht="15.75" customHeight="1" x14ac:dyDescent="0.2"/>
    <row r="341" s="51" customFormat="1" ht="15.75" customHeight="1" x14ac:dyDescent="0.2"/>
    <row r="342" s="51" customFormat="1" ht="15.75" customHeight="1" x14ac:dyDescent="0.2"/>
    <row r="343" s="51" customFormat="1" ht="15.75" customHeight="1" x14ac:dyDescent="0.2"/>
    <row r="344" s="51" customFormat="1" ht="15.75" customHeight="1" x14ac:dyDescent="0.2"/>
    <row r="345" s="51" customFormat="1" ht="15.75" customHeight="1" x14ac:dyDescent="0.2"/>
    <row r="346" s="51" customFormat="1" ht="15.75" customHeight="1" x14ac:dyDescent="0.2"/>
    <row r="347" s="51" customFormat="1" ht="15.75" customHeight="1" x14ac:dyDescent="0.2"/>
    <row r="348" s="51" customFormat="1" ht="15.75" customHeight="1" x14ac:dyDescent="0.2"/>
    <row r="349" s="51" customFormat="1" ht="15.75" customHeight="1" x14ac:dyDescent="0.2"/>
    <row r="350" s="51" customFormat="1" ht="15.75" customHeight="1" x14ac:dyDescent="0.2"/>
    <row r="351" s="51" customFormat="1" ht="15.75" customHeight="1" x14ac:dyDescent="0.2"/>
    <row r="352" s="51" customFormat="1" ht="15.75" customHeight="1" x14ac:dyDescent="0.2"/>
    <row r="353" s="51" customFormat="1" ht="15.75" customHeight="1" x14ac:dyDescent="0.2"/>
    <row r="354" s="51" customFormat="1" ht="15.75" customHeight="1" x14ac:dyDescent="0.2"/>
    <row r="355" s="51" customFormat="1" ht="15.75" customHeight="1" x14ac:dyDescent="0.2"/>
    <row r="356" s="51" customFormat="1" ht="15.75" customHeight="1" x14ac:dyDescent="0.2"/>
    <row r="357" s="51" customFormat="1" ht="15.75" customHeight="1" x14ac:dyDescent="0.2"/>
    <row r="358" s="51" customFormat="1" ht="15.75" customHeight="1" x14ac:dyDescent="0.2"/>
    <row r="359" s="51" customFormat="1" ht="15.75" customHeight="1" x14ac:dyDescent="0.2"/>
    <row r="360" s="51" customFormat="1" ht="15.75" customHeight="1" x14ac:dyDescent="0.2"/>
    <row r="361" s="51" customFormat="1" ht="15.75" customHeight="1" x14ac:dyDescent="0.2"/>
    <row r="362" s="51" customFormat="1" ht="15.75" customHeight="1" x14ac:dyDescent="0.2"/>
    <row r="363" s="51" customFormat="1" ht="15.75" customHeight="1" x14ac:dyDescent="0.2"/>
    <row r="364" s="51" customFormat="1" ht="15.75" customHeight="1" x14ac:dyDescent="0.2"/>
    <row r="365" s="51" customFormat="1" ht="15.75" customHeight="1" x14ac:dyDescent="0.2"/>
    <row r="366" s="51" customFormat="1" ht="15.75" customHeight="1" x14ac:dyDescent="0.2"/>
    <row r="367" s="51" customFormat="1" ht="15.75" customHeight="1" x14ac:dyDescent="0.2"/>
    <row r="368" s="51" customFormat="1" ht="15.75" customHeight="1" x14ac:dyDescent="0.2"/>
    <row r="369" s="51" customFormat="1" ht="15.75" customHeight="1" x14ac:dyDescent="0.2"/>
    <row r="370" s="51" customFormat="1" ht="15.75" customHeight="1" x14ac:dyDescent="0.2"/>
    <row r="371" s="51" customFormat="1" ht="15.75" customHeight="1" x14ac:dyDescent="0.2"/>
    <row r="372" s="51" customFormat="1" ht="15.75" customHeight="1" x14ac:dyDescent="0.2"/>
    <row r="373" s="51" customFormat="1" ht="15.75" customHeight="1" x14ac:dyDescent="0.2"/>
    <row r="374" s="51" customFormat="1" ht="15.75" customHeight="1" x14ac:dyDescent="0.2"/>
    <row r="375" s="51" customFormat="1" ht="15.75" customHeight="1" x14ac:dyDescent="0.2"/>
    <row r="376" s="51" customFormat="1" ht="15.75" customHeight="1" x14ac:dyDescent="0.2"/>
    <row r="377" s="51" customFormat="1" ht="15.75" customHeight="1" x14ac:dyDescent="0.2"/>
    <row r="378" s="51" customFormat="1" ht="15.75" customHeight="1" x14ac:dyDescent="0.2"/>
    <row r="379" s="51" customFormat="1" ht="15.75" customHeight="1" x14ac:dyDescent="0.2"/>
    <row r="380" s="51" customFormat="1" ht="15.75" customHeight="1" x14ac:dyDescent="0.2"/>
    <row r="381" s="51" customFormat="1" ht="15.75" customHeight="1" x14ac:dyDescent="0.2"/>
    <row r="382" s="51" customFormat="1" ht="15.75" customHeight="1" x14ac:dyDescent="0.2"/>
    <row r="383" s="51" customFormat="1" ht="15.75" customHeight="1" x14ac:dyDescent="0.2"/>
    <row r="384" s="51" customFormat="1" ht="15.75" customHeight="1" x14ac:dyDescent="0.2"/>
    <row r="385" s="51" customFormat="1" ht="15.75" customHeight="1" x14ac:dyDescent="0.2"/>
    <row r="386" s="51" customFormat="1" ht="15.75" customHeight="1" x14ac:dyDescent="0.2"/>
    <row r="387" s="51" customFormat="1" ht="15.75" customHeight="1" x14ac:dyDescent="0.2"/>
    <row r="388" s="51" customFormat="1" ht="15.75" customHeight="1" x14ac:dyDescent="0.2"/>
    <row r="389" s="51" customFormat="1" ht="15.75" customHeight="1" x14ac:dyDescent="0.2"/>
    <row r="390" s="51" customFormat="1" ht="15.75" customHeight="1" x14ac:dyDescent="0.2"/>
    <row r="391" s="51" customFormat="1" ht="15.75" customHeight="1" x14ac:dyDescent="0.2"/>
    <row r="392" s="51" customFormat="1" ht="15.75" customHeight="1" x14ac:dyDescent="0.2"/>
    <row r="393" s="51" customFormat="1" ht="15.75" customHeight="1" x14ac:dyDescent="0.2"/>
    <row r="394" s="51" customFormat="1" ht="15.75" customHeight="1" x14ac:dyDescent="0.2"/>
    <row r="395" s="51" customFormat="1" ht="15.75" customHeight="1" x14ac:dyDescent="0.2"/>
    <row r="396" s="51" customFormat="1" ht="15.75" customHeight="1" x14ac:dyDescent="0.2"/>
    <row r="397" s="51" customFormat="1" ht="15.75" customHeight="1" x14ac:dyDescent="0.2"/>
    <row r="398" s="51" customFormat="1" ht="15.75" customHeight="1" x14ac:dyDescent="0.2"/>
    <row r="399" s="51" customFormat="1" ht="15.75" customHeight="1" x14ac:dyDescent="0.2"/>
    <row r="400" s="51" customFormat="1" ht="15.75" customHeight="1" x14ac:dyDescent="0.2"/>
    <row r="401" s="51" customFormat="1" ht="15.75" customHeight="1" x14ac:dyDescent="0.2"/>
    <row r="402" s="51" customFormat="1" ht="15.75" customHeight="1" x14ac:dyDescent="0.2"/>
    <row r="403" s="51" customFormat="1" ht="15.75" customHeight="1" x14ac:dyDescent="0.2"/>
    <row r="404" s="51" customFormat="1" ht="15.75" customHeight="1" x14ac:dyDescent="0.2"/>
    <row r="405" s="51" customFormat="1" ht="15.75" customHeight="1" x14ac:dyDescent="0.2"/>
    <row r="406" s="51" customFormat="1" ht="15.75" customHeight="1" x14ac:dyDescent="0.2"/>
    <row r="407" s="51" customFormat="1" ht="15.75" customHeight="1" x14ac:dyDescent="0.2"/>
    <row r="408" s="51" customFormat="1" ht="15.75" customHeight="1" x14ac:dyDescent="0.2"/>
    <row r="409" s="51" customFormat="1" ht="15.75" customHeight="1" x14ac:dyDescent="0.2"/>
    <row r="410" s="51" customFormat="1" ht="15.75" customHeight="1" x14ac:dyDescent="0.2"/>
    <row r="411" s="51" customFormat="1" ht="15.75" customHeight="1" x14ac:dyDescent="0.2"/>
    <row r="412" s="51" customFormat="1" ht="15.75" customHeight="1" x14ac:dyDescent="0.2"/>
    <row r="413" s="51" customFormat="1" ht="15.75" customHeight="1" x14ac:dyDescent="0.2"/>
    <row r="414" s="51" customFormat="1" ht="15.75" customHeight="1" x14ac:dyDescent="0.2"/>
    <row r="415" s="51" customFormat="1" ht="15.75" customHeight="1" x14ac:dyDescent="0.2"/>
    <row r="416" s="51" customFormat="1" ht="15.75" customHeight="1" x14ac:dyDescent="0.2"/>
    <row r="417" s="51" customFormat="1" ht="15.75" customHeight="1" x14ac:dyDescent="0.2"/>
    <row r="418" s="51" customFormat="1" ht="15.75" customHeight="1" x14ac:dyDescent="0.2"/>
    <row r="419" s="51" customFormat="1" ht="15.75" customHeight="1" x14ac:dyDescent="0.2"/>
    <row r="420" s="51" customFormat="1" ht="15.75" customHeight="1" x14ac:dyDescent="0.2"/>
    <row r="421" s="51" customFormat="1" ht="15.75" customHeight="1" x14ac:dyDescent="0.2"/>
    <row r="422" s="51" customFormat="1" ht="15.75" customHeight="1" x14ac:dyDescent="0.2"/>
    <row r="423" s="51" customFormat="1" ht="15.75" customHeight="1" x14ac:dyDescent="0.2"/>
    <row r="424" s="51" customFormat="1" ht="15.75" customHeight="1" x14ac:dyDescent="0.2"/>
    <row r="425" s="51" customFormat="1" ht="15.75" customHeight="1" x14ac:dyDescent="0.2"/>
    <row r="426" s="51" customFormat="1" ht="15.75" customHeight="1" x14ac:dyDescent="0.2"/>
    <row r="427" s="51" customFormat="1" ht="15.75" customHeight="1" x14ac:dyDescent="0.2"/>
    <row r="428" s="51" customFormat="1" ht="15.75" customHeight="1" x14ac:dyDescent="0.2"/>
    <row r="429" s="51" customFormat="1" ht="15.75" customHeight="1" x14ac:dyDescent="0.2"/>
    <row r="430" s="51" customFormat="1" ht="15.75" customHeight="1" x14ac:dyDescent="0.2"/>
    <row r="431" s="51" customFormat="1" ht="15.75" customHeight="1" x14ac:dyDescent="0.2"/>
    <row r="432" s="51" customFormat="1" ht="15.75" customHeight="1" x14ac:dyDescent="0.2"/>
    <row r="433" s="51" customFormat="1" ht="15.75" customHeight="1" x14ac:dyDescent="0.2"/>
    <row r="434" s="51" customFormat="1" ht="15.75" customHeight="1" x14ac:dyDescent="0.2"/>
    <row r="435" s="51" customFormat="1" ht="15.75" customHeight="1" x14ac:dyDescent="0.2"/>
    <row r="436" s="51" customFormat="1" ht="15.75" customHeight="1" x14ac:dyDescent="0.2"/>
    <row r="437" s="51" customFormat="1" ht="15.75" customHeight="1" x14ac:dyDescent="0.2"/>
    <row r="438" s="51" customFormat="1" ht="15.75" customHeight="1" x14ac:dyDescent="0.2"/>
    <row r="439" s="51" customFormat="1" ht="15.75" customHeight="1" x14ac:dyDescent="0.2"/>
    <row r="440" s="51" customFormat="1" ht="15.75" customHeight="1" x14ac:dyDescent="0.2"/>
    <row r="441" s="51" customFormat="1" ht="15.75" customHeight="1" x14ac:dyDescent="0.2"/>
    <row r="442" s="51" customFormat="1" ht="15.75" customHeight="1" x14ac:dyDescent="0.2"/>
    <row r="443" s="51" customFormat="1" ht="15.75" customHeight="1" x14ac:dyDescent="0.2"/>
    <row r="444" s="51" customFormat="1" ht="15.75" customHeight="1" x14ac:dyDescent="0.2"/>
    <row r="445" s="51" customFormat="1" ht="15.75" customHeight="1" x14ac:dyDescent="0.2"/>
    <row r="446" s="51" customFormat="1" ht="15.75" customHeight="1" x14ac:dyDescent="0.2"/>
    <row r="447" s="51" customFormat="1" ht="15.75" customHeight="1" x14ac:dyDescent="0.2"/>
    <row r="448" s="51" customFormat="1" ht="15.75" customHeight="1" x14ac:dyDescent="0.2"/>
    <row r="449" s="51" customFormat="1" ht="15.75" customHeight="1" x14ac:dyDescent="0.2"/>
    <row r="450" s="51" customFormat="1" ht="15.75" customHeight="1" x14ac:dyDescent="0.2"/>
    <row r="451" s="51" customFormat="1" ht="15.75" customHeight="1" x14ac:dyDescent="0.2"/>
    <row r="452" s="51" customFormat="1" ht="15.75" customHeight="1" x14ac:dyDescent="0.2"/>
    <row r="453" s="51" customFormat="1" ht="15.75" customHeight="1" x14ac:dyDescent="0.2"/>
    <row r="454" s="51" customFormat="1" ht="15.75" customHeight="1" x14ac:dyDescent="0.2"/>
    <row r="455" s="51" customFormat="1" ht="15.75" customHeight="1" x14ac:dyDescent="0.2"/>
    <row r="456" s="51" customFormat="1" ht="15.75" customHeight="1" x14ac:dyDescent="0.2"/>
    <row r="457" s="51" customFormat="1" ht="15.75" customHeight="1" x14ac:dyDescent="0.2"/>
    <row r="458" s="51" customFormat="1" ht="15.75" customHeight="1" x14ac:dyDescent="0.2"/>
    <row r="459" s="51" customFormat="1" ht="15.75" customHeight="1" x14ac:dyDescent="0.2"/>
    <row r="460" s="51" customFormat="1" ht="15.75" customHeight="1" x14ac:dyDescent="0.2"/>
    <row r="461" s="51" customFormat="1" ht="15.75" customHeight="1" x14ac:dyDescent="0.2"/>
    <row r="462" s="51" customFormat="1" ht="15.75" customHeight="1" x14ac:dyDescent="0.2"/>
    <row r="463" s="51" customFormat="1" ht="15.75" customHeight="1" x14ac:dyDescent="0.2"/>
    <row r="464" s="51" customFormat="1" ht="15.75" customHeight="1" x14ac:dyDescent="0.2"/>
    <row r="465" s="51" customFormat="1" ht="15.75" customHeight="1" x14ac:dyDescent="0.2"/>
    <row r="466" s="51" customFormat="1" ht="15.75" customHeight="1" x14ac:dyDescent="0.2"/>
    <row r="467" s="51" customFormat="1" ht="15.75" customHeight="1" x14ac:dyDescent="0.2"/>
    <row r="468" s="51" customFormat="1" ht="15.75" customHeight="1" x14ac:dyDescent="0.2"/>
    <row r="469" s="51" customFormat="1" ht="15.75" customHeight="1" x14ac:dyDescent="0.2"/>
    <row r="470" s="51" customFormat="1" ht="15.75" customHeight="1" x14ac:dyDescent="0.2"/>
    <row r="471" s="51" customFormat="1" ht="15.75" customHeight="1" x14ac:dyDescent="0.2"/>
    <row r="472" s="51" customFormat="1" ht="15.75" customHeight="1" x14ac:dyDescent="0.2"/>
    <row r="473" s="51" customFormat="1" ht="15.75" customHeight="1" x14ac:dyDescent="0.2"/>
    <row r="474" s="51" customFormat="1" ht="15.75" customHeight="1" x14ac:dyDescent="0.2"/>
    <row r="475" s="51" customFormat="1" ht="15.75" customHeight="1" x14ac:dyDescent="0.2"/>
    <row r="476" s="51" customFormat="1" ht="15.75" customHeight="1" x14ac:dyDescent="0.2"/>
    <row r="477" s="51" customFormat="1" ht="15.75" customHeight="1" x14ac:dyDescent="0.2"/>
    <row r="478" s="51" customFormat="1" ht="15.75" customHeight="1" x14ac:dyDescent="0.2"/>
    <row r="479" s="51" customFormat="1" ht="15.75" customHeight="1" x14ac:dyDescent="0.2"/>
    <row r="480" s="51" customFormat="1" ht="15.75" customHeight="1" x14ac:dyDescent="0.2"/>
    <row r="481" s="51" customFormat="1" ht="15.75" customHeight="1" x14ac:dyDescent="0.2"/>
    <row r="482" s="51" customFormat="1" ht="15.75" customHeight="1" x14ac:dyDescent="0.2"/>
    <row r="483" s="51" customFormat="1" ht="15.75" customHeight="1" x14ac:dyDescent="0.2"/>
    <row r="484" s="51" customFormat="1" ht="15.75" customHeight="1" x14ac:dyDescent="0.2"/>
    <row r="485" s="51" customFormat="1" ht="15.75" customHeight="1" x14ac:dyDescent="0.2"/>
    <row r="486" s="51" customFormat="1" ht="15.75" customHeight="1" x14ac:dyDescent="0.2"/>
    <row r="487" s="51" customFormat="1" ht="15.75" customHeight="1" x14ac:dyDescent="0.2"/>
    <row r="488" s="51" customFormat="1" ht="15.75" customHeight="1" x14ac:dyDescent="0.2"/>
    <row r="489" s="51" customFormat="1" ht="15.75" customHeight="1" x14ac:dyDescent="0.2"/>
    <row r="490" s="51" customFormat="1" ht="15.75" customHeight="1" x14ac:dyDescent="0.2"/>
    <row r="491" s="51" customFormat="1" ht="15.75" customHeight="1" x14ac:dyDescent="0.2"/>
    <row r="492" s="51" customFormat="1" ht="15.75" customHeight="1" x14ac:dyDescent="0.2"/>
    <row r="493" s="51" customFormat="1" ht="15.75" customHeight="1" x14ac:dyDescent="0.2"/>
    <row r="494" s="51" customFormat="1" ht="15.75" customHeight="1" x14ac:dyDescent="0.2"/>
    <row r="495" s="51" customFormat="1" ht="15.75" customHeight="1" x14ac:dyDescent="0.2"/>
    <row r="496" s="51" customFormat="1" ht="15.75" customHeight="1" x14ac:dyDescent="0.2"/>
    <row r="497" s="51" customFormat="1" ht="15.75" customHeight="1" x14ac:dyDescent="0.2"/>
    <row r="498" s="51" customFormat="1" ht="15.75" customHeight="1" x14ac:dyDescent="0.2"/>
    <row r="499" s="51" customFormat="1" ht="15.75" customHeight="1" x14ac:dyDescent="0.2"/>
    <row r="500" s="51" customFormat="1" ht="15.75" customHeight="1" x14ac:dyDescent="0.2"/>
    <row r="501" s="51" customFormat="1" ht="15.75" customHeight="1" x14ac:dyDescent="0.2"/>
    <row r="502" s="51" customFormat="1" ht="15.75" customHeight="1" x14ac:dyDescent="0.2"/>
    <row r="503" s="51" customFormat="1" ht="15.75" customHeight="1" x14ac:dyDescent="0.2"/>
    <row r="504" s="51" customFormat="1" ht="15.75" customHeight="1" x14ac:dyDescent="0.2"/>
    <row r="505" s="51" customFormat="1" ht="15.75" customHeight="1" x14ac:dyDescent="0.2"/>
    <row r="506" s="51" customFormat="1" ht="15.75" customHeight="1" x14ac:dyDescent="0.2"/>
    <row r="507" s="51" customFormat="1" ht="15.75" customHeight="1" x14ac:dyDescent="0.2"/>
    <row r="508" s="51" customFormat="1" ht="15.75" customHeight="1" x14ac:dyDescent="0.2"/>
    <row r="509" s="51" customFormat="1" ht="15.75" customHeight="1" x14ac:dyDescent="0.2"/>
    <row r="510" s="51" customFormat="1" ht="15.75" customHeight="1" x14ac:dyDescent="0.2"/>
    <row r="511" s="51" customFormat="1" ht="15.75" customHeight="1" x14ac:dyDescent="0.2"/>
    <row r="512" s="51" customFormat="1" ht="15.75" customHeight="1" x14ac:dyDescent="0.2"/>
    <row r="513" s="51" customFormat="1" ht="15.75" customHeight="1" x14ac:dyDescent="0.2"/>
    <row r="514" s="51" customFormat="1" ht="15.75" customHeight="1" x14ac:dyDescent="0.2"/>
    <row r="515" s="51" customFormat="1" ht="15.75" customHeight="1" x14ac:dyDescent="0.2"/>
    <row r="516" s="51" customFormat="1" ht="15.75" customHeight="1" x14ac:dyDescent="0.2"/>
    <row r="517" s="51" customFormat="1" ht="15.75" customHeight="1" x14ac:dyDescent="0.2"/>
    <row r="518" s="51" customFormat="1" ht="15.75" customHeight="1" x14ac:dyDescent="0.2"/>
    <row r="519" s="51" customFormat="1" ht="15.75" customHeight="1" x14ac:dyDescent="0.2"/>
    <row r="520" s="51" customFormat="1" ht="15.75" customHeight="1" x14ac:dyDescent="0.2"/>
    <row r="521" s="51" customFormat="1" ht="15.75" customHeight="1" x14ac:dyDescent="0.2"/>
    <row r="522" s="51" customFormat="1" ht="15.75" customHeight="1" x14ac:dyDescent="0.2"/>
    <row r="523" s="51" customFormat="1" ht="15.75" customHeight="1" x14ac:dyDescent="0.2"/>
    <row r="524" s="51" customFormat="1" ht="15.75" customHeight="1" x14ac:dyDescent="0.2"/>
    <row r="525" s="51" customFormat="1" ht="15.75" customHeight="1" x14ac:dyDescent="0.2"/>
    <row r="526" s="51" customFormat="1" ht="15.75" customHeight="1" x14ac:dyDescent="0.2"/>
    <row r="527" s="51" customFormat="1" ht="15.75" customHeight="1" x14ac:dyDescent="0.2"/>
    <row r="528" s="51" customFormat="1" ht="15.75" customHeight="1" x14ac:dyDescent="0.2"/>
    <row r="529" s="51" customFormat="1" ht="15.75" customHeight="1" x14ac:dyDescent="0.2"/>
    <row r="530" s="51" customFormat="1" ht="15.75" customHeight="1" x14ac:dyDescent="0.2"/>
    <row r="531" s="51" customFormat="1" ht="15.75" customHeight="1" x14ac:dyDescent="0.2"/>
    <row r="532" s="51" customFormat="1" ht="15.75" customHeight="1" x14ac:dyDescent="0.2"/>
    <row r="533" s="51" customFormat="1" ht="15.75" customHeight="1" x14ac:dyDescent="0.2"/>
    <row r="534" s="51" customFormat="1" ht="15.75" customHeight="1" x14ac:dyDescent="0.2"/>
    <row r="535" s="51" customFormat="1" ht="15.75" customHeight="1" x14ac:dyDescent="0.2"/>
    <row r="536" s="51" customFormat="1" ht="15.75" customHeight="1" x14ac:dyDescent="0.2"/>
    <row r="537" s="51" customFormat="1" ht="15.75" customHeight="1" x14ac:dyDescent="0.2"/>
    <row r="538" s="51" customFormat="1" ht="15.75" customHeight="1" x14ac:dyDescent="0.2"/>
    <row r="539" s="51" customFormat="1" ht="15.75" customHeight="1" x14ac:dyDescent="0.2"/>
    <row r="540" s="51" customFormat="1" ht="15.75" customHeight="1" x14ac:dyDescent="0.2"/>
    <row r="541" s="51" customFormat="1" ht="15.75" customHeight="1" x14ac:dyDescent="0.2"/>
    <row r="542" s="51" customFormat="1" ht="15.75" customHeight="1" x14ac:dyDescent="0.2"/>
    <row r="543" s="51" customFormat="1" ht="15.75" customHeight="1" x14ac:dyDescent="0.2"/>
    <row r="544" s="51" customFormat="1" ht="15.75" customHeight="1" x14ac:dyDescent="0.2"/>
    <row r="545" s="51" customFormat="1" ht="15.75" customHeight="1" x14ac:dyDescent="0.2"/>
    <row r="546" s="51" customFormat="1" ht="15.75" customHeight="1" x14ac:dyDescent="0.2"/>
    <row r="547" s="51" customFormat="1" ht="15.75" customHeight="1" x14ac:dyDescent="0.2"/>
    <row r="548" s="51" customFormat="1" ht="15.75" customHeight="1" x14ac:dyDescent="0.2"/>
    <row r="549" s="51" customFormat="1" ht="15.75" customHeight="1" x14ac:dyDescent="0.2"/>
    <row r="550" s="51" customFormat="1" ht="15.75" customHeight="1" x14ac:dyDescent="0.2"/>
    <row r="551" s="51" customFormat="1" ht="15.75" customHeight="1" x14ac:dyDescent="0.2"/>
    <row r="552" s="51" customFormat="1" ht="15.75" customHeight="1" x14ac:dyDescent="0.2"/>
    <row r="553" s="51" customFormat="1" ht="15.75" customHeight="1" x14ac:dyDescent="0.2"/>
    <row r="554" s="51" customFormat="1" ht="15.75" customHeight="1" x14ac:dyDescent="0.2"/>
    <row r="555" s="51" customFormat="1" ht="15.75" customHeight="1" x14ac:dyDescent="0.2"/>
    <row r="556" s="51" customFormat="1" ht="15.75" customHeight="1" x14ac:dyDescent="0.2"/>
    <row r="557" s="51" customFormat="1" ht="15.75" customHeight="1" x14ac:dyDescent="0.2"/>
    <row r="558" s="51" customFormat="1" ht="15.75" customHeight="1" x14ac:dyDescent="0.2"/>
    <row r="559" s="51" customFormat="1" ht="15.75" customHeight="1" x14ac:dyDescent="0.2"/>
    <row r="560" s="51" customFormat="1" ht="15.75" customHeight="1" x14ac:dyDescent="0.2"/>
    <row r="561" s="51" customFormat="1" ht="15.75" customHeight="1" x14ac:dyDescent="0.2"/>
    <row r="562" s="51" customFormat="1" ht="15.75" customHeight="1" x14ac:dyDescent="0.2"/>
    <row r="563" s="51" customFormat="1" ht="15.75" customHeight="1" x14ac:dyDescent="0.2"/>
    <row r="564" s="51" customFormat="1" ht="15.75" customHeight="1" x14ac:dyDescent="0.2"/>
    <row r="565" s="51" customFormat="1" ht="15.75" customHeight="1" x14ac:dyDescent="0.2"/>
    <row r="566" s="51" customFormat="1" ht="15.75" customHeight="1" x14ac:dyDescent="0.2"/>
    <row r="567" s="51" customFormat="1" ht="15.75" customHeight="1" x14ac:dyDescent="0.2"/>
    <row r="568" s="51" customFormat="1" ht="15.75" customHeight="1" x14ac:dyDescent="0.2"/>
    <row r="569" s="51" customFormat="1" ht="15.75" customHeight="1" x14ac:dyDescent="0.2"/>
    <row r="570" s="51" customFormat="1" ht="15.75" customHeight="1" x14ac:dyDescent="0.2"/>
    <row r="571" s="51" customFormat="1" ht="15.75" customHeight="1" x14ac:dyDescent="0.2"/>
    <row r="572" s="51" customFormat="1" ht="15.75" customHeight="1" x14ac:dyDescent="0.2"/>
    <row r="573" s="51" customFormat="1" ht="15.75" customHeight="1" x14ac:dyDescent="0.2"/>
    <row r="574" s="51" customFormat="1" ht="15.75" customHeight="1" x14ac:dyDescent="0.2"/>
    <row r="575" s="51" customFormat="1" ht="15.75" customHeight="1" x14ac:dyDescent="0.2"/>
    <row r="576" s="51" customFormat="1" ht="15.75" customHeight="1" x14ac:dyDescent="0.2"/>
    <row r="577" s="51" customFormat="1" ht="15.75" customHeight="1" x14ac:dyDescent="0.2"/>
    <row r="578" s="51" customFormat="1" ht="15.75" customHeight="1" x14ac:dyDescent="0.2"/>
    <row r="579" s="51" customFormat="1" ht="15.75" customHeight="1" x14ac:dyDescent="0.2"/>
    <row r="580" s="51" customFormat="1" ht="15.75" customHeight="1" x14ac:dyDescent="0.2"/>
    <row r="581" s="51" customFormat="1" ht="15.75" customHeight="1" x14ac:dyDescent="0.2"/>
    <row r="582" s="51" customFormat="1" ht="15.75" customHeight="1" x14ac:dyDescent="0.2"/>
    <row r="583" s="51" customFormat="1" ht="15.75" customHeight="1" x14ac:dyDescent="0.2"/>
    <row r="584" s="51" customFormat="1" ht="15.75" customHeight="1" x14ac:dyDescent="0.2"/>
    <row r="585" s="51" customFormat="1" ht="15.75" customHeight="1" x14ac:dyDescent="0.2"/>
    <row r="586" s="51" customFormat="1" ht="15.75" customHeight="1" x14ac:dyDescent="0.2"/>
    <row r="587" s="51" customFormat="1" ht="15.75" customHeight="1" x14ac:dyDescent="0.2"/>
    <row r="588" s="51" customFormat="1" ht="15.75" customHeight="1" x14ac:dyDescent="0.2"/>
    <row r="589" s="51" customFormat="1" ht="15.75" customHeight="1" x14ac:dyDescent="0.2"/>
    <row r="590" s="51" customFormat="1" ht="15.75" customHeight="1" x14ac:dyDescent="0.2"/>
    <row r="591" s="51" customFormat="1" ht="15.75" customHeight="1" x14ac:dyDescent="0.2"/>
    <row r="592" s="51" customFormat="1" ht="15.75" customHeight="1" x14ac:dyDescent="0.2"/>
    <row r="593" s="51" customFormat="1" ht="15.75" customHeight="1" x14ac:dyDescent="0.2"/>
    <row r="594" s="51" customFormat="1" ht="15.75" customHeight="1" x14ac:dyDescent="0.2"/>
    <row r="595" s="51" customFormat="1" ht="15.75" customHeight="1" x14ac:dyDescent="0.2"/>
    <row r="596" s="51" customFormat="1" ht="15.75" customHeight="1" x14ac:dyDescent="0.2"/>
    <row r="597" s="51" customFormat="1" ht="15.75" customHeight="1" x14ac:dyDescent="0.2"/>
    <row r="598" s="51" customFormat="1" ht="15.75" customHeight="1" x14ac:dyDescent="0.2"/>
    <row r="599" s="51" customFormat="1" ht="15.75" customHeight="1" x14ac:dyDescent="0.2"/>
    <row r="600" s="51" customFormat="1" ht="15.75" customHeight="1" x14ac:dyDescent="0.2"/>
    <row r="601" s="51" customFormat="1" ht="15.75" customHeight="1" x14ac:dyDescent="0.2"/>
    <row r="602" s="51" customFormat="1" ht="15.75" customHeight="1" x14ac:dyDescent="0.2"/>
    <row r="603" s="51" customFormat="1" ht="15.75" customHeight="1" x14ac:dyDescent="0.2"/>
    <row r="604" s="51" customFormat="1" ht="15.75" customHeight="1" x14ac:dyDescent="0.2"/>
    <row r="605" s="51" customFormat="1" ht="15.75" customHeight="1" x14ac:dyDescent="0.2"/>
    <row r="606" s="51" customFormat="1" ht="15.75" customHeight="1" x14ac:dyDescent="0.2"/>
    <row r="607" s="51" customFormat="1" ht="15.75" customHeight="1" x14ac:dyDescent="0.2"/>
    <row r="608" s="51" customFormat="1" ht="15.75" customHeight="1" x14ac:dyDescent="0.2"/>
    <row r="609" s="51" customFormat="1" ht="15.75" customHeight="1" x14ac:dyDescent="0.2"/>
    <row r="610" s="51" customFormat="1" ht="15.75" customHeight="1" x14ac:dyDescent="0.2"/>
    <row r="611" s="51" customFormat="1" ht="15.75" customHeight="1" x14ac:dyDescent="0.2"/>
    <row r="612" s="51" customFormat="1" ht="15.75" customHeight="1" x14ac:dyDescent="0.2"/>
    <row r="613" s="51" customFormat="1" ht="15.75" customHeight="1" x14ac:dyDescent="0.2"/>
    <row r="614" s="51" customFormat="1" ht="15.75" customHeight="1" x14ac:dyDescent="0.2"/>
    <row r="615" s="51" customFormat="1" ht="15.75" customHeight="1" x14ac:dyDescent="0.2"/>
    <row r="616" s="51" customFormat="1" ht="15.75" customHeight="1" x14ac:dyDescent="0.2"/>
    <row r="617" s="51" customFormat="1" ht="15.75" customHeight="1" x14ac:dyDescent="0.2"/>
    <row r="618" s="51" customFormat="1" ht="15.75" customHeight="1" x14ac:dyDescent="0.2"/>
    <row r="619" s="51" customFormat="1" ht="15.75" customHeight="1" x14ac:dyDescent="0.2"/>
    <row r="620" s="51" customFormat="1" ht="15.75" customHeight="1" x14ac:dyDescent="0.2"/>
    <row r="621" s="51" customFormat="1" ht="15.75" customHeight="1" x14ac:dyDescent="0.2"/>
    <row r="622" s="51" customFormat="1" ht="15.75" customHeight="1" x14ac:dyDescent="0.2"/>
    <row r="623" s="51" customFormat="1" ht="15.75" customHeight="1" x14ac:dyDescent="0.2"/>
    <row r="624" s="51" customFormat="1" ht="15.75" customHeight="1" x14ac:dyDescent="0.2"/>
    <row r="625" s="51" customFormat="1" ht="15.75" customHeight="1" x14ac:dyDescent="0.2"/>
    <row r="626" s="51" customFormat="1" ht="15.75" customHeight="1" x14ac:dyDescent="0.2"/>
    <row r="627" s="51" customFormat="1" ht="15.75" customHeight="1" x14ac:dyDescent="0.2"/>
    <row r="628" s="51" customFormat="1" ht="15.75" customHeight="1" x14ac:dyDescent="0.2"/>
    <row r="629" s="51" customFormat="1" ht="15.75" customHeight="1" x14ac:dyDescent="0.2"/>
    <row r="630" s="51" customFormat="1" ht="15.75" customHeight="1" x14ac:dyDescent="0.2"/>
    <row r="631" s="51" customFormat="1" ht="15.75" customHeight="1" x14ac:dyDescent="0.2"/>
    <row r="632" s="51" customFormat="1" ht="15.75" customHeight="1" x14ac:dyDescent="0.2"/>
    <row r="633" s="51" customFormat="1" ht="15.75" customHeight="1" x14ac:dyDescent="0.2"/>
    <row r="634" s="51" customFormat="1" ht="15.75" customHeight="1" x14ac:dyDescent="0.2"/>
    <row r="635" s="51" customFormat="1" ht="15.75" customHeight="1" x14ac:dyDescent="0.2"/>
    <row r="636" s="51" customFormat="1" ht="15.75" customHeight="1" x14ac:dyDescent="0.2"/>
    <row r="637" s="51" customFormat="1" ht="15.75" customHeight="1" x14ac:dyDescent="0.2"/>
    <row r="638" s="51" customFormat="1" ht="15.75" customHeight="1" x14ac:dyDescent="0.2"/>
    <row r="639" s="51" customFormat="1" ht="15.75" customHeight="1" x14ac:dyDescent="0.2"/>
    <row r="640" s="51" customFormat="1" ht="15.75" customHeight="1" x14ac:dyDescent="0.2"/>
    <row r="641" s="51" customFormat="1" ht="15.75" customHeight="1" x14ac:dyDescent="0.2"/>
    <row r="642" s="51" customFormat="1" ht="15.75" customHeight="1" x14ac:dyDescent="0.2"/>
    <row r="643" s="51" customFormat="1" ht="15.75" customHeight="1" x14ac:dyDescent="0.2"/>
    <row r="644" s="51" customFormat="1" ht="15.75" customHeight="1" x14ac:dyDescent="0.2"/>
    <row r="645" s="51" customFormat="1" ht="15.75" customHeight="1" x14ac:dyDescent="0.2"/>
    <row r="646" s="51" customFormat="1" ht="15.75" customHeight="1" x14ac:dyDescent="0.2"/>
    <row r="647" s="51" customFormat="1" ht="15.75" customHeight="1" x14ac:dyDescent="0.2"/>
    <row r="648" s="51" customFormat="1" ht="15.75" customHeight="1" x14ac:dyDescent="0.2"/>
    <row r="649" s="51" customFormat="1" ht="15.75" customHeight="1" x14ac:dyDescent="0.2"/>
    <row r="650" s="51" customFormat="1" ht="15.75" customHeight="1" x14ac:dyDescent="0.2"/>
    <row r="651" s="51" customFormat="1" ht="15.75" customHeight="1" x14ac:dyDescent="0.2"/>
    <row r="652" s="51" customFormat="1" ht="15.75" customHeight="1" x14ac:dyDescent="0.2"/>
    <row r="653" s="51" customFormat="1" ht="15.75" customHeight="1" x14ac:dyDescent="0.2"/>
    <row r="654" s="51" customFormat="1" ht="15.75" customHeight="1" x14ac:dyDescent="0.2"/>
    <row r="655" s="51" customFormat="1" ht="15.75" customHeight="1" x14ac:dyDescent="0.2"/>
    <row r="656" s="51" customFormat="1" ht="15.75" customHeight="1" x14ac:dyDescent="0.2"/>
    <row r="657" s="51" customFormat="1" ht="15.75" customHeight="1" x14ac:dyDescent="0.2"/>
    <row r="658" s="51" customFormat="1" ht="15.75" customHeight="1" x14ac:dyDescent="0.2"/>
    <row r="659" s="51" customFormat="1" ht="15.75" customHeight="1" x14ac:dyDescent="0.2"/>
    <row r="660" s="51" customFormat="1" ht="15.75" customHeight="1" x14ac:dyDescent="0.2"/>
    <row r="661" s="51" customFormat="1" ht="15.75" customHeight="1" x14ac:dyDescent="0.2"/>
    <row r="662" s="51" customFormat="1" ht="15.75" customHeight="1" x14ac:dyDescent="0.2"/>
    <row r="663" s="51" customFormat="1" ht="15.75" customHeight="1" x14ac:dyDescent="0.2"/>
    <row r="664" s="51" customFormat="1" ht="15.75" customHeight="1" x14ac:dyDescent="0.2"/>
    <row r="665" s="51" customFormat="1" ht="15.75" customHeight="1" x14ac:dyDescent="0.2"/>
    <row r="666" s="51" customFormat="1" ht="15.75" customHeight="1" x14ac:dyDescent="0.2"/>
    <row r="667" s="51" customFormat="1" ht="15.75" customHeight="1" x14ac:dyDescent="0.2"/>
    <row r="668" s="51" customFormat="1" ht="15.75" customHeight="1" x14ac:dyDescent="0.2"/>
    <row r="669" s="51" customFormat="1" ht="15.75" customHeight="1" x14ac:dyDescent="0.2"/>
    <row r="670" s="51" customFormat="1" ht="15.75" customHeight="1" x14ac:dyDescent="0.2"/>
    <row r="671" s="51" customFormat="1" ht="15.75" customHeight="1" x14ac:dyDescent="0.2"/>
    <row r="672" s="51" customFormat="1" ht="15.75" customHeight="1" x14ac:dyDescent="0.2"/>
    <row r="673" s="51" customFormat="1" ht="15.75" customHeight="1" x14ac:dyDescent="0.2"/>
    <row r="674" s="51" customFormat="1" ht="15.75" customHeight="1" x14ac:dyDescent="0.2"/>
    <row r="675" s="51" customFormat="1" ht="15.75" customHeight="1" x14ac:dyDescent="0.2"/>
    <row r="676" s="51" customFormat="1" ht="15.75" customHeight="1" x14ac:dyDescent="0.2"/>
    <row r="677" s="51" customFormat="1" ht="15.75" customHeight="1" x14ac:dyDescent="0.2"/>
    <row r="678" s="51" customFormat="1" ht="15.75" customHeight="1" x14ac:dyDescent="0.2"/>
    <row r="679" s="51" customFormat="1" ht="15.75" customHeight="1" x14ac:dyDescent="0.2"/>
    <row r="680" s="51" customFormat="1" ht="15.75" customHeight="1" x14ac:dyDescent="0.2"/>
    <row r="681" s="51" customFormat="1" ht="15.75" customHeight="1" x14ac:dyDescent="0.2"/>
    <row r="682" s="51" customFormat="1" ht="15.75" customHeight="1" x14ac:dyDescent="0.2"/>
    <row r="683" s="51" customFormat="1" ht="15.75" customHeight="1" x14ac:dyDescent="0.2"/>
    <row r="684" s="51" customFormat="1" ht="15.75" customHeight="1" x14ac:dyDescent="0.2"/>
    <row r="685" s="51" customFormat="1" ht="15.75" customHeight="1" x14ac:dyDescent="0.2"/>
    <row r="686" s="51" customFormat="1" ht="15.75" customHeight="1" x14ac:dyDescent="0.2"/>
    <row r="687" s="51" customFormat="1" ht="15.75" customHeight="1" x14ac:dyDescent="0.2"/>
    <row r="688" s="51" customFormat="1" ht="15.75" customHeight="1" x14ac:dyDescent="0.2"/>
    <row r="689" s="51" customFormat="1" ht="15.75" customHeight="1" x14ac:dyDescent="0.2"/>
    <row r="690" s="51" customFormat="1" ht="15.75" customHeight="1" x14ac:dyDescent="0.2"/>
    <row r="691" s="51" customFormat="1" ht="15.75" customHeight="1" x14ac:dyDescent="0.2"/>
    <row r="692" s="51" customFormat="1" ht="15.75" customHeight="1" x14ac:dyDescent="0.2"/>
    <row r="693" s="51" customFormat="1" ht="15.75" customHeight="1" x14ac:dyDescent="0.2"/>
    <row r="694" s="51" customFormat="1" ht="15.75" customHeight="1" x14ac:dyDescent="0.2"/>
    <row r="695" s="51" customFormat="1" ht="15.75" customHeight="1" x14ac:dyDescent="0.2"/>
    <row r="696" s="51" customFormat="1" ht="15.75" customHeight="1" x14ac:dyDescent="0.2"/>
    <row r="697" s="51" customFormat="1" ht="15.75" customHeight="1" x14ac:dyDescent="0.2"/>
    <row r="698" s="51" customFormat="1" ht="15.75" customHeight="1" x14ac:dyDescent="0.2"/>
    <row r="699" s="51" customFormat="1" ht="15.75" customHeight="1" x14ac:dyDescent="0.2"/>
    <row r="700" s="51" customFormat="1" ht="15.75" customHeight="1" x14ac:dyDescent="0.2"/>
    <row r="701" s="51" customFormat="1" ht="15.75" customHeight="1" x14ac:dyDescent="0.2"/>
    <row r="702" s="51" customFormat="1" ht="15.75" customHeight="1" x14ac:dyDescent="0.2"/>
    <row r="703" s="51" customFormat="1" ht="15.75" customHeight="1" x14ac:dyDescent="0.2"/>
    <row r="704" s="51" customFormat="1" ht="15.75" customHeight="1" x14ac:dyDescent="0.2"/>
    <row r="705" s="51" customFormat="1" ht="15.75" customHeight="1" x14ac:dyDescent="0.2"/>
    <row r="706" s="51" customFormat="1" ht="15.75" customHeight="1" x14ac:dyDescent="0.2"/>
    <row r="707" s="51" customFormat="1" ht="15.75" customHeight="1" x14ac:dyDescent="0.2"/>
    <row r="708" s="51" customFormat="1" ht="15.75" customHeight="1" x14ac:dyDescent="0.2"/>
    <row r="709" s="51" customFormat="1" ht="15.75" customHeight="1" x14ac:dyDescent="0.2"/>
    <row r="710" s="51" customFormat="1" ht="15.75" customHeight="1" x14ac:dyDescent="0.2"/>
    <row r="711" s="51" customFormat="1" ht="15.75" customHeight="1" x14ac:dyDescent="0.2"/>
    <row r="712" s="51" customFormat="1" ht="15.75" customHeight="1" x14ac:dyDescent="0.2"/>
    <row r="713" s="51" customFormat="1" ht="15.75" customHeight="1" x14ac:dyDescent="0.2"/>
    <row r="714" s="51" customFormat="1" ht="15.75" customHeight="1" x14ac:dyDescent="0.2"/>
    <row r="715" s="51" customFormat="1" ht="15.75" customHeight="1" x14ac:dyDescent="0.2"/>
    <row r="716" s="51" customFormat="1" ht="15.75" customHeight="1" x14ac:dyDescent="0.2"/>
    <row r="717" s="51" customFormat="1" ht="15.75" customHeight="1" x14ac:dyDescent="0.2"/>
    <row r="718" s="51" customFormat="1" ht="15.75" customHeight="1" x14ac:dyDescent="0.2"/>
    <row r="719" s="51" customFormat="1" ht="15.75" customHeight="1" x14ac:dyDescent="0.2"/>
    <row r="720" s="51" customFormat="1" ht="15.75" customHeight="1" x14ac:dyDescent="0.2"/>
    <row r="721" s="51" customFormat="1" ht="15.75" customHeight="1" x14ac:dyDescent="0.2"/>
    <row r="722" s="51" customFormat="1" ht="15.75" customHeight="1" x14ac:dyDescent="0.2"/>
    <row r="723" s="51" customFormat="1" ht="15.75" customHeight="1" x14ac:dyDescent="0.2"/>
    <row r="724" s="51" customFormat="1" ht="15.75" customHeight="1" x14ac:dyDescent="0.2"/>
    <row r="725" s="51" customFormat="1" ht="15.75" customHeight="1" x14ac:dyDescent="0.2"/>
    <row r="726" s="51" customFormat="1" ht="15.75" customHeight="1" x14ac:dyDescent="0.2"/>
    <row r="727" s="51" customFormat="1" ht="15.75" customHeight="1" x14ac:dyDescent="0.2"/>
    <row r="728" s="51" customFormat="1" ht="15.75" customHeight="1" x14ac:dyDescent="0.2"/>
    <row r="729" s="51" customFormat="1" ht="15.75" customHeight="1" x14ac:dyDescent="0.2"/>
    <row r="730" s="51" customFormat="1" ht="15.75" customHeight="1" x14ac:dyDescent="0.2"/>
    <row r="731" s="51" customFormat="1" ht="15.75" customHeight="1" x14ac:dyDescent="0.2"/>
    <row r="732" s="51" customFormat="1" ht="15.75" customHeight="1" x14ac:dyDescent="0.2"/>
    <row r="733" s="51" customFormat="1" ht="15.75" customHeight="1" x14ac:dyDescent="0.2"/>
    <row r="734" s="51" customFormat="1" ht="15.75" customHeight="1" x14ac:dyDescent="0.2"/>
    <row r="735" s="51" customFormat="1" ht="15.75" customHeight="1" x14ac:dyDescent="0.2"/>
    <row r="736" s="51" customFormat="1" ht="15.75" customHeight="1" x14ac:dyDescent="0.2"/>
    <row r="737" s="51" customFormat="1" ht="15.75" customHeight="1" x14ac:dyDescent="0.2"/>
    <row r="738" s="51" customFormat="1" ht="15.75" customHeight="1" x14ac:dyDescent="0.2"/>
    <row r="739" s="51" customFormat="1" ht="15.75" customHeight="1" x14ac:dyDescent="0.2"/>
    <row r="740" s="51" customFormat="1" ht="15.75" customHeight="1" x14ac:dyDescent="0.2"/>
    <row r="741" s="51" customFormat="1" ht="15.75" customHeight="1" x14ac:dyDescent="0.2"/>
    <row r="742" s="51" customFormat="1" ht="15.75" customHeight="1" x14ac:dyDescent="0.2"/>
    <row r="743" s="51" customFormat="1" ht="15.75" customHeight="1" x14ac:dyDescent="0.2"/>
    <row r="744" s="51" customFormat="1" ht="15.75" customHeight="1" x14ac:dyDescent="0.2"/>
    <row r="745" s="51" customFormat="1" ht="15.75" customHeight="1" x14ac:dyDescent="0.2"/>
    <row r="746" s="51" customFormat="1" ht="15.75" customHeight="1" x14ac:dyDescent="0.2"/>
    <row r="747" s="51" customFormat="1" ht="15.75" customHeight="1" x14ac:dyDescent="0.2"/>
    <row r="748" s="51" customFormat="1" ht="15.75" customHeight="1" x14ac:dyDescent="0.2"/>
    <row r="749" s="51" customFormat="1" ht="15.75" customHeight="1" x14ac:dyDescent="0.2"/>
    <row r="750" s="51" customFormat="1" ht="15.75" customHeight="1" x14ac:dyDescent="0.2"/>
    <row r="751" s="51" customFormat="1" ht="15.75" customHeight="1" x14ac:dyDescent="0.2"/>
    <row r="752" s="51" customFormat="1" ht="15.75" customHeight="1" x14ac:dyDescent="0.2"/>
    <row r="753" s="51" customFormat="1" ht="15.75" customHeight="1" x14ac:dyDescent="0.2"/>
    <row r="754" s="51" customFormat="1" ht="15.75" customHeight="1" x14ac:dyDescent="0.2"/>
    <row r="755" s="51" customFormat="1" ht="15.75" customHeight="1" x14ac:dyDescent="0.2"/>
    <row r="756" s="51" customFormat="1" ht="15.75" customHeight="1" x14ac:dyDescent="0.2"/>
    <row r="757" s="51" customFormat="1" ht="15.75" customHeight="1" x14ac:dyDescent="0.2"/>
    <row r="758" s="51" customFormat="1" ht="15.75" customHeight="1" x14ac:dyDescent="0.2"/>
    <row r="759" s="51" customFormat="1" ht="15.75" customHeight="1" x14ac:dyDescent="0.2"/>
    <row r="760" s="51" customFormat="1" ht="15.75" customHeight="1" x14ac:dyDescent="0.2"/>
    <row r="761" s="51" customFormat="1" ht="15.75" customHeight="1" x14ac:dyDescent="0.2"/>
    <row r="762" s="51" customFormat="1" ht="15.75" customHeight="1" x14ac:dyDescent="0.2"/>
    <row r="763" s="51" customFormat="1" ht="15.75" customHeight="1" x14ac:dyDescent="0.2"/>
    <row r="764" s="51" customFormat="1" ht="15.75" customHeight="1" x14ac:dyDescent="0.2"/>
    <row r="765" s="51" customFormat="1" ht="15.75" customHeight="1" x14ac:dyDescent="0.2"/>
    <row r="766" s="51" customFormat="1" ht="15.75" customHeight="1" x14ac:dyDescent="0.2"/>
    <row r="767" s="51" customFormat="1" ht="15.75" customHeight="1" x14ac:dyDescent="0.2"/>
    <row r="768" s="51" customFormat="1" ht="15.75" customHeight="1" x14ac:dyDescent="0.2"/>
    <row r="769" s="51" customFormat="1" ht="15.75" customHeight="1" x14ac:dyDescent="0.2"/>
    <row r="770" s="51" customFormat="1" ht="15.75" customHeight="1" x14ac:dyDescent="0.2"/>
    <row r="771" s="51" customFormat="1" ht="15.75" customHeight="1" x14ac:dyDescent="0.2"/>
    <row r="772" s="51" customFormat="1" ht="15.75" customHeight="1" x14ac:dyDescent="0.2"/>
    <row r="773" s="51" customFormat="1" ht="15.75" customHeight="1" x14ac:dyDescent="0.2"/>
    <row r="774" s="51" customFormat="1" ht="15.75" customHeight="1" x14ac:dyDescent="0.2"/>
    <row r="775" s="51" customFormat="1" ht="15.75" customHeight="1" x14ac:dyDescent="0.2"/>
    <row r="776" s="51" customFormat="1" ht="15.75" customHeight="1" x14ac:dyDescent="0.2"/>
    <row r="777" s="51" customFormat="1" ht="15.75" customHeight="1" x14ac:dyDescent="0.2"/>
    <row r="778" s="51" customFormat="1" ht="15.75" customHeight="1" x14ac:dyDescent="0.2"/>
    <row r="779" s="51" customFormat="1" ht="15.75" customHeight="1" x14ac:dyDescent="0.2"/>
    <row r="780" s="51" customFormat="1" ht="15.75" customHeight="1" x14ac:dyDescent="0.2"/>
    <row r="781" s="51" customFormat="1" ht="15.75" customHeight="1" x14ac:dyDescent="0.2"/>
    <row r="782" s="51" customFormat="1" ht="15.75" customHeight="1" x14ac:dyDescent="0.2"/>
    <row r="783" s="51" customFormat="1" ht="15.75" customHeight="1" x14ac:dyDescent="0.2"/>
    <row r="784" s="51" customFormat="1" ht="15.75" customHeight="1" x14ac:dyDescent="0.2"/>
    <row r="785" s="51" customFormat="1" ht="15.75" customHeight="1" x14ac:dyDescent="0.2"/>
    <row r="786" s="51" customFormat="1" ht="15.75" customHeight="1" x14ac:dyDescent="0.2"/>
    <row r="787" s="51" customFormat="1" ht="15.75" customHeight="1" x14ac:dyDescent="0.2"/>
    <row r="788" s="51" customFormat="1" ht="15.75" customHeight="1" x14ac:dyDescent="0.2"/>
    <row r="789" s="51" customFormat="1" ht="15.75" customHeight="1" x14ac:dyDescent="0.2"/>
    <row r="790" s="51" customFormat="1" ht="15.75" customHeight="1" x14ac:dyDescent="0.2"/>
    <row r="791" s="51" customFormat="1" ht="15.75" customHeight="1" x14ac:dyDescent="0.2"/>
    <row r="792" s="51" customFormat="1" ht="15.75" customHeight="1" x14ac:dyDescent="0.2"/>
    <row r="793" s="51" customFormat="1" ht="15.75" customHeight="1" x14ac:dyDescent="0.2"/>
    <row r="794" s="51" customFormat="1" ht="15.75" customHeight="1" x14ac:dyDescent="0.2"/>
    <row r="795" s="51" customFormat="1" ht="15.75" customHeight="1" x14ac:dyDescent="0.2"/>
    <row r="796" s="51" customFormat="1" ht="15.75" customHeight="1" x14ac:dyDescent="0.2"/>
    <row r="797" s="51" customFormat="1" ht="15.75" customHeight="1" x14ac:dyDescent="0.2"/>
    <row r="798" s="51" customFormat="1" ht="15.75" customHeight="1" x14ac:dyDescent="0.2"/>
    <row r="799" s="51" customFormat="1" ht="15.75" customHeight="1" x14ac:dyDescent="0.2"/>
    <row r="800" s="51" customFormat="1" ht="15.75" customHeight="1" x14ac:dyDescent="0.2"/>
    <row r="801" s="51" customFormat="1" ht="15.75" customHeight="1" x14ac:dyDescent="0.2"/>
    <row r="802" s="51" customFormat="1" ht="15.75" customHeight="1" x14ac:dyDescent="0.2"/>
    <row r="803" s="51" customFormat="1" ht="15.75" customHeight="1" x14ac:dyDescent="0.2"/>
    <row r="804" s="51" customFormat="1" ht="15.75" customHeight="1" x14ac:dyDescent="0.2"/>
    <row r="805" s="51" customFormat="1" ht="15.75" customHeight="1" x14ac:dyDescent="0.2"/>
    <row r="806" s="51" customFormat="1" ht="15.75" customHeight="1" x14ac:dyDescent="0.2"/>
    <row r="807" s="51" customFormat="1" ht="15.75" customHeight="1" x14ac:dyDescent="0.2"/>
    <row r="808" s="51" customFormat="1" ht="15.75" customHeight="1" x14ac:dyDescent="0.2"/>
    <row r="809" s="51" customFormat="1" ht="15.75" customHeight="1" x14ac:dyDescent="0.2"/>
    <row r="810" s="51" customFormat="1" ht="15.75" customHeight="1" x14ac:dyDescent="0.2"/>
    <row r="811" s="51" customFormat="1" ht="15.75" customHeight="1" x14ac:dyDescent="0.2"/>
    <row r="812" s="51" customFormat="1" ht="15.75" customHeight="1" x14ac:dyDescent="0.2"/>
    <row r="813" s="51" customFormat="1" ht="15.75" customHeight="1" x14ac:dyDescent="0.2"/>
    <row r="814" s="51" customFormat="1" ht="15.75" customHeight="1" x14ac:dyDescent="0.2"/>
    <row r="815" s="51" customFormat="1" ht="15.75" customHeight="1" x14ac:dyDescent="0.2"/>
    <row r="816" s="51" customFormat="1" ht="15.75" customHeight="1" x14ac:dyDescent="0.2"/>
    <row r="817" s="51" customFormat="1" ht="15.75" customHeight="1" x14ac:dyDescent="0.2"/>
    <row r="818" s="51" customFormat="1" ht="15.75" customHeight="1" x14ac:dyDescent="0.2"/>
    <row r="819" s="51" customFormat="1" ht="15.75" customHeight="1" x14ac:dyDescent="0.2"/>
    <row r="820" s="51" customFormat="1" ht="15.75" customHeight="1" x14ac:dyDescent="0.2"/>
    <row r="821" s="51" customFormat="1" ht="15.75" customHeight="1" x14ac:dyDescent="0.2"/>
    <row r="822" s="51" customFormat="1" ht="15.75" customHeight="1" x14ac:dyDescent="0.2"/>
    <row r="823" s="51" customFormat="1" ht="15.75" customHeight="1" x14ac:dyDescent="0.2"/>
    <row r="824" s="51" customFormat="1" ht="15.75" customHeight="1" x14ac:dyDescent="0.2"/>
    <row r="825" s="51" customFormat="1" ht="15.75" customHeight="1" x14ac:dyDescent="0.2"/>
    <row r="826" s="51" customFormat="1" ht="15.75" customHeight="1" x14ac:dyDescent="0.2"/>
    <row r="827" s="51" customFormat="1" ht="15.75" customHeight="1" x14ac:dyDescent="0.2"/>
    <row r="828" s="51" customFormat="1" ht="15.75" customHeight="1" x14ac:dyDescent="0.2"/>
    <row r="829" s="51" customFormat="1" ht="15.75" customHeight="1" x14ac:dyDescent="0.2"/>
    <row r="830" s="51" customFormat="1" ht="15.75" customHeight="1" x14ac:dyDescent="0.2"/>
    <row r="831" s="51" customFormat="1" ht="15.75" customHeight="1" x14ac:dyDescent="0.2"/>
    <row r="832" s="51" customFormat="1" ht="15.75" customHeight="1" x14ac:dyDescent="0.2"/>
    <row r="833" s="51" customFormat="1" ht="15.75" customHeight="1" x14ac:dyDescent="0.2"/>
    <row r="834" s="51" customFormat="1" ht="15.75" customHeight="1" x14ac:dyDescent="0.2"/>
    <row r="835" s="51" customFormat="1" ht="15.75" customHeight="1" x14ac:dyDescent="0.2"/>
    <row r="836" s="51" customFormat="1" ht="15.75" customHeight="1" x14ac:dyDescent="0.2"/>
    <row r="837" s="51" customFormat="1" ht="15.75" customHeight="1" x14ac:dyDescent="0.2"/>
    <row r="838" s="51" customFormat="1" ht="15.75" customHeight="1" x14ac:dyDescent="0.2"/>
    <row r="839" s="51" customFormat="1" ht="15.75" customHeight="1" x14ac:dyDescent="0.2"/>
    <row r="840" s="51" customFormat="1" ht="15.75" customHeight="1" x14ac:dyDescent="0.2"/>
    <row r="841" s="51" customFormat="1" ht="15.75" customHeight="1" x14ac:dyDescent="0.2"/>
    <row r="842" s="51" customFormat="1" ht="15.75" customHeight="1" x14ac:dyDescent="0.2"/>
    <row r="843" s="51" customFormat="1" ht="15.75" customHeight="1" x14ac:dyDescent="0.2"/>
    <row r="844" s="51" customFormat="1" ht="15.75" customHeight="1" x14ac:dyDescent="0.2"/>
    <row r="845" s="51" customFormat="1" ht="15.75" customHeight="1" x14ac:dyDescent="0.2"/>
    <row r="846" s="51" customFormat="1" ht="15.75" customHeight="1" x14ac:dyDescent="0.2"/>
    <row r="847" s="51" customFormat="1" ht="15.75" customHeight="1" x14ac:dyDescent="0.2"/>
    <row r="848" s="51" customFormat="1" ht="15.75" customHeight="1" x14ac:dyDescent="0.2"/>
    <row r="849" s="51" customFormat="1" ht="15.75" customHeight="1" x14ac:dyDescent="0.2"/>
    <row r="850" s="51" customFormat="1" ht="15.75" customHeight="1" x14ac:dyDescent="0.2"/>
    <row r="851" s="51" customFormat="1" ht="15.75" customHeight="1" x14ac:dyDescent="0.2"/>
    <row r="852" s="51" customFormat="1" ht="15.75" customHeight="1" x14ac:dyDescent="0.2"/>
    <row r="853" s="51" customFormat="1" ht="15.75" customHeight="1" x14ac:dyDescent="0.2"/>
    <row r="854" s="51" customFormat="1" ht="15.75" customHeight="1" x14ac:dyDescent="0.2"/>
    <row r="855" s="51" customFormat="1" ht="15.75" customHeight="1" x14ac:dyDescent="0.2"/>
    <row r="856" s="51" customFormat="1" ht="15.75" customHeight="1" x14ac:dyDescent="0.2"/>
    <row r="857" s="51" customFormat="1" ht="15.75" customHeight="1" x14ac:dyDescent="0.2"/>
    <row r="858" s="51" customFormat="1" ht="15.75" customHeight="1" x14ac:dyDescent="0.2"/>
    <row r="859" s="51" customFormat="1" ht="15.75" customHeight="1" x14ac:dyDescent="0.2"/>
    <row r="860" s="51" customFormat="1" ht="15.75" customHeight="1" x14ac:dyDescent="0.2"/>
    <row r="861" s="51" customFormat="1" ht="15.75" customHeight="1" x14ac:dyDescent="0.2"/>
    <row r="862" s="51" customFormat="1" ht="15.75" customHeight="1" x14ac:dyDescent="0.2"/>
    <row r="863" s="51" customFormat="1" ht="15.75" customHeight="1" x14ac:dyDescent="0.2"/>
    <row r="864" s="51" customFormat="1" ht="15.75" customHeight="1" x14ac:dyDescent="0.2"/>
    <row r="865" s="51" customFormat="1" ht="15.75" customHeight="1" x14ac:dyDescent="0.2"/>
    <row r="866" s="51" customFormat="1" ht="15.75" customHeight="1" x14ac:dyDescent="0.2"/>
    <row r="867" s="51" customFormat="1" ht="15.75" customHeight="1" x14ac:dyDescent="0.2"/>
    <row r="868" s="51" customFormat="1" ht="15.75" customHeight="1" x14ac:dyDescent="0.2"/>
    <row r="869" s="51" customFormat="1" ht="15.75" customHeight="1" x14ac:dyDescent="0.2"/>
    <row r="870" s="51" customFormat="1" ht="15.75" customHeight="1" x14ac:dyDescent="0.2"/>
    <row r="871" s="51" customFormat="1" ht="15.75" customHeight="1" x14ac:dyDescent="0.2"/>
    <row r="872" s="51" customFormat="1" ht="15.75" customHeight="1" x14ac:dyDescent="0.2"/>
    <row r="873" s="51" customFormat="1" ht="15.75" customHeight="1" x14ac:dyDescent="0.2"/>
    <row r="874" s="51" customFormat="1" ht="15.75" customHeight="1" x14ac:dyDescent="0.2"/>
    <row r="875" s="51" customFormat="1" ht="15.75" customHeight="1" x14ac:dyDescent="0.2"/>
    <row r="876" s="51" customFormat="1" ht="15.75" customHeight="1" x14ac:dyDescent="0.2"/>
    <row r="877" s="51" customFormat="1" ht="15.75" customHeight="1" x14ac:dyDescent="0.2"/>
    <row r="878" s="51" customFormat="1" ht="15.75" customHeight="1" x14ac:dyDescent="0.2"/>
    <row r="879" s="51" customFormat="1" ht="15.75" customHeight="1" x14ac:dyDescent="0.2"/>
    <row r="880" s="51" customFormat="1" ht="15.75" customHeight="1" x14ac:dyDescent="0.2"/>
    <row r="881" s="51" customFormat="1" ht="15.75" customHeight="1" x14ac:dyDescent="0.2"/>
    <row r="882" s="51" customFormat="1" ht="15.75" customHeight="1" x14ac:dyDescent="0.2"/>
    <row r="883" s="51" customFormat="1" ht="15.75" customHeight="1" x14ac:dyDescent="0.2"/>
    <row r="884" s="51" customFormat="1" ht="15.75" customHeight="1" x14ac:dyDescent="0.2"/>
    <row r="885" s="51" customFormat="1" ht="15.75" customHeight="1" x14ac:dyDescent="0.2"/>
    <row r="886" s="51" customFormat="1" ht="15.75" customHeight="1" x14ac:dyDescent="0.2"/>
    <row r="887" s="51" customFormat="1" ht="15.75" customHeight="1" x14ac:dyDescent="0.2"/>
    <row r="888" s="51" customFormat="1" ht="15.75" customHeight="1" x14ac:dyDescent="0.2"/>
    <row r="889" s="51" customFormat="1" ht="15.75" customHeight="1" x14ac:dyDescent="0.2"/>
    <row r="890" s="51" customFormat="1" ht="15.75" customHeight="1" x14ac:dyDescent="0.2"/>
    <row r="891" s="51" customFormat="1" ht="15.75" customHeight="1" x14ac:dyDescent="0.2"/>
    <row r="892" s="51" customFormat="1" ht="15.75" customHeight="1" x14ac:dyDescent="0.2"/>
    <row r="893" s="51" customFormat="1" ht="15.75" customHeight="1" x14ac:dyDescent="0.2"/>
    <row r="894" s="51" customFormat="1" ht="15.75" customHeight="1" x14ac:dyDescent="0.2"/>
    <row r="895" s="51" customFormat="1" ht="15.75" customHeight="1" x14ac:dyDescent="0.2"/>
    <row r="896" s="51" customFormat="1" ht="15.75" customHeight="1" x14ac:dyDescent="0.2"/>
    <row r="897" s="51" customFormat="1" ht="15.75" customHeight="1" x14ac:dyDescent="0.2"/>
    <row r="898" s="51" customFormat="1" ht="15.75" customHeight="1" x14ac:dyDescent="0.2"/>
    <row r="899" s="51" customFormat="1" ht="15.75" customHeight="1" x14ac:dyDescent="0.2"/>
    <row r="900" s="51" customFormat="1" ht="15.75" customHeight="1" x14ac:dyDescent="0.2"/>
    <row r="901" s="51" customFormat="1" ht="15.75" customHeight="1" x14ac:dyDescent="0.2"/>
    <row r="902" s="51" customFormat="1" ht="15.75" customHeight="1" x14ac:dyDescent="0.2"/>
    <row r="903" s="51" customFormat="1" ht="15.75" customHeight="1" x14ac:dyDescent="0.2"/>
    <row r="904" s="51" customFormat="1" ht="15.75" customHeight="1" x14ac:dyDescent="0.2"/>
    <row r="905" s="51" customFormat="1" ht="15.75" customHeight="1" x14ac:dyDescent="0.2"/>
    <row r="906" s="51" customFormat="1" ht="15.75" customHeight="1" x14ac:dyDescent="0.2"/>
    <row r="907" s="51" customFormat="1" ht="15.75" customHeight="1" x14ac:dyDescent="0.2"/>
    <row r="908" s="51" customFormat="1" ht="15.75" customHeight="1" x14ac:dyDescent="0.2"/>
    <row r="909" s="51" customFormat="1" ht="15.75" customHeight="1" x14ac:dyDescent="0.2"/>
    <row r="910" s="51" customFormat="1" ht="15.75" customHeight="1" x14ac:dyDescent="0.2"/>
    <row r="911" s="51" customFormat="1" ht="15.75" customHeight="1" x14ac:dyDescent="0.2"/>
    <row r="912" s="51" customFormat="1" ht="15.75" customHeight="1" x14ac:dyDescent="0.2"/>
    <row r="913" s="51" customFormat="1" ht="15.75" customHeight="1" x14ac:dyDescent="0.2"/>
    <row r="914" s="51" customFormat="1" ht="15.75" customHeight="1" x14ac:dyDescent="0.2"/>
    <row r="915" s="51" customFormat="1" ht="15.75" customHeight="1" x14ac:dyDescent="0.2"/>
    <row r="916" s="51" customFormat="1" ht="15.75" customHeight="1" x14ac:dyDescent="0.2"/>
    <row r="917" s="51" customFormat="1" ht="15.75" customHeight="1" x14ac:dyDescent="0.2"/>
    <row r="918" s="51" customFormat="1" ht="15.75" customHeight="1" x14ac:dyDescent="0.2"/>
    <row r="919" s="51" customFormat="1" ht="15.75" customHeight="1" x14ac:dyDescent="0.2"/>
    <row r="920" s="51" customFormat="1" ht="15.75" customHeight="1" x14ac:dyDescent="0.2"/>
    <row r="921" s="51" customFormat="1" ht="15.75" customHeight="1" x14ac:dyDescent="0.2"/>
    <row r="922" s="51" customFormat="1" ht="15.75" customHeight="1" x14ac:dyDescent="0.2"/>
    <row r="923" s="51" customFormat="1" ht="15.75" customHeight="1" x14ac:dyDescent="0.2"/>
    <row r="924" s="51" customFormat="1" ht="15.75" customHeight="1" x14ac:dyDescent="0.2"/>
    <row r="925" s="51" customFormat="1" ht="15.75" customHeight="1" x14ac:dyDescent="0.2"/>
    <row r="926" s="51" customFormat="1" ht="15.75" customHeight="1" x14ac:dyDescent="0.2"/>
    <row r="927" s="51" customFormat="1" ht="15.75" customHeight="1" x14ac:dyDescent="0.2"/>
    <row r="928" s="51" customFormat="1" ht="15.75" customHeight="1" x14ac:dyDescent="0.2"/>
    <row r="929" s="51" customFormat="1" ht="15.75" customHeight="1" x14ac:dyDescent="0.2"/>
    <row r="930" s="51" customFormat="1" ht="15.75" customHeight="1" x14ac:dyDescent="0.2"/>
    <row r="931" s="51" customFormat="1" ht="15.75" customHeight="1" x14ac:dyDescent="0.2"/>
    <row r="932" s="51" customFormat="1" ht="15.75" customHeight="1" x14ac:dyDescent="0.2"/>
    <row r="933" s="51" customFormat="1" ht="15.75" customHeight="1" x14ac:dyDescent="0.2"/>
    <row r="934" s="51" customFormat="1" ht="15.75" customHeight="1" x14ac:dyDescent="0.2"/>
    <row r="935" s="51" customFormat="1" ht="15.75" customHeight="1" x14ac:dyDescent="0.2"/>
    <row r="936" s="51" customFormat="1" ht="15.75" customHeight="1" x14ac:dyDescent="0.2"/>
    <row r="937" s="51" customFormat="1" ht="15.75" customHeight="1" x14ac:dyDescent="0.2"/>
    <row r="938" s="51" customFormat="1" ht="15.75" customHeight="1" x14ac:dyDescent="0.2"/>
    <row r="939" s="51" customFormat="1" ht="15.75" customHeight="1" x14ac:dyDescent="0.2"/>
    <row r="940" s="51" customFormat="1" ht="15.75" customHeight="1" x14ac:dyDescent="0.2"/>
    <row r="941" s="51" customFormat="1" ht="15.75" customHeight="1" x14ac:dyDescent="0.2"/>
    <row r="942" s="51" customFormat="1" ht="15.75" customHeight="1" x14ac:dyDescent="0.2"/>
    <row r="943" s="51" customFormat="1" ht="15.75" customHeight="1" x14ac:dyDescent="0.2"/>
    <row r="944" s="51" customFormat="1" ht="15.75" customHeight="1" x14ac:dyDescent="0.2"/>
    <row r="945" s="51" customFormat="1" ht="15.75" customHeight="1" x14ac:dyDescent="0.2"/>
    <row r="946" s="51" customFormat="1" ht="15.75" customHeight="1" x14ac:dyDescent="0.2"/>
    <row r="947" s="51" customFormat="1" ht="15.75" customHeight="1" x14ac:dyDescent="0.2"/>
    <row r="948" s="51" customFormat="1" ht="15.75" customHeight="1" x14ac:dyDescent="0.2"/>
    <row r="949" s="51" customFormat="1" ht="15.75" customHeight="1" x14ac:dyDescent="0.2"/>
    <row r="950" s="51" customFormat="1" ht="15.75" customHeight="1" x14ac:dyDescent="0.2"/>
    <row r="951" s="51" customFormat="1" ht="15.75" customHeight="1" x14ac:dyDescent="0.2"/>
    <row r="952" s="51" customFormat="1" ht="15.75" customHeight="1" x14ac:dyDescent="0.2"/>
    <row r="953" s="51" customFormat="1" ht="15.75" customHeight="1" x14ac:dyDescent="0.2"/>
    <row r="954" s="51" customFormat="1" ht="15.75" customHeight="1" x14ac:dyDescent="0.2"/>
    <row r="955" s="51" customFormat="1" ht="15.75" customHeight="1" x14ac:dyDescent="0.2"/>
    <row r="956" s="51" customFormat="1" ht="15.75" customHeight="1" x14ac:dyDescent="0.2"/>
    <row r="957" s="51" customFormat="1" ht="15.75" customHeight="1" x14ac:dyDescent="0.2"/>
    <row r="958" s="51" customFormat="1" ht="15.75" customHeight="1" x14ac:dyDescent="0.2"/>
    <row r="959" s="51" customFormat="1" ht="15.75" customHeight="1" x14ac:dyDescent="0.2"/>
    <row r="960" s="51" customFormat="1" ht="15.75" customHeight="1" x14ac:dyDescent="0.2"/>
    <row r="961" s="51" customFormat="1" ht="15.75" customHeight="1" x14ac:dyDescent="0.2"/>
    <row r="962" s="51" customFormat="1" ht="15.75" customHeight="1" x14ac:dyDescent="0.2"/>
    <row r="963" s="51" customFormat="1" ht="15.75" customHeight="1" x14ac:dyDescent="0.2"/>
    <row r="964" s="51" customFormat="1" ht="15.75" customHeight="1" x14ac:dyDescent="0.2"/>
    <row r="965" s="51" customFormat="1" ht="15.75" customHeight="1" x14ac:dyDescent="0.2"/>
    <row r="966" s="51" customFormat="1" ht="15.75" customHeight="1" x14ac:dyDescent="0.2"/>
    <row r="967" s="51" customFormat="1" ht="15.75" customHeight="1" x14ac:dyDescent="0.2"/>
    <row r="968" s="51" customFormat="1" ht="15.75" customHeight="1" x14ac:dyDescent="0.2"/>
    <row r="969" s="51" customFormat="1" ht="15.75" customHeight="1" x14ac:dyDescent="0.2"/>
    <row r="970" s="51" customFormat="1" ht="15.75" customHeight="1" x14ac:dyDescent="0.2"/>
    <row r="971" s="51" customFormat="1" ht="15.75" customHeight="1" x14ac:dyDescent="0.2"/>
    <row r="972" s="51" customFormat="1" ht="15.75" customHeight="1" x14ac:dyDescent="0.2"/>
    <row r="973" s="51" customFormat="1" ht="15.75" customHeight="1" x14ac:dyDescent="0.2"/>
    <row r="974" s="51" customFormat="1" ht="15.75" customHeight="1" x14ac:dyDescent="0.2"/>
    <row r="975" s="51" customFormat="1" ht="15.75" customHeight="1" x14ac:dyDescent="0.2"/>
    <row r="976" s="51" customFormat="1" ht="15.75" customHeight="1" x14ac:dyDescent="0.2"/>
    <row r="977" s="51" customFormat="1" ht="15.75" customHeight="1" x14ac:dyDescent="0.2"/>
    <row r="978" s="51" customFormat="1" ht="15.75" customHeight="1" x14ac:dyDescent="0.2"/>
    <row r="979" s="51" customFormat="1" ht="15.75" customHeight="1" x14ac:dyDescent="0.2"/>
    <row r="980" s="51" customFormat="1" ht="15.75" customHeight="1" x14ac:dyDescent="0.2"/>
    <row r="981" s="51" customFormat="1" ht="15.75" customHeight="1" x14ac:dyDescent="0.2"/>
    <row r="982" s="51" customFormat="1" ht="15.75" customHeight="1" x14ac:dyDescent="0.2"/>
    <row r="983" s="51" customFormat="1" ht="15.75" customHeight="1" x14ac:dyDescent="0.2"/>
    <row r="984" s="51" customFormat="1" ht="15.75" customHeight="1" x14ac:dyDescent="0.2"/>
    <row r="985" s="51" customFormat="1" ht="15.75" customHeight="1" x14ac:dyDescent="0.2"/>
    <row r="986" s="51" customFormat="1" ht="15.75" customHeight="1" x14ac:dyDescent="0.2"/>
    <row r="987" s="51" customFormat="1" ht="15.75" customHeight="1" x14ac:dyDescent="0.2"/>
    <row r="988" s="51" customFormat="1" ht="15.75" customHeight="1" x14ac:dyDescent="0.2"/>
    <row r="989" s="51" customFormat="1" ht="15.75" customHeight="1" x14ac:dyDescent="0.2"/>
    <row r="990" s="51" customFormat="1" ht="15.75" customHeight="1" x14ac:dyDescent="0.2"/>
    <row r="991" s="51" customFormat="1" ht="15.75" customHeight="1" x14ac:dyDescent="0.2"/>
    <row r="992" s="51" customFormat="1" ht="15.75" customHeight="1" x14ac:dyDescent="0.2"/>
    <row r="993" s="51" customFormat="1" ht="15.75" customHeight="1" x14ac:dyDescent="0.2"/>
    <row r="994" s="51" customFormat="1" ht="15.75" customHeight="1" x14ac:dyDescent="0.2"/>
    <row r="995" s="51" customFormat="1" ht="15.75" customHeight="1" x14ac:dyDescent="0.2"/>
    <row r="996" s="51" customFormat="1" ht="15.75" customHeight="1" x14ac:dyDescent="0.2"/>
    <row r="997" s="51" customFormat="1" ht="15.75" customHeight="1" x14ac:dyDescent="0.2"/>
    <row r="998" s="51" customFormat="1" ht="15.75" customHeight="1" x14ac:dyDescent="0.2"/>
    <row r="999" s="51" customFormat="1" ht="15.75" customHeight="1" x14ac:dyDescent="0.2"/>
    <row r="1000" s="51" customFormat="1" ht="15.75" customHeight="1" x14ac:dyDescent="0.2"/>
  </sheetData>
  <mergeCells count="3">
    <mergeCell ref="I1:J1"/>
    <mergeCell ref="N1:O1"/>
    <mergeCell ref="Q1:R1"/>
  </mergeCells>
  <conditionalFormatting sqref="I1:J229 N1:O229 Q1:R229 P33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3203F06-6572-44A3-9C80-9C416E921371}">
          <x14:formula1>
            <xm:f>DADOS!$A$2:$A$7</xm:f>
          </x14:formula1>
          <xm:sqref>A2:A32</xm:sqref>
        </x14:dataValidation>
        <x14:dataValidation type="list" allowBlank="1" showInputMessage="1" showErrorMessage="1" xr:uid="{F1178412-D5EB-4DFD-9D85-5039ECAE27D5}">
          <x14:formula1>
            <xm:f>DADOS!$B$2:$B$5</xm:f>
          </x14:formula1>
          <xm:sqref>C2:C32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000"/>
  <sheetViews>
    <sheetView workbookViewId="0">
      <selection activeCell="B9" sqref="B9"/>
    </sheetView>
  </sheetViews>
  <sheetFormatPr defaultColWidth="12.5703125" defaultRowHeight="15" customHeight="1" x14ac:dyDescent="0.2"/>
  <cols>
    <col min="1" max="1" width="11.140625" style="19" bestFit="1" customWidth="1"/>
    <col min="2" max="2" width="14.7109375" style="19" bestFit="1" customWidth="1"/>
    <col min="3" max="3" width="25" style="19" bestFit="1" customWidth="1"/>
    <col min="4" max="4" width="13.85546875" style="19" bestFit="1" customWidth="1"/>
    <col min="5" max="5" width="27.85546875" style="19" bestFit="1" customWidth="1"/>
    <col min="6" max="6" width="10.42578125" style="19" bestFit="1" customWidth="1"/>
    <col min="7" max="7" width="14.140625" style="19" bestFit="1" customWidth="1"/>
    <col min="8" max="8" width="14.5703125" style="19" bestFit="1" customWidth="1"/>
    <col min="9" max="9" width="11.28515625" style="19" bestFit="1" customWidth="1"/>
    <col min="10" max="16384" width="12.5703125" style="19"/>
  </cols>
  <sheetData>
    <row r="1" spans="1:24" ht="15.75" customHeight="1" x14ac:dyDescent="0.2">
      <c r="A1" s="15"/>
      <c r="B1" s="118"/>
      <c r="C1" s="15" t="s">
        <v>57</v>
      </c>
      <c r="D1" s="119">
        <v>45474</v>
      </c>
      <c r="F1" s="120"/>
      <c r="G1" s="103"/>
      <c r="H1" s="15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</row>
    <row r="2" spans="1:24" ht="15.75" customHeight="1" x14ac:dyDescent="0.2">
      <c r="A2" s="15"/>
      <c r="B2" s="118"/>
      <c r="C2" s="15" t="s">
        <v>58</v>
      </c>
      <c r="D2" s="119">
        <v>45504</v>
      </c>
      <c r="E2" s="121" t="s">
        <v>59</v>
      </c>
      <c r="F2" s="119">
        <v>45473</v>
      </c>
      <c r="G2" s="103"/>
      <c r="H2" s="15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4" ht="15.75" customHeight="1" x14ac:dyDescent="0.2">
      <c r="A3" s="14" t="s">
        <v>0</v>
      </c>
      <c r="B3" s="122" t="s">
        <v>60</v>
      </c>
      <c r="C3" s="14" t="s">
        <v>33</v>
      </c>
      <c r="D3" s="122" t="s">
        <v>61</v>
      </c>
      <c r="E3" s="123" t="s">
        <v>35</v>
      </c>
      <c r="F3" s="14" t="s">
        <v>36</v>
      </c>
      <c r="G3" s="103" t="s">
        <v>62</v>
      </c>
      <c r="H3" s="15" t="s">
        <v>63</v>
      </c>
      <c r="I3" s="124" t="s">
        <v>25</v>
      </c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</row>
    <row r="4" spans="1:24" ht="15.75" customHeight="1" x14ac:dyDescent="0.2">
      <c r="A4" s="125" t="str">
        <f>Carteira!A2</f>
        <v>MXRF11</v>
      </c>
      <c r="B4" s="34">
        <f>SUMIFS(Dividendos!C:C,Dividendos!B:B,A4,Dividendos!A:A,"&gt;"&amp;$D$1,Dividendos!A:A,"&lt;="&amp;$D$2)</f>
        <v>15</v>
      </c>
      <c r="C4" s="125">
        <f>SUMIFS(Dividendos!D:D,Dividendos!B:B,A4,Dividendos!A:A,"&gt;"&amp;$D$1,Dividendos!A:A,"&lt;="&amp;$D$2)</f>
        <v>150</v>
      </c>
      <c r="D4" s="34">
        <f>SUMIFS(Dividendos!E:E,Dividendos!B:B,A4,Dividendos!A:A,"&gt;"&amp;$D$1,Dividendos!A:A,"&lt;="&amp;$D$2)</f>
        <v>0.1</v>
      </c>
      <c r="E4" s="34">
        <f ca="1">IFERROR(__xludf.DUMMYFUNCTION("iferror(INDEX(GOOGLEFINANCE(A4,""price"",$F$2),2,2))"),10.11)</f>
        <v>10.11</v>
      </c>
      <c r="F4" s="33">
        <v>9.8911968349999994E-3</v>
      </c>
      <c r="G4" s="126">
        <v>3.715E-3</v>
      </c>
      <c r="H4" s="126">
        <v>4.8999999999999998E-3</v>
      </c>
      <c r="I4" s="34">
        <f t="shared" ref="I4:I33" ca="1" si="0">IF(ISBLANK(A4),"",E4*C4)</f>
        <v>1516.5</v>
      </c>
    </row>
    <row r="5" spans="1:24" ht="15.75" customHeight="1" x14ac:dyDescent="0.2">
      <c r="A5" s="125" t="str">
        <f>Carteira!A3</f>
        <v>HGBS11</v>
      </c>
      <c r="B5" s="34">
        <f>SUMIFS(Dividendos!C:C,Dividendos!B:B,A5,Dividendos!A:A,"&gt;"&amp;$D$1,Dividendos!A:A,"&lt;="&amp;$D$2)</f>
        <v>35</v>
      </c>
      <c r="C5" s="125">
        <f>SUMIFS(Dividendos!D:D,Dividendos!B:B,A5,Dividendos!A:A,"&gt;"&amp;$D$1,Dividendos!A:A,"&lt;="&amp;$D$2)</f>
        <v>20</v>
      </c>
      <c r="D5" s="34">
        <f>SUMIFS(Dividendos!E:E,Dividendos!B:B,A5,Dividendos!A:A,"&gt;"&amp;$D$1,Dividendos!A:A,"&lt;="&amp;$D$2)</f>
        <v>1.75</v>
      </c>
      <c r="E5" s="34">
        <f ca="1">IFERROR(__xludf.DUMMYFUNCTION("iferror(INDEX(GOOGLEFINANCE(A5,""price"",$F$2),2,2))"),212.39)</f>
        <v>212.39</v>
      </c>
      <c r="F5" s="33">
        <v>8.2395593009999997E-3</v>
      </c>
      <c r="G5" s="33">
        <f t="shared" ref="G5:G33" si="1">IF(ISBLANK(A5),"",$G$4)</f>
        <v>3.715E-3</v>
      </c>
      <c r="H5" s="33">
        <f t="shared" ref="H5:H33" si="2">IF(ISBLANK(A5),"",$H$4)</f>
        <v>4.8999999999999998E-3</v>
      </c>
      <c r="I5" s="34">
        <f t="shared" ca="1" si="0"/>
        <v>4247.7999999999993</v>
      </c>
    </row>
    <row r="6" spans="1:24" ht="15.75" customHeight="1" x14ac:dyDescent="0.2">
      <c r="A6" s="125" t="str">
        <f>Carteira!A4</f>
        <v>HGLG11</v>
      </c>
      <c r="B6" s="34">
        <f>SUMIFS(Dividendos!C:C,Dividendos!B:B,A6,Dividendos!A:A,"&gt;"&amp;$D$1,Dividendos!A:A,"&lt;="&amp;$D$2)</f>
        <v>11</v>
      </c>
      <c r="C6" s="125">
        <f>SUMIFS(Dividendos!D:D,Dividendos!B:B,A6,Dividendos!A:A,"&gt;"&amp;$D$1,Dividendos!A:A,"&lt;="&amp;$D$2)</f>
        <v>10</v>
      </c>
      <c r="D6" s="34">
        <f>SUMIFS(Dividendos!E:E,Dividendos!B:B,A6,Dividendos!A:A,"&gt;"&amp;$D$1,Dividendos!A:A,"&lt;="&amp;$D$2)</f>
        <v>1.1000000000000001</v>
      </c>
      <c r="E6" s="34">
        <f ca="1">IFERROR(__xludf.DUMMYFUNCTION("iferror(INDEX(GOOGLEFINANCE(A6,""price"",$F$2),2,2))"),158.54)</f>
        <v>158.54</v>
      </c>
      <c r="F6" s="33">
        <v>6.9383120979999999E-3</v>
      </c>
      <c r="G6" s="33">
        <f t="shared" si="1"/>
        <v>3.715E-3</v>
      </c>
      <c r="H6" s="33">
        <f t="shared" si="2"/>
        <v>4.8999999999999998E-3</v>
      </c>
      <c r="I6" s="34">
        <f t="shared" ca="1" si="0"/>
        <v>1585.3999999999999</v>
      </c>
    </row>
    <row r="7" spans="1:24" ht="15.75" customHeight="1" x14ac:dyDescent="0.2">
      <c r="A7" s="125" t="str">
        <f>Carteira!A5</f>
        <v>TRBL11</v>
      </c>
      <c r="B7" s="34">
        <f>SUMIFS(Dividendos!C:C,Dividendos!B:B,A7,Dividendos!A:A,"&gt;"&amp;$D$1,Dividendos!A:A,"&lt;="&amp;$D$2)</f>
        <v>8.5</v>
      </c>
      <c r="C7" s="125">
        <f>SUMIFS(Dividendos!D:D,Dividendos!B:B,A7,Dividendos!A:A,"&gt;"&amp;$D$1,Dividendos!A:A,"&lt;="&amp;$D$2)</f>
        <v>10</v>
      </c>
      <c r="D7" s="34">
        <f>SUMIFS(Dividendos!E:E,Dividendos!B:B,A7,Dividendos!A:A,"&gt;"&amp;$D$1,Dividendos!A:A,"&lt;="&amp;$D$2)</f>
        <v>0.85</v>
      </c>
      <c r="E7" s="34">
        <f ca="1">IFERROR(__xludf.DUMMYFUNCTION("iferror(INDEX(GOOGLEFINANCE(A7,""price"",$F$2),2,2))"),97.5)</f>
        <v>97.5</v>
      </c>
      <c r="F7" s="33">
        <v>8.7179487179999994E-3</v>
      </c>
      <c r="G7" s="33">
        <f t="shared" si="1"/>
        <v>3.715E-3</v>
      </c>
      <c r="H7" s="33">
        <f t="shared" si="2"/>
        <v>4.8999999999999998E-3</v>
      </c>
      <c r="I7" s="34">
        <f t="shared" ca="1" si="0"/>
        <v>975</v>
      </c>
    </row>
    <row r="8" spans="1:24" ht="15.75" customHeight="1" x14ac:dyDescent="0.2">
      <c r="A8" s="125" t="str">
        <f>Carteira!A6</f>
        <v>BCFF11</v>
      </c>
      <c r="B8" s="34">
        <f>SUMIFS(Dividendos!C:C,Dividendos!B:B,A8,Dividendos!A:A,"&gt;"&amp;$D$1,Dividendos!A:A,"&lt;="&amp;$D$2)</f>
        <v>7</v>
      </c>
      <c r="C8" s="125">
        <f>SUMIFS(Dividendos!D:D,Dividendos!B:B,A8,Dividendos!A:A,"&gt;"&amp;$D$1,Dividendos!A:A,"&lt;="&amp;$D$2)</f>
        <v>100</v>
      </c>
      <c r="D8" s="34">
        <f>SUMIFS(Dividendos!E:E,Dividendos!B:B,A8,Dividendos!A:A,"&gt;"&amp;$D$1,Dividendos!A:A,"&lt;="&amp;$D$2)</f>
        <v>7.0000000000000007E-2</v>
      </c>
      <c r="E8" s="34" t="str">
        <f ca="1">IFERROR(__xludf.DUMMYFUNCTION("iferror(INDEX(GOOGLEFINANCE(A8,""price"",$F$2),2,2))"),"")</f>
        <v/>
      </c>
      <c r="F8" s="33" t="s">
        <v>66</v>
      </c>
      <c r="G8" s="33">
        <f t="shared" si="1"/>
        <v>3.715E-3</v>
      </c>
      <c r="H8" s="33">
        <f t="shared" si="2"/>
        <v>4.8999999999999998E-3</v>
      </c>
      <c r="I8" s="34" t="e">
        <f t="shared" ca="1" si="0"/>
        <v>#VALUE!</v>
      </c>
    </row>
    <row r="9" spans="1:24" ht="15.75" customHeight="1" x14ac:dyDescent="0.2">
      <c r="A9" s="125" t="str">
        <f>Carteira!A7</f>
        <v>VRTA11</v>
      </c>
      <c r="B9" s="34">
        <f>SUMIFS(Dividendos!C:C,Dividendos!B:B,A9,Dividendos!A:A,"&gt;"&amp;$D$1,Dividendos!A:A,"&lt;="&amp;$D$2)</f>
        <v>18</v>
      </c>
      <c r="C9" s="125">
        <f>SUMIFS(Dividendos!D:D,Dividendos!B:B,A9,Dividendos!A:A,"&gt;"&amp;$D$1,Dividendos!A:A,"&lt;="&amp;$D$2)</f>
        <v>20</v>
      </c>
      <c r="D9" s="34">
        <f>SUMIFS(Dividendos!E:E,Dividendos!B:B,A9,Dividendos!A:A,"&gt;"&amp;$D$1,Dividendos!A:A,"&lt;="&amp;$D$2)</f>
        <v>0.9</v>
      </c>
      <c r="E9" s="34">
        <f ca="1">IFERROR(__xludf.DUMMYFUNCTION("iferror(INDEX(GOOGLEFINANCE(A9,""price"",$F$2),2,2))"),86.75)</f>
        <v>86.75</v>
      </c>
      <c r="F9" s="33">
        <v>1.0374639769999999E-2</v>
      </c>
      <c r="G9" s="33">
        <f t="shared" si="1"/>
        <v>3.715E-3</v>
      </c>
      <c r="H9" s="33">
        <f t="shared" si="2"/>
        <v>4.8999999999999998E-3</v>
      </c>
      <c r="I9" s="34">
        <f t="shared" ca="1" si="0"/>
        <v>1735</v>
      </c>
    </row>
    <row r="10" spans="1:24" ht="15.75" customHeight="1" x14ac:dyDescent="0.2">
      <c r="A10" s="125">
        <f>Carteira!A8</f>
        <v>0</v>
      </c>
      <c r="B10" s="34">
        <f>SUMIFS(Dividendos!C:C,Dividendos!B:B,A10,Dividendos!A:A,"&gt;"&amp;$D$1,Dividendos!A:A,"&lt;="&amp;$D$2)</f>
        <v>0</v>
      </c>
      <c r="C10" s="125">
        <f>SUMIFS(Dividendos!D:D,Dividendos!B:B,A10,Dividendos!A:A,"&gt;"&amp;$D$1,Dividendos!A:A,"&lt;="&amp;$D$2)</f>
        <v>0</v>
      </c>
      <c r="D10" s="34">
        <f>SUMIFS(Dividendos!E:E,Dividendos!B:B,A10,Dividendos!A:A,"&gt;"&amp;$D$1,Dividendos!A:A,"&lt;="&amp;$D$2)</f>
        <v>0</v>
      </c>
      <c r="E10" s="34" t="str">
        <f ca="1">IFERROR(__xludf.DUMMYFUNCTION("iferror(INDEX(GOOGLEFINANCE(A10,""price"",$F$2),2,2))"),"")</f>
        <v/>
      </c>
      <c r="F10" s="33" t="s">
        <v>66</v>
      </c>
      <c r="G10" s="33">
        <f t="shared" si="1"/>
        <v>3.715E-3</v>
      </c>
      <c r="H10" s="33">
        <f t="shared" si="2"/>
        <v>4.8999999999999998E-3</v>
      </c>
      <c r="I10" s="34" t="e">
        <f t="shared" ca="1" si="0"/>
        <v>#VALUE!</v>
      </c>
    </row>
    <row r="11" spans="1:24" ht="15.75" customHeight="1" x14ac:dyDescent="0.2">
      <c r="A11" s="125">
        <f>Carteira!A9</f>
        <v>0</v>
      </c>
      <c r="B11" s="34">
        <f>SUMIFS(Dividendos!C:C,Dividendos!B:B,A11,Dividendos!A:A,"&gt;"&amp;$D$1,Dividendos!A:A,"&lt;="&amp;$D$2)</f>
        <v>0</v>
      </c>
      <c r="C11" s="125">
        <f>SUMIFS(Dividendos!D:D,Dividendos!B:B,A11,Dividendos!A:A,"&gt;"&amp;$D$1,Dividendos!A:A,"&lt;="&amp;$D$2)</f>
        <v>0</v>
      </c>
      <c r="D11" s="34">
        <f>SUMIFS(Dividendos!E:E,Dividendos!B:B,A11,Dividendos!A:A,"&gt;"&amp;$D$1,Dividendos!A:A,"&lt;="&amp;$D$2)</f>
        <v>0</v>
      </c>
      <c r="E11" s="34" t="str">
        <f ca="1">IFERROR(__xludf.DUMMYFUNCTION("iferror(INDEX(GOOGLEFINANCE(A11,""price"",$F$2),2,2))"),"")</f>
        <v/>
      </c>
      <c r="F11" s="33" t="s">
        <v>66</v>
      </c>
      <c r="G11" s="33">
        <f t="shared" si="1"/>
        <v>3.715E-3</v>
      </c>
      <c r="H11" s="33">
        <f t="shared" si="2"/>
        <v>4.8999999999999998E-3</v>
      </c>
      <c r="I11" s="34" t="e">
        <f t="shared" ca="1" si="0"/>
        <v>#VALUE!</v>
      </c>
      <c r="O11" s="15"/>
      <c r="P11" s="118"/>
      <c r="Q11" s="15"/>
      <c r="R11" s="118"/>
      <c r="S11" s="127"/>
      <c r="T11" s="127"/>
    </row>
    <row r="12" spans="1:24" ht="15.75" customHeight="1" x14ac:dyDescent="0.2">
      <c r="A12" s="125">
        <f>Carteira!A10</f>
        <v>0</v>
      </c>
      <c r="B12" s="34">
        <f>SUMIFS(Dividendos!C:C,Dividendos!B:B,A12,Dividendos!A:A,"&gt;"&amp;$D$1,Dividendos!A:A,"&lt;="&amp;$D$2)</f>
        <v>0</v>
      </c>
      <c r="C12" s="125">
        <f>SUMIFS(Dividendos!D:D,Dividendos!B:B,A12,Dividendos!A:A,"&gt;"&amp;$D$1,Dividendos!A:A,"&lt;="&amp;$D$2)</f>
        <v>0</v>
      </c>
      <c r="D12" s="34">
        <f>SUMIFS(Dividendos!E:E,Dividendos!B:B,A12,Dividendos!A:A,"&gt;"&amp;$D$1,Dividendos!A:A,"&lt;="&amp;$D$2)</f>
        <v>0</v>
      </c>
      <c r="E12" s="34" t="str">
        <f ca="1">IFERROR(__xludf.DUMMYFUNCTION("iferror(INDEX(GOOGLEFINANCE(A12,""price"",$F$2),2,2))"),"")</f>
        <v/>
      </c>
      <c r="F12" s="33" t="s">
        <v>66</v>
      </c>
      <c r="G12" s="33">
        <f t="shared" si="1"/>
        <v>3.715E-3</v>
      </c>
      <c r="H12" s="33">
        <f t="shared" si="2"/>
        <v>4.8999999999999998E-3</v>
      </c>
      <c r="I12" s="34" t="e">
        <f t="shared" ca="1" si="0"/>
        <v>#VALUE!</v>
      </c>
      <c r="P12" s="128"/>
      <c r="R12" s="128"/>
      <c r="S12" s="128"/>
      <c r="T12" s="126"/>
    </row>
    <row r="13" spans="1:24" ht="15.75" customHeight="1" x14ac:dyDescent="0.2">
      <c r="A13" s="125">
        <f>Carteira!A11</f>
        <v>0</v>
      </c>
      <c r="B13" s="34">
        <f>SUMIFS(Dividendos!C:C,Dividendos!B:B,A13,Dividendos!A:A,"&gt;"&amp;$D$1,Dividendos!A:A,"&lt;="&amp;$D$2)</f>
        <v>0</v>
      </c>
      <c r="C13" s="125">
        <f>SUMIFS(Dividendos!D:D,Dividendos!B:B,A13,Dividendos!A:A,"&gt;"&amp;$D$1,Dividendos!A:A,"&lt;="&amp;$D$2)</f>
        <v>0</v>
      </c>
      <c r="D13" s="34">
        <f>SUMIFS(Dividendos!E:E,Dividendos!B:B,A13,Dividendos!A:A,"&gt;"&amp;$D$1,Dividendos!A:A,"&lt;="&amp;$D$2)</f>
        <v>0</v>
      </c>
      <c r="E13" s="34" t="str">
        <f ca="1">IFERROR(__xludf.DUMMYFUNCTION("iferror(INDEX(GOOGLEFINANCE(A13,""price"",$F$2),2,2))"),"")</f>
        <v/>
      </c>
      <c r="F13" s="33" t="s">
        <v>66</v>
      </c>
      <c r="G13" s="33">
        <f t="shared" si="1"/>
        <v>3.715E-3</v>
      </c>
      <c r="H13" s="33">
        <f t="shared" si="2"/>
        <v>4.8999999999999998E-3</v>
      </c>
      <c r="I13" s="34" t="e">
        <f t="shared" ca="1" si="0"/>
        <v>#VALUE!</v>
      </c>
      <c r="P13" s="128"/>
      <c r="R13" s="128"/>
      <c r="S13" s="128"/>
      <c r="T13" s="126"/>
    </row>
    <row r="14" spans="1:24" ht="15.75" customHeight="1" x14ac:dyDescent="0.2">
      <c r="A14" s="125">
        <f>Carteira!A12</f>
        <v>0</v>
      </c>
      <c r="B14" s="34">
        <f>SUMIFS(Dividendos!C:C,Dividendos!B:B,A14,Dividendos!A:A,"&gt;"&amp;$D$1,Dividendos!A:A,"&lt;="&amp;$D$2)</f>
        <v>0</v>
      </c>
      <c r="C14" s="125">
        <f>SUMIFS(Dividendos!D:D,Dividendos!B:B,A14,Dividendos!A:A,"&gt;"&amp;$D$1,Dividendos!A:A,"&lt;="&amp;$D$2)</f>
        <v>0</v>
      </c>
      <c r="D14" s="34">
        <f>SUMIFS(Dividendos!E:E,Dividendos!B:B,A14,Dividendos!A:A,"&gt;"&amp;$D$1,Dividendos!A:A,"&lt;="&amp;$D$2)</f>
        <v>0</v>
      </c>
      <c r="E14" s="34" t="str">
        <f ca="1">IFERROR(__xludf.DUMMYFUNCTION("iferror(INDEX(GOOGLEFINANCE(A14,""price"",$F$2),2,2))"),"")</f>
        <v/>
      </c>
      <c r="F14" s="33" t="s">
        <v>66</v>
      </c>
      <c r="G14" s="33">
        <f t="shared" si="1"/>
        <v>3.715E-3</v>
      </c>
      <c r="H14" s="33">
        <f t="shared" si="2"/>
        <v>4.8999999999999998E-3</v>
      </c>
      <c r="I14" s="34" t="e">
        <f t="shared" ca="1" si="0"/>
        <v>#VALUE!</v>
      </c>
      <c r="P14" s="128"/>
      <c r="R14" s="128"/>
      <c r="S14" s="128"/>
      <c r="T14" s="126"/>
    </row>
    <row r="15" spans="1:24" ht="15.75" customHeight="1" x14ac:dyDescent="0.2">
      <c r="A15" s="125">
        <f>Carteira!A13</f>
        <v>0</v>
      </c>
      <c r="B15" s="34">
        <f>SUMIFS(Dividendos!C:C,Dividendos!B:B,A15,Dividendos!A:A,"&gt;"&amp;$D$1,Dividendos!A:A,"&lt;="&amp;$D$2)</f>
        <v>0</v>
      </c>
      <c r="C15" s="125">
        <f>SUMIFS(Dividendos!D:D,Dividendos!B:B,A15,Dividendos!A:A,"&gt;"&amp;$D$1,Dividendos!A:A,"&lt;="&amp;$D$2)</f>
        <v>0</v>
      </c>
      <c r="D15" s="34">
        <f>SUMIFS(Dividendos!E:E,Dividendos!B:B,A15,Dividendos!A:A,"&gt;"&amp;$D$1,Dividendos!A:A,"&lt;="&amp;$D$2)</f>
        <v>0</v>
      </c>
      <c r="E15" s="34" t="str">
        <f ca="1">IFERROR(__xludf.DUMMYFUNCTION("iferror(INDEX(GOOGLEFINANCE(A15,""price"",$F$2),2,2))"),"")</f>
        <v/>
      </c>
      <c r="F15" s="33" t="s">
        <v>66</v>
      </c>
      <c r="G15" s="33">
        <f t="shared" si="1"/>
        <v>3.715E-3</v>
      </c>
      <c r="H15" s="33">
        <f t="shared" si="2"/>
        <v>4.8999999999999998E-3</v>
      </c>
      <c r="I15" s="34" t="e">
        <f t="shared" ca="1" si="0"/>
        <v>#VALUE!</v>
      </c>
      <c r="P15" s="128"/>
      <c r="R15" s="128"/>
      <c r="S15" s="128"/>
      <c r="T15" s="126"/>
    </row>
    <row r="16" spans="1:24" ht="15.75" customHeight="1" x14ac:dyDescent="0.2">
      <c r="A16" s="125">
        <f>Carteira!A14</f>
        <v>0</v>
      </c>
      <c r="B16" s="34">
        <f>SUMIFS(Dividendos!C:C,Dividendos!B:B,A16,Dividendos!A:A,"&gt;"&amp;$D$1,Dividendos!A:A,"&lt;="&amp;$D$2)</f>
        <v>0</v>
      </c>
      <c r="C16" s="125">
        <f>SUMIFS(Dividendos!D:D,Dividendos!B:B,A16,Dividendos!A:A,"&gt;"&amp;$D$1,Dividendos!A:A,"&lt;="&amp;$D$2)</f>
        <v>0</v>
      </c>
      <c r="D16" s="34">
        <f>SUMIFS(Dividendos!E:E,Dividendos!B:B,A16,Dividendos!A:A,"&gt;"&amp;$D$1,Dividendos!A:A,"&lt;="&amp;$D$2)</f>
        <v>0</v>
      </c>
      <c r="E16" s="34" t="str">
        <f ca="1">IFERROR(__xludf.DUMMYFUNCTION("iferror(INDEX(GOOGLEFINANCE(A16,""price"",$F$2),2,2))"),"")</f>
        <v/>
      </c>
      <c r="F16" s="33" t="s">
        <v>66</v>
      </c>
      <c r="G16" s="33">
        <f t="shared" si="1"/>
        <v>3.715E-3</v>
      </c>
      <c r="H16" s="33">
        <f t="shared" si="2"/>
        <v>4.8999999999999998E-3</v>
      </c>
      <c r="I16" s="34" t="e">
        <f t="shared" ca="1" si="0"/>
        <v>#VALUE!</v>
      </c>
      <c r="P16" s="128"/>
      <c r="R16" s="128"/>
      <c r="S16" s="128"/>
      <c r="T16" s="126"/>
    </row>
    <row r="17" spans="1:20" ht="15.75" customHeight="1" x14ac:dyDescent="0.2">
      <c r="A17" s="125">
        <f>Carteira!A15</f>
        <v>0</v>
      </c>
      <c r="B17" s="34">
        <f>SUMIFS(Dividendos!C:C,Dividendos!B:B,A17,Dividendos!A:A,"&gt;"&amp;$D$1,Dividendos!A:A,"&lt;="&amp;$D$2)</f>
        <v>0</v>
      </c>
      <c r="C17" s="125">
        <f>SUMIFS(Dividendos!D:D,Dividendos!B:B,A17,Dividendos!A:A,"&gt;"&amp;$D$1,Dividendos!A:A,"&lt;="&amp;$D$2)</f>
        <v>0</v>
      </c>
      <c r="D17" s="34">
        <f>SUMIFS(Dividendos!E:E,Dividendos!B:B,A17,Dividendos!A:A,"&gt;"&amp;$D$1,Dividendos!A:A,"&lt;="&amp;$D$2)</f>
        <v>0</v>
      </c>
      <c r="E17" s="34" t="str">
        <f ca="1">IFERROR(__xludf.DUMMYFUNCTION("iferror(INDEX(GOOGLEFINANCE(A17,""price"",$F$2),2,2))"),"")</f>
        <v/>
      </c>
      <c r="F17" s="33" t="s">
        <v>66</v>
      </c>
      <c r="G17" s="33">
        <f t="shared" si="1"/>
        <v>3.715E-3</v>
      </c>
      <c r="H17" s="33">
        <f t="shared" si="2"/>
        <v>4.8999999999999998E-3</v>
      </c>
      <c r="I17" s="34" t="e">
        <f t="shared" ca="1" si="0"/>
        <v>#VALUE!</v>
      </c>
      <c r="P17" s="128"/>
      <c r="R17" s="128"/>
      <c r="S17" s="128"/>
      <c r="T17" s="126"/>
    </row>
    <row r="18" spans="1:20" ht="15.75" customHeight="1" x14ac:dyDescent="0.2">
      <c r="A18" s="125">
        <f>Carteira!A16</f>
        <v>0</v>
      </c>
      <c r="B18" s="34">
        <f>SUMIFS(Dividendos!C:C,Dividendos!B:B,A18,Dividendos!A:A,"&gt;"&amp;$D$1,Dividendos!A:A,"&lt;="&amp;$D$2)</f>
        <v>0</v>
      </c>
      <c r="C18" s="125">
        <f>SUMIFS(Dividendos!D:D,Dividendos!B:B,A18,Dividendos!A:A,"&gt;"&amp;$D$1,Dividendos!A:A,"&lt;="&amp;$D$2)</f>
        <v>0</v>
      </c>
      <c r="D18" s="34">
        <f>SUMIFS(Dividendos!E:E,Dividendos!B:B,A18,Dividendos!A:A,"&gt;"&amp;$D$1,Dividendos!A:A,"&lt;="&amp;$D$2)</f>
        <v>0</v>
      </c>
      <c r="E18" s="34" t="str">
        <f ca="1">IFERROR(__xludf.DUMMYFUNCTION("iferror(INDEX(GOOGLEFINANCE(A18,""price"",$F$2),2,2))"),"")</f>
        <v/>
      </c>
      <c r="F18" s="33" t="s">
        <v>66</v>
      </c>
      <c r="G18" s="33">
        <f t="shared" si="1"/>
        <v>3.715E-3</v>
      </c>
      <c r="H18" s="33">
        <f t="shared" si="2"/>
        <v>4.8999999999999998E-3</v>
      </c>
      <c r="I18" s="34" t="e">
        <f t="shared" ca="1" si="0"/>
        <v>#VALUE!</v>
      </c>
      <c r="P18" s="128"/>
      <c r="R18" s="128"/>
      <c r="S18" s="128"/>
      <c r="T18" s="126"/>
    </row>
    <row r="19" spans="1:20" ht="15.75" customHeight="1" x14ac:dyDescent="0.2">
      <c r="A19" s="125">
        <f>Carteira!A17</f>
        <v>0</v>
      </c>
      <c r="B19" s="34">
        <f>SUMIFS(Dividendos!C:C,Dividendos!B:B,A19,Dividendos!A:A,"&gt;"&amp;$D$1,Dividendos!A:A,"&lt;="&amp;$D$2)</f>
        <v>0</v>
      </c>
      <c r="C19" s="125">
        <f>SUMIFS(Dividendos!D:D,Dividendos!B:B,A19,Dividendos!A:A,"&gt;"&amp;$D$1,Dividendos!A:A,"&lt;="&amp;$D$2)</f>
        <v>0</v>
      </c>
      <c r="D19" s="34">
        <f>SUMIFS(Dividendos!E:E,Dividendos!B:B,A19,Dividendos!A:A,"&gt;"&amp;$D$1,Dividendos!A:A,"&lt;="&amp;$D$2)</f>
        <v>0</v>
      </c>
      <c r="E19" s="34" t="str">
        <f ca="1">IFERROR(__xludf.DUMMYFUNCTION("iferror(INDEX(GOOGLEFINANCE(A19,""price"",$F$2),2,2))"),"")</f>
        <v/>
      </c>
      <c r="F19" s="33" t="s">
        <v>66</v>
      </c>
      <c r="G19" s="33">
        <f t="shared" si="1"/>
        <v>3.715E-3</v>
      </c>
      <c r="H19" s="33">
        <f t="shared" si="2"/>
        <v>4.8999999999999998E-3</v>
      </c>
      <c r="I19" s="34" t="e">
        <f t="shared" ca="1" si="0"/>
        <v>#VALUE!</v>
      </c>
      <c r="P19" s="128"/>
      <c r="R19" s="128"/>
      <c r="S19" s="128"/>
      <c r="T19" s="126"/>
    </row>
    <row r="20" spans="1:20" ht="15.75" customHeight="1" x14ac:dyDescent="0.2">
      <c r="A20" s="125">
        <f>Carteira!A18</f>
        <v>0</v>
      </c>
      <c r="B20" s="34">
        <f>SUMIFS(Dividendos!C:C,Dividendos!B:B,A20,Dividendos!A:A,"&gt;"&amp;$D$1,Dividendos!A:A,"&lt;="&amp;$D$2)</f>
        <v>0</v>
      </c>
      <c r="C20" s="125">
        <f>SUMIFS(Dividendos!D:D,Dividendos!B:B,A20,Dividendos!A:A,"&gt;"&amp;$D$1,Dividendos!A:A,"&lt;="&amp;$D$2)</f>
        <v>0</v>
      </c>
      <c r="D20" s="34">
        <f>SUMIFS(Dividendos!E:E,Dividendos!B:B,A20,Dividendos!A:A,"&gt;"&amp;$D$1,Dividendos!A:A,"&lt;="&amp;$D$2)</f>
        <v>0</v>
      </c>
      <c r="E20" s="34" t="str">
        <f ca="1">IFERROR(__xludf.DUMMYFUNCTION("iferror(INDEX(GOOGLEFINANCE(A20,""price"",$F$2),2,2))"),"")</f>
        <v/>
      </c>
      <c r="F20" s="33" t="s">
        <v>66</v>
      </c>
      <c r="G20" s="33">
        <f t="shared" si="1"/>
        <v>3.715E-3</v>
      </c>
      <c r="H20" s="33">
        <f t="shared" si="2"/>
        <v>4.8999999999999998E-3</v>
      </c>
      <c r="I20" s="34" t="e">
        <f t="shared" ca="1" si="0"/>
        <v>#VALUE!</v>
      </c>
      <c r="P20" s="128"/>
      <c r="R20" s="128"/>
      <c r="S20" s="128"/>
      <c r="T20" s="126"/>
    </row>
    <row r="21" spans="1:20" ht="15.75" customHeight="1" x14ac:dyDescent="0.2">
      <c r="A21" s="125">
        <f>Carteira!A19</f>
        <v>0</v>
      </c>
      <c r="B21" s="34">
        <f>SUMIFS(Dividendos!C:C,Dividendos!B:B,A21,Dividendos!A:A,"&gt;"&amp;$D$1,Dividendos!A:A,"&lt;="&amp;$D$2)</f>
        <v>0</v>
      </c>
      <c r="C21" s="125">
        <f>SUMIFS(Dividendos!D:D,Dividendos!B:B,A21,Dividendos!A:A,"&gt;"&amp;$D$1,Dividendos!A:A,"&lt;="&amp;$D$2)</f>
        <v>0</v>
      </c>
      <c r="D21" s="34">
        <f>SUMIFS(Dividendos!E:E,Dividendos!B:B,A21,Dividendos!A:A,"&gt;"&amp;$D$1,Dividendos!A:A,"&lt;="&amp;$D$2)</f>
        <v>0</v>
      </c>
      <c r="E21" s="34" t="str">
        <f ca="1">IFERROR(__xludf.DUMMYFUNCTION("iferror(INDEX(GOOGLEFINANCE(A21,""price"",$F$2),2,2))"),"")</f>
        <v/>
      </c>
      <c r="F21" s="33" t="s">
        <v>66</v>
      </c>
      <c r="G21" s="33">
        <f t="shared" si="1"/>
        <v>3.715E-3</v>
      </c>
      <c r="H21" s="33">
        <f t="shared" si="2"/>
        <v>4.8999999999999998E-3</v>
      </c>
      <c r="I21" s="34" t="e">
        <f t="shared" ca="1" si="0"/>
        <v>#VALUE!</v>
      </c>
      <c r="P21" s="128"/>
      <c r="R21" s="128"/>
      <c r="S21" s="128"/>
      <c r="T21" s="126"/>
    </row>
    <row r="22" spans="1:20" ht="15.75" customHeight="1" x14ac:dyDescent="0.2">
      <c r="A22" s="125">
        <f>Carteira!A20</f>
        <v>0</v>
      </c>
      <c r="B22" s="34">
        <f>SUMIFS(Dividendos!C:C,Dividendos!B:B,A22,Dividendos!A:A,"&gt;"&amp;$D$1,Dividendos!A:A,"&lt;="&amp;$D$2)</f>
        <v>0</v>
      </c>
      <c r="C22" s="125">
        <f>SUMIFS(Dividendos!D:D,Dividendos!B:B,A22,Dividendos!A:A,"&gt;"&amp;$D$1,Dividendos!A:A,"&lt;="&amp;$D$2)</f>
        <v>0</v>
      </c>
      <c r="D22" s="34">
        <f>SUMIFS(Dividendos!E:E,Dividendos!B:B,A22,Dividendos!A:A,"&gt;"&amp;$D$1,Dividendos!A:A,"&lt;="&amp;$D$2)</f>
        <v>0</v>
      </c>
      <c r="E22" s="34" t="str">
        <f ca="1">IFERROR(__xludf.DUMMYFUNCTION("iferror(INDEX(GOOGLEFINANCE(A22,""price"",$F$2),2,2))"),"")</f>
        <v/>
      </c>
      <c r="F22" s="33" t="s">
        <v>66</v>
      </c>
      <c r="G22" s="33">
        <f t="shared" si="1"/>
        <v>3.715E-3</v>
      </c>
      <c r="H22" s="33">
        <f t="shared" si="2"/>
        <v>4.8999999999999998E-3</v>
      </c>
      <c r="I22" s="34" t="e">
        <f t="shared" ca="1" si="0"/>
        <v>#VALUE!</v>
      </c>
      <c r="P22" s="128"/>
      <c r="R22" s="128"/>
      <c r="S22" s="128"/>
      <c r="T22" s="126"/>
    </row>
    <row r="23" spans="1:20" ht="15.75" customHeight="1" x14ac:dyDescent="0.2">
      <c r="A23" s="125">
        <f>Carteira!A21</f>
        <v>0</v>
      </c>
      <c r="B23" s="34">
        <f>SUMIFS(Dividendos!C:C,Dividendos!B:B,A23,Dividendos!A:A,"&gt;"&amp;$D$1,Dividendos!A:A,"&lt;="&amp;$D$2)</f>
        <v>0</v>
      </c>
      <c r="C23" s="125">
        <f>SUMIFS(Dividendos!D:D,Dividendos!B:B,A23,Dividendos!A:A,"&gt;"&amp;$D$1,Dividendos!A:A,"&lt;="&amp;$D$2)</f>
        <v>0</v>
      </c>
      <c r="D23" s="34">
        <f>SUMIFS(Dividendos!E:E,Dividendos!B:B,A23,Dividendos!A:A,"&gt;"&amp;$D$1,Dividendos!A:A,"&lt;="&amp;$D$2)</f>
        <v>0</v>
      </c>
      <c r="E23" s="34" t="str">
        <f ca="1">IFERROR(__xludf.DUMMYFUNCTION("iferror(INDEX(GOOGLEFINANCE(A23,""price"",$F$2),2,2))"),"")</f>
        <v/>
      </c>
      <c r="F23" s="33" t="s">
        <v>66</v>
      </c>
      <c r="G23" s="33">
        <f t="shared" si="1"/>
        <v>3.715E-3</v>
      </c>
      <c r="H23" s="33">
        <f t="shared" si="2"/>
        <v>4.8999999999999998E-3</v>
      </c>
      <c r="I23" s="34" t="e">
        <f t="shared" ca="1" si="0"/>
        <v>#VALUE!</v>
      </c>
      <c r="P23" s="128"/>
      <c r="R23" s="128"/>
      <c r="S23" s="128"/>
      <c r="T23" s="126"/>
    </row>
    <row r="24" spans="1:20" ht="15.75" customHeight="1" x14ac:dyDescent="0.2">
      <c r="A24" s="125">
        <f>Carteira!A22</f>
        <v>0</v>
      </c>
      <c r="B24" s="34">
        <f>SUMIFS(Dividendos!C:C,Dividendos!B:B,A24,Dividendos!A:A,"&gt;"&amp;$D$1,Dividendos!A:A,"&lt;="&amp;$D$2)</f>
        <v>0</v>
      </c>
      <c r="C24" s="125">
        <f>SUMIFS(Dividendos!D:D,Dividendos!B:B,A24,Dividendos!A:A,"&gt;"&amp;$D$1,Dividendos!A:A,"&lt;="&amp;$D$2)</f>
        <v>0</v>
      </c>
      <c r="D24" s="34">
        <f>SUMIFS(Dividendos!E:E,Dividendos!B:B,A24,Dividendos!A:A,"&gt;"&amp;$D$1,Dividendos!A:A,"&lt;="&amp;$D$2)</f>
        <v>0</v>
      </c>
      <c r="E24" s="34" t="str">
        <f ca="1">IFERROR(__xludf.DUMMYFUNCTION("iferror(INDEX(GOOGLEFINANCE(A24,""price"",$F$2),2,2))"),"")</f>
        <v/>
      </c>
      <c r="F24" s="33" t="s">
        <v>66</v>
      </c>
      <c r="G24" s="33">
        <f t="shared" si="1"/>
        <v>3.715E-3</v>
      </c>
      <c r="H24" s="33">
        <f t="shared" si="2"/>
        <v>4.8999999999999998E-3</v>
      </c>
      <c r="I24" s="34" t="e">
        <f t="shared" ca="1" si="0"/>
        <v>#VALUE!</v>
      </c>
      <c r="P24" s="128"/>
      <c r="R24" s="128"/>
      <c r="S24" s="128"/>
      <c r="T24" s="126"/>
    </row>
    <row r="25" spans="1:20" ht="15.75" customHeight="1" x14ac:dyDescent="0.2">
      <c r="A25" s="125">
        <f>Carteira!A23</f>
        <v>0</v>
      </c>
      <c r="B25" s="34">
        <f>SUMIFS(Dividendos!C:C,Dividendos!B:B,A25,Dividendos!A:A,"&gt;"&amp;$D$1,Dividendos!A:A,"&lt;="&amp;$D$2)</f>
        <v>0</v>
      </c>
      <c r="C25" s="125">
        <f>SUMIFS(Dividendos!D:D,Dividendos!B:B,A25,Dividendos!A:A,"&gt;"&amp;$D$1,Dividendos!A:A,"&lt;="&amp;$D$2)</f>
        <v>0</v>
      </c>
      <c r="D25" s="34">
        <f>SUMIFS(Dividendos!E:E,Dividendos!B:B,A25,Dividendos!A:A,"&gt;"&amp;$D$1,Dividendos!A:A,"&lt;="&amp;$D$2)</f>
        <v>0</v>
      </c>
      <c r="E25" s="34" t="str">
        <f ca="1">IFERROR(__xludf.DUMMYFUNCTION("iferror(INDEX(GOOGLEFINANCE(A25,""price"",$F$2),2,2))"),"")</f>
        <v/>
      </c>
      <c r="F25" s="33" t="s">
        <v>66</v>
      </c>
      <c r="G25" s="33">
        <f t="shared" si="1"/>
        <v>3.715E-3</v>
      </c>
      <c r="H25" s="33">
        <f t="shared" si="2"/>
        <v>4.8999999999999998E-3</v>
      </c>
      <c r="I25" s="34" t="e">
        <f t="shared" ca="1" si="0"/>
        <v>#VALUE!</v>
      </c>
      <c r="P25" s="128"/>
      <c r="R25" s="128"/>
      <c r="S25" s="128"/>
      <c r="T25" s="126"/>
    </row>
    <row r="26" spans="1:20" ht="15.75" customHeight="1" x14ac:dyDescent="0.2">
      <c r="A26" s="125">
        <f>Carteira!A24</f>
        <v>0</v>
      </c>
      <c r="B26" s="34">
        <f>SUMIFS(Dividendos!C:C,Dividendos!B:B,A26,Dividendos!A:A,"&gt;"&amp;$D$1,Dividendos!A:A,"&lt;="&amp;$D$2)</f>
        <v>0</v>
      </c>
      <c r="C26" s="125">
        <f>SUMIFS(Dividendos!D:D,Dividendos!B:B,A26,Dividendos!A:A,"&gt;"&amp;$D$1,Dividendos!A:A,"&lt;="&amp;$D$2)</f>
        <v>0</v>
      </c>
      <c r="D26" s="34">
        <f>SUMIFS(Dividendos!E:E,Dividendos!B:B,A26,Dividendos!A:A,"&gt;"&amp;$D$1,Dividendos!A:A,"&lt;="&amp;$D$2)</f>
        <v>0</v>
      </c>
      <c r="E26" s="34" t="str">
        <f ca="1">IFERROR(__xludf.DUMMYFUNCTION("iferror(INDEX(GOOGLEFINANCE(A26,""price"",$F$2),2,2))"),"")</f>
        <v/>
      </c>
      <c r="F26" s="33" t="s">
        <v>66</v>
      </c>
      <c r="G26" s="33">
        <f t="shared" si="1"/>
        <v>3.715E-3</v>
      </c>
      <c r="H26" s="33">
        <f t="shared" si="2"/>
        <v>4.8999999999999998E-3</v>
      </c>
      <c r="I26" s="34" t="e">
        <f t="shared" ca="1" si="0"/>
        <v>#VALUE!</v>
      </c>
      <c r="P26" s="128"/>
      <c r="R26" s="128"/>
      <c r="S26" s="128"/>
      <c r="T26" s="126"/>
    </row>
    <row r="27" spans="1:20" ht="15.75" customHeight="1" x14ac:dyDescent="0.2">
      <c r="A27" s="125">
        <f>Carteira!A25</f>
        <v>0</v>
      </c>
      <c r="B27" s="34">
        <f>SUMIFS(Dividendos!C:C,Dividendos!B:B,A27,Dividendos!A:A,"&gt;"&amp;$D$1,Dividendos!A:A,"&lt;="&amp;$D$2)</f>
        <v>0</v>
      </c>
      <c r="C27" s="125">
        <f>SUMIFS(Dividendos!D:D,Dividendos!B:B,A27,Dividendos!A:A,"&gt;"&amp;$D$1,Dividendos!A:A,"&lt;="&amp;$D$2)</f>
        <v>0</v>
      </c>
      <c r="D27" s="34">
        <f>SUMIFS(Dividendos!E:E,Dividendos!B:B,A27,Dividendos!A:A,"&gt;"&amp;$D$1,Dividendos!A:A,"&lt;="&amp;$D$2)</f>
        <v>0</v>
      </c>
      <c r="E27" s="34" t="str">
        <f ca="1">IFERROR(__xludf.DUMMYFUNCTION("iferror(INDEX(GOOGLEFINANCE(A27,""price"",$F$2),2,2))"),"")</f>
        <v/>
      </c>
      <c r="F27" s="33" t="s">
        <v>66</v>
      </c>
      <c r="G27" s="33">
        <f t="shared" si="1"/>
        <v>3.715E-3</v>
      </c>
      <c r="H27" s="33">
        <f t="shared" si="2"/>
        <v>4.8999999999999998E-3</v>
      </c>
      <c r="I27" s="34" t="e">
        <f t="shared" ca="1" si="0"/>
        <v>#VALUE!</v>
      </c>
      <c r="P27" s="128"/>
      <c r="R27" s="128"/>
      <c r="S27" s="128"/>
      <c r="T27" s="126"/>
    </row>
    <row r="28" spans="1:20" ht="15.75" customHeight="1" x14ac:dyDescent="0.2">
      <c r="A28" s="125">
        <f>Carteira!A26</f>
        <v>0</v>
      </c>
      <c r="B28" s="34">
        <f>SUMIFS(Dividendos!C:C,Dividendos!B:B,A28,Dividendos!A:A,"&gt;"&amp;$D$1,Dividendos!A:A,"&lt;="&amp;$D$2)</f>
        <v>0</v>
      </c>
      <c r="C28" s="125">
        <f>SUMIFS(Dividendos!D:D,Dividendos!B:B,A28,Dividendos!A:A,"&gt;"&amp;$D$1,Dividendos!A:A,"&lt;="&amp;$D$2)</f>
        <v>0</v>
      </c>
      <c r="D28" s="34">
        <f>SUMIFS(Dividendos!E:E,Dividendos!B:B,A28,Dividendos!A:A,"&gt;"&amp;$D$1,Dividendos!A:A,"&lt;="&amp;$D$2)</f>
        <v>0</v>
      </c>
      <c r="E28" s="34" t="str">
        <f ca="1">IFERROR(__xludf.DUMMYFUNCTION("iferror(INDEX(GOOGLEFINANCE(A28,""price"",$F$2),2,2))"),"")</f>
        <v/>
      </c>
      <c r="F28" s="33" t="s">
        <v>66</v>
      </c>
      <c r="G28" s="33">
        <f t="shared" si="1"/>
        <v>3.715E-3</v>
      </c>
      <c r="H28" s="33">
        <f t="shared" si="2"/>
        <v>4.8999999999999998E-3</v>
      </c>
      <c r="I28" s="34" t="e">
        <f t="shared" ca="1" si="0"/>
        <v>#VALUE!</v>
      </c>
      <c r="P28" s="128"/>
      <c r="R28" s="128"/>
      <c r="S28" s="128"/>
      <c r="T28" s="126"/>
    </row>
    <row r="29" spans="1:20" ht="15.75" customHeight="1" x14ac:dyDescent="0.2">
      <c r="A29" s="125">
        <f>Carteira!A27</f>
        <v>0</v>
      </c>
      <c r="B29" s="34">
        <f>SUMIFS(Dividendos!C:C,Dividendos!B:B,A29,Dividendos!A:A,"&gt;"&amp;$D$1,Dividendos!A:A,"&lt;="&amp;$D$2)</f>
        <v>0</v>
      </c>
      <c r="C29" s="125">
        <f>SUMIFS(Dividendos!D:D,Dividendos!B:B,A29,Dividendos!A:A,"&gt;"&amp;$D$1,Dividendos!A:A,"&lt;="&amp;$D$2)</f>
        <v>0</v>
      </c>
      <c r="D29" s="34">
        <f>SUMIFS(Dividendos!E:E,Dividendos!B:B,A29,Dividendos!A:A,"&gt;"&amp;$D$1,Dividendos!A:A,"&lt;="&amp;$D$2)</f>
        <v>0</v>
      </c>
      <c r="E29" s="34" t="str">
        <f ca="1">IFERROR(__xludf.DUMMYFUNCTION("iferror(INDEX(GOOGLEFINANCE(A29,""price"",$F$2),2,2))"),"")</f>
        <v/>
      </c>
      <c r="F29" s="33" t="s">
        <v>66</v>
      </c>
      <c r="G29" s="33">
        <f t="shared" si="1"/>
        <v>3.715E-3</v>
      </c>
      <c r="H29" s="33">
        <f t="shared" si="2"/>
        <v>4.8999999999999998E-3</v>
      </c>
      <c r="I29" s="34" t="e">
        <f t="shared" ca="1" si="0"/>
        <v>#VALUE!</v>
      </c>
      <c r="P29" s="128"/>
      <c r="R29" s="128"/>
      <c r="S29" s="128"/>
      <c r="T29" s="126"/>
    </row>
    <row r="30" spans="1:20" ht="15.75" customHeight="1" x14ac:dyDescent="0.2">
      <c r="A30" s="125">
        <f>Carteira!A28</f>
        <v>0</v>
      </c>
      <c r="B30" s="34">
        <f>SUMIFS(Dividendos!C:C,Dividendos!B:B,A30,Dividendos!A:A,"&gt;"&amp;$D$1,Dividendos!A:A,"&lt;="&amp;$D$2)</f>
        <v>0</v>
      </c>
      <c r="C30" s="125">
        <f>SUMIFS(Dividendos!D:D,Dividendos!B:B,A30,Dividendos!A:A,"&gt;"&amp;$D$1,Dividendos!A:A,"&lt;="&amp;$D$2)</f>
        <v>0</v>
      </c>
      <c r="D30" s="34">
        <f>SUMIFS(Dividendos!E:E,Dividendos!B:B,A30,Dividendos!A:A,"&gt;"&amp;$D$1,Dividendos!A:A,"&lt;="&amp;$D$2)</f>
        <v>0</v>
      </c>
      <c r="E30" s="34" t="str">
        <f ca="1">IFERROR(__xludf.DUMMYFUNCTION("iferror(INDEX(GOOGLEFINANCE(A30,""price"",$F$2),2,2))"),"")</f>
        <v/>
      </c>
      <c r="F30" s="33" t="s">
        <v>66</v>
      </c>
      <c r="G30" s="33">
        <f t="shared" si="1"/>
        <v>3.715E-3</v>
      </c>
      <c r="H30" s="33">
        <f t="shared" si="2"/>
        <v>4.8999999999999998E-3</v>
      </c>
      <c r="I30" s="34" t="e">
        <f t="shared" ca="1" si="0"/>
        <v>#VALUE!</v>
      </c>
      <c r="P30" s="128"/>
      <c r="R30" s="128"/>
      <c r="S30" s="128"/>
      <c r="T30" s="126"/>
    </row>
    <row r="31" spans="1:20" ht="15.75" customHeight="1" x14ac:dyDescent="0.2">
      <c r="A31" s="125">
        <f>Carteira!A29</f>
        <v>0</v>
      </c>
      <c r="B31" s="34">
        <f>SUMIFS(Dividendos!C:C,Dividendos!B:B,A31,Dividendos!A:A,"&gt;"&amp;$D$1,Dividendos!A:A,"&lt;="&amp;$D$2)</f>
        <v>0</v>
      </c>
      <c r="C31" s="125">
        <f>SUMIFS(Dividendos!D:D,Dividendos!B:B,A31,Dividendos!A:A,"&gt;"&amp;$D$1,Dividendos!A:A,"&lt;="&amp;$D$2)</f>
        <v>0</v>
      </c>
      <c r="D31" s="34">
        <f>SUMIFS(Dividendos!E:E,Dividendos!B:B,A31,Dividendos!A:A,"&gt;"&amp;$D$1,Dividendos!A:A,"&lt;="&amp;$D$2)</f>
        <v>0</v>
      </c>
      <c r="E31" s="34" t="str">
        <f ca="1">IFERROR(__xludf.DUMMYFUNCTION("iferror(INDEX(GOOGLEFINANCE(A31,""price"",$F$2),2,2))"),"")</f>
        <v/>
      </c>
      <c r="F31" s="33" t="s">
        <v>66</v>
      </c>
      <c r="G31" s="33">
        <f t="shared" si="1"/>
        <v>3.715E-3</v>
      </c>
      <c r="H31" s="33">
        <f t="shared" si="2"/>
        <v>4.8999999999999998E-3</v>
      </c>
      <c r="I31" s="34" t="e">
        <f t="shared" ca="1" si="0"/>
        <v>#VALUE!</v>
      </c>
      <c r="P31" s="128"/>
      <c r="R31" s="128"/>
      <c r="S31" s="128"/>
      <c r="T31" s="126"/>
    </row>
    <row r="32" spans="1:20" ht="15.75" customHeight="1" x14ac:dyDescent="0.2">
      <c r="A32" s="125">
        <f>Carteira!A30</f>
        <v>0</v>
      </c>
      <c r="B32" s="34">
        <f>SUMIFS(Dividendos!C:C,Dividendos!B:B,A32,Dividendos!A:A,"&gt;"&amp;$D$1,Dividendos!A:A,"&lt;="&amp;$D$2)</f>
        <v>0</v>
      </c>
      <c r="C32" s="125">
        <f>SUMIFS(Dividendos!D:D,Dividendos!B:B,A32,Dividendos!A:A,"&gt;"&amp;$D$1,Dividendos!A:A,"&lt;="&amp;$D$2)</f>
        <v>0</v>
      </c>
      <c r="D32" s="34">
        <f>SUMIFS(Dividendos!E:E,Dividendos!B:B,A32,Dividendos!A:A,"&gt;"&amp;$D$1,Dividendos!A:A,"&lt;="&amp;$D$2)</f>
        <v>0</v>
      </c>
      <c r="E32" s="34" t="str">
        <f ca="1">IFERROR(__xludf.DUMMYFUNCTION("iferror(INDEX(GOOGLEFINANCE(A32,""price"",$F$2),2,2))"),"")</f>
        <v/>
      </c>
      <c r="F32" s="33" t="s">
        <v>66</v>
      </c>
      <c r="G32" s="33">
        <f t="shared" si="1"/>
        <v>3.715E-3</v>
      </c>
      <c r="H32" s="33">
        <f t="shared" si="2"/>
        <v>4.8999999999999998E-3</v>
      </c>
      <c r="I32" s="34" t="e">
        <f t="shared" ca="1" si="0"/>
        <v>#VALUE!</v>
      </c>
      <c r="P32" s="128"/>
      <c r="R32" s="128"/>
      <c r="S32" s="128"/>
      <c r="T32" s="126"/>
    </row>
    <row r="33" spans="1:21" ht="15.75" customHeight="1" x14ac:dyDescent="0.2">
      <c r="A33" s="125">
        <f>Carteira!A31</f>
        <v>0</v>
      </c>
      <c r="B33" s="34">
        <f>SUMIFS(Dividendos!C:C,Dividendos!B:B,A33,Dividendos!A:A,"&gt;"&amp;$D$1,Dividendos!A:A,"&lt;="&amp;$D$2)</f>
        <v>0</v>
      </c>
      <c r="C33" s="125">
        <f>SUMIFS(Dividendos!D:D,Dividendos!B:B,A33,Dividendos!A:A,"&gt;"&amp;$D$1,Dividendos!A:A,"&lt;="&amp;$D$2)</f>
        <v>0</v>
      </c>
      <c r="D33" s="34">
        <f>SUMIFS(Dividendos!E:E,Dividendos!B:B,A33,Dividendos!A:A,"&gt;"&amp;$D$1,Dividendos!A:A,"&lt;="&amp;$D$2)</f>
        <v>0</v>
      </c>
      <c r="E33" s="34" t="str">
        <f ca="1">IFERROR(__xludf.DUMMYFUNCTION("iferror(INDEX(GOOGLEFINANCE(A33,""price"",$F$2),2,2))"),"")</f>
        <v/>
      </c>
      <c r="F33" s="33" t="s">
        <v>66</v>
      </c>
      <c r="G33" s="33">
        <f t="shared" si="1"/>
        <v>3.715E-3</v>
      </c>
      <c r="H33" s="33">
        <f t="shared" si="2"/>
        <v>4.8999999999999998E-3</v>
      </c>
      <c r="I33" s="34" t="e">
        <f t="shared" ca="1" si="0"/>
        <v>#VALUE!</v>
      </c>
      <c r="P33" s="128"/>
      <c r="R33" s="128"/>
      <c r="S33" s="128"/>
      <c r="T33" s="126"/>
    </row>
    <row r="34" spans="1:21" ht="15.75" customHeight="1" x14ac:dyDescent="0.2">
      <c r="A34" s="14" t="s">
        <v>25</v>
      </c>
      <c r="B34" s="34">
        <f>SUM(B4:B33)</f>
        <v>94.5</v>
      </c>
      <c r="C34" s="129" t="s">
        <v>56</v>
      </c>
      <c r="D34" s="49">
        <f t="shared" ref="D34:E34" si="3">SUM(D4:D33)</f>
        <v>4.7700000000000005</v>
      </c>
      <c r="E34" s="34">
        <f t="shared" ca="1" si="3"/>
        <v>565.29</v>
      </c>
      <c r="F34" s="33" t="str">
        <f ca="1">IFERROR(__xludf.DUMMYFUNCTION("AVERAGE.WEIGHTED(F4:F33,I4:I33)"),"#VALUE!")</f>
        <v>#VALUE!</v>
      </c>
      <c r="G34" s="33">
        <f>$G$4</f>
        <v>3.715E-3</v>
      </c>
      <c r="H34" s="33">
        <f>$H$4</f>
        <v>4.8999999999999998E-3</v>
      </c>
      <c r="I34" s="34" t="e">
        <f ca="1">SUM(I4:I33)</f>
        <v>#VALUE!</v>
      </c>
      <c r="P34" s="128"/>
      <c r="R34" s="128"/>
      <c r="S34" s="128"/>
      <c r="T34" s="126"/>
    </row>
    <row r="35" spans="1:21" ht="15.75" customHeight="1" x14ac:dyDescent="0.2">
      <c r="A35" s="126"/>
      <c r="F35" s="126"/>
      <c r="P35" s="128"/>
      <c r="R35" s="128"/>
      <c r="S35" s="128"/>
      <c r="T35" s="126"/>
    </row>
    <row r="36" spans="1:21" ht="15.75" customHeight="1" x14ac:dyDescent="0.2">
      <c r="P36" s="128"/>
      <c r="R36" s="128"/>
      <c r="S36" s="128"/>
      <c r="T36" s="126"/>
    </row>
    <row r="37" spans="1:21" ht="15.75" hidden="1" customHeight="1" x14ac:dyDescent="0.2">
      <c r="H37" s="121" t="s">
        <v>64</v>
      </c>
      <c r="I37" s="126" t="e">
        <f ca="1">(($F$34-H34)/H34)+1</f>
        <v>#VALUE!</v>
      </c>
      <c r="P37" s="128"/>
      <c r="R37" s="128"/>
      <c r="S37" s="128"/>
      <c r="T37" s="126"/>
    </row>
    <row r="38" spans="1:21" ht="15.75" hidden="1" customHeight="1" x14ac:dyDescent="0.2">
      <c r="H38" s="121" t="s">
        <v>65</v>
      </c>
      <c r="I38" s="126" t="e">
        <f ca="1">(($F$34-G34)/G34)+1</f>
        <v>#VALUE!</v>
      </c>
      <c r="P38" s="128"/>
      <c r="R38" s="128"/>
      <c r="S38" s="128"/>
      <c r="T38" s="126"/>
    </row>
    <row r="39" spans="1:21" ht="15.75" customHeight="1" x14ac:dyDescent="0.2">
      <c r="P39" s="128"/>
      <c r="R39" s="128"/>
      <c r="S39" s="128"/>
      <c r="T39" s="126"/>
    </row>
    <row r="40" spans="1:21" ht="15.75" customHeight="1" x14ac:dyDescent="0.2">
      <c r="P40" s="128"/>
      <c r="R40" s="130"/>
      <c r="S40" s="130"/>
      <c r="U40" s="130"/>
    </row>
    <row r="41" spans="1:21" ht="15.75" customHeight="1" x14ac:dyDescent="0.2">
      <c r="P41" s="128"/>
      <c r="R41" s="130"/>
      <c r="S41" s="130"/>
      <c r="U41" s="130"/>
    </row>
    <row r="42" spans="1:21" ht="15.75" customHeight="1" x14ac:dyDescent="0.2">
      <c r="P42" s="128"/>
      <c r="R42" s="130"/>
      <c r="S42" s="130"/>
      <c r="U42" s="130"/>
    </row>
    <row r="43" spans="1:21" ht="15.75" customHeight="1" x14ac:dyDescent="0.2">
      <c r="P43" s="128"/>
      <c r="R43" s="130"/>
      <c r="S43" s="130"/>
      <c r="U43" s="130"/>
    </row>
    <row r="44" spans="1:21" ht="15.75" customHeight="1" x14ac:dyDescent="0.2"/>
    <row r="45" spans="1:21" ht="15.75" customHeight="1" x14ac:dyDescent="0.2"/>
    <row r="46" spans="1:21" ht="15.75" customHeight="1" x14ac:dyDescent="0.2"/>
    <row r="47" spans="1:21" ht="15.75" customHeight="1" x14ac:dyDescent="0.2"/>
    <row r="48" spans="1:21" ht="15.75" customHeight="1" x14ac:dyDescent="0.2"/>
    <row r="49" s="19" customFormat="1" ht="15.75" customHeight="1" x14ac:dyDescent="0.2"/>
    <row r="50" s="19" customFormat="1" ht="15.75" customHeight="1" x14ac:dyDescent="0.2"/>
    <row r="51" s="19" customFormat="1" ht="15.75" customHeight="1" x14ac:dyDescent="0.2"/>
    <row r="52" s="19" customFormat="1" ht="15.75" customHeight="1" x14ac:dyDescent="0.2"/>
    <row r="53" s="19" customFormat="1" ht="15.75" customHeight="1" x14ac:dyDescent="0.2"/>
    <row r="54" s="19" customFormat="1" ht="15.75" customHeight="1" x14ac:dyDescent="0.2"/>
    <row r="55" s="19" customFormat="1" ht="15.75" customHeight="1" x14ac:dyDescent="0.2"/>
    <row r="56" s="19" customFormat="1" ht="15.75" customHeight="1" x14ac:dyDescent="0.2"/>
    <row r="57" s="19" customFormat="1" ht="15.75" customHeight="1" x14ac:dyDescent="0.2"/>
    <row r="58" s="19" customFormat="1" ht="15.75" customHeight="1" x14ac:dyDescent="0.2"/>
    <row r="59" s="19" customFormat="1" ht="15.75" customHeight="1" x14ac:dyDescent="0.2"/>
    <row r="60" s="19" customFormat="1" ht="15.75" customHeight="1" x14ac:dyDescent="0.2"/>
    <row r="61" s="19" customFormat="1" ht="15.75" customHeight="1" x14ac:dyDescent="0.2"/>
    <row r="62" s="19" customFormat="1" ht="15.75" customHeight="1" x14ac:dyDescent="0.2"/>
    <row r="63" s="19" customFormat="1" ht="15.75" customHeight="1" x14ac:dyDescent="0.2"/>
    <row r="64" s="19" customFormat="1" ht="15.75" customHeight="1" x14ac:dyDescent="0.2"/>
    <row r="65" spans="4:6" ht="15.75" customHeight="1" x14ac:dyDescent="0.2"/>
    <row r="66" spans="4:6" ht="15.75" customHeight="1" x14ac:dyDescent="0.2"/>
    <row r="67" spans="4:6" ht="15.75" customHeight="1" x14ac:dyDescent="0.2"/>
    <row r="68" spans="4:6" ht="15.75" customHeight="1" x14ac:dyDescent="0.2"/>
    <row r="69" spans="4:6" ht="15.75" customHeight="1" x14ac:dyDescent="0.2"/>
    <row r="70" spans="4:6" ht="15.75" customHeight="1" x14ac:dyDescent="0.2"/>
    <row r="71" spans="4:6" ht="15.75" customHeight="1" x14ac:dyDescent="0.2"/>
    <row r="72" spans="4:6" ht="15.75" customHeight="1" x14ac:dyDescent="0.2"/>
    <row r="73" spans="4:6" ht="15.75" customHeight="1" x14ac:dyDescent="0.2"/>
    <row r="74" spans="4:6" ht="15.75" customHeight="1" x14ac:dyDescent="0.2"/>
    <row r="75" spans="4:6" ht="15.75" customHeight="1" x14ac:dyDescent="0.2"/>
    <row r="76" spans="4:6" ht="15.75" customHeight="1" x14ac:dyDescent="0.2">
      <c r="D76" s="131"/>
      <c r="F76" s="132"/>
    </row>
    <row r="77" spans="4:6" ht="15.75" customHeight="1" x14ac:dyDescent="0.2">
      <c r="D77" s="131"/>
      <c r="F77" s="132"/>
    </row>
    <row r="78" spans="4:6" ht="15.75" customHeight="1" x14ac:dyDescent="0.2">
      <c r="D78" s="131"/>
      <c r="F78" s="132"/>
    </row>
    <row r="79" spans="4:6" ht="15.75" customHeight="1" x14ac:dyDescent="0.2">
      <c r="D79" s="131"/>
      <c r="F79" s="132"/>
    </row>
    <row r="80" spans="4:6" ht="15.75" customHeight="1" x14ac:dyDescent="0.2">
      <c r="D80" s="131"/>
      <c r="F80" s="132"/>
    </row>
    <row r="81" spans="4:6" ht="15.75" customHeight="1" x14ac:dyDescent="0.2">
      <c r="D81" s="131"/>
      <c r="F81" s="132"/>
    </row>
    <row r="82" spans="4:6" ht="15.75" customHeight="1" x14ac:dyDescent="0.2">
      <c r="D82" s="131"/>
      <c r="F82" s="132"/>
    </row>
    <row r="83" spans="4:6" ht="15.75" customHeight="1" x14ac:dyDescent="0.2">
      <c r="D83" s="131"/>
      <c r="F83" s="132"/>
    </row>
    <row r="84" spans="4:6" ht="15.75" customHeight="1" x14ac:dyDescent="0.2">
      <c r="D84" s="131"/>
      <c r="F84" s="132"/>
    </row>
    <row r="85" spans="4:6" ht="15.75" customHeight="1" x14ac:dyDescent="0.2">
      <c r="D85" s="131"/>
      <c r="F85" s="132"/>
    </row>
    <row r="86" spans="4:6" ht="15.75" customHeight="1" x14ac:dyDescent="0.2">
      <c r="D86" s="131"/>
      <c r="F86" s="132"/>
    </row>
    <row r="87" spans="4:6" ht="15.75" customHeight="1" x14ac:dyDescent="0.2">
      <c r="D87" s="131"/>
      <c r="F87" s="132"/>
    </row>
    <row r="88" spans="4:6" ht="15.75" customHeight="1" x14ac:dyDescent="0.2">
      <c r="F88" s="132"/>
    </row>
    <row r="89" spans="4:6" ht="15.75" customHeight="1" x14ac:dyDescent="0.2"/>
    <row r="90" spans="4:6" ht="15.75" customHeight="1" x14ac:dyDescent="0.2"/>
    <row r="91" spans="4:6" ht="15.75" customHeight="1" x14ac:dyDescent="0.2"/>
    <row r="92" spans="4:6" ht="15.75" customHeight="1" x14ac:dyDescent="0.2"/>
    <row r="93" spans="4:6" ht="15.75" customHeight="1" x14ac:dyDescent="0.2"/>
    <row r="94" spans="4:6" ht="15.75" customHeight="1" x14ac:dyDescent="0.2"/>
    <row r="95" spans="4:6" ht="15.75" customHeight="1" x14ac:dyDescent="0.2"/>
    <row r="96" spans="4:6" ht="15.75" customHeight="1" x14ac:dyDescent="0.2"/>
    <row r="97" s="19" customFormat="1" ht="15.75" customHeight="1" x14ac:dyDescent="0.2"/>
    <row r="98" s="19" customFormat="1" ht="15.75" customHeight="1" x14ac:dyDescent="0.2"/>
    <row r="99" s="19" customFormat="1" ht="15.75" customHeight="1" x14ac:dyDescent="0.2"/>
    <row r="100" s="19" customFormat="1" ht="15.75" customHeight="1" x14ac:dyDescent="0.2"/>
    <row r="101" s="19" customFormat="1" ht="15.75" customHeight="1" x14ac:dyDescent="0.2"/>
    <row r="102" s="19" customFormat="1" ht="15.75" customHeight="1" x14ac:dyDescent="0.2"/>
    <row r="103" s="19" customFormat="1" ht="15.75" customHeight="1" x14ac:dyDescent="0.2"/>
    <row r="104" s="19" customFormat="1" ht="15.75" customHeight="1" x14ac:dyDescent="0.2"/>
    <row r="105" s="19" customFormat="1" ht="15.75" customHeight="1" x14ac:dyDescent="0.2"/>
    <row r="106" s="19" customFormat="1" ht="15.75" customHeight="1" x14ac:dyDescent="0.2"/>
    <row r="107" s="19" customFormat="1" ht="15.75" customHeight="1" x14ac:dyDescent="0.2"/>
    <row r="108" s="19" customFormat="1" ht="15.75" customHeight="1" x14ac:dyDescent="0.2"/>
    <row r="109" s="19" customFormat="1" ht="15.75" customHeight="1" x14ac:dyDescent="0.2"/>
    <row r="110" s="19" customFormat="1" ht="15.75" customHeight="1" x14ac:dyDescent="0.2"/>
    <row r="111" s="19" customFormat="1" ht="15.75" customHeight="1" x14ac:dyDescent="0.2"/>
    <row r="112" s="19" customFormat="1" ht="15.75" customHeight="1" x14ac:dyDescent="0.2"/>
    <row r="113" s="19" customFormat="1" ht="15.75" customHeight="1" x14ac:dyDescent="0.2"/>
    <row r="114" s="19" customFormat="1" ht="15.75" customHeight="1" x14ac:dyDescent="0.2"/>
    <row r="115" s="19" customFormat="1" ht="15.75" customHeight="1" x14ac:dyDescent="0.2"/>
    <row r="116" s="19" customFormat="1" ht="15.75" customHeight="1" x14ac:dyDescent="0.2"/>
    <row r="117" s="19" customFormat="1" ht="15.75" customHeight="1" x14ac:dyDescent="0.2"/>
    <row r="118" s="19" customFormat="1" ht="15.75" customHeight="1" x14ac:dyDescent="0.2"/>
    <row r="119" s="19" customFormat="1" ht="15.75" customHeight="1" x14ac:dyDescent="0.2"/>
    <row r="120" s="19" customFormat="1" ht="15.75" customHeight="1" x14ac:dyDescent="0.2"/>
    <row r="121" s="19" customFormat="1" ht="15.75" customHeight="1" x14ac:dyDescent="0.2"/>
    <row r="122" s="19" customFormat="1" ht="15.75" customHeight="1" x14ac:dyDescent="0.2"/>
    <row r="123" s="19" customFormat="1" ht="15.75" customHeight="1" x14ac:dyDescent="0.2"/>
    <row r="124" s="19" customFormat="1" ht="15.75" customHeight="1" x14ac:dyDescent="0.2"/>
    <row r="125" s="19" customFormat="1" ht="15.75" customHeight="1" x14ac:dyDescent="0.2"/>
    <row r="126" s="19" customFormat="1" ht="15.75" customHeight="1" x14ac:dyDescent="0.2"/>
    <row r="127" s="19" customFormat="1" ht="15.75" customHeight="1" x14ac:dyDescent="0.2"/>
    <row r="128" s="19" customFormat="1" ht="15.75" customHeight="1" x14ac:dyDescent="0.2"/>
    <row r="129" s="19" customFormat="1" ht="15.75" customHeight="1" x14ac:dyDescent="0.2"/>
    <row r="130" s="19" customFormat="1" ht="15.75" customHeight="1" x14ac:dyDescent="0.2"/>
    <row r="131" s="19" customFormat="1" ht="15.75" customHeight="1" x14ac:dyDescent="0.2"/>
    <row r="132" s="19" customFormat="1" ht="15.75" customHeight="1" x14ac:dyDescent="0.2"/>
    <row r="133" s="19" customFormat="1" ht="15.75" customHeight="1" x14ac:dyDescent="0.2"/>
    <row r="134" s="19" customFormat="1" ht="15.75" customHeight="1" x14ac:dyDescent="0.2"/>
    <row r="135" s="19" customFormat="1" ht="15.75" customHeight="1" x14ac:dyDescent="0.2"/>
    <row r="136" s="19" customFormat="1" ht="15.75" customHeight="1" x14ac:dyDescent="0.2"/>
    <row r="137" s="19" customFormat="1" ht="15.75" customHeight="1" x14ac:dyDescent="0.2"/>
    <row r="138" s="19" customFormat="1" ht="15.75" customHeight="1" x14ac:dyDescent="0.2"/>
    <row r="139" s="19" customFormat="1" ht="15.75" customHeight="1" x14ac:dyDescent="0.2"/>
    <row r="140" s="19" customFormat="1" ht="15.75" customHeight="1" x14ac:dyDescent="0.2"/>
    <row r="141" s="19" customFormat="1" ht="15.75" customHeight="1" x14ac:dyDescent="0.2"/>
    <row r="142" s="19" customFormat="1" ht="15.75" customHeight="1" x14ac:dyDescent="0.2"/>
    <row r="143" s="19" customFormat="1" ht="15.75" customHeight="1" x14ac:dyDescent="0.2"/>
    <row r="144" s="19" customFormat="1" ht="15.75" customHeight="1" x14ac:dyDescent="0.2"/>
    <row r="145" s="19" customFormat="1" ht="15.75" customHeight="1" x14ac:dyDescent="0.2"/>
    <row r="146" s="19" customFormat="1" ht="15.75" customHeight="1" x14ac:dyDescent="0.2"/>
    <row r="147" s="19" customFormat="1" ht="15.75" customHeight="1" x14ac:dyDescent="0.2"/>
    <row r="148" s="19" customFormat="1" ht="15.75" customHeight="1" x14ac:dyDescent="0.2"/>
    <row r="149" s="19" customFormat="1" ht="15.75" customHeight="1" x14ac:dyDescent="0.2"/>
    <row r="150" s="19" customFormat="1" ht="15.75" customHeight="1" x14ac:dyDescent="0.2"/>
    <row r="151" s="19" customFormat="1" ht="15.75" customHeight="1" x14ac:dyDescent="0.2"/>
    <row r="152" s="19" customFormat="1" ht="15.75" customHeight="1" x14ac:dyDescent="0.2"/>
    <row r="153" s="19" customFormat="1" ht="15.75" customHeight="1" x14ac:dyDescent="0.2"/>
    <row r="154" s="19" customFormat="1" ht="15.75" customHeight="1" x14ac:dyDescent="0.2"/>
    <row r="155" s="19" customFormat="1" ht="15.75" customHeight="1" x14ac:dyDescent="0.2"/>
    <row r="156" s="19" customFormat="1" ht="15.75" customHeight="1" x14ac:dyDescent="0.2"/>
    <row r="157" s="19" customFormat="1" ht="15.75" customHeight="1" x14ac:dyDescent="0.2"/>
    <row r="158" s="19" customFormat="1" ht="15.75" customHeight="1" x14ac:dyDescent="0.2"/>
    <row r="159" s="19" customFormat="1" ht="15.75" customHeight="1" x14ac:dyDescent="0.2"/>
    <row r="160" s="19" customFormat="1" ht="15.75" customHeight="1" x14ac:dyDescent="0.2"/>
    <row r="161" s="19" customFormat="1" ht="15.75" customHeight="1" x14ac:dyDescent="0.2"/>
    <row r="162" s="19" customFormat="1" ht="15.75" customHeight="1" x14ac:dyDescent="0.2"/>
    <row r="163" s="19" customFormat="1" ht="15.75" customHeight="1" x14ac:dyDescent="0.2"/>
    <row r="164" s="19" customFormat="1" ht="15.75" customHeight="1" x14ac:dyDescent="0.2"/>
    <row r="165" s="19" customFormat="1" ht="15.75" customHeight="1" x14ac:dyDescent="0.2"/>
    <row r="166" s="19" customFormat="1" ht="15.75" customHeight="1" x14ac:dyDescent="0.2"/>
    <row r="167" s="19" customFormat="1" ht="15.75" customHeight="1" x14ac:dyDescent="0.2"/>
    <row r="168" s="19" customFormat="1" ht="15.75" customHeight="1" x14ac:dyDescent="0.2"/>
    <row r="169" s="19" customFormat="1" ht="15.75" customHeight="1" x14ac:dyDescent="0.2"/>
    <row r="170" s="19" customFormat="1" ht="15.75" customHeight="1" x14ac:dyDescent="0.2"/>
    <row r="171" s="19" customFormat="1" ht="15.75" customHeight="1" x14ac:dyDescent="0.2"/>
    <row r="172" s="19" customFormat="1" ht="15.75" customHeight="1" x14ac:dyDescent="0.2"/>
    <row r="173" s="19" customFormat="1" ht="15.75" customHeight="1" x14ac:dyDescent="0.2"/>
    <row r="174" s="19" customFormat="1" ht="15.75" customHeight="1" x14ac:dyDescent="0.2"/>
    <row r="175" s="19" customFormat="1" ht="15.75" customHeight="1" x14ac:dyDescent="0.2"/>
    <row r="176" s="19" customFormat="1" ht="15.75" customHeight="1" x14ac:dyDescent="0.2"/>
    <row r="177" s="19" customFormat="1" ht="15.75" customHeight="1" x14ac:dyDescent="0.2"/>
    <row r="178" s="19" customFormat="1" ht="15.75" customHeight="1" x14ac:dyDescent="0.2"/>
    <row r="179" s="19" customFormat="1" ht="15.75" customHeight="1" x14ac:dyDescent="0.2"/>
    <row r="180" s="19" customFormat="1" ht="15.75" customHeight="1" x14ac:dyDescent="0.2"/>
    <row r="181" s="19" customFormat="1" ht="15.75" customHeight="1" x14ac:dyDescent="0.2"/>
    <row r="182" s="19" customFormat="1" ht="15.75" customHeight="1" x14ac:dyDescent="0.2"/>
    <row r="183" s="19" customFormat="1" ht="15.75" customHeight="1" x14ac:dyDescent="0.2"/>
    <row r="184" s="19" customFormat="1" ht="15.75" customHeight="1" x14ac:dyDescent="0.2"/>
    <row r="185" s="19" customFormat="1" ht="15.75" customHeight="1" x14ac:dyDescent="0.2"/>
    <row r="186" s="19" customFormat="1" ht="15.75" customHeight="1" x14ac:dyDescent="0.2"/>
    <row r="187" s="19" customFormat="1" ht="15.75" customHeight="1" x14ac:dyDescent="0.2"/>
    <row r="188" s="19" customFormat="1" ht="15.75" customHeight="1" x14ac:dyDescent="0.2"/>
    <row r="189" s="19" customFormat="1" ht="15.75" customHeight="1" x14ac:dyDescent="0.2"/>
    <row r="190" s="19" customFormat="1" ht="15.75" customHeight="1" x14ac:dyDescent="0.2"/>
    <row r="191" s="19" customFormat="1" ht="15.75" customHeight="1" x14ac:dyDescent="0.2"/>
    <row r="192" s="19" customFormat="1" ht="15.75" customHeight="1" x14ac:dyDescent="0.2"/>
    <row r="193" s="19" customFormat="1" ht="15.75" customHeight="1" x14ac:dyDescent="0.2"/>
    <row r="194" s="19" customFormat="1" ht="15.75" customHeight="1" x14ac:dyDescent="0.2"/>
    <row r="195" s="19" customFormat="1" ht="15.75" customHeight="1" x14ac:dyDescent="0.2"/>
    <row r="196" s="19" customFormat="1" ht="15.75" customHeight="1" x14ac:dyDescent="0.2"/>
    <row r="197" s="19" customFormat="1" ht="15.75" customHeight="1" x14ac:dyDescent="0.2"/>
    <row r="198" s="19" customFormat="1" ht="15.75" customHeight="1" x14ac:dyDescent="0.2"/>
    <row r="199" s="19" customFormat="1" ht="15.75" customHeight="1" x14ac:dyDescent="0.2"/>
    <row r="200" s="19" customFormat="1" ht="15.75" customHeight="1" x14ac:dyDescent="0.2"/>
    <row r="201" s="19" customFormat="1" ht="15.75" customHeight="1" x14ac:dyDescent="0.2"/>
    <row r="202" s="19" customFormat="1" ht="15.75" customHeight="1" x14ac:dyDescent="0.2"/>
    <row r="203" s="19" customFormat="1" ht="15.75" customHeight="1" x14ac:dyDescent="0.2"/>
    <row r="204" s="19" customFormat="1" ht="15.75" customHeight="1" x14ac:dyDescent="0.2"/>
    <row r="205" s="19" customFormat="1" ht="15.75" customHeight="1" x14ac:dyDescent="0.2"/>
    <row r="206" s="19" customFormat="1" ht="15.75" customHeight="1" x14ac:dyDescent="0.2"/>
    <row r="207" s="19" customFormat="1" ht="15.75" customHeight="1" x14ac:dyDescent="0.2"/>
    <row r="208" s="19" customFormat="1" ht="15.75" customHeight="1" x14ac:dyDescent="0.2"/>
    <row r="209" s="19" customFormat="1" ht="15.75" customHeight="1" x14ac:dyDescent="0.2"/>
    <row r="210" s="19" customFormat="1" ht="15.75" customHeight="1" x14ac:dyDescent="0.2"/>
    <row r="211" s="19" customFormat="1" ht="15.75" customHeight="1" x14ac:dyDescent="0.2"/>
    <row r="212" s="19" customFormat="1" ht="15.75" customHeight="1" x14ac:dyDescent="0.2"/>
    <row r="213" s="19" customFormat="1" ht="15.75" customHeight="1" x14ac:dyDescent="0.2"/>
    <row r="214" s="19" customFormat="1" ht="15.75" customHeight="1" x14ac:dyDescent="0.2"/>
    <row r="215" s="19" customFormat="1" ht="15.75" customHeight="1" x14ac:dyDescent="0.2"/>
    <row r="216" s="19" customFormat="1" ht="15.75" customHeight="1" x14ac:dyDescent="0.2"/>
    <row r="217" s="19" customFormat="1" ht="15.75" customHeight="1" x14ac:dyDescent="0.2"/>
    <row r="218" s="19" customFormat="1" ht="15.75" customHeight="1" x14ac:dyDescent="0.2"/>
    <row r="219" s="19" customFormat="1" ht="15.75" customHeight="1" x14ac:dyDescent="0.2"/>
    <row r="220" s="19" customFormat="1" ht="15.75" customHeight="1" x14ac:dyDescent="0.2"/>
    <row r="221" s="19" customFormat="1" ht="15.75" customHeight="1" x14ac:dyDescent="0.2"/>
    <row r="222" s="19" customFormat="1" ht="15.75" customHeight="1" x14ac:dyDescent="0.2"/>
    <row r="223" s="19" customFormat="1" ht="15.75" customHeight="1" x14ac:dyDescent="0.2"/>
    <row r="224" s="19" customFormat="1" ht="15.75" customHeight="1" x14ac:dyDescent="0.2"/>
    <row r="225" s="19" customFormat="1" ht="15.75" customHeight="1" x14ac:dyDescent="0.2"/>
    <row r="226" s="19" customFormat="1" ht="15.75" customHeight="1" x14ac:dyDescent="0.2"/>
    <row r="227" s="19" customFormat="1" ht="15.75" customHeight="1" x14ac:dyDescent="0.2"/>
    <row r="228" s="19" customFormat="1" ht="15.75" customHeight="1" x14ac:dyDescent="0.2"/>
    <row r="229" s="19" customFormat="1" ht="15.75" customHeight="1" x14ac:dyDescent="0.2"/>
    <row r="230" s="19" customFormat="1" ht="15.75" customHeight="1" x14ac:dyDescent="0.2"/>
    <row r="231" s="19" customFormat="1" ht="15.75" customHeight="1" x14ac:dyDescent="0.2"/>
    <row r="232" s="19" customFormat="1" ht="15.75" customHeight="1" x14ac:dyDescent="0.2"/>
    <row r="233" s="19" customFormat="1" ht="15.75" customHeight="1" x14ac:dyDescent="0.2"/>
    <row r="234" s="19" customFormat="1" ht="15.75" customHeight="1" x14ac:dyDescent="0.2"/>
    <row r="235" s="19" customFormat="1" ht="15.75" customHeight="1" x14ac:dyDescent="0.2"/>
    <row r="236" s="19" customFormat="1" ht="15.75" customHeight="1" x14ac:dyDescent="0.2"/>
    <row r="237" s="19" customFormat="1" ht="15.75" customHeight="1" x14ac:dyDescent="0.2"/>
    <row r="238" s="19" customFormat="1" ht="15.75" customHeight="1" x14ac:dyDescent="0.2"/>
    <row r="239" s="19" customFormat="1" ht="15.75" customHeight="1" x14ac:dyDescent="0.2"/>
    <row r="240" s="19" customFormat="1" ht="15.75" customHeight="1" x14ac:dyDescent="0.2"/>
    <row r="241" s="19" customFormat="1" ht="15.75" customHeight="1" x14ac:dyDescent="0.2"/>
    <row r="242" s="19" customFormat="1" ht="15.75" customHeight="1" x14ac:dyDescent="0.2"/>
    <row r="243" s="19" customFormat="1" ht="15.75" customHeight="1" x14ac:dyDescent="0.2"/>
    <row r="244" s="19" customFormat="1" ht="15.75" customHeight="1" x14ac:dyDescent="0.2"/>
    <row r="245" s="19" customFormat="1" ht="15.75" customHeight="1" x14ac:dyDescent="0.2"/>
    <row r="246" s="19" customFormat="1" ht="15.75" customHeight="1" x14ac:dyDescent="0.2"/>
    <row r="247" s="19" customFormat="1" ht="15.75" customHeight="1" x14ac:dyDescent="0.2"/>
    <row r="248" s="19" customFormat="1" ht="15.75" customHeight="1" x14ac:dyDescent="0.2"/>
    <row r="249" s="19" customFormat="1" ht="15.75" customHeight="1" x14ac:dyDescent="0.2"/>
    <row r="250" s="19" customFormat="1" ht="15.75" customHeight="1" x14ac:dyDescent="0.2"/>
    <row r="251" s="19" customFormat="1" ht="15.75" customHeight="1" x14ac:dyDescent="0.2"/>
    <row r="252" s="19" customFormat="1" ht="15.75" customHeight="1" x14ac:dyDescent="0.2"/>
    <row r="253" s="19" customFormat="1" ht="15.75" customHeight="1" x14ac:dyDescent="0.2"/>
    <row r="254" s="19" customFormat="1" ht="15.75" customHeight="1" x14ac:dyDescent="0.2"/>
    <row r="255" s="19" customFormat="1" ht="15.75" customHeight="1" x14ac:dyDescent="0.2"/>
    <row r="256" s="19" customFormat="1" ht="15.75" customHeight="1" x14ac:dyDescent="0.2"/>
    <row r="257" s="19" customFormat="1" ht="15.75" customHeight="1" x14ac:dyDescent="0.2"/>
    <row r="258" s="19" customFormat="1" ht="15.75" customHeight="1" x14ac:dyDescent="0.2"/>
    <row r="259" s="19" customFormat="1" ht="15.75" customHeight="1" x14ac:dyDescent="0.2"/>
    <row r="260" s="19" customFormat="1" ht="15.75" customHeight="1" x14ac:dyDescent="0.2"/>
    <row r="261" s="19" customFormat="1" ht="15.75" customHeight="1" x14ac:dyDescent="0.2"/>
    <row r="262" s="19" customFormat="1" ht="15.75" customHeight="1" x14ac:dyDescent="0.2"/>
    <row r="263" s="19" customFormat="1" ht="15.75" customHeight="1" x14ac:dyDescent="0.2"/>
    <row r="264" s="19" customFormat="1" ht="15.75" customHeight="1" x14ac:dyDescent="0.2"/>
    <row r="265" s="19" customFormat="1" ht="15.75" customHeight="1" x14ac:dyDescent="0.2"/>
    <row r="266" s="19" customFormat="1" ht="15.75" customHeight="1" x14ac:dyDescent="0.2"/>
    <row r="267" s="19" customFormat="1" ht="15.75" customHeight="1" x14ac:dyDescent="0.2"/>
    <row r="268" s="19" customFormat="1" ht="15.75" customHeight="1" x14ac:dyDescent="0.2"/>
    <row r="269" s="19" customFormat="1" ht="15.75" customHeight="1" x14ac:dyDescent="0.2"/>
    <row r="270" s="19" customFormat="1" ht="15.75" customHeight="1" x14ac:dyDescent="0.2"/>
    <row r="271" s="19" customFormat="1" ht="15.75" customHeight="1" x14ac:dyDescent="0.2"/>
    <row r="272" s="19" customFormat="1" ht="15.75" customHeight="1" x14ac:dyDescent="0.2"/>
    <row r="273" s="19" customFormat="1" ht="15.75" customHeight="1" x14ac:dyDescent="0.2"/>
    <row r="274" s="19" customFormat="1" ht="15.75" customHeight="1" x14ac:dyDescent="0.2"/>
    <row r="275" s="19" customFormat="1" ht="15.75" customHeight="1" x14ac:dyDescent="0.2"/>
    <row r="276" s="19" customFormat="1" ht="15.75" customHeight="1" x14ac:dyDescent="0.2"/>
    <row r="277" s="19" customFormat="1" ht="15.75" customHeight="1" x14ac:dyDescent="0.2"/>
    <row r="278" s="19" customFormat="1" ht="15.75" customHeight="1" x14ac:dyDescent="0.2"/>
    <row r="279" s="19" customFormat="1" ht="15.75" customHeight="1" x14ac:dyDescent="0.2"/>
    <row r="280" s="19" customFormat="1" ht="15.75" customHeight="1" x14ac:dyDescent="0.2"/>
    <row r="281" s="19" customFormat="1" ht="15.75" customHeight="1" x14ac:dyDescent="0.2"/>
    <row r="282" s="19" customFormat="1" ht="15.75" customHeight="1" x14ac:dyDescent="0.2"/>
    <row r="283" s="19" customFormat="1" ht="15.75" customHeight="1" x14ac:dyDescent="0.2"/>
    <row r="284" s="19" customFormat="1" ht="15.75" customHeight="1" x14ac:dyDescent="0.2"/>
    <row r="285" s="19" customFormat="1" ht="15.75" customHeight="1" x14ac:dyDescent="0.2"/>
    <row r="286" s="19" customFormat="1" ht="15.75" customHeight="1" x14ac:dyDescent="0.2"/>
    <row r="287" s="19" customFormat="1" ht="15.75" customHeight="1" x14ac:dyDescent="0.2"/>
    <row r="288" s="19" customFormat="1" ht="15.75" customHeight="1" x14ac:dyDescent="0.2"/>
    <row r="289" s="19" customFormat="1" ht="15.75" customHeight="1" x14ac:dyDescent="0.2"/>
    <row r="290" s="19" customFormat="1" ht="15.75" customHeight="1" x14ac:dyDescent="0.2"/>
    <row r="291" s="19" customFormat="1" ht="15.75" customHeight="1" x14ac:dyDescent="0.2"/>
    <row r="292" s="19" customFormat="1" ht="15.75" customHeight="1" x14ac:dyDescent="0.2"/>
    <row r="293" s="19" customFormat="1" ht="15.75" customHeight="1" x14ac:dyDescent="0.2"/>
    <row r="294" s="19" customFormat="1" ht="15.75" customHeight="1" x14ac:dyDescent="0.2"/>
    <row r="295" s="19" customFormat="1" ht="15.75" customHeight="1" x14ac:dyDescent="0.2"/>
    <row r="296" s="19" customFormat="1" ht="15.75" customHeight="1" x14ac:dyDescent="0.2"/>
    <row r="297" s="19" customFormat="1" ht="15.75" customHeight="1" x14ac:dyDescent="0.2"/>
    <row r="298" s="19" customFormat="1" ht="15.75" customHeight="1" x14ac:dyDescent="0.2"/>
    <row r="299" s="19" customFormat="1" ht="15.75" customHeight="1" x14ac:dyDescent="0.2"/>
    <row r="300" s="19" customFormat="1" ht="15.75" customHeight="1" x14ac:dyDescent="0.2"/>
    <row r="301" s="19" customFormat="1" ht="15.75" customHeight="1" x14ac:dyDescent="0.2"/>
    <row r="302" s="19" customFormat="1" ht="15.75" customHeight="1" x14ac:dyDescent="0.2"/>
    <row r="303" s="19" customFormat="1" ht="15.75" customHeight="1" x14ac:dyDescent="0.2"/>
    <row r="304" s="19" customFormat="1" ht="15.75" customHeight="1" x14ac:dyDescent="0.2"/>
    <row r="305" s="19" customFormat="1" ht="15.75" customHeight="1" x14ac:dyDescent="0.2"/>
    <row r="306" s="19" customFormat="1" ht="15.75" customHeight="1" x14ac:dyDescent="0.2"/>
    <row r="307" s="19" customFormat="1" ht="15.75" customHeight="1" x14ac:dyDescent="0.2"/>
    <row r="308" s="19" customFormat="1" ht="15.75" customHeight="1" x14ac:dyDescent="0.2"/>
    <row r="309" s="19" customFormat="1" ht="15.75" customHeight="1" x14ac:dyDescent="0.2"/>
    <row r="310" s="19" customFormat="1" ht="15.75" customHeight="1" x14ac:dyDescent="0.2"/>
    <row r="311" s="19" customFormat="1" ht="15.75" customHeight="1" x14ac:dyDescent="0.2"/>
    <row r="312" s="19" customFormat="1" ht="15.75" customHeight="1" x14ac:dyDescent="0.2"/>
    <row r="313" s="19" customFormat="1" ht="15.75" customHeight="1" x14ac:dyDescent="0.2"/>
    <row r="314" s="19" customFormat="1" ht="15.75" customHeight="1" x14ac:dyDescent="0.2"/>
    <row r="315" s="19" customFormat="1" ht="15.75" customHeight="1" x14ac:dyDescent="0.2"/>
    <row r="316" s="19" customFormat="1" ht="15.75" customHeight="1" x14ac:dyDescent="0.2"/>
    <row r="317" s="19" customFormat="1" ht="15.75" customHeight="1" x14ac:dyDescent="0.2"/>
    <row r="318" s="19" customFormat="1" ht="15.75" customHeight="1" x14ac:dyDescent="0.2"/>
    <row r="319" s="19" customFormat="1" ht="15.75" customHeight="1" x14ac:dyDescent="0.2"/>
    <row r="320" s="19" customFormat="1" ht="15.75" customHeight="1" x14ac:dyDescent="0.2"/>
    <row r="321" s="19" customFormat="1" ht="15.75" customHeight="1" x14ac:dyDescent="0.2"/>
    <row r="322" s="19" customFormat="1" ht="15.75" customHeight="1" x14ac:dyDescent="0.2"/>
    <row r="323" s="19" customFormat="1" ht="15.75" customHeight="1" x14ac:dyDescent="0.2"/>
    <row r="324" s="19" customFormat="1" ht="15.75" customHeight="1" x14ac:dyDescent="0.2"/>
    <row r="325" s="19" customFormat="1" ht="15.75" customHeight="1" x14ac:dyDescent="0.2"/>
    <row r="326" s="19" customFormat="1" ht="15.75" customHeight="1" x14ac:dyDescent="0.2"/>
    <row r="327" s="19" customFormat="1" ht="15.75" customHeight="1" x14ac:dyDescent="0.2"/>
    <row r="328" s="19" customFormat="1" ht="15.75" customHeight="1" x14ac:dyDescent="0.2"/>
    <row r="329" s="19" customFormat="1" ht="15.75" customHeight="1" x14ac:dyDescent="0.2"/>
    <row r="330" s="19" customFormat="1" ht="15.75" customHeight="1" x14ac:dyDescent="0.2"/>
    <row r="331" s="19" customFormat="1" ht="15.75" customHeight="1" x14ac:dyDescent="0.2"/>
    <row r="332" s="19" customFormat="1" ht="15.75" customHeight="1" x14ac:dyDescent="0.2"/>
    <row r="333" s="19" customFormat="1" ht="15.75" customHeight="1" x14ac:dyDescent="0.2"/>
    <row r="334" s="19" customFormat="1" ht="15.75" customHeight="1" x14ac:dyDescent="0.2"/>
    <row r="335" s="19" customFormat="1" ht="15.75" customHeight="1" x14ac:dyDescent="0.2"/>
    <row r="336" s="19" customFormat="1" ht="15.75" customHeight="1" x14ac:dyDescent="0.2"/>
    <row r="337" s="19" customFormat="1" ht="15.75" customHeight="1" x14ac:dyDescent="0.2"/>
    <row r="338" s="19" customFormat="1" ht="15.75" customHeight="1" x14ac:dyDescent="0.2"/>
    <row r="339" s="19" customFormat="1" ht="15.75" customHeight="1" x14ac:dyDescent="0.2"/>
    <row r="340" s="19" customFormat="1" ht="15.75" customHeight="1" x14ac:dyDescent="0.2"/>
    <row r="341" s="19" customFormat="1" ht="15.75" customHeight="1" x14ac:dyDescent="0.2"/>
    <row r="342" s="19" customFormat="1" ht="15.75" customHeight="1" x14ac:dyDescent="0.2"/>
    <row r="343" s="19" customFormat="1" ht="15.75" customHeight="1" x14ac:dyDescent="0.2"/>
    <row r="344" s="19" customFormat="1" ht="15.75" customHeight="1" x14ac:dyDescent="0.2"/>
    <row r="345" s="19" customFormat="1" ht="15.75" customHeight="1" x14ac:dyDescent="0.2"/>
    <row r="346" s="19" customFormat="1" ht="15.75" customHeight="1" x14ac:dyDescent="0.2"/>
    <row r="347" s="19" customFormat="1" ht="15.75" customHeight="1" x14ac:dyDescent="0.2"/>
    <row r="348" s="19" customFormat="1" ht="15.75" customHeight="1" x14ac:dyDescent="0.2"/>
    <row r="349" s="19" customFormat="1" ht="15.75" customHeight="1" x14ac:dyDescent="0.2"/>
    <row r="350" s="19" customFormat="1" ht="15.75" customHeight="1" x14ac:dyDescent="0.2"/>
    <row r="351" s="19" customFormat="1" ht="15.75" customHeight="1" x14ac:dyDescent="0.2"/>
    <row r="352" s="19" customFormat="1" ht="15.75" customHeight="1" x14ac:dyDescent="0.2"/>
    <row r="353" s="19" customFormat="1" ht="15.75" customHeight="1" x14ac:dyDescent="0.2"/>
    <row r="354" s="19" customFormat="1" ht="15.75" customHeight="1" x14ac:dyDescent="0.2"/>
    <row r="355" s="19" customFormat="1" ht="15.75" customHeight="1" x14ac:dyDescent="0.2"/>
    <row r="356" s="19" customFormat="1" ht="15.75" customHeight="1" x14ac:dyDescent="0.2"/>
    <row r="357" s="19" customFormat="1" ht="15.75" customHeight="1" x14ac:dyDescent="0.2"/>
    <row r="358" s="19" customFormat="1" ht="15.75" customHeight="1" x14ac:dyDescent="0.2"/>
    <row r="359" s="19" customFormat="1" ht="15.75" customHeight="1" x14ac:dyDescent="0.2"/>
    <row r="360" s="19" customFormat="1" ht="15.75" customHeight="1" x14ac:dyDescent="0.2"/>
    <row r="361" s="19" customFormat="1" ht="15.75" customHeight="1" x14ac:dyDescent="0.2"/>
    <row r="362" s="19" customFormat="1" ht="15.75" customHeight="1" x14ac:dyDescent="0.2"/>
    <row r="363" s="19" customFormat="1" ht="15.75" customHeight="1" x14ac:dyDescent="0.2"/>
    <row r="364" s="19" customFormat="1" ht="15.75" customHeight="1" x14ac:dyDescent="0.2"/>
    <row r="365" s="19" customFormat="1" ht="15.75" customHeight="1" x14ac:dyDescent="0.2"/>
    <row r="366" s="19" customFormat="1" ht="15.75" customHeight="1" x14ac:dyDescent="0.2"/>
    <row r="367" s="19" customFormat="1" ht="15.75" customHeight="1" x14ac:dyDescent="0.2"/>
    <row r="368" s="19" customFormat="1" ht="15.75" customHeight="1" x14ac:dyDescent="0.2"/>
    <row r="369" s="19" customFormat="1" ht="15.75" customHeight="1" x14ac:dyDescent="0.2"/>
    <row r="370" s="19" customFormat="1" ht="15.75" customHeight="1" x14ac:dyDescent="0.2"/>
    <row r="371" s="19" customFormat="1" ht="15.75" customHeight="1" x14ac:dyDescent="0.2"/>
    <row r="372" s="19" customFormat="1" ht="15.75" customHeight="1" x14ac:dyDescent="0.2"/>
    <row r="373" s="19" customFormat="1" ht="15.75" customHeight="1" x14ac:dyDescent="0.2"/>
    <row r="374" s="19" customFormat="1" ht="15.75" customHeight="1" x14ac:dyDescent="0.2"/>
    <row r="375" s="19" customFormat="1" ht="15.75" customHeight="1" x14ac:dyDescent="0.2"/>
    <row r="376" s="19" customFormat="1" ht="15.75" customHeight="1" x14ac:dyDescent="0.2"/>
    <row r="377" s="19" customFormat="1" ht="15.75" customHeight="1" x14ac:dyDescent="0.2"/>
    <row r="378" s="19" customFormat="1" ht="15.75" customHeight="1" x14ac:dyDescent="0.2"/>
    <row r="379" s="19" customFormat="1" ht="15.75" customHeight="1" x14ac:dyDescent="0.2"/>
    <row r="380" s="19" customFormat="1" ht="15.75" customHeight="1" x14ac:dyDescent="0.2"/>
    <row r="381" s="19" customFormat="1" ht="15.75" customHeight="1" x14ac:dyDescent="0.2"/>
    <row r="382" s="19" customFormat="1" ht="15.75" customHeight="1" x14ac:dyDescent="0.2"/>
    <row r="383" s="19" customFormat="1" ht="15.75" customHeight="1" x14ac:dyDescent="0.2"/>
    <row r="384" s="19" customFormat="1" ht="15.75" customHeight="1" x14ac:dyDescent="0.2"/>
    <row r="385" s="19" customFormat="1" ht="15.75" customHeight="1" x14ac:dyDescent="0.2"/>
    <row r="386" s="19" customFormat="1" ht="15.75" customHeight="1" x14ac:dyDescent="0.2"/>
    <row r="387" s="19" customFormat="1" ht="15.75" customHeight="1" x14ac:dyDescent="0.2"/>
    <row r="388" s="19" customFormat="1" ht="15.75" customHeight="1" x14ac:dyDescent="0.2"/>
    <row r="389" s="19" customFormat="1" ht="15.75" customHeight="1" x14ac:dyDescent="0.2"/>
    <row r="390" s="19" customFormat="1" ht="15.75" customHeight="1" x14ac:dyDescent="0.2"/>
    <row r="391" s="19" customFormat="1" ht="15.75" customHeight="1" x14ac:dyDescent="0.2"/>
    <row r="392" s="19" customFormat="1" ht="15.75" customHeight="1" x14ac:dyDescent="0.2"/>
    <row r="393" s="19" customFormat="1" ht="15.75" customHeight="1" x14ac:dyDescent="0.2"/>
    <row r="394" s="19" customFormat="1" ht="15.75" customHeight="1" x14ac:dyDescent="0.2"/>
    <row r="395" s="19" customFormat="1" ht="15.75" customHeight="1" x14ac:dyDescent="0.2"/>
    <row r="396" s="19" customFormat="1" ht="15.75" customHeight="1" x14ac:dyDescent="0.2"/>
    <row r="397" s="19" customFormat="1" ht="15.75" customHeight="1" x14ac:dyDescent="0.2"/>
    <row r="398" s="19" customFormat="1" ht="15.75" customHeight="1" x14ac:dyDescent="0.2"/>
    <row r="399" s="19" customFormat="1" ht="15.75" customHeight="1" x14ac:dyDescent="0.2"/>
    <row r="400" s="19" customFormat="1" ht="15.75" customHeight="1" x14ac:dyDescent="0.2"/>
    <row r="401" s="19" customFormat="1" ht="15.75" customHeight="1" x14ac:dyDescent="0.2"/>
    <row r="402" s="19" customFormat="1" ht="15.75" customHeight="1" x14ac:dyDescent="0.2"/>
    <row r="403" s="19" customFormat="1" ht="15.75" customHeight="1" x14ac:dyDescent="0.2"/>
    <row r="404" s="19" customFormat="1" ht="15.75" customHeight="1" x14ac:dyDescent="0.2"/>
    <row r="405" s="19" customFormat="1" ht="15.75" customHeight="1" x14ac:dyDescent="0.2"/>
    <row r="406" s="19" customFormat="1" ht="15.75" customHeight="1" x14ac:dyDescent="0.2"/>
    <row r="407" s="19" customFormat="1" ht="15.75" customHeight="1" x14ac:dyDescent="0.2"/>
    <row r="408" s="19" customFormat="1" ht="15.75" customHeight="1" x14ac:dyDescent="0.2"/>
    <row r="409" s="19" customFormat="1" ht="15.75" customHeight="1" x14ac:dyDescent="0.2"/>
    <row r="410" s="19" customFormat="1" ht="15.75" customHeight="1" x14ac:dyDescent="0.2"/>
    <row r="411" s="19" customFormat="1" ht="15.75" customHeight="1" x14ac:dyDescent="0.2"/>
    <row r="412" s="19" customFormat="1" ht="15.75" customHeight="1" x14ac:dyDescent="0.2"/>
    <row r="413" s="19" customFormat="1" ht="15.75" customHeight="1" x14ac:dyDescent="0.2"/>
    <row r="414" s="19" customFormat="1" ht="15.75" customHeight="1" x14ac:dyDescent="0.2"/>
    <row r="415" s="19" customFormat="1" ht="15.75" customHeight="1" x14ac:dyDescent="0.2"/>
    <row r="416" s="19" customFormat="1" ht="15.75" customHeight="1" x14ac:dyDescent="0.2"/>
    <row r="417" s="19" customFormat="1" ht="15.75" customHeight="1" x14ac:dyDescent="0.2"/>
    <row r="418" s="19" customFormat="1" ht="15.75" customHeight="1" x14ac:dyDescent="0.2"/>
    <row r="419" s="19" customFormat="1" ht="15.75" customHeight="1" x14ac:dyDescent="0.2"/>
    <row r="420" s="19" customFormat="1" ht="15.75" customHeight="1" x14ac:dyDescent="0.2"/>
    <row r="421" s="19" customFormat="1" ht="15.75" customHeight="1" x14ac:dyDescent="0.2"/>
    <row r="422" s="19" customFormat="1" ht="15.75" customHeight="1" x14ac:dyDescent="0.2"/>
    <row r="423" s="19" customFormat="1" ht="15.75" customHeight="1" x14ac:dyDescent="0.2"/>
    <row r="424" s="19" customFormat="1" ht="15.75" customHeight="1" x14ac:dyDescent="0.2"/>
    <row r="425" s="19" customFormat="1" ht="15.75" customHeight="1" x14ac:dyDescent="0.2"/>
    <row r="426" s="19" customFormat="1" ht="15.75" customHeight="1" x14ac:dyDescent="0.2"/>
    <row r="427" s="19" customFormat="1" ht="15.75" customHeight="1" x14ac:dyDescent="0.2"/>
    <row r="428" s="19" customFormat="1" ht="15.75" customHeight="1" x14ac:dyDescent="0.2"/>
    <row r="429" s="19" customFormat="1" ht="15.75" customHeight="1" x14ac:dyDescent="0.2"/>
    <row r="430" s="19" customFormat="1" ht="15.75" customHeight="1" x14ac:dyDescent="0.2"/>
    <row r="431" s="19" customFormat="1" ht="15.75" customHeight="1" x14ac:dyDescent="0.2"/>
    <row r="432" s="19" customFormat="1" ht="15.75" customHeight="1" x14ac:dyDescent="0.2"/>
    <row r="433" s="19" customFormat="1" ht="15.75" customHeight="1" x14ac:dyDescent="0.2"/>
    <row r="434" s="19" customFormat="1" ht="15.75" customHeight="1" x14ac:dyDescent="0.2"/>
    <row r="435" s="19" customFormat="1" ht="15.75" customHeight="1" x14ac:dyDescent="0.2"/>
    <row r="436" s="19" customFormat="1" ht="15.75" customHeight="1" x14ac:dyDescent="0.2"/>
    <row r="437" s="19" customFormat="1" ht="15.75" customHeight="1" x14ac:dyDescent="0.2"/>
    <row r="438" s="19" customFormat="1" ht="15.75" customHeight="1" x14ac:dyDescent="0.2"/>
    <row r="439" s="19" customFormat="1" ht="15.75" customHeight="1" x14ac:dyDescent="0.2"/>
    <row r="440" s="19" customFormat="1" ht="15.75" customHeight="1" x14ac:dyDescent="0.2"/>
    <row r="441" s="19" customFormat="1" ht="15.75" customHeight="1" x14ac:dyDescent="0.2"/>
    <row r="442" s="19" customFormat="1" ht="15.75" customHeight="1" x14ac:dyDescent="0.2"/>
    <row r="443" s="19" customFormat="1" ht="15.75" customHeight="1" x14ac:dyDescent="0.2"/>
    <row r="444" s="19" customFormat="1" ht="15.75" customHeight="1" x14ac:dyDescent="0.2"/>
    <row r="445" s="19" customFormat="1" ht="15.75" customHeight="1" x14ac:dyDescent="0.2"/>
    <row r="446" s="19" customFormat="1" ht="15.75" customHeight="1" x14ac:dyDescent="0.2"/>
    <row r="447" s="19" customFormat="1" ht="15.75" customHeight="1" x14ac:dyDescent="0.2"/>
    <row r="448" s="19" customFormat="1" ht="15.75" customHeight="1" x14ac:dyDescent="0.2"/>
    <row r="449" s="19" customFormat="1" ht="15.75" customHeight="1" x14ac:dyDescent="0.2"/>
    <row r="450" s="19" customFormat="1" ht="15.75" customHeight="1" x14ac:dyDescent="0.2"/>
    <row r="451" s="19" customFormat="1" ht="15.75" customHeight="1" x14ac:dyDescent="0.2"/>
    <row r="452" s="19" customFormat="1" ht="15.75" customHeight="1" x14ac:dyDescent="0.2"/>
    <row r="453" s="19" customFormat="1" ht="15.75" customHeight="1" x14ac:dyDescent="0.2"/>
    <row r="454" s="19" customFormat="1" ht="15.75" customHeight="1" x14ac:dyDescent="0.2"/>
    <row r="455" s="19" customFormat="1" ht="15.75" customHeight="1" x14ac:dyDescent="0.2"/>
    <row r="456" s="19" customFormat="1" ht="15.75" customHeight="1" x14ac:dyDescent="0.2"/>
    <row r="457" s="19" customFormat="1" ht="15.75" customHeight="1" x14ac:dyDescent="0.2"/>
    <row r="458" s="19" customFormat="1" ht="15.75" customHeight="1" x14ac:dyDescent="0.2"/>
    <row r="459" s="19" customFormat="1" ht="15.75" customHeight="1" x14ac:dyDescent="0.2"/>
    <row r="460" s="19" customFormat="1" ht="15.75" customHeight="1" x14ac:dyDescent="0.2"/>
    <row r="461" s="19" customFormat="1" ht="15.75" customHeight="1" x14ac:dyDescent="0.2"/>
    <row r="462" s="19" customFormat="1" ht="15.75" customHeight="1" x14ac:dyDescent="0.2"/>
    <row r="463" s="19" customFormat="1" ht="15.75" customHeight="1" x14ac:dyDescent="0.2"/>
    <row r="464" s="19" customFormat="1" ht="15.75" customHeight="1" x14ac:dyDescent="0.2"/>
    <row r="465" s="19" customFormat="1" ht="15.75" customHeight="1" x14ac:dyDescent="0.2"/>
    <row r="466" s="19" customFormat="1" ht="15.75" customHeight="1" x14ac:dyDescent="0.2"/>
    <row r="467" s="19" customFormat="1" ht="15.75" customHeight="1" x14ac:dyDescent="0.2"/>
    <row r="468" s="19" customFormat="1" ht="15.75" customHeight="1" x14ac:dyDescent="0.2"/>
    <row r="469" s="19" customFormat="1" ht="15.75" customHeight="1" x14ac:dyDescent="0.2"/>
    <row r="470" s="19" customFormat="1" ht="15.75" customHeight="1" x14ac:dyDescent="0.2"/>
    <row r="471" s="19" customFormat="1" ht="15.75" customHeight="1" x14ac:dyDescent="0.2"/>
    <row r="472" s="19" customFormat="1" ht="15.75" customHeight="1" x14ac:dyDescent="0.2"/>
    <row r="473" s="19" customFormat="1" ht="15.75" customHeight="1" x14ac:dyDescent="0.2"/>
    <row r="474" s="19" customFormat="1" ht="15.75" customHeight="1" x14ac:dyDescent="0.2"/>
    <row r="475" s="19" customFormat="1" ht="15.75" customHeight="1" x14ac:dyDescent="0.2"/>
    <row r="476" s="19" customFormat="1" ht="15.75" customHeight="1" x14ac:dyDescent="0.2"/>
    <row r="477" s="19" customFormat="1" ht="15.75" customHeight="1" x14ac:dyDescent="0.2"/>
    <row r="478" s="19" customFormat="1" ht="15.75" customHeight="1" x14ac:dyDescent="0.2"/>
    <row r="479" s="19" customFormat="1" ht="15.75" customHeight="1" x14ac:dyDescent="0.2"/>
    <row r="480" s="19" customFormat="1" ht="15.75" customHeight="1" x14ac:dyDescent="0.2"/>
    <row r="481" s="19" customFormat="1" ht="15.75" customHeight="1" x14ac:dyDescent="0.2"/>
    <row r="482" s="19" customFormat="1" ht="15.75" customHeight="1" x14ac:dyDescent="0.2"/>
    <row r="483" s="19" customFormat="1" ht="15.75" customHeight="1" x14ac:dyDescent="0.2"/>
    <row r="484" s="19" customFormat="1" ht="15.75" customHeight="1" x14ac:dyDescent="0.2"/>
    <row r="485" s="19" customFormat="1" ht="15.75" customHeight="1" x14ac:dyDescent="0.2"/>
    <row r="486" s="19" customFormat="1" ht="15.75" customHeight="1" x14ac:dyDescent="0.2"/>
    <row r="487" s="19" customFormat="1" ht="15.75" customHeight="1" x14ac:dyDescent="0.2"/>
    <row r="488" s="19" customFormat="1" ht="15.75" customHeight="1" x14ac:dyDescent="0.2"/>
    <row r="489" s="19" customFormat="1" ht="15.75" customHeight="1" x14ac:dyDescent="0.2"/>
    <row r="490" s="19" customFormat="1" ht="15.75" customHeight="1" x14ac:dyDescent="0.2"/>
    <row r="491" s="19" customFormat="1" ht="15.75" customHeight="1" x14ac:dyDescent="0.2"/>
    <row r="492" s="19" customFormat="1" ht="15.75" customHeight="1" x14ac:dyDescent="0.2"/>
    <row r="493" s="19" customFormat="1" ht="15.75" customHeight="1" x14ac:dyDescent="0.2"/>
    <row r="494" s="19" customFormat="1" ht="15.75" customHeight="1" x14ac:dyDescent="0.2"/>
    <row r="495" s="19" customFormat="1" ht="15.75" customHeight="1" x14ac:dyDescent="0.2"/>
    <row r="496" s="19" customFormat="1" ht="15.75" customHeight="1" x14ac:dyDescent="0.2"/>
    <row r="497" s="19" customFormat="1" ht="15.75" customHeight="1" x14ac:dyDescent="0.2"/>
    <row r="498" s="19" customFormat="1" ht="15.75" customHeight="1" x14ac:dyDescent="0.2"/>
    <row r="499" s="19" customFormat="1" ht="15.75" customHeight="1" x14ac:dyDescent="0.2"/>
    <row r="500" s="19" customFormat="1" ht="15.75" customHeight="1" x14ac:dyDescent="0.2"/>
    <row r="501" s="19" customFormat="1" ht="15.75" customHeight="1" x14ac:dyDescent="0.2"/>
    <row r="502" s="19" customFormat="1" ht="15.75" customHeight="1" x14ac:dyDescent="0.2"/>
    <row r="503" s="19" customFormat="1" ht="15.75" customHeight="1" x14ac:dyDescent="0.2"/>
    <row r="504" s="19" customFormat="1" ht="15.75" customHeight="1" x14ac:dyDescent="0.2"/>
    <row r="505" s="19" customFormat="1" ht="15.75" customHeight="1" x14ac:dyDescent="0.2"/>
    <row r="506" s="19" customFormat="1" ht="15.75" customHeight="1" x14ac:dyDescent="0.2"/>
    <row r="507" s="19" customFormat="1" ht="15.75" customHeight="1" x14ac:dyDescent="0.2"/>
    <row r="508" s="19" customFormat="1" ht="15.75" customHeight="1" x14ac:dyDescent="0.2"/>
    <row r="509" s="19" customFormat="1" ht="15.75" customHeight="1" x14ac:dyDescent="0.2"/>
    <row r="510" s="19" customFormat="1" ht="15.75" customHeight="1" x14ac:dyDescent="0.2"/>
    <row r="511" s="19" customFormat="1" ht="15.75" customHeight="1" x14ac:dyDescent="0.2"/>
    <row r="512" s="19" customFormat="1" ht="15.75" customHeight="1" x14ac:dyDescent="0.2"/>
    <row r="513" s="19" customFormat="1" ht="15.75" customHeight="1" x14ac:dyDescent="0.2"/>
    <row r="514" s="19" customFormat="1" ht="15.75" customHeight="1" x14ac:dyDescent="0.2"/>
    <row r="515" s="19" customFormat="1" ht="15.75" customHeight="1" x14ac:dyDescent="0.2"/>
    <row r="516" s="19" customFormat="1" ht="15.75" customHeight="1" x14ac:dyDescent="0.2"/>
    <row r="517" s="19" customFormat="1" ht="15.75" customHeight="1" x14ac:dyDescent="0.2"/>
    <row r="518" s="19" customFormat="1" ht="15.75" customHeight="1" x14ac:dyDescent="0.2"/>
    <row r="519" s="19" customFormat="1" ht="15.75" customHeight="1" x14ac:dyDescent="0.2"/>
    <row r="520" s="19" customFormat="1" ht="15.75" customHeight="1" x14ac:dyDescent="0.2"/>
    <row r="521" s="19" customFormat="1" ht="15.75" customHeight="1" x14ac:dyDescent="0.2"/>
    <row r="522" s="19" customFormat="1" ht="15.75" customHeight="1" x14ac:dyDescent="0.2"/>
    <row r="523" s="19" customFormat="1" ht="15.75" customHeight="1" x14ac:dyDescent="0.2"/>
    <row r="524" s="19" customFormat="1" ht="15.75" customHeight="1" x14ac:dyDescent="0.2"/>
    <row r="525" s="19" customFormat="1" ht="15.75" customHeight="1" x14ac:dyDescent="0.2"/>
    <row r="526" s="19" customFormat="1" ht="15.75" customHeight="1" x14ac:dyDescent="0.2"/>
    <row r="527" s="19" customFormat="1" ht="15.75" customHeight="1" x14ac:dyDescent="0.2"/>
    <row r="528" s="19" customFormat="1" ht="15.75" customHeight="1" x14ac:dyDescent="0.2"/>
    <row r="529" s="19" customFormat="1" ht="15.75" customHeight="1" x14ac:dyDescent="0.2"/>
    <row r="530" s="19" customFormat="1" ht="15.75" customHeight="1" x14ac:dyDescent="0.2"/>
    <row r="531" s="19" customFormat="1" ht="15.75" customHeight="1" x14ac:dyDescent="0.2"/>
    <row r="532" s="19" customFormat="1" ht="15.75" customHeight="1" x14ac:dyDescent="0.2"/>
    <row r="533" s="19" customFormat="1" ht="15.75" customHeight="1" x14ac:dyDescent="0.2"/>
    <row r="534" s="19" customFormat="1" ht="15.75" customHeight="1" x14ac:dyDescent="0.2"/>
    <row r="535" s="19" customFormat="1" ht="15.75" customHeight="1" x14ac:dyDescent="0.2"/>
    <row r="536" s="19" customFormat="1" ht="15.75" customHeight="1" x14ac:dyDescent="0.2"/>
    <row r="537" s="19" customFormat="1" ht="15.75" customHeight="1" x14ac:dyDescent="0.2"/>
    <row r="538" s="19" customFormat="1" ht="15.75" customHeight="1" x14ac:dyDescent="0.2"/>
    <row r="539" s="19" customFormat="1" ht="15.75" customHeight="1" x14ac:dyDescent="0.2"/>
    <row r="540" s="19" customFormat="1" ht="15.75" customHeight="1" x14ac:dyDescent="0.2"/>
    <row r="541" s="19" customFormat="1" ht="15.75" customHeight="1" x14ac:dyDescent="0.2"/>
    <row r="542" s="19" customFormat="1" ht="15.75" customHeight="1" x14ac:dyDescent="0.2"/>
    <row r="543" s="19" customFormat="1" ht="15.75" customHeight="1" x14ac:dyDescent="0.2"/>
    <row r="544" s="19" customFormat="1" ht="15.75" customHeight="1" x14ac:dyDescent="0.2"/>
    <row r="545" s="19" customFormat="1" ht="15.75" customHeight="1" x14ac:dyDescent="0.2"/>
    <row r="546" s="19" customFormat="1" ht="15.75" customHeight="1" x14ac:dyDescent="0.2"/>
    <row r="547" s="19" customFormat="1" ht="15.75" customHeight="1" x14ac:dyDescent="0.2"/>
    <row r="548" s="19" customFormat="1" ht="15.75" customHeight="1" x14ac:dyDescent="0.2"/>
    <row r="549" s="19" customFormat="1" ht="15.75" customHeight="1" x14ac:dyDescent="0.2"/>
    <row r="550" s="19" customFormat="1" ht="15.75" customHeight="1" x14ac:dyDescent="0.2"/>
    <row r="551" s="19" customFormat="1" ht="15.75" customHeight="1" x14ac:dyDescent="0.2"/>
    <row r="552" s="19" customFormat="1" ht="15.75" customHeight="1" x14ac:dyDescent="0.2"/>
    <row r="553" s="19" customFormat="1" ht="15.75" customHeight="1" x14ac:dyDescent="0.2"/>
    <row r="554" s="19" customFormat="1" ht="15.75" customHeight="1" x14ac:dyDescent="0.2"/>
    <row r="555" s="19" customFormat="1" ht="15.75" customHeight="1" x14ac:dyDescent="0.2"/>
    <row r="556" s="19" customFormat="1" ht="15.75" customHeight="1" x14ac:dyDescent="0.2"/>
    <row r="557" s="19" customFormat="1" ht="15.75" customHeight="1" x14ac:dyDescent="0.2"/>
    <row r="558" s="19" customFormat="1" ht="15.75" customHeight="1" x14ac:dyDescent="0.2"/>
    <row r="559" s="19" customFormat="1" ht="15.75" customHeight="1" x14ac:dyDescent="0.2"/>
    <row r="560" s="19" customFormat="1" ht="15.75" customHeight="1" x14ac:dyDescent="0.2"/>
    <row r="561" s="19" customFormat="1" ht="15.75" customHeight="1" x14ac:dyDescent="0.2"/>
    <row r="562" s="19" customFormat="1" ht="15.75" customHeight="1" x14ac:dyDescent="0.2"/>
    <row r="563" s="19" customFormat="1" ht="15.75" customHeight="1" x14ac:dyDescent="0.2"/>
    <row r="564" s="19" customFormat="1" ht="15.75" customHeight="1" x14ac:dyDescent="0.2"/>
    <row r="565" s="19" customFormat="1" ht="15.75" customHeight="1" x14ac:dyDescent="0.2"/>
    <row r="566" s="19" customFormat="1" ht="15.75" customHeight="1" x14ac:dyDescent="0.2"/>
    <row r="567" s="19" customFormat="1" ht="15.75" customHeight="1" x14ac:dyDescent="0.2"/>
    <row r="568" s="19" customFormat="1" ht="15.75" customHeight="1" x14ac:dyDescent="0.2"/>
    <row r="569" s="19" customFormat="1" ht="15.75" customHeight="1" x14ac:dyDescent="0.2"/>
    <row r="570" s="19" customFormat="1" ht="15.75" customHeight="1" x14ac:dyDescent="0.2"/>
    <row r="571" s="19" customFormat="1" ht="15.75" customHeight="1" x14ac:dyDescent="0.2"/>
    <row r="572" s="19" customFormat="1" ht="15.75" customHeight="1" x14ac:dyDescent="0.2"/>
    <row r="573" s="19" customFormat="1" ht="15.75" customHeight="1" x14ac:dyDescent="0.2"/>
    <row r="574" s="19" customFormat="1" ht="15.75" customHeight="1" x14ac:dyDescent="0.2"/>
    <row r="575" s="19" customFormat="1" ht="15.75" customHeight="1" x14ac:dyDescent="0.2"/>
    <row r="576" s="19" customFormat="1" ht="15.75" customHeight="1" x14ac:dyDescent="0.2"/>
    <row r="577" s="19" customFormat="1" ht="15.75" customHeight="1" x14ac:dyDescent="0.2"/>
    <row r="578" s="19" customFormat="1" ht="15.75" customHeight="1" x14ac:dyDescent="0.2"/>
    <row r="579" s="19" customFormat="1" ht="15.75" customHeight="1" x14ac:dyDescent="0.2"/>
    <row r="580" s="19" customFormat="1" ht="15.75" customHeight="1" x14ac:dyDescent="0.2"/>
    <row r="581" s="19" customFormat="1" ht="15.75" customHeight="1" x14ac:dyDescent="0.2"/>
    <row r="582" s="19" customFormat="1" ht="15.75" customHeight="1" x14ac:dyDescent="0.2"/>
    <row r="583" s="19" customFormat="1" ht="15.75" customHeight="1" x14ac:dyDescent="0.2"/>
    <row r="584" s="19" customFormat="1" ht="15.75" customHeight="1" x14ac:dyDescent="0.2"/>
    <row r="585" s="19" customFormat="1" ht="15.75" customHeight="1" x14ac:dyDescent="0.2"/>
    <row r="586" s="19" customFormat="1" ht="15.75" customHeight="1" x14ac:dyDescent="0.2"/>
    <row r="587" s="19" customFormat="1" ht="15.75" customHeight="1" x14ac:dyDescent="0.2"/>
    <row r="588" s="19" customFormat="1" ht="15.75" customHeight="1" x14ac:dyDescent="0.2"/>
    <row r="589" s="19" customFormat="1" ht="15.75" customHeight="1" x14ac:dyDescent="0.2"/>
    <row r="590" s="19" customFormat="1" ht="15.75" customHeight="1" x14ac:dyDescent="0.2"/>
    <row r="591" s="19" customFormat="1" ht="15.75" customHeight="1" x14ac:dyDescent="0.2"/>
    <row r="592" s="19" customFormat="1" ht="15.75" customHeight="1" x14ac:dyDescent="0.2"/>
    <row r="593" s="19" customFormat="1" ht="15.75" customHeight="1" x14ac:dyDescent="0.2"/>
    <row r="594" s="19" customFormat="1" ht="15.75" customHeight="1" x14ac:dyDescent="0.2"/>
    <row r="595" s="19" customFormat="1" ht="15.75" customHeight="1" x14ac:dyDescent="0.2"/>
    <row r="596" s="19" customFormat="1" ht="15.75" customHeight="1" x14ac:dyDescent="0.2"/>
    <row r="597" s="19" customFormat="1" ht="15.75" customHeight="1" x14ac:dyDescent="0.2"/>
    <row r="598" s="19" customFormat="1" ht="15.75" customHeight="1" x14ac:dyDescent="0.2"/>
    <row r="599" s="19" customFormat="1" ht="15.75" customHeight="1" x14ac:dyDescent="0.2"/>
    <row r="600" s="19" customFormat="1" ht="15.75" customHeight="1" x14ac:dyDescent="0.2"/>
    <row r="601" s="19" customFormat="1" ht="15.75" customHeight="1" x14ac:dyDescent="0.2"/>
    <row r="602" s="19" customFormat="1" ht="15.75" customHeight="1" x14ac:dyDescent="0.2"/>
    <row r="603" s="19" customFormat="1" ht="15.75" customHeight="1" x14ac:dyDescent="0.2"/>
    <row r="604" s="19" customFormat="1" ht="15.75" customHeight="1" x14ac:dyDescent="0.2"/>
    <row r="605" s="19" customFormat="1" ht="15.75" customHeight="1" x14ac:dyDescent="0.2"/>
    <row r="606" s="19" customFormat="1" ht="15.75" customHeight="1" x14ac:dyDescent="0.2"/>
    <row r="607" s="19" customFormat="1" ht="15.75" customHeight="1" x14ac:dyDescent="0.2"/>
    <row r="608" s="19" customFormat="1" ht="15.75" customHeight="1" x14ac:dyDescent="0.2"/>
    <row r="609" s="19" customFormat="1" ht="15.75" customHeight="1" x14ac:dyDescent="0.2"/>
    <row r="610" s="19" customFormat="1" ht="15.75" customHeight="1" x14ac:dyDescent="0.2"/>
    <row r="611" s="19" customFormat="1" ht="15.75" customHeight="1" x14ac:dyDescent="0.2"/>
    <row r="612" s="19" customFormat="1" ht="15.75" customHeight="1" x14ac:dyDescent="0.2"/>
    <row r="613" s="19" customFormat="1" ht="15.75" customHeight="1" x14ac:dyDescent="0.2"/>
    <row r="614" s="19" customFormat="1" ht="15.75" customHeight="1" x14ac:dyDescent="0.2"/>
    <row r="615" s="19" customFormat="1" ht="15.75" customHeight="1" x14ac:dyDescent="0.2"/>
    <row r="616" s="19" customFormat="1" ht="15.75" customHeight="1" x14ac:dyDescent="0.2"/>
    <row r="617" s="19" customFormat="1" ht="15.75" customHeight="1" x14ac:dyDescent="0.2"/>
    <row r="618" s="19" customFormat="1" ht="15.75" customHeight="1" x14ac:dyDescent="0.2"/>
    <row r="619" s="19" customFormat="1" ht="15.75" customHeight="1" x14ac:dyDescent="0.2"/>
    <row r="620" s="19" customFormat="1" ht="15.75" customHeight="1" x14ac:dyDescent="0.2"/>
    <row r="621" s="19" customFormat="1" ht="15.75" customHeight="1" x14ac:dyDescent="0.2"/>
    <row r="622" s="19" customFormat="1" ht="15.75" customHeight="1" x14ac:dyDescent="0.2"/>
    <row r="623" s="19" customFormat="1" ht="15.75" customHeight="1" x14ac:dyDescent="0.2"/>
    <row r="624" s="19" customFormat="1" ht="15.75" customHeight="1" x14ac:dyDescent="0.2"/>
    <row r="625" s="19" customFormat="1" ht="15.75" customHeight="1" x14ac:dyDescent="0.2"/>
    <row r="626" s="19" customFormat="1" ht="15.75" customHeight="1" x14ac:dyDescent="0.2"/>
    <row r="627" s="19" customFormat="1" ht="15.75" customHeight="1" x14ac:dyDescent="0.2"/>
    <row r="628" s="19" customFormat="1" ht="15.75" customHeight="1" x14ac:dyDescent="0.2"/>
    <row r="629" s="19" customFormat="1" ht="15.75" customHeight="1" x14ac:dyDescent="0.2"/>
    <row r="630" s="19" customFormat="1" ht="15.75" customHeight="1" x14ac:dyDescent="0.2"/>
    <row r="631" s="19" customFormat="1" ht="15.75" customHeight="1" x14ac:dyDescent="0.2"/>
    <row r="632" s="19" customFormat="1" ht="15.75" customHeight="1" x14ac:dyDescent="0.2"/>
    <row r="633" s="19" customFormat="1" ht="15.75" customHeight="1" x14ac:dyDescent="0.2"/>
    <row r="634" s="19" customFormat="1" ht="15.75" customHeight="1" x14ac:dyDescent="0.2"/>
    <row r="635" s="19" customFormat="1" ht="15.75" customHeight="1" x14ac:dyDescent="0.2"/>
    <row r="636" s="19" customFormat="1" ht="15.75" customHeight="1" x14ac:dyDescent="0.2"/>
    <row r="637" s="19" customFormat="1" ht="15.75" customHeight="1" x14ac:dyDescent="0.2"/>
    <row r="638" s="19" customFormat="1" ht="15.75" customHeight="1" x14ac:dyDescent="0.2"/>
    <row r="639" s="19" customFormat="1" ht="15.75" customHeight="1" x14ac:dyDescent="0.2"/>
    <row r="640" s="19" customFormat="1" ht="15.75" customHeight="1" x14ac:dyDescent="0.2"/>
    <row r="641" s="19" customFormat="1" ht="15.75" customHeight="1" x14ac:dyDescent="0.2"/>
    <row r="642" s="19" customFormat="1" ht="15.75" customHeight="1" x14ac:dyDescent="0.2"/>
    <row r="643" s="19" customFormat="1" ht="15.75" customHeight="1" x14ac:dyDescent="0.2"/>
    <row r="644" s="19" customFormat="1" ht="15.75" customHeight="1" x14ac:dyDescent="0.2"/>
    <row r="645" s="19" customFormat="1" ht="15.75" customHeight="1" x14ac:dyDescent="0.2"/>
    <row r="646" s="19" customFormat="1" ht="15.75" customHeight="1" x14ac:dyDescent="0.2"/>
    <row r="647" s="19" customFormat="1" ht="15.75" customHeight="1" x14ac:dyDescent="0.2"/>
    <row r="648" s="19" customFormat="1" ht="15.75" customHeight="1" x14ac:dyDescent="0.2"/>
    <row r="649" s="19" customFormat="1" ht="15.75" customHeight="1" x14ac:dyDescent="0.2"/>
    <row r="650" s="19" customFormat="1" ht="15.75" customHeight="1" x14ac:dyDescent="0.2"/>
    <row r="651" s="19" customFormat="1" ht="15.75" customHeight="1" x14ac:dyDescent="0.2"/>
    <row r="652" s="19" customFormat="1" ht="15.75" customHeight="1" x14ac:dyDescent="0.2"/>
    <row r="653" s="19" customFormat="1" ht="15.75" customHeight="1" x14ac:dyDescent="0.2"/>
    <row r="654" s="19" customFormat="1" ht="15.75" customHeight="1" x14ac:dyDescent="0.2"/>
    <row r="655" s="19" customFormat="1" ht="15.75" customHeight="1" x14ac:dyDescent="0.2"/>
    <row r="656" s="19" customFormat="1" ht="15.75" customHeight="1" x14ac:dyDescent="0.2"/>
    <row r="657" s="19" customFormat="1" ht="15.75" customHeight="1" x14ac:dyDescent="0.2"/>
    <row r="658" s="19" customFormat="1" ht="15.75" customHeight="1" x14ac:dyDescent="0.2"/>
    <row r="659" s="19" customFormat="1" ht="15.75" customHeight="1" x14ac:dyDescent="0.2"/>
    <row r="660" s="19" customFormat="1" ht="15.75" customHeight="1" x14ac:dyDescent="0.2"/>
    <row r="661" s="19" customFormat="1" ht="15.75" customHeight="1" x14ac:dyDescent="0.2"/>
    <row r="662" s="19" customFormat="1" ht="15.75" customHeight="1" x14ac:dyDescent="0.2"/>
    <row r="663" s="19" customFormat="1" ht="15.75" customHeight="1" x14ac:dyDescent="0.2"/>
    <row r="664" s="19" customFormat="1" ht="15.75" customHeight="1" x14ac:dyDescent="0.2"/>
    <row r="665" s="19" customFormat="1" ht="15.75" customHeight="1" x14ac:dyDescent="0.2"/>
    <row r="666" s="19" customFormat="1" ht="15.75" customHeight="1" x14ac:dyDescent="0.2"/>
    <row r="667" s="19" customFormat="1" ht="15.75" customHeight="1" x14ac:dyDescent="0.2"/>
    <row r="668" s="19" customFormat="1" ht="15.75" customHeight="1" x14ac:dyDescent="0.2"/>
    <row r="669" s="19" customFormat="1" ht="15.75" customHeight="1" x14ac:dyDescent="0.2"/>
    <row r="670" s="19" customFormat="1" ht="15.75" customHeight="1" x14ac:dyDescent="0.2"/>
    <row r="671" s="19" customFormat="1" ht="15.75" customHeight="1" x14ac:dyDescent="0.2"/>
    <row r="672" s="19" customFormat="1" ht="15.75" customHeight="1" x14ac:dyDescent="0.2"/>
    <row r="673" s="19" customFormat="1" ht="15.75" customHeight="1" x14ac:dyDescent="0.2"/>
    <row r="674" s="19" customFormat="1" ht="15.75" customHeight="1" x14ac:dyDescent="0.2"/>
    <row r="675" s="19" customFormat="1" ht="15.75" customHeight="1" x14ac:dyDescent="0.2"/>
    <row r="676" s="19" customFormat="1" ht="15.75" customHeight="1" x14ac:dyDescent="0.2"/>
    <row r="677" s="19" customFormat="1" ht="15.75" customHeight="1" x14ac:dyDescent="0.2"/>
    <row r="678" s="19" customFormat="1" ht="15.75" customHeight="1" x14ac:dyDescent="0.2"/>
    <row r="679" s="19" customFormat="1" ht="15.75" customHeight="1" x14ac:dyDescent="0.2"/>
    <row r="680" s="19" customFormat="1" ht="15.75" customHeight="1" x14ac:dyDescent="0.2"/>
    <row r="681" s="19" customFormat="1" ht="15.75" customHeight="1" x14ac:dyDescent="0.2"/>
    <row r="682" s="19" customFormat="1" ht="15.75" customHeight="1" x14ac:dyDescent="0.2"/>
    <row r="683" s="19" customFormat="1" ht="15.75" customHeight="1" x14ac:dyDescent="0.2"/>
    <row r="684" s="19" customFormat="1" ht="15.75" customHeight="1" x14ac:dyDescent="0.2"/>
    <row r="685" s="19" customFormat="1" ht="15.75" customHeight="1" x14ac:dyDescent="0.2"/>
    <row r="686" s="19" customFormat="1" ht="15.75" customHeight="1" x14ac:dyDescent="0.2"/>
    <row r="687" s="19" customFormat="1" ht="15.75" customHeight="1" x14ac:dyDescent="0.2"/>
    <row r="688" s="19" customFormat="1" ht="15.75" customHeight="1" x14ac:dyDescent="0.2"/>
    <row r="689" s="19" customFormat="1" ht="15.75" customHeight="1" x14ac:dyDescent="0.2"/>
    <row r="690" s="19" customFormat="1" ht="15.75" customHeight="1" x14ac:dyDescent="0.2"/>
    <row r="691" s="19" customFormat="1" ht="15.75" customHeight="1" x14ac:dyDescent="0.2"/>
    <row r="692" s="19" customFormat="1" ht="15.75" customHeight="1" x14ac:dyDescent="0.2"/>
    <row r="693" s="19" customFormat="1" ht="15.75" customHeight="1" x14ac:dyDescent="0.2"/>
    <row r="694" s="19" customFormat="1" ht="15.75" customHeight="1" x14ac:dyDescent="0.2"/>
    <row r="695" s="19" customFormat="1" ht="15.75" customHeight="1" x14ac:dyDescent="0.2"/>
    <row r="696" s="19" customFormat="1" ht="15.75" customHeight="1" x14ac:dyDescent="0.2"/>
    <row r="697" s="19" customFormat="1" ht="15.75" customHeight="1" x14ac:dyDescent="0.2"/>
    <row r="698" s="19" customFormat="1" ht="15.75" customHeight="1" x14ac:dyDescent="0.2"/>
    <row r="699" s="19" customFormat="1" ht="15.75" customHeight="1" x14ac:dyDescent="0.2"/>
    <row r="700" s="19" customFormat="1" ht="15.75" customHeight="1" x14ac:dyDescent="0.2"/>
    <row r="701" s="19" customFormat="1" ht="15.75" customHeight="1" x14ac:dyDescent="0.2"/>
    <row r="702" s="19" customFormat="1" ht="15.75" customHeight="1" x14ac:dyDescent="0.2"/>
    <row r="703" s="19" customFormat="1" ht="15.75" customHeight="1" x14ac:dyDescent="0.2"/>
    <row r="704" s="19" customFormat="1" ht="15.75" customHeight="1" x14ac:dyDescent="0.2"/>
    <row r="705" s="19" customFormat="1" ht="15.75" customHeight="1" x14ac:dyDescent="0.2"/>
    <row r="706" s="19" customFormat="1" ht="15.75" customHeight="1" x14ac:dyDescent="0.2"/>
    <row r="707" s="19" customFormat="1" ht="15.75" customHeight="1" x14ac:dyDescent="0.2"/>
    <row r="708" s="19" customFormat="1" ht="15.75" customHeight="1" x14ac:dyDescent="0.2"/>
    <row r="709" s="19" customFormat="1" ht="15.75" customHeight="1" x14ac:dyDescent="0.2"/>
    <row r="710" s="19" customFormat="1" ht="15.75" customHeight="1" x14ac:dyDescent="0.2"/>
    <row r="711" s="19" customFormat="1" ht="15.75" customHeight="1" x14ac:dyDescent="0.2"/>
    <row r="712" s="19" customFormat="1" ht="15.75" customHeight="1" x14ac:dyDescent="0.2"/>
    <row r="713" s="19" customFormat="1" ht="15.75" customHeight="1" x14ac:dyDescent="0.2"/>
    <row r="714" s="19" customFormat="1" ht="15.75" customHeight="1" x14ac:dyDescent="0.2"/>
    <row r="715" s="19" customFormat="1" ht="15.75" customHeight="1" x14ac:dyDescent="0.2"/>
    <row r="716" s="19" customFormat="1" ht="15.75" customHeight="1" x14ac:dyDescent="0.2"/>
    <row r="717" s="19" customFormat="1" ht="15.75" customHeight="1" x14ac:dyDescent="0.2"/>
    <row r="718" s="19" customFormat="1" ht="15.75" customHeight="1" x14ac:dyDescent="0.2"/>
    <row r="719" s="19" customFormat="1" ht="15.75" customHeight="1" x14ac:dyDescent="0.2"/>
    <row r="720" s="19" customFormat="1" ht="15.75" customHeight="1" x14ac:dyDescent="0.2"/>
    <row r="721" s="19" customFormat="1" ht="15.75" customHeight="1" x14ac:dyDescent="0.2"/>
    <row r="722" s="19" customFormat="1" ht="15.75" customHeight="1" x14ac:dyDescent="0.2"/>
    <row r="723" s="19" customFormat="1" ht="15.75" customHeight="1" x14ac:dyDescent="0.2"/>
    <row r="724" s="19" customFormat="1" ht="15.75" customHeight="1" x14ac:dyDescent="0.2"/>
    <row r="725" s="19" customFormat="1" ht="15.75" customHeight="1" x14ac:dyDescent="0.2"/>
    <row r="726" s="19" customFormat="1" ht="15.75" customHeight="1" x14ac:dyDescent="0.2"/>
    <row r="727" s="19" customFormat="1" ht="15.75" customHeight="1" x14ac:dyDescent="0.2"/>
    <row r="728" s="19" customFormat="1" ht="15.75" customHeight="1" x14ac:dyDescent="0.2"/>
    <row r="729" s="19" customFormat="1" ht="15.75" customHeight="1" x14ac:dyDescent="0.2"/>
    <row r="730" s="19" customFormat="1" ht="15.75" customHeight="1" x14ac:dyDescent="0.2"/>
    <row r="731" s="19" customFormat="1" ht="15.75" customHeight="1" x14ac:dyDescent="0.2"/>
    <row r="732" s="19" customFormat="1" ht="15.75" customHeight="1" x14ac:dyDescent="0.2"/>
    <row r="733" s="19" customFormat="1" ht="15.75" customHeight="1" x14ac:dyDescent="0.2"/>
    <row r="734" s="19" customFormat="1" ht="15.75" customHeight="1" x14ac:dyDescent="0.2"/>
    <row r="735" s="19" customFormat="1" ht="15.75" customHeight="1" x14ac:dyDescent="0.2"/>
    <row r="736" s="19" customFormat="1" ht="15.75" customHeight="1" x14ac:dyDescent="0.2"/>
    <row r="737" s="19" customFormat="1" ht="15.75" customHeight="1" x14ac:dyDescent="0.2"/>
    <row r="738" s="19" customFormat="1" ht="15.75" customHeight="1" x14ac:dyDescent="0.2"/>
    <row r="739" s="19" customFormat="1" ht="15.75" customHeight="1" x14ac:dyDescent="0.2"/>
    <row r="740" s="19" customFormat="1" ht="15.75" customHeight="1" x14ac:dyDescent="0.2"/>
    <row r="741" s="19" customFormat="1" ht="15.75" customHeight="1" x14ac:dyDescent="0.2"/>
    <row r="742" s="19" customFormat="1" ht="15.75" customHeight="1" x14ac:dyDescent="0.2"/>
    <row r="743" s="19" customFormat="1" ht="15.75" customHeight="1" x14ac:dyDescent="0.2"/>
    <row r="744" s="19" customFormat="1" ht="15.75" customHeight="1" x14ac:dyDescent="0.2"/>
    <row r="745" s="19" customFormat="1" ht="15.75" customHeight="1" x14ac:dyDescent="0.2"/>
    <row r="746" s="19" customFormat="1" ht="15.75" customHeight="1" x14ac:dyDescent="0.2"/>
    <row r="747" s="19" customFormat="1" ht="15.75" customHeight="1" x14ac:dyDescent="0.2"/>
    <row r="748" s="19" customFormat="1" ht="15.75" customHeight="1" x14ac:dyDescent="0.2"/>
    <row r="749" s="19" customFormat="1" ht="15.75" customHeight="1" x14ac:dyDescent="0.2"/>
    <row r="750" s="19" customFormat="1" ht="15.75" customHeight="1" x14ac:dyDescent="0.2"/>
    <row r="751" s="19" customFormat="1" ht="15.75" customHeight="1" x14ac:dyDescent="0.2"/>
    <row r="752" s="19" customFormat="1" ht="15.75" customHeight="1" x14ac:dyDescent="0.2"/>
    <row r="753" s="19" customFormat="1" ht="15.75" customHeight="1" x14ac:dyDescent="0.2"/>
    <row r="754" s="19" customFormat="1" ht="15.75" customHeight="1" x14ac:dyDescent="0.2"/>
    <row r="755" s="19" customFormat="1" ht="15.75" customHeight="1" x14ac:dyDescent="0.2"/>
    <row r="756" s="19" customFormat="1" ht="15.75" customHeight="1" x14ac:dyDescent="0.2"/>
    <row r="757" s="19" customFormat="1" ht="15.75" customHeight="1" x14ac:dyDescent="0.2"/>
    <row r="758" s="19" customFormat="1" ht="15.75" customHeight="1" x14ac:dyDescent="0.2"/>
    <row r="759" s="19" customFormat="1" ht="15.75" customHeight="1" x14ac:dyDescent="0.2"/>
    <row r="760" s="19" customFormat="1" ht="15.75" customHeight="1" x14ac:dyDescent="0.2"/>
    <row r="761" s="19" customFormat="1" ht="15.75" customHeight="1" x14ac:dyDescent="0.2"/>
    <row r="762" s="19" customFormat="1" ht="15.75" customHeight="1" x14ac:dyDescent="0.2"/>
    <row r="763" s="19" customFormat="1" ht="15.75" customHeight="1" x14ac:dyDescent="0.2"/>
    <row r="764" s="19" customFormat="1" ht="15.75" customHeight="1" x14ac:dyDescent="0.2"/>
    <row r="765" s="19" customFormat="1" ht="15.75" customHeight="1" x14ac:dyDescent="0.2"/>
    <row r="766" s="19" customFormat="1" ht="15.75" customHeight="1" x14ac:dyDescent="0.2"/>
    <row r="767" s="19" customFormat="1" ht="15.75" customHeight="1" x14ac:dyDescent="0.2"/>
    <row r="768" s="19" customFormat="1" ht="15.75" customHeight="1" x14ac:dyDescent="0.2"/>
    <row r="769" s="19" customFormat="1" ht="15.75" customHeight="1" x14ac:dyDescent="0.2"/>
    <row r="770" s="19" customFormat="1" ht="15.75" customHeight="1" x14ac:dyDescent="0.2"/>
    <row r="771" s="19" customFormat="1" ht="15.75" customHeight="1" x14ac:dyDescent="0.2"/>
    <row r="772" s="19" customFormat="1" ht="15.75" customHeight="1" x14ac:dyDescent="0.2"/>
    <row r="773" s="19" customFormat="1" ht="15.75" customHeight="1" x14ac:dyDescent="0.2"/>
    <row r="774" s="19" customFormat="1" ht="15.75" customHeight="1" x14ac:dyDescent="0.2"/>
    <row r="775" s="19" customFormat="1" ht="15.75" customHeight="1" x14ac:dyDescent="0.2"/>
    <row r="776" s="19" customFormat="1" ht="15.75" customHeight="1" x14ac:dyDescent="0.2"/>
    <row r="777" s="19" customFormat="1" ht="15.75" customHeight="1" x14ac:dyDescent="0.2"/>
    <row r="778" s="19" customFormat="1" ht="15.75" customHeight="1" x14ac:dyDescent="0.2"/>
    <row r="779" s="19" customFormat="1" ht="15.75" customHeight="1" x14ac:dyDescent="0.2"/>
    <row r="780" s="19" customFormat="1" ht="15.75" customHeight="1" x14ac:dyDescent="0.2"/>
    <row r="781" s="19" customFormat="1" ht="15.75" customHeight="1" x14ac:dyDescent="0.2"/>
    <row r="782" s="19" customFormat="1" ht="15.75" customHeight="1" x14ac:dyDescent="0.2"/>
    <row r="783" s="19" customFormat="1" ht="15.75" customHeight="1" x14ac:dyDescent="0.2"/>
    <row r="784" s="19" customFormat="1" ht="15.75" customHeight="1" x14ac:dyDescent="0.2"/>
    <row r="785" s="19" customFormat="1" ht="15.75" customHeight="1" x14ac:dyDescent="0.2"/>
    <row r="786" s="19" customFormat="1" ht="15.75" customHeight="1" x14ac:dyDescent="0.2"/>
    <row r="787" s="19" customFormat="1" ht="15.75" customHeight="1" x14ac:dyDescent="0.2"/>
    <row r="788" s="19" customFormat="1" ht="15.75" customHeight="1" x14ac:dyDescent="0.2"/>
    <row r="789" s="19" customFormat="1" ht="15.75" customHeight="1" x14ac:dyDescent="0.2"/>
    <row r="790" s="19" customFormat="1" ht="15.75" customHeight="1" x14ac:dyDescent="0.2"/>
    <row r="791" s="19" customFormat="1" ht="15.75" customHeight="1" x14ac:dyDescent="0.2"/>
    <row r="792" s="19" customFormat="1" ht="15.75" customHeight="1" x14ac:dyDescent="0.2"/>
    <row r="793" s="19" customFormat="1" ht="15.75" customHeight="1" x14ac:dyDescent="0.2"/>
    <row r="794" s="19" customFormat="1" ht="15.75" customHeight="1" x14ac:dyDescent="0.2"/>
    <row r="795" s="19" customFormat="1" ht="15.75" customHeight="1" x14ac:dyDescent="0.2"/>
    <row r="796" s="19" customFormat="1" ht="15.75" customHeight="1" x14ac:dyDescent="0.2"/>
    <row r="797" s="19" customFormat="1" ht="15.75" customHeight="1" x14ac:dyDescent="0.2"/>
    <row r="798" s="19" customFormat="1" ht="15.75" customHeight="1" x14ac:dyDescent="0.2"/>
    <row r="799" s="19" customFormat="1" ht="15.75" customHeight="1" x14ac:dyDescent="0.2"/>
    <row r="800" s="19" customFormat="1" ht="15.75" customHeight="1" x14ac:dyDescent="0.2"/>
    <row r="801" s="19" customFormat="1" ht="15.75" customHeight="1" x14ac:dyDescent="0.2"/>
    <row r="802" s="19" customFormat="1" ht="15.75" customHeight="1" x14ac:dyDescent="0.2"/>
    <row r="803" s="19" customFormat="1" ht="15.75" customHeight="1" x14ac:dyDescent="0.2"/>
    <row r="804" s="19" customFormat="1" ht="15.75" customHeight="1" x14ac:dyDescent="0.2"/>
    <row r="805" s="19" customFormat="1" ht="15.75" customHeight="1" x14ac:dyDescent="0.2"/>
    <row r="806" s="19" customFormat="1" ht="15.75" customHeight="1" x14ac:dyDescent="0.2"/>
    <row r="807" s="19" customFormat="1" ht="15.75" customHeight="1" x14ac:dyDescent="0.2"/>
    <row r="808" s="19" customFormat="1" ht="15.75" customHeight="1" x14ac:dyDescent="0.2"/>
    <row r="809" s="19" customFormat="1" ht="15.75" customHeight="1" x14ac:dyDescent="0.2"/>
    <row r="810" s="19" customFormat="1" ht="15.75" customHeight="1" x14ac:dyDescent="0.2"/>
    <row r="811" s="19" customFormat="1" ht="15.75" customHeight="1" x14ac:dyDescent="0.2"/>
    <row r="812" s="19" customFormat="1" ht="15.75" customHeight="1" x14ac:dyDescent="0.2"/>
    <row r="813" s="19" customFormat="1" ht="15.75" customHeight="1" x14ac:dyDescent="0.2"/>
    <row r="814" s="19" customFormat="1" ht="15.75" customHeight="1" x14ac:dyDescent="0.2"/>
    <row r="815" s="19" customFormat="1" ht="15.75" customHeight="1" x14ac:dyDescent="0.2"/>
    <row r="816" s="19" customFormat="1" ht="15.75" customHeight="1" x14ac:dyDescent="0.2"/>
    <row r="817" s="19" customFormat="1" ht="15.75" customHeight="1" x14ac:dyDescent="0.2"/>
    <row r="818" s="19" customFormat="1" ht="15.75" customHeight="1" x14ac:dyDescent="0.2"/>
    <row r="819" s="19" customFormat="1" ht="15.75" customHeight="1" x14ac:dyDescent="0.2"/>
    <row r="820" s="19" customFormat="1" ht="15.75" customHeight="1" x14ac:dyDescent="0.2"/>
    <row r="821" s="19" customFormat="1" ht="15.75" customHeight="1" x14ac:dyDescent="0.2"/>
    <row r="822" s="19" customFormat="1" ht="15.75" customHeight="1" x14ac:dyDescent="0.2"/>
    <row r="823" s="19" customFormat="1" ht="15.75" customHeight="1" x14ac:dyDescent="0.2"/>
    <row r="824" s="19" customFormat="1" ht="15.75" customHeight="1" x14ac:dyDescent="0.2"/>
    <row r="825" s="19" customFormat="1" ht="15.75" customHeight="1" x14ac:dyDescent="0.2"/>
    <row r="826" s="19" customFormat="1" ht="15.75" customHeight="1" x14ac:dyDescent="0.2"/>
    <row r="827" s="19" customFormat="1" ht="15.75" customHeight="1" x14ac:dyDescent="0.2"/>
    <row r="828" s="19" customFormat="1" ht="15.75" customHeight="1" x14ac:dyDescent="0.2"/>
    <row r="829" s="19" customFormat="1" ht="15.75" customHeight="1" x14ac:dyDescent="0.2"/>
    <row r="830" s="19" customFormat="1" ht="15.75" customHeight="1" x14ac:dyDescent="0.2"/>
    <row r="831" s="19" customFormat="1" ht="15.75" customHeight="1" x14ac:dyDescent="0.2"/>
    <row r="832" s="19" customFormat="1" ht="15.75" customHeight="1" x14ac:dyDescent="0.2"/>
    <row r="833" s="19" customFormat="1" ht="15.75" customHeight="1" x14ac:dyDescent="0.2"/>
    <row r="834" s="19" customFormat="1" ht="15.75" customHeight="1" x14ac:dyDescent="0.2"/>
    <row r="835" s="19" customFormat="1" ht="15.75" customHeight="1" x14ac:dyDescent="0.2"/>
    <row r="836" s="19" customFormat="1" ht="15.75" customHeight="1" x14ac:dyDescent="0.2"/>
    <row r="837" s="19" customFormat="1" ht="15.75" customHeight="1" x14ac:dyDescent="0.2"/>
    <row r="838" s="19" customFormat="1" ht="15.75" customHeight="1" x14ac:dyDescent="0.2"/>
    <row r="839" s="19" customFormat="1" ht="15.75" customHeight="1" x14ac:dyDescent="0.2"/>
    <row r="840" s="19" customFormat="1" ht="15.75" customHeight="1" x14ac:dyDescent="0.2"/>
    <row r="841" s="19" customFormat="1" ht="15.75" customHeight="1" x14ac:dyDescent="0.2"/>
    <row r="842" s="19" customFormat="1" ht="15.75" customHeight="1" x14ac:dyDescent="0.2"/>
    <row r="843" s="19" customFormat="1" ht="15.75" customHeight="1" x14ac:dyDescent="0.2"/>
    <row r="844" s="19" customFormat="1" ht="15.75" customHeight="1" x14ac:dyDescent="0.2"/>
    <row r="845" s="19" customFormat="1" ht="15.75" customHeight="1" x14ac:dyDescent="0.2"/>
    <row r="846" s="19" customFormat="1" ht="15.75" customHeight="1" x14ac:dyDescent="0.2"/>
    <row r="847" s="19" customFormat="1" ht="15.75" customHeight="1" x14ac:dyDescent="0.2"/>
    <row r="848" s="19" customFormat="1" ht="15.75" customHeight="1" x14ac:dyDescent="0.2"/>
    <row r="849" s="19" customFormat="1" ht="15.75" customHeight="1" x14ac:dyDescent="0.2"/>
    <row r="850" s="19" customFormat="1" ht="15.75" customHeight="1" x14ac:dyDescent="0.2"/>
    <row r="851" s="19" customFormat="1" ht="15.75" customHeight="1" x14ac:dyDescent="0.2"/>
    <row r="852" s="19" customFormat="1" ht="15.75" customHeight="1" x14ac:dyDescent="0.2"/>
    <row r="853" s="19" customFormat="1" ht="15.75" customHeight="1" x14ac:dyDescent="0.2"/>
    <row r="854" s="19" customFormat="1" ht="15.75" customHeight="1" x14ac:dyDescent="0.2"/>
    <row r="855" s="19" customFormat="1" ht="15.75" customHeight="1" x14ac:dyDescent="0.2"/>
    <row r="856" s="19" customFormat="1" ht="15.75" customHeight="1" x14ac:dyDescent="0.2"/>
    <row r="857" s="19" customFormat="1" ht="15.75" customHeight="1" x14ac:dyDescent="0.2"/>
    <row r="858" s="19" customFormat="1" ht="15.75" customHeight="1" x14ac:dyDescent="0.2"/>
    <row r="859" s="19" customFormat="1" ht="15.75" customHeight="1" x14ac:dyDescent="0.2"/>
    <row r="860" s="19" customFormat="1" ht="15.75" customHeight="1" x14ac:dyDescent="0.2"/>
    <row r="861" s="19" customFormat="1" ht="15.75" customHeight="1" x14ac:dyDescent="0.2"/>
    <row r="862" s="19" customFormat="1" ht="15.75" customHeight="1" x14ac:dyDescent="0.2"/>
    <row r="863" s="19" customFormat="1" ht="15.75" customHeight="1" x14ac:dyDescent="0.2"/>
    <row r="864" s="19" customFormat="1" ht="15.75" customHeight="1" x14ac:dyDescent="0.2"/>
    <row r="865" s="19" customFormat="1" ht="15.75" customHeight="1" x14ac:dyDescent="0.2"/>
    <row r="866" s="19" customFormat="1" ht="15.75" customHeight="1" x14ac:dyDescent="0.2"/>
    <row r="867" s="19" customFormat="1" ht="15.75" customHeight="1" x14ac:dyDescent="0.2"/>
    <row r="868" s="19" customFormat="1" ht="15.75" customHeight="1" x14ac:dyDescent="0.2"/>
    <row r="869" s="19" customFormat="1" ht="15.75" customHeight="1" x14ac:dyDescent="0.2"/>
    <row r="870" s="19" customFormat="1" ht="15.75" customHeight="1" x14ac:dyDescent="0.2"/>
    <row r="871" s="19" customFormat="1" ht="15.75" customHeight="1" x14ac:dyDescent="0.2"/>
    <row r="872" s="19" customFormat="1" ht="15.75" customHeight="1" x14ac:dyDescent="0.2"/>
    <row r="873" s="19" customFormat="1" ht="15.75" customHeight="1" x14ac:dyDescent="0.2"/>
    <row r="874" s="19" customFormat="1" ht="15.75" customHeight="1" x14ac:dyDescent="0.2"/>
    <row r="875" s="19" customFormat="1" ht="15.75" customHeight="1" x14ac:dyDescent="0.2"/>
    <row r="876" s="19" customFormat="1" ht="15.75" customHeight="1" x14ac:dyDescent="0.2"/>
    <row r="877" s="19" customFormat="1" ht="15.75" customHeight="1" x14ac:dyDescent="0.2"/>
    <row r="878" s="19" customFormat="1" ht="15.75" customHeight="1" x14ac:dyDescent="0.2"/>
    <row r="879" s="19" customFormat="1" ht="15.75" customHeight="1" x14ac:dyDescent="0.2"/>
    <row r="880" s="19" customFormat="1" ht="15.75" customHeight="1" x14ac:dyDescent="0.2"/>
    <row r="881" s="19" customFormat="1" ht="15.75" customHeight="1" x14ac:dyDescent="0.2"/>
    <row r="882" s="19" customFormat="1" ht="15.75" customHeight="1" x14ac:dyDescent="0.2"/>
    <row r="883" s="19" customFormat="1" ht="15.75" customHeight="1" x14ac:dyDescent="0.2"/>
    <row r="884" s="19" customFormat="1" ht="15.75" customHeight="1" x14ac:dyDescent="0.2"/>
    <row r="885" s="19" customFormat="1" ht="15.75" customHeight="1" x14ac:dyDescent="0.2"/>
    <row r="886" s="19" customFormat="1" ht="15.75" customHeight="1" x14ac:dyDescent="0.2"/>
    <row r="887" s="19" customFormat="1" ht="15.75" customHeight="1" x14ac:dyDescent="0.2"/>
    <row r="888" s="19" customFormat="1" ht="15.75" customHeight="1" x14ac:dyDescent="0.2"/>
    <row r="889" s="19" customFormat="1" ht="15.75" customHeight="1" x14ac:dyDescent="0.2"/>
    <row r="890" s="19" customFormat="1" ht="15.75" customHeight="1" x14ac:dyDescent="0.2"/>
    <row r="891" s="19" customFormat="1" ht="15.75" customHeight="1" x14ac:dyDescent="0.2"/>
    <row r="892" s="19" customFormat="1" ht="15.75" customHeight="1" x14ac:dyDescent="0.2"/>
    <row r="893" s="19" customFormat="1" ht="15.75" customHeight="1" x14ac:dyDescent="0.2"/>
    <row r="894" s="19" customFormat="1" ht="15.75" customHeight="1" x14ac:dyDescent="0.2"/>
    <row r="895" s="19" customFormat="1" ht="15.75" customHeight="1" x14ac:dyDescent="0.2"/>
    <row r="896" s="19" customFormat="1" ht="15.75" customHeight="1" x14ac:dyDescent="0.2"/>
    <row r="897" s="19" customFormat="1" ht="15.75" customHeight="1" x14ac:dyDescent="0.2"/>
    <row r="898" s="19" customFormat="1" ht="15.75" customHeight="1" x14ac:dyDescent="0.2"/>
    <row r="899" s="19" customFormat="1" ht="15.75" customHeight="1" x14ac:dyDescent="0.2"/>
    <row r="900" s="19" customFormat="1" ht="15.75" customHeight="1" x14ac:dyDescent="0.2"/>
    <row r="901" s="19" customFormat="1" ht="15.75" customHeight="1" x14ac:dyDescent="0.2"/>
    <row r="902" s="19" customFormat="1" ht="15.75" customHeight="1" x14ac:dyDescent="0.2"/>
    <row r="903" s="19" customFormat="1" ht="15.75" customHeight="1" x14ac:dyDescent="0.2"/>
    <row r="904" s="19" customFormat="1" ht="15.75" customHeight="1" x14ac:dyDescent="0.2"/>
    <row r="905" s="19" customFormat="1" ht="15.75" customHeight="1" x14ac:dyDescent="0.2"/>
    <row r="906" s="19" customFormat="1" ht="15.75" customHeight="1" x14ac:dyDescent="0.2"/>
    <row r="907" s="19" customFormat="1" ht="15.75" customHeight="1" x14ac:dyDescent="0.2"/>
    <row r="908" s="19" customFormat="1" ht="15.75" customHeight="1" x14ac:dyDescent="0.2"/>
    <row r="909" s="19" customFormat="1" ht="15.75" customHeight="1" x14ac:dyDescent="0.2"/>
    <row r="910" s="19" customFormat="1" ht="15.75" customHeight="1" x14ac:dyDescent="0.2"/>
    <row r="911" s="19" customFormat="1" ht="15.75" customHeight="1" x14ac:dyDescent="0.2"/>
    <row r="912" s="19" customFormat="1" ht="15.75" customHeight="1" x14ac:dyDescent="0.2"/>
    <row r="913" s="19" customFormat="1" ht="15.75" customHeight="1" x14ac:dyDescent="0.2"/>
    <row r="914" s="19" customFormat="1" ht="15.75" customHeight="1" x14ac:dyDescent="0.2"/>
    <row r="915" s="19" customFormat="1" ht="15.75" customHeight="1" x14ac:dyDescent="0.2"/>
    <row r="916" s="19" customFormat="1" ht="15.75" customHeight="1" x14ac:dyDescent="0.2"/>
    <row r="917" s="19" customFormat="1" ht="15.75" customHeight="1" x14ac:dyDescent="0.2"/>
    <row r="918" s="19" customFormat="1" ht="15.75" customHeight="1" x14ac:dyDescent="0.2"/>
    <row r="919" s="19" customFormat="1" ht="15.75" customHeight="1" x14ac:dyDescent="0.2"/>
    <row r="920" s="19" customFormat="1" ht="15.75" customHeight="1" x14ac:dyDescent="0.2"/>
    <row r="921" s="19" customFormat="1" ht="15.75" customHeight="1" x14ac:dyDescent="0.2"/>
    <row r="922" s="19" customFormat="1" ht="15.75" customHeight="1" x14ac:dyDescent="0.2"/>
    <row r="923" s="19" customFormat="1" ht="15.75" customHeight="1" x14ac:dyDescent="0.2"/>
    <row r="924" s="19" customFormat="1" ht="15.75" customHeight="1" x14ac:dyDescent="0.2"/>
    <row r="925" s="19" customFormat="1" ht="15.75" customHeight="1" x14ac:dyDescent="0.2"/>
    <row r="926" s="19" customFormat="1" ht="15.75" customHeight="1" x14ac:dyDescent="0.2"/>
    <row r="927" s="19" customFormat="1" ht="15.75" customHeight="1" x14ac:dyDescent="0.2"/>
    <row r="928" s="19" customFormat="1" ht="15.75" customHeight="1" x14ac:dyDescent="0.2"/>
    <row r="929" s="19" customFormat="1" ht="15.75" customHeight="1" x14ac:dyDescent="0.2"/>
    <row r="930" s="19" customFormat="1" ht="15.75" customHeight="1" x14ac:dyDescent="0.2"/>
    <row r="931" s="19" customFormat="1" ht="15.75" customHeight="1" x14ac:dyDescent="0.2"/>
    <row r="932" s="19" customFormat="1" ht="15.75" customHeight="1" x14ac:dyDescent="0.2"/>
    <row r="933" s="19" customFormat="1" ht="15.75" customHeight="1" x14ac:dyDescent="0.2"/>
    <row r="934" s="19" customFormat="1" ht="15.75" customHeight="1" x14ac:dyDescent="0.2"/>
    <row r="935" s="19" customFormat="1" ht="15.75" customHeight="1" x14ac:dyDescent="0.2"/>
    <row r="936" s="19" customFormat="1" ht="15.75" customHeight="1" x14ac:dyDescent="0.2"/>
    <row r="937" s="19" customFormat="1" ht="15.75" customHeight="1" x14ac:dyDescent="0.2"/>
    <row r="938" s="19" customFormat="1" ht="15.75" customHeight="1" x14ac:dyDescent="0.2"/>
    <row r="939" s="19" customFormat="1" ht="15.75" customHeight="1" x14ac:dyDescent="0.2"/>
    <row r="940" s="19" customFormat="1" ht="15.75" customHeight="1" x14ac:dyDescent="0.2"/>
    <row r="941" s="19" customFormat="1" ht="15.75" customHeight="1" x14ac:dyDescent="0.2"/>
    <row r="942" s="19" customFormat="1" ht="15.75" customHeight="1" x14ac:dyDescent="0.2"/>
    <row r="943" s="19" customFormat="1" ht="15.75" customHeight="1" x14ac:dyDescent="0.2"/>
    <row r="944" s="19" customFormat="1" ht="15.75" customHeight="1" x14ac:dyDescent="0.2"/>
    <row r="945" s="19" customFormat="1" ht="15.75" customHeight="1" x14ac:dyDescent="0.2"/>
    <row r="946" s="19" customFormat="1" ht="15.75" customHeight="1" x14ac:dyDescent="0.2"/>
    <row r="947" s="19" customFormat="1" ht="15.75" customHeight="1" x14ac:dyDescent="0.2"/>
    <row r="948" s="19" customFormat="1" ht="15.75" customHeight="1" x14ac:dyDescent="0.2"/>
    <row r="949" s="19" customFormat="1" ht="15.75" customHeight="1" x14ac:dyDescent="0.2"/>
    <row r="950" s="19" customFormat="1" ht="15.75" customHeight="1" x14ac:dyDescent="0.2"/>
    <row r="951" s="19" customFormat="1" ht="15.75" customHeight="1" x14ac:dyDescent="0.2"/>
    <row r="952" s="19" customFormat="1" ht="15.75" customHeight="1" x14ac:dyDescent="0.2"/>
    <row r="953" s="19" customFormat="1" ht="15.75" customHeight="1" x14ac:dyDescent="0.2"/>
    <row r="954" s="19" customFormat="1" ht="15.75" customHeight="1" x14ac:dyDescent="0.2"/>
    <row r="955" s="19" customFormat="1" ht="15.75" customHeight="1" x14ac:dyDescent="0.2"/>
    <row r="956" s="19" customFormat="1" ht="15.75" customHeight="1" x14ac:dyDescent="0.2"/>
    <row r="957" s="19" customFormat="1" ht="15.75" customHeight="1" x14ac:dyDescent="0.2"/>
    <row r="958" s="19" customFormat="1" ht="15.75" customHeight="1" x14ac:dyDescent="0.2"/>
    <row r="959" s="19" customFormat="1" ht="15.75" customHeight="1" x14ac:dyDescent="0.2"/>
    <row r="960" s="19" customFormat="1" ht="15.75" customHeight="1" x14ac:dyDescent="0.2"/>
    <row r="961" s="19" customFormat="1" ht="15.75" customHeight="1" x14ac:dyDescent="0.2"/>
    <row r="962" s="19" customFormat="1" ht="15.75" customHeight="1" x14ac:dyDescent="0.2"/>
    <row r="963" s="19" customFormat="1" ht="15.75" customHeight="1" x14ac:dyDescent="0.2"/>
    <row r="964" s="19" customFormat="1" ht="15.75" customHeight="1" x14ac:dyDescent="0.2"/>
    <row r="965" s="19" customFormat="1" ht="15.75" customHeight="1" x14ac:dyDescent="0.2"/>
    <row r="966" s="19" customFormat="1" ht="15.75" customHeight="1" x14ac:dyDescent="0.2"/>
    <row r="967" s="19" customFormat="1" ht="15.75" customHeight="1" x14ac:dyDescent="0.2"/>
    <row r="968" s="19" customFormat="1" ht="15.75" customHeight="1" x14ac:dyDescent="0.2"/>
    <row r="969" s="19" customFormat="1" ht="15.75" customHeight="1" x14ac:dyDescent="0.2"/>
    <row r="970" s="19" customFormat="1" ht="15.75" customHeight="1" x14ac:dyDescent="0.2"/>
    <row r="971" s="19" customFormat="1" ht="15.75" customHeight="1" x14ac:dyDescent="0.2"/>
    <row r="972" s="19" customFormat="1" ht="15.75" customHeight="1" x14ac:dyDescent="0.2"/>
    <row r="973" s="19" customFormat="1" ht="15.75" customHeight="1" x14ac:dyDescent="0.2"/>
    <row r="974" s="19" customFormat="1" ht="15.75" customHeight="1" x14ac:dyDescent="0.2"/>
    <row r="975" s="19" customFormat="1" ht="15.75" customHeight="1" x14ac:dyDescent="0.2"/>
    <row r="976" s="19" customFormat="1" ht="15.75" customHeight="1" x14ac:dyDescent="0.2"/>
    <row r="977" s="19" customFormat="1" ht="15.75" customHeight="1" x14ac:dyDescent="0.2"/>
    <row r="978" s="19" customFormat="1" ht="15.75" customHeight="1" x14ac:dyDescent="0.2"/>
    <row r="979" s="19" customFormat="1" ht="15.75" customHeight="1" x14ac:dyDescent="0.2"/>
    <row r="980" s="19" customFormat="1" ht="15.75" customHeight="1" x14ac:dyDescent="0.2"/>
    <row r="981" s="19" customFormat="1" ht="15.75" customHeight="1" x14ac:dyDescent="0.2"/>
    <row r="982" s="19" customFormat="1" ht="15.75" customHeight="1" x14ac:dyDescent="0.2"/>
    <row r="983" s="19" customFormat="1" ht="15.75" customHeight="1" x14ac:dyDescent="0.2"/>
    <row r="984" s="19" customFormat="1" ht="15.75" customHeight="1" x14ac:dyDescent="0.2"/>
    <row r="985" s="19" customFormat="1" ht="15.75" customHeight="1" x14ac:dyDescent="0.2"/>
    <row r="986" s="19" customFormat="1" ht="15.75" customHeight="1" x14ac:dyDescent="0.2"/>
    <row r="987" s="19" customFormat="1" ht="15.75" customHeight="1" x14ac:dyDescent="0.2"/>
    <row r="988" s="19" customFormat="1" ht="15.75" customHeight="1" x14ac:dyDescent="0.2"/>
    <row r="989" s="19" customFormat="1" ht="15.75" customHeight="1" x14ac:dyDescent="0.2"/>
    <row r="990" s="19" customFormat="1" ht="15.75" customHeight="1" x14ac:dyDescent="0.2"/>
    <row r="991" s="19" customFormat="1" ht="15.75" customHeight="1" x14ac:dyDescent="0.2"/>
    <row r="992" s="19" customFormat="1" ht="15.75" customHeight="1" x14ac:dyDescent="0.2"/>
    <row r="993" s="19" customFormat="1" ht="15.75" customHeight="1" x14ac:dyDescent="0.2"/>
    <row r="994" s="19" customFormat="1" ht="15.75" customHeight="1" x14ac:dyDescent="0.2"/>
    <row r="995" s="19" customFormat="1" ht="15.75" customHeight="1" x14ac:dyDescent="0.2"/>
    <row r="996" s="19" customFormat="1" ht="15.75" customHeight="1" x14ac:dyDescent="0.2"/>
    <row r="997" s="19" customFormat="1" ht="15.75" customHeight="1" x14ac:dyDescent="0.2"/>
    <row r="998" s="19" customFormat="1" ht="15.75" customHeight="1" x14ac:dyDescent="0.2"/>
    <row r="999" s="19" customFormat="1" ht="15.75" customHeight="1" x14ac:dyDescent="0.2"/>
    <row r="1000" s="19" customFormat="1" ht="15.75" customHeight="1" x14ac:dyDescent="0.2"/>
  </sheetData>
  <autoFilter ref="A3:I33" xr:uid="{00000000-0009-0000-0000-000003000000}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6B6F-1E6B-457B-8556-BDAFAD68A403}">
  <dimension ref="A1:B7"/>
  <sheetViews>
    <sheetView topLeftCell="A2" workbookViewId="0">
      <selection activeCell="B33" sqref="B32:B33"/>
    </sheetView>
  </sheetViews>
  <sheetFormatPr defaultRowHeight="12.75" x14ac:dyDescent="0.2"/>
  <cols>
    <col min="1" max="1" width="8.5703125" bestFit="1" customWidth="1"/>
    <col min="2" max="2" width="14.5703125" bestFit="1" customWidth="1"/>
  </cols>
  <sheetData>
    <row r="1" spans="1:2" ht="15.75" x14ac:dyDescent="0.25">
      <c r="A1" s="1" t="s">
        <v>0</v>
      </c>
      <c r="B1" s="2" t="s">
        <v>38</v>
      </c>
    </row>
    <row r="2" spans="1:2" x14ac:dyDescent="0.2">
      <c r="A2" s="3" t="s">
        <v>26</v>
      </c>
      <c r="B2" s="4" t="s">
        <v>51</v>
      </c>
    </row>
    <row r="3" spans="1:2" x14ac:dyDescent="0.2">
      <c r="A3" s="3" t="s">
        <v>27</v>
      </c>
      <c r="B3" s="4" t="s">
        <v>52</v>
      </c>
    </row>
    <row r="4" spans="1:2" x14ac:dyDescent="0.2">
      <c r="A4" s="3" t="s">
        <v>28</v>
      </c>
      <c r="B4" s="4" t="s">
        <v>53</v>
      </c>
    </row>
    <row r="5" spans="1:2" x14ac:dyDescent="0.2">
      <c r="A5" s="3" t="s">
        <v>29</v>
      </c>
      <c r="B5" s="4" t="s">
        <v>54</v>
      </c>
    </row>
    <row r="6" spans="1:2" x14ac:dyDescent="0.2">
      <c r="A6" s="3" t="s">
        <v>30</v>
      </c>
    </row>
    <row r="7" spans="1:2" x14ac:dyDescent="0.2">
      <c r="A7" s="3" t="s"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Transações</vt:lpstr>
      <vt:lpstr>Dividendos</vt:lpstr>
      <vt:lpstr>Carteira</vt:lpstr>
      <vt:lpstr>Dividendos-Resumo</vt:lpstr>
      <vt:lpstr>DADOS</vt:lpstr>
      <vt:lpstr>SEGMENTO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Adv51 - Con César Pereira</dc:creator>
  <cp:lastModifiedBy>Adv51 - Con César Pereira</cp:lastModifiedBy>
  <dcterms:created xsi:type="dcterms:W3CDTF">2025-06-14T17:04:05Z</dcterms:created>
  <dcterms:modified xsi:type="dcterms:W3CDTF">2025-06-14T17:09:02Z</dcterms:modified>
</cp:coreProperties>
</file>