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4AF99B47-8E6D-C14A-91C1-68EA85BEE13F}" xr6:coauthVersionLast="47" xr6:coauthVersionMax="47" xr10:uidLastSave="{00000000-0000-0000-0000-000000000000}"/>
  <bookViews>
    <workbookView xWindow="0" yWindow="500" windowWidth="30720" windowHeight="13940" tabRatio="517" xr2:uid="{00000000-000D-0000-FFFF-FFFF00000000}"/>
  </bookViews>
  <sheets>
    <sheet name="summary" sheetId="9" r:id="rId1"/>
    <sheet name="genotype raw data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9" i="9" l="1"/>
  <c r="U9" i="9"/>
  <c r="T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C9" i="9"/>
  <c r="D13" i="9"/>
  <c r="E13" i="9"/>
  <c r="C13" i="9"/>
  <c r="D12" i="9"/>
  <c r="E12" i="9"/>
  <c r="C12" i="9"/>
  <c r="E11" i="9"/>
  <c r="D11" i="9"/>
  <c r="C11" i="9"/>
  <c r="AF46" i="8" l="1"/>
  <c r="AG46" i="8"/>
  <c r="AH46" i="8"/>
  <c r="AH45" i="8"/>
  <c r="AG45" i="8"/>
  <c r="AF45" i="8"/>
  <c r="AH44" i="8"/>
  <c r="AG44" i="8"/>
  <c r="AF44" i="8"/>
  <c r="Z44" i="8"/>
  <c r="AB44" i="8"/>
  <c r="AA44" i="8"/>
  <c r="T44" i="8"/>
  <c r="T45" i="8"/>
  <c r="U45" i="8"/>
  <c r="V45" i="8"/>
  <c r="V44" i="8"/>
  <c r="U44" i="8"/>
  <c r="N44" i="8"/>
  <c r="P47" i="8"/>
  <c r="O47" i="8"/>
  <c r="N47" i="8"/>
  <c r="N46" i="8"/>
  <c r="O46" i="8"/>
  <c r="P46" i="8"/>
  <c r="P45" i="8"/>
  <c r="O45" i="8"/>
  <c r="N45" i="8"/>
  <c r="P44" i="8"/>
  <c r="O44" i="8"/>
  <c r="H44" i="8"/>
  <c r="H46" i="8"/>
  <c r="H45" i="8"/>
  <c r="D45" i="8"/>
  <c r="C45" i="8"/>
  <c r="B45" i="8"/>
  <c r="B44" i="8"/>
  <c r="C44" i="8"/>
  <c r="D44" i="8"/>
  <c r="J46" i="8"/>
  <c r="I46" i="8"/>
  <c r="J45" i="8"/>
  <c r="I45" i="8"/>
  <c r="J44" i="8"/>
  <c r="I44" i="8"/>
  <c r="E42" i="8"/>
  <c r="AI3" i="8" l="1"/>
  <c r="AI4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2" i="8"/>
</calcChain>
</file>

<file path=xl/sharedStrings.xml><?xml version="1.0" encoding="utf-8"?>
<sst xmlns="http://schemas.openxmlformats.org/spreadsheetml/2006/main" count="883" uniqueCount="254">
  <si>
    <t>Population</t>
    <phoneticPr fontId="1" type="noConversion"/>
  </si>
  <si>
    <t>Tintinara R1 (Sep 2019)</t>
  </si>
  <si>
    <t>Tintinara R1 (Sep 2019)</t>
    <phoneticPr fontId="1" type="noConversion"/>
  </si>
  <si>
    <t>K</t>
    <phoneticPr fontId="1" type="noConversion"/>
  </si>
  <si>
    <t>G</t>
    <phoneticPr fontId="1" type="noConversion"/>
  </si>
  <si>
    <t>T</t>
    <phoneticPr fontId="1" type="noConversion"/>
  </si>
  <si>
    <t>C</t>
    <phoneticPr fontId="1" type="noConversion"/>
  </si>
  <si>
    <t>Y</t>
    <phoneticPr fontId="1" type="noConversion"/>
  </si>
  <si>
    <t>Number of resistant allele</t>
    <phoneticPr fontId="1" type="noConversion"/>
  </si>
  <si>
    <t>Genotypes</t>
    <phoneticPr fontId="1" type="noConversion"/>
  </si>
  <si>
    <t>Individual</t>
    <phoneticPr fontId="1" type="noConversion"/>
  </si>
  <si>
    <t>Tintinara R2 (Oct 2019)</t>
  </si>
  <si>
    <t>Tintinara R2 (Oct 2019)</t>
    <phoneticPr fontId="1" type="noConversion"/>
  </si>
  <si>
    <t>1h dead-1</t>
    <phoneticPr fontId="1" type="noConversion"/>
  </si>
  <si>
    <t>1h dead-2</t>
  </si>
  <si>
    <t>1h dead-3</t>
  </si>
  <si>
    <t>1h dead-4</t>
  </si>
  <si>
    <t>1h dead-5</t>
  </si>
  <si>
    <t>1h dead-6</t>
  </si>
  <si>
    <t>1h dead-7</t>
  </si>
  <si>
    <t>1h dead-8</t>
  </si>
  <si>
    <t>1h dead-9</t>
  </si>
  <si>
    <t>1h dead-10</t>
  </si>
  <si>
    <t>1h dead-11</t>
  </si>
  <si>
    <t>1h dead-12</t>
  </si>
  <si>
    <t>1h dead-13</t>
  </si>
  <si>
    <t>1h dead-14</t>
  </si>
  <si>
    <t>1h dead-15</t>
  </si>
  <si>
    <t>1h dead-16</t>
  </si>
  <si>
    <t>1h dead-17</t>
  </si>
  <si>
    <t>1h dead-18</t>
  </si>
  <si>
    <t>1h dead-19</t>
  </si>
  <si>
    <t>1h dead-20</t>
  </si>
  <si>
    <t>1h dead-21</t>
  </si>
  <si>
    <t>1h dead-22</t>
  </si>
  <si>
    <t>1h dead-23</t>
  </si>
  <si>
    <t>1h dead-24</t>
  </si>
  <si>
    <t>1h dead-25</t>
  </si>
  <si>
    <t>1h dead-26</t>
  </si>
  <si>
    <t>1h dead-27</t>
  </si>
  <si>
    <t>1h dead-28</t>
  </si>
  <si>
    <t>1h dead-29</t>
  </si>
  <si>
    <t>1h dead-30</t>
  </si>
  <si>
    <t>1h dead-31</t>
  </si>
  <si>
    <t>1h dead-32</t>
  </si>
  <si>
    <t>1h dead-33</t>
  </si>
  <si>
    <t>1-3h dead-1</t>
    <phoneticPr fontId="1" type="noConversion"/>
  </si>
  <si>
    <t>1-3h dead-2</t>
  </si>
  <si>
    <t>1-3h dead-3</t>
  </si>
  <si>
    <t>1-3h dead-4</t>
  </si>
  <si>
    <t>1-3h dead-5</t>
  </si>
  <si>
    <t>3-8h dead-1</t>
    <phoneticPr fontId="1" type="noConversion"/>
  </si>
  <si>
    <t>8h alive-1</t>
    <phoneticPr fontId="1" type="noConversion"/>
  </si>
  <si>
    <t>Tintinara S (Oct 2019)</t>
    <phoneticPr fontId="1" type="noConversion"/>
  </si>
  <si>
    <t>Tintinara S (Oct 2020)</t>
  </si>
  <si>
    <t>Tintinara S (Oct 2021)</t>
  </si>
  <si>
    <t>Tintinara S (Oct 2022)</t>
  </si>
  <si>
    <t>Tintinara S (Oct 2023)</t>
  </si>
  <si>
    <t>Tintinara S (Oct 2024)</t>
  </si>
  <si>
    <t>Tintinara S (Oct 2025)</t>
  </si>
  <si>
    <t>Tintinara S (Oct 2026)</t>
  </si>
  <si>
    <t>Tintinara S (Oct 2027)</t>
  </si>
  <si>
    <t>Tintinara S (Oct 2028)</t>
  </si>
  <si>
    <t>Tintinara S (Oct 2029)</t>
  </si>
  <si>
    <t>Tintinara S (Oct 2030)</t>
  </si>
  <si>
    <t>Tintinara S (Oct 2031)</t>
  </si>
  <si>
    <t>Tintinara S (Oct 2032)</t>
  </si>
  <si>
    <t>Tintinara S (Oct 2033)</t>
  </si>
  <si>
    <t>Tintinara S (Oct 2034)</t>
  </si>
  <si>
    <t>Wilalooka grass (Oct 2019)</t>
    <phoneticPr fontId="1" type="noConversion"/>
  </si>
  <si>
    <t>Y</t>
    <phoneticPr fontId="1" type="noConversion"/>
  </si>
  <si>
    <t>T</t>
    <phoneticPr fontId="1" type="noConversion"/>
  </si>
  <si>
    <t>G</t>
    <phoneticPr fontId="1" type="noConversion"/>
  </si>
  <si>
    <t>K</t>
    <phoneticPr fontId="1" type="noConversion"/>
  </si>
  <si>
    <t>8h alive</t>
    <phoneticPr fontId="1" type="noConversion"/>
  </si>
  <si>
    <t>3-8h dead</t>
    <phoneticPr fontId="1" type="noConversion"/>
  </si>
  <si>
    <t>1-3h dead</t>
    <phoneticPr fontId="1" type="noConversion"/>
  </si>
  <si>
    <t>1-3h dead-1</t>
    <phoneticPr fontId="1" type="noConversion"/>
  </si>
  <si>
    <t>1h dead-1</t>
    <phoneticPr fontId="1" type="noConversion"/>
  </si>
  <si>
    <t>1h dead-34</t>
  </si>
  <si>
    <t>1h dead-35</t>
  </si>
  <si>
    <t>Rokewood(Oct 2019)</t>
    <phoneticPr fontId="1" type="noConversion"/>
  </si>
  <si>
    <t>Wilalooka grass (Oct 2020)</t>
  </si>
  <si>
    <t>Wilalooka grass (Oct 2021)</t>
  </si>
  <si>
    <t>Wilalooka grass (Oct 2022)</t>
  </si>
  <si>
    <t>Wilalooka grass (Oct 2023)</t>
  </si>
  <si>
    <t>Wilalooka grass (Oct 2024)</t>
  </si>
  <si>
    <t>Wilalooka grass (Oct 2025)</t>
  </si>
  <si>
    <t>Wilalooka grass (Oct 2026)</t>
  </si>
  <si>
    <t>Wilalooka grass (Oct 2027)</t>
  </si>
  <si>
    <t>Wilalooka grass (Oct 2028)</t>
  </si>
  <si>
    <t>Wilalooka grass (Oct 2029)</t>
  </si>
  <si>
    <t>Wilalooka grass (Oct 2030)</t>
  </si>
  <si>
    <t>Wilalooka grass (Oct 2031)</t>
  </si>
  <si>
    <t>Wilalooka grass (Oct 2032)</t>
  </si>
  <si>
    <t>Wilalooka grass (Oct 2033)</t>
  </si>
  <si>
    <t>Wilalooka grass (Oct 2034)</t>
  </si>
  <si>
    <t>Wilalooka grass (Oct 2035)</t>
  </si>
  <si>
    <t>Wilalooka grass (Oct 2036)</t>
  </si>
  <si>
    <t>Wilalooka grass (Oct 2037)</t>
  </si>
  <si>
    <t>Wilalooka grass (Oct 2038)</t>
  </si>
  <si>
    <t>Wilalooka grass (Oct 2039)</t>
  </si>
  <si>
    <t>Wilalooka grass (Oct 2040)</t>
  </si>
  <si>
    <t>Wilalooka grass (Oct 2041)</t>
  </si>
  <si>
    <t>Wilalooka grass (Oct 2042)</t>
  </si>
  <si>
    <t>Wilalooka grass (Oct 2043)</t>
  </si>
  <si>
    <t>Wilalooka grass (Oct 2044)</t>
  </si>
  <si>
    <t>Wilalooka grass (Oct 2045)</t>
  </si>
  <si>
    <t>Wilalooka grass (Oct 2046)</t>
  </si>
  <si>
    <t>Wilalooka grass (Oct 2047)</t>
  </si>
  <si>
    <t>Wilalooka grass (Oct 2048)</t>
  </si>
  <si>
    <t>Wilalooka grass (Oct 2049)</t>
  </si>
  <si>
    <t>Wilalooka grass (Oct 2050)</t>
  </si>
  <si>
    <t>Wilalooka grass (Oct 2051)</t>
  </si>
  <si>
    <t>Wilalooka grass (Oct 2052)</t>
  </si>
  <si>
    <t>Wilalooka grass (Oct 2053)</t>
  </si>
  <si>
    <t>Wilalooka grass (Oct 2054)</t>
  </si>
  <si>
    <t>Wilalooka grass (Oct 2055)</t>
  </si>
  <si>
    <t>Wilalooka grass (Oct 2056)</t>
  </si>
  <si>
    <t>Wilalooka grass (Oct 2057)</t>
  </si>
  <si>
    <t>Wilalooka grass (Oct 2058)</t>
  </si>
  <si>
    <t>Wilalooka clover (Oct 2019)</t>
  </si>
  <si>
    <t>Wilalooka clover (Oct 2019)</t>
    <phoneticPr fontId="1" type="noConversion"/>
  </si>
  <si>
    <t>8h alive</t>
  </si>
  <si>
    <t>Bioassay</t>
  </si>
  <si>
    <t>Bioassay</t>
    <phoneticPr fontId="1" type="noConversion"/>
  </si>
  <si>
    <t>Antex (bifenthrin)</t>
  </si>
  <si>
    <t>Antex (bifenthrin)</t>
    <phoneticPr fontId="1" type="noConversion"/>
  </si>
  <si>
    <t>Rokewood(Oct 2020)</t>
  </si>
  <si>
    <t>Rokewood(Oct 2021)</t>
  </si>
  <si>
    <t>Rokewood(Oct 2022)</t>
  </si>
  <si>
    <t>Rokewood(Oct 2023)</t>
  </si>
  <si>
    <t>Rokewood(Oct 2024)</t>
  </si>
  <si>
    <t>Rokewood(Oct 2025)</t>
  </si>
  <si>
    <t>Rokewood(Oct 2026)</t>
  </si>
  <si>
    <t>Rokewood(Oct 2027)</t>
  </si>
  <si>
    <t>Rokewood(Oct 2028)</t>
  </si>
  <si>
    <t>Rokewood(Oct 2029)</t>
  </si>
  <si>
    <t>Rokewood(Oct 2030)</t>
  </si>
  <si>
    <t>Rokewood(Oct 2031)</t>
  </si>
  <si>
    <t>Rokewood(Oct 2032)</t>
  </si>
  <si>
    <t>Rokewood(Oct 2033)</t>
  </si>
  <si>
    <t>Rokewood(Oct 2034)</t>
  </si>
  <si>
    <t>Rokewood(Oct 2035)</t>
  </si>
  <si>
    <t>Rokewood(Oct 2036)</t>
  </si>
  <si>
    <t>Rokewood(Oct 2037)</t>
  </si>
  <si>
    <t>Rokewood(Oct 2038)</t>
  </si>
  <si>
    <t>Rokewood(Oct 2039)</t>
  </si>
  <si>
    <t>Rokewood(Oct 2040)</t>
  </si>
  <si>
    <t>Rokewood(Oct 2041)</t>
  </si>
  <si>
    <t>Rokewood(Oct 2042)</t>
  </si>
  <si>
    <t>Flyspray(bioallethrin)</t>
    <phoneticPr fontId="1" type="noConversion"/>
  </si>
  <si>
    <t>8h alive-2</t>
  </si>
  <si>
    <t>8h alive-3</t>
  </si>
  <si>
    <t>8h alive-4</t>
  </si>
  <si>
    <t>8h alive-5</t>
  </si>
  <si>
    <t>8h alive-6</t>
  </si>
  <si>
    <t>8h alive-7</t>
  </si>
  <si>
    <t>8h alive-8</t>
  </si>
  <si>
    <t>3-8h dead</t>
  </si>
  <si>
    <t>3-8h dead-2</t>
  </si>
  <si>
    <t>3-8h dead-3</t>
  </si>
  <si>
    <t>3-8h dead-4</t>
  </si>
  <si>
    <t>3-8h dead-5</t>
  </si>
  <si>
    <t>3-8h dead-6</t>
  </si>
  <si>
    <t>3-8h dead-7</t>
  </si>
  <si>
    <t>3-8h dead-8</t>
  </si>
  <si>
    <t>3h dead-1</t>
    <phoneticPr fontId="1" type="noConversion"/>
  </si>
  <si>
    <t>3h dead-2</t>
  </si>
  <si>
    <t>3h dead-3</t>
  </si>
  <si>
    <t>3h dead-4</t>
  </si>
  <si>
    <t>3h dead-5</t>
  </si>
  <si>
    <t>3h dead-6</t>
  </si>
  <si>
    <t>3h dead-7</t>
  </si>
  <si>
    <t>3h dead-8</t>
  </si>
  <si>
    <t>3h dead-9</t>
  </si>
  <si>
    <t>3h dead-10</t>
  </si>
  <si>
    <t>3h dead-11</t>
  </si>
  <si>
    <t>3h dead-12</t>
  </si>
  <si>
    <t>3h dead-13</t>
  </si>
  <si>
    <t>3h dead-14</t>
  </si>
  <si>
    <t>3h dead-15</t>
  </si>
  <si>
    <t>3h dead-16</t>
  </si>
  <si>
    <t>3h Dead-1</t>
    <phoneticPr fontId="1" type="noConversion"/>
  </si>
  <si>
    <t>3h Dead-2</t>
  </si>
  <si>
    <t>3h Dead-3</t>
  </si>
  <si>
    <t>3h Dead-4</t>
  </si>
  <si>
    <t>3h Dead-5</t>
  </si>
  <si>
    <t>3h Dead-6</t>
  </si>
  <si>
    <t>3h Dead-7</t>
  </si>
  <si>
    <t>3h Dead-8</t>
  </si>
  <si>
    <t>3h Dead-9</t>
  </si>
  <si>
    <t>3h Dead-10</t>
  </si>
  <si>
    <t>3h Dead-11</t>
  </si>
  <si>
    <t>3h Dead-12</t>
  </si>
  <si>
    <t>3h Dead-13</t>
  </si>
  <si>
    <t>3h Dead-14</t>
  </si>
  <si>
    <t>3h Dead-15</t>
  </si>
  <si>
    <t>3h Dead-16</t>
  </si>
  <si>
    <t>3h Dead-17</t>
  </si>
  <si>
    <t>3h Dead-18</t>
  </si>
  <si>
    <t>3h Dead-19</t>
  </si>
  <si>
    <t>3h Dead-20</t>
  </si>
  <si>
    <t>3h Dead-21</t>
  </si>
  <si>
    <t>3h Dead-22</t>
  </si>
  <si>
    <t>3h Dead-23</t>
  </si>
  <si>
    <t>3h Dead-24</t>
  </si>
  <si>
    <t>3h Dead-25</t>
  </si>
  <si>
    <t>3h Dead-26</t>
  </si>
  <si>
    <t>3h Alive-1</t>
    <phoneticPr fontId="1" type="noConversion"/>
  </si>
  <si>
    <t>3h Alive-2</t>
  </si>
  <si>
    <t>3h Alive-3</t>
  </si>
  <si>
    <t>3h Alive-4</t>
  </si>
  <si>
    <t>3h Alive-5</t>
  </si>
  <si>
    <t>3h Alive-6</t>
  </si>
  <si>
    <t>3h Alive-7</t>
  </si>
  <si>
    <t>3h Alive-8</t>
  </si>
  <si>
    <t>3h Alive-9</t>
  </si>
  <si>
    <t>3h Alive-10</t>
  </si>
  <si>
    <t>3h Alive-11</t>
  </si>
  <si>
    <t>3h Alive-12</t>
  </si>
  <si>
    <t>3h Alive-13</t>
  </si>
  <si>
    <t>3h Alive-14</t>
  </si>
  <si>
    <t>Summary</t>
  </si>
  <si>
    <t>Summary</t>
    <phoneticPr fontId="1" type="noConversion"/>
  </si>
  <si>
    <t>1h dead</t>
  </si>
  <si>
    <t>3h dead</t>
    <phoneticPr fontId="1" type="noConversion"/>
  </si>
  <si>
    <t xml:space="preserve">3h alive </t>
    <phoneticPr fontId="1" type="noConversion"/>
  </si>
  <si>
    <t>SS</t>
  </si>
  <si>
    <t>SS</t>
    <phoneticPr fontId="1" type="noConversion"/>
  </si>
  <si>
    <t>RS</t>
  </si>
  <si>
    <t>RS</t>
    <phoneticPr fontId="1" type="noConversion"/>
  </si>
  <si>
    <t>RR</t>
  </si>
  <si>
    <t>RR</t>
    <phoneticPr fontId="1" type="noConversion"/>
  </si>
  <si>
    <t>1-3h dead</t>
  </si>
  <si>
    <t>Antex (bifenthrin) granules bioassay genotype result</t>
    <phoneticPr fontId="1" type="noConversion"/>
  </si>
  <si>
    <t>Dead in 1h</t>
    <phoneticPr fontId="1" type="noConversion"/>
  </si>
  <si>
    <t>Dead between 1-3h</t>
    <phoneticPr fontId="1" type="noConversion"/>
  </si>
  <si>
    <t>Dead between 3-8h</t>
    <phoneticPr fontId="1" type="noConversion"/>
  </si>
  <si>
    <t>Alive until 8h</t>
    <phoneticPr fontId="1" type="noConversion"/>
  </si>
  <si>
    <t>Rokewood(Oct 2019)</t>
  </si>
  <si>
    <t>Tintinara S (Oct2019)</t>
    <phoneticPr fontId="1" type="noConversion"/>
  </si>
  <si>
    <t xml:space="preserve">8h bioassay </t>
    <phoneticPr fontId="1" type="noConversion"/>
  </si>
  <si>
    <t>3h bioassay</t>
    <phoneticPr fontId="1" type="noConversion"/>
  </si>
  <si>
    <t>3h dead</t>
  </si>
  <si>
    <t xml:space="preserve">3h alive </t>
  </si>
  <si>
    <t>Chance to survive 1h</t>
    <phoneticPr fontId="1" type="noConversion"/>
  </si>
  <si>
    <t>Chance to survive 3h</t>
    <phoneticPr fontId="1" type="noConversion"/>
  </si>
  <si>
    <t>Average between populations</t>
    <phoneticPr fontId="1" type="noConversion"/>
  </si>
  <si>
    <t>Chance to survive 8h</t>
    <phoneticPr fontId="1" type="noConversion"/>
  </si>
  <si>
    <t xml:space="preserve">Note: In each population, all mites that survived 1h or longer were genotyped. But I only genotyped a part of mites that died in 1h. </t>
    <phoneticPr fontId="1" type="noConversion"/>
  </si>
  <si>
    <t>Therefore, the chance for SS and RS to survive would be lower than this table if all samples were genotyped.</t>
    <phoneticPr fontId="1" type="noConversion"/>
  </si>
  <si>
    <t>&lt;0.001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</si>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</sst>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/>
    <xf numFmtId="0" fontId="0" fillId="0" borderId="1" xfId="0" applyBorder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9" borderId="7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8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920F-7E73-405C-BBCA-B474029E72BB}">
  <dimension ref="B2:V16"/>
  <sheetViews>
    <sheetView tabSelected="1" zoomScale="125" zoomScaleNormal="150" workbookViewId="0">
      <selection activeCell="G20" sqref="G20"/>
    </sheetView>
  </sheetViews>
  <sheetFormatPr baseColWidth="10" defaultColWidth="8.83203125" defaultRowHeight="15" x14ac:dyDescent="0.2"/>
  <cols>
    <col min="1" max="1" width="8.1640625" customWidth="1"/>
    <col min="2" max="2" width="26.6640625" customWidth="1"/>
    <col min="18" max="18" width="12.33203125" customWidth="1"/>
    <col min="19" max="19" width="11.33203125" customWidth="1"/>
  </cols>
  <sheetData>
    <row r="2" spans="2:22" ht="16" thickBot="1" x14ac:dyDescent="0.25">
      <c r="B2" t="s">
        <v>235</v>
      </c>
    </row>
    <row r="3" spans="2:22" x14ac:dyDescent="0.2">
      <c r="B3" s="21" t="s">
        <v>242</v>
      </c>
      <c r="C3" s="22" t="s">
        <v>122</v>
      </c>
      <c r="D3" s="22"/>
      <c r="E3" s="22"/>
      <c r="F3" s="23" t="s">
        <v>69</v>
      </c>
      <c r="G3" s="23"/>
      <c r="H3" s="23"/>
      <c r="I3" s="24" t="s">
        <v>12</v>
      </c>
      <c r="J3" s="24"/>
      <c r="K3" s="24"/>
      <c r="L3" s="25" t="s">
        <v>240</v>
      </c>
      <c r="M3" s="25"/>
      <c r="N3" s="25"/>
      <c r="O3" s="26" t="s">
        <v>241</v>
      </c>
      <c r="P3" s="26"/>
      <c r="Q3" s="27"/>
      <c r="S3" s="32" t="s">
        <v>243</v>
      </c>
      <c r="T3" s="24" t="s">
        <v>2</v>
      </c>
      <c r="U3" s="24"/>
      <c r="V3" s="33"/>
    </row>
    <row r="4" spans="2:22" x14ac:dyDescent="0.2">
      <c r="B4" s="28"/>
      <c r="C4" s="14" t="s">
        <v>228</v>
      </c>
      <c r="D4" s="14" t="s">
        <v>230</v>
      </c>
      <c r="E4" s="14" t="s">
        <v>232</v>
      </c>
      <c r="F4" s="44" t="s">
        <v>228</v>
      </c>
      <c r="G4" s="44" t="s">
        <v>230</v>
      </c>
      <c r="H4" s="44" t="s">
        <v>232</v>
      </c>
      <c r="I4" s="45" t="s">
        <v>228</v>
      </c>
      <c r="J4" s="45" t="s">
        <v>230</v>
      </c>
      <c r="K4" s="45" t="s">
        <v>232</v>
      </c>
      <c r="L4" s="46" t="s">
        <v>228</v>
      </c>
      <c r="M4" s="46" t="s">
        <v>230</v>
      </c>
      <c r="N4" s="46" t="s">
        <v>232</v>
      </c>
      <c r="O4" s="15" t="s">
        <v>228</v>
      </c>
      <c r="P4" s="15" t="s">
        <v>230</v>
      </c>
      <c r="Q4" s="47" t="s">
        <v>232</v>
      </c>
      <c r="S4" s="34"/>
      <c r="T4" s="20" t="s">
        <v>228</v>
      </c>
      <c r="U4" s="20" t="s">
        <v>230</v>
      </c>
      <c r="V4" s="35" t="s">
        <v>232</v>
      </c>
    </row>
    <row r="5" spans="2:22" x14ac:dyDescent="0.2">
      <c r="B5" s="28" t="s">
        <v>236</v>
      </c>
      <c r="C5" s="56">
        <v>25</v>
      </c>
      <c r="D5" s="14">
        <v>0</v>
      </c>
      <c r="E5" s="56">
        <v>1</v>
      </c>
      <c r="F5" s="44">
        <v>24</v>
      </c>
      <c r="G5" s="44">
        <v>11</v>
      </c>
      <c r="H5" s="44">
        <v>0</v>
      </c>
      <c r="I5" s="45">
        <v>20</v>
      </c>
      <c r="J5" s="45">
        <v>13</v>
      </c>
      <c r="K5" s="45">
        <v>0</v>
      </c>
      <c r="L5" s="46">
        <v>23</v>
      </c>
      <c r="M5" s="46">
        <v>0</v>
      </c>
      <c r="N5" s="46">
        <v>0</v>
      </c>
      <c r="O5" s="15">
        <v>16</v>
      </c>
      <c r="P5" s="15">
        <v>0</v>
      </c>
      <c r="Q5" s="47">
        <v>0</v>
      </c>
      <c r="S5" s="34"/>
      <c r="T5" s="20"/>
      <c r="U5" s="20"/>
      <c r="V5" s="35"/>
    </row>
    <row r="6" spans="2:22" ht="16" x14ac:dyDescent="0.2">
      <c r="B6" s="29" t="s">
        <v>237</v>
      </c>
      <c r="C6" s="14">
        <v>1</v>
      </c>
      <c r="D6" s="14">
        <v>0</v>
      </c>
      <c r="E6" s="56">
        <v>1</v>
      </c>
      <c r="F6" s="44">
        <v>3</v>
      </c>
      <c r="G6" s="44">
        <v>0</v>
      </c>
      <c r="H6" s="44">
        <v>0</v>
      </c>
      <c r="I6" s="45">
        <v>2</v>
      </c>
      <c r="J6" s="45">
        <v>3</v>
      </c>
      <c r="K6" s="45">
        <v>0</v>
      </c>
      <c r="L6" s="46">
        <v>1</v>
      </c>
      <c r="M6" s="46">
        <v>0</v>
      </c>
      <c r="N6" s="46">
        <v>0</v>
      </c>
      <c r="O6" s="15"/>
      <c r="P6" s="15"/>
      <c r="Q6" s="47"/>
      <c r="S6" s="34" t="s">
        <v>244</v>
      </c>
      <c r="T6" s="20">
        <v>0</v>
      </c>
      <c r="U6" s="20">
        <v>19</v>
      </c>
      <c r="V6" s="35">
        <v>7</v>
      </c>
    </row>
    <row r="7" spans="2:22" ht="17" thickBot="1" x14ac:dyDescent="0.25">
      <c r="B7" s="29" t="s">
        <v>238</v>
      </c>
      <c r="C7" s="14">
        <v>0</v>
      </c>
      <c r="D7" s="14">
        <v>0</v>
      </c>
      <c r="E7" s="14">
        <v>4</v>
      </c>
      <c r="F7" s="44">
        <v>0</v>
      </c>
      <c r="G7" s="44">
        <v>0</v>
      </c>
      <c r="H7" s="44">
        <v>1</v>
      </c>
      <c r="I7" s="45">
        <v>1</v>
      </c>
      <c r="J7" s="45">
        <v>0</v>
      </c>
      <c r="K7" s="45">
        <v>0</v>
      </c>
      <c r="L7" s="46"/>
      <c r="M7" s="46"/>
      <c r="N7" s="46"/>
      <c r="O7" s="15"/>
      <c r="P7" s="15"/>
      <c r="Q7" s="47"/>
      <c r="S7" s="36" t="s">
        <v>245</v>
      </c>
      <c r="T7" s="31">
        <v>0</v>
      </c>
      <c r="U7" s="31">
        <v>0</v>
      </c>
      <c r="V7" s="37">
        <v>14</v>
      </c>
    </row>
    <row r="8" spans="2:22" ht="16" thickBot="1" x14ac:dyDescent="0.25">
      <c r="B8" s="30" t="s">
        <v>239</v>
      </c>
      <c r="C8" s="48">
        <v>0</v>
      </c>
      <c r="D8" s="48">
        <v>0</v>
      </c>
      <c r="E8" s="48">
        <v>8</v>
      </c>
      <c r="F8" s="49">
        <v>0</v>
      </c>
      <c r="G8" s="49">
        <v>0</v>
      </c>
      <c r="H8" s="49">
        <v>1</v>
      </c>
      <c r="I8" s="50">
        <v>0</v>
      </c>
      <c r="J8" s="50">
        <v>0</v>
      </c>
      <c r="K8" s="50">
        <v>1</v>
      </c>
      <c r="L8" s="51"/>
      <c r="M8" s="51"/>
      <c r="N8" s="51"/>
      <c r="O8" s="52"/>
      <c r="P8" s="52"/>
      <c r="Q8" s="53"/>
    </row>
    <row r="9" spans="2:22" ht="16" thickBot="1" x14ac:dyDescent="0.25">
      <c r="C9">
        <f>SUM(C5:C8)</f>
        <v>26</v>
      </c>
      <c r="D9">
        <f t="shared" ref="D9:Q9" si="0">SUM(D5:D8)</f>
        <v>0</v>
      </c>
      <c r="E9">
        <f t="shared" si="0"/>
        <v>14</v>
      </c>
      <c r="F9">
        <f t="shared" si="0"/>
        <v>27</v>
      </c>
      <c r="G9">
        <f t="shared" si="0"/>
        <v>11</v>
      </c>
      <c r="H9">
        <f t="shared" si="0"/>
        <v>2</v>
      </c>
      <c r="I9">
        <f t="shared" si="0"/>
        <v>23</v>
      </c>
      <c r="J9">
        <f t="shared" si="0"/>
        <v>16</v>
      </c>
      <c r="K9">
        <f t="shared" si="0"/>
        <v>1</v>
      </c>
      <c r="L9">
        <f t="shared" si="0"/>
        <v>24</v>
      </c>
      <c r="M9">
        <f t="shared" si="0"/>
        <v>0</v>
      </c>
      <c r="N9">
        <f t="shared" si="0"/>
        <v>0</v>
      </c>
      <c r="O9">
        <f t="shared" si="0"/>
        <v>16</v>
      </c>
      <c r="P9">
        <f t="shared" si="0"/>
        <v>0</v>
      </c>
      <c r="Q9">
        <f t="shared" si="0"/>
        <v>0</v>
      </c>
      <c r="T9">
        <f t="shared" ref="T9" si="1">SUM(T5:T8)</f>
        <v>0</v>
      </c>
      <c r="U9">
        <f t="shared" ref="U9" si="2">SUM(U5:U8)</f>
        <v>19</v>
      </c>
      <c r="V9">
        <f t="shared" ref="V9" si="3">SUM(V5:V8)</f>
        <v>21</v>
      </c>
    </row>
    <row r="10" spans="2:22" x14ac:dyDescent="0.2">
      <c r="B10" s="21" t="s">
        <v>248</v>
      </c>
      <c r="C10" s="38" t="s">
        <v>229</v>
      </c>
      <c r="D10" s="38" t="s">
        <v>231</v>
      </c>
      <c r="E10" s="39" t="s">
        <v>233</v>
      </c>
      <c r="G10" s="54"/>
    </row>
    <row r="11" spans="2:22" x14ac:dyDescent="0.2">
      <c r="B11" s="28" t="s">
        <v>246</v>
      </c>
      <c r="C11" s="40">
        <f>SUM(C6:C8,F6:F8,I6:I8,L6:L8,O6:O8,T7)/SUM(C5:C8,F5:F8,I5:I8,L5:L8,O5:O8,T6:T7)</f>
        <v>6.8965517241379309E-2</v>
      </c>
      <c r="D11" s="40">
        <f>SUM(D6:D8,G6:G8,J6:J8,M6:M8,P6:P8,U7)/SUM(D5:D8,G5:G8,J5:J8,M5:M8,P5:P8,U6:U7)</f>
        <v>6.5217391304347824E-2</v>
      </c>
      <c r="E11" s="41">
        <f>SUM(E6:E8,H6:H8,K6:K8,N6:N8,Q6:Q8,V7)/SUM(E5:E8,H5:H8,K5:K8,N5:N8,Q5:Q8,V6:V7)</f>
        <v>0.78947368421052633</v>
      </c>
    </row>
    <row r="12" spans="2:22" x14ac:dyDescent="0.2">
      <c r="B12" s="28" t="s">
        <v>247</v>
      </c>
      <c r="C12" s="40">
        <f>SUM(C7:C8,F7:F8,I7:I8,L7:L8,O7:O8,T7)/SUM(C5:C8,F5:F8,I5:I8,L5:L8,O5:O8,T6:T7)</f>
        <v>8.6206896551724137E-3</v>
      </c>
      <c r="D12" s="40">
        <f>SUM(D7:D8,G7:G8,J7:J8,M7:M8,P7:P8,U7)/SUM(D5:D8,G5:G8,J5:J8,M5:M8,P5:P8,U6:U7)</f>
        <v>0</v>
      </c>
      <c r="E12" s="41">
        <f>SUM(E7:E8,H7:H8,K7:K8,N7:N8,Q7:Q8,V7)/SUM(E5:E8,H5:H8,K5:K8,N5:N8,Q5:Q8,V6:V7)</f>
        <v>0.76315789473684215</v>
      </c>
    </row>
    <row r="13" spans="2:22" ht="16" thickBot="1" x14ac:dyDescent="0.25">
      <c r="B13" s="30" t="s">
        <v>249</v>
      </c>
      <c r="C13" s="42">
        <f>SUM(C8,F8,I8,L8,O8)/SUM(C5:C8,F5:F8,I5:I8,L5:L8,O5:O8)</f>
        <v>0</v>
      </c>
      <c r="D13" s="42">
        <f>SUM(D8,G8,J8,M8,P8)/SUM(D5:D8,G5:G8,J5:J8,M5:M8,P5:P8)</f>
        <v>0</v>
      </c>
      <c r="E13" s="43">
        <f>SUM(E8,H8,K8,N8,Q8)/SUM(E5:E8,H5:H8,K5:K8,N5:N8,Q5:Q8)</f>
        <v>0.58823529411764708</v>
      </c>
    </row>
    <row r="14" spans="2:22" x14ac:dyDescent="0.2">
      <c r="D14" s="55" t="s">
        <v>252</v>
      </c>
      <c r="E14" s="55"/>
      <c r="F14" s="55"/>
      <c r="G14" s="55">
        <v>0.54</v>
      </c>
      <c r="H14" s="55"/>
      <c r="I14" s="55"/>
      <c r="J14" s="55">
        <v>0.35</v>
      </c>
      <c r="K14" s="55"/>
      <c r="L14" s="55"/>
      <c r="M14" s="55" t="s">
        <v>253</v>
      </c>
      <c r="N14" s="55"/>
      <c r="O14" s="55"/>
      <c r="P14" s="55" t="s">
        <v>253</v>
      </c>
      <c r="Q14" s="55"/>
      <c r="R14" s="55"/>
      <c r="S14" s="55"/>
      <c r="T14" s="55"/>
      <c r="U14" s="55">
        <v>4.8800000000000003E-2</v>
      </c>
    </row>
    <row r="15" spans="2:22" x14ac:dyDescent="0.2">
      <c r="B15" t="s">
        <v>250</v>
      </c>
    </row>
    <row r="16" spans="2:22" x14ac:dyDescent="0.2">
      <c r="B16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CA94-3314-48E3-A829-0DE8EB5A089F}">
  <dimension ref="A1:AI47"/>
  <sheetViews>
    <sheetView topLeftCell="U1" workbookViewId="0">
      <selection activeCell="H46" sqref="H46"/>
    </sheetView>
  </sheetViews>
  <sheetFormatPr baseColWidth="10" defaultColWidth="8.83203125" defaultRowHeight="15" x14ac:dyDescent="0.2"/>
  <cols>
    <col min="1" max="1" width="22.6640625" style="1" bestFit="1" customWidth="1"/>
    <col min="2" max="2" width="15.83203125" style="1" customWidth="1"/>
    <col min="3" max="3" width="10.33203125" style="1" customWidth="1"/>
    <col min="4" max="4" width="10" style="1" customWidth="1"/>
    <col min="5" max="5" width="8.83203125" style="1"/>
    <col min="7" max="8" width="20.83203125" style="3" customWidth="1"/>
    <col min="9" max="10" width="10.6640625" style="3" customWidth="1"/>
    <col min="11" max="11" width="8.83203125" style="3"/>
    <col min="13" max="14" width="18.6640625" style="5" customWidth="1"/>
    <col min="15" max="15" width="11.1640625" style="5" customWidth="1"/>
    <col min="16" max="16" width="10.83203125" style="5" customWidth="1"/>
    <col min="17" max="17" width="9.33203125" style="5" bestFit="1" customWidth="1"/>
    <col min="19" max="20" width="14.6640625" style="7" customWidth="1"/>
    <col min="21" max="21" width="10.83203125" style="7" customWidth="1"/>
    <col min="22" max="22" width="10.5" style="7" customWidth="1"/>
    <col min="23" max="23" width="8.83203125" style="7"/>
    <col min="25" max="26" width="19.6640625" style="9" customWidth="1"/>
    <col min="27" max="29" width="8.83203125" style="9"/>
    <col min="31" max="31" width="25.83203125" style="11" customWidth="1"/>
    <col min="32" max="32" width="19" style="11" customWidth="1"/>
    <col min="33" max="33" width="13" style="11" customWidth="1"/>
    <col min="34" max="34" width="9.6640625" style="11" customWidth="1"/>
    <col min="35" max="35" width="8.83203125" style="11"/>
  </cols>
  <sheetData>
    <row r="1" spans="1:35" ht="64" x14ac:dyDescent="0.2">
      <c r="A1" s="1" t="s">
        <v>0</v>
      </c>
      <c r="B1" s="1" t="s">
        <v>125</v>
      </c>
      <c r="C1" s="1" t="s">
        <v>10</v>
      </c>
      <c r="D1" s="1" t="s">
        <v>9</v>
      </c>
      <c r="E1" s="2" t="s">
        <v>8</v>
      </c>
      <c r="G1" s="3" t="s">
        <v>0</v>
      </c>
      <c r="H1" s="3" t="s">
        <v>124</v>
      </c>
      <c r="I1" s="3" t="s">
        <v>10</v>
      </c>
      <c r="J1" s="3" t="s">
        <v>9</v>
      </c>
      <c r="K1" s="4" t="s">
        <v>8</v>
      </c>
      <c r="M1" s="5" t="s">
        <v>0</v>
      </c>
      <c r="N1" s="5" t="s">
        <v>124</v>
      </c>
      <c r="O1" s="5" t="s">
        <v>10</v>
      </c>
      <c r="P1" s="5" t="s">
        <v>9</v>
      </c>
      <c r="Q1" s="6" t="s">
        <v>8</v>
      </c>
      <c r="S1" s="7" t="s">
        <v>0</v>
      </c>
      <c r="T1" s="7" t="s">
        <v>124</v>
      </c>
      <c r="U1" s="7" t="s">
        <v>10</v>
      </c>
      <c r="V1" s="7" t="s">
        <v>9</v>
      </c>
      <c r="W1" s="8" t="s">
        <v>8</v>
      </c>
      <c r="Y1" s="9" t="s">
        <v>0</v>
      </c>
      <c r="Z1" s="9" t="s">
        <v>124</v>
      </c>
      <c r="AA1" s="9" t="s">
        <v>10</v>
      </c>
      <c r="AB1" s="9" t="s">
        <v>9</v>
      </c>
      <c r="AC1" s="10" t="s">
        <v>8</v>
      </c>
      <c r="AE1" s="11" t="s">
        <v>0</v>
      </c>
      <c r="AF1" s="11" t="s">
        <v>125</v>
      </c>
      <c r="AG1" s="11" t="s">
        <v>10</v>
      </c>
      <c r="AH1" s="11" t="s">
        <v>9</v>
      </c>
      <c r="AI1" s="12" t="s">
        <v>8</v>
      </c>
    </row>
    <row r="2" spans="1:35" x14ac:dyDescent="0.2">
      <c r="A2" s="1" t="s">
        <v>2</v>
      </c>
      <c r="B2" s="1" t="s">
        <v>127</v>
      </c>
      <c r="C2" s="1" t="s">
        <v>183</v>
      </c>
      <c r="D2" s="1" t="s">
        <v>3</v>
      </c>
      <c r="E2" s="1">
        <f>IF(D2="Y",2,IF(D2="C",2,IF(D2="T",2,IF(D2="S",1,IF(D2="K",1,0)))))</f>
        <v>1</v>
      </c>
      <c r="G2" s="3" t="s">
        <v>12</v>
      </c>
      <c r="H2" s="3" t="s">
        <v>126</v>
      </c>
      <c r="I2" s="3" t="s">
        <v>13</v>
      </c>
      <c r="J2" s="3" t="s">
        <v>3</v>
      </c>
      <c r="K2" s="3">
        <f>IF(J2="Y",2,IF(J2="C",2,IF(J2="T",2,IF(J2="S",1,IF(J2="K",1,0)))))</f>
        <v>1</v>
      </c>
      <c r="M2" s="5" t="s">
        <v>69</v>
      </c>
      <c r="N2" s="5" t="s">
        <v>126</v>
      </c>
      <c r="O2" s="5" t="s">
        <v>74</v>
      </c>
      <c r="P2" s="5" t="s">
        <v>70</v>
      </c>
      <c r="Q2" s="5">
        <f>IF(P2="Y",2,IF(P2="C",2,IF(P2="T",2,IF(P2="S",1,IF(P2="K",1,0)))))</f>
        <v>2</v>
      </c>
      <c r="S2" s="7" t="s">
        <v>81</v>
      </c>
      <c r="T2" s="7" t="s">
        <v>126</v>
      </c>
      <c r="U2" s="7" t="s">
        <v>76</v>
      </c>
      <c r="V2" s="7" t="s">
        <v>4</v>
      </c>
      <c r="W2" s="7">
        <f>IF(V2="Y",2,IF(V2="C",2,IF(V2="T",2,IF(V2="S",1,IF(V2="K",1,0)))))</f>
        <v>0</v>
      </c>
      <c r="Y2" s="9" t="s">
        <v>53</v>
      </c>
      <c r="Z2" s="9" t="s">
        <v>126</v>
      </c>
      <c r="AA2" s="9" t="s">
        <v>13</v>
      </c>
      <c r="AB2" s="9" t="s">
        <v>4</v>
      </c>
      <c r="AC2" s="9">
        <f>IF(AB2="Y",2,IF(AB2="C",2,IF(AB2="T",2,IF(AB2="S",1,IF(AB2="K",1,0)))))</f>
        <v>0</v>
      </c>
      <c r="AE2" s="11" t="s">
        <v>122</v>
      </c>
      <c r="AF2" s="11" t="s">
        <v>151</v>
      </c>
      <c r="AG2" s="11" t="s">
        <v>52</v>
      </c>
      <c r="AH2" s="11" t="s">
        <v>7</v>
      </c>
      <c r="AI2" s="11">
        <f>IF(AH2="Y",2,IF(AH2="C",2,IF(AH2="T",2,IF(AH2="S",1,IF(AH2="K",1,0)))))</f>
        <v>2</v>
      </c>
    </row>
    <row r="3" spans="1:35" x14ac:dyDescent="0.2">
      <c r="A3" s="1" t="s">
        <v>2</v>
      </c>
      <c r="B3" s="1" t="s">
        <v>127</v>
      </c>
      <c r="C3" s="1" t="s">
        <v>184</v>
      </c>
      <c r="D3" s="1" t="s">
        <v>3</v>
      </c>
      <c r="E3" s="1">
        <f t="shared" ref="E3:E41" si="0">IF(D3="Y",2,IF(D3="C",2,IF(D3="T",2,IF(D3="S",1,IF(D3="K",1,0)))))</f>
        <v>1</v>
      </c>
      <c r="G3" s="3" t="s">
        <v>12</v>
      </c>
      <c r="H3" s="3" t="s">
        <v>126</v>
      </c>
      <c r="I3" s="3" t="s">
        <v>14</v>
      </c>
      <c r="J3" s="3" t="s">
        <v>3</v>
      </c>
      <c r="K3" s="3">
        <f t="shared" ref="K3:K41" si="1">IF(J3="Y",2,IF(J3="C",2,IF(J3="T",2,IF(J3="S",1,IF(J3="K",1,0)))))</f>
        <v>1</v>
      </c>
      <c r="M3" s="5" t="s">
        <v>82</v>
      </c>
      <c r="N3" s="5" t="s">
        <v>126</v>
      </c>
      <c r="O3" s="5" t="s">
        <v>75</v>
      </c>
      <c r="P3" s="5" t="s">
        <v>71</v>
      </c>
      <c r="Q3" s="5">
        <f t="shared" ref="Q3:Q41" si="2">IF(P3="Y",2,IF(P3="C",2,IF(P3="T",2,IF(P3="S",1,IF(P3="K",1,0)))))</f>
        <v>2</v>
      </c>
      <c r="S3" s="7" t="s">
        <v>128</v>
      </c>
      <c r="T3" s="7" t="s">
        <v>126</v>
      </c>
      <c r="U3" s="7" t="s">
        <v>78</v>
      </c>
      <c r="V3" s="7" t="s">
        <v>72</v>
      </c>
      <c r="W3" s="7">
        <f t="shared" ref="W3:W25" si="3">IF(V3="Y",2,IF(V3="C",2,IF(V3="T",2,IF(V3="S",1,IF(V3="K",1,0)))))</f>
        <v>0</v>
      </c>
      <c r="Y3" s="9" t="s">
        <v>54</v>
      </c>
      <c r="Z3" s="9" t="s">
        <v>126</v>
      </c>
      <c r="AA3" s="9" t="s">
        <v>14</v>
      </c>
      <c r="AB3" s="9" t="s">
        <v>4</v>
      </c>
      <c r="AC3" s="9">
        <f t="shared" ref="AC3:AC17" si="4">IF(AB3="Y",2,IF(AB3="C",2,IF(AB3="T",2,IF(AB3="S",1,IF(AB3="K",1,0)))))</f>
        <v>0</v>
      </c>
      <c r="AE3" s="11" t="s">
        <v>122</v>
      </c>
      <c r="AF3" s="11" t="s">
        <v>151</v>
      </c>
      <c r="AG3" s="11" t="s">
        <v>152</v>
      </c>
      <c r="AH3" s="11" t="s">
        <v>3</v>
      </c>
      <c r="AI3" s="11">
        <f t="shared" ref="AI3:AI33" si="5">IF(AH3="Y",2,IF(AH3="C",2,IF(AH3="T",2,IF(AH3="S",1,IF(AH3="K",1,0)))))</f>
        <v>1</v>
      </c>
    </row>
    <row r="4" spans="1:35" x14ac:dyDescent="0.2">
      <c r="A4" s="1" t="s">
        <v>1</v>
      </c>
      <c r="B4" s="1" t="s">
        <v>127</v>
      </c>
      <c r="C4" s="1" t="s">
        <v>185</v>
      </c>
      <c r="D4" s="1" t="s">
        <v>3</v>
      </c>
      <c r="E4" s="1">
        <f t="shared" si="0"/>
        <v>1</v>
      </c>
      <c r="G4" s="3" t="s">
        <v>11</v>
      </c>
      <c r="H4" s="3" t="s">
        <v>126</v>
      </c>
      <c r="I4" s="3" t="s">
        <v>15</v>
      </c>
      <c r="J4" s="3" t="s">
        <v>4</v>
      </c>
      <c r="K4" s="3">
        <f t="shared" si="1"/>
        <v>0</v>
      </c>
      <c r="M4" s="5" t="s">
        <v>83</v>
      </c>
      <c r="N4" s="5" t="s">
        <v>126</v>
      </c>
      <c r="O4" s="5" t="s">
        <v>77</v>
      </c>
      <c r="P4" s="5" t="s">
        <v>4</v>
      </c>
      <c r="Q4" s="5">
        <f t="shared" si="2"/>
        <v>0</v>
      </c>
      <c r="S4" s="7" t="s">
        <v>129</v>
      </c>
      <c r="T4" s="7" t="s">
        <v>126</v>
      </c>
      <c r="U4" s="7" t="s">
        <v>14</v>
      </c>
      <c r="V4" s="7" t="s">
        <v>72</v>
      </c>
      <c r="W4" s="7">
        <f t="shared" si="3"/>
        <v>0</v>
      </c>
      <c r="Y4" s="9" t="s">
        <v>55</v>
      </c>
      <c r="Z4" s="9" t="s">
        <v>126</v>
      </c>
      <c r="AA4" s="9" t="s">
        <v>15</v>
      </c>
      <c r="AB4" s="9" t="s">
        <v>4</v>
      </c>
      <c r="AC4" s="9">
        <f t="shared" si="4"/>
        <v>0</v>
      </c>
      <c r="AE4" s="11" t="s">
        <v>121</v>
      </c>
      <c r="AF4" s="11" t="s">
        <v>151</v>
      </c>
      <c r="AG4" s="11" t="s">
        <v>153</v>
      </c>
      <c r="AH4" s="11" t="s">
        <v>3</v>
      </c>
      <c r="AI4" s="11">
        <f t="shared" si="5"/>
        <v>1</v>
      </c>
    </row>
    <row r="5" spans="1:35" x14ac:dyDescent="0.2">
      <c r="A5" s="1" t="s">
        <v>1</v>
      </c>
      <c r="B5" s="1" t="s">
        <v>127</v>
      </c>
      <c r="C5" s="1" t="s">
        <v>186</v>
      </c>
      <c r="D5" s="1" t="s">
        <v>3</v>
      </c>
      <c r="E5" s="1">
        <f t="shared" si="0"/>
        <v>1</v>
      </c>
      <c r="G5" s="3" t="s">
        <v>11</v>
      </c>
      <c r="H5" s="3" t="s">
        <v>126</v>
      </c>
      <c r="I5" s="3" t="s">
        <v>16</v>
      </c>
      <c r="J5" s="3" t="s">
        <v>4</v>
      </c>
      <c r="K5" s="3">
        <f t="shared" si="1"/>
        <v>0</v>
      </c>
      <c r="M5" s="5" t="s">
        <v>84</v>
      </c>
      <c r="N5" s="5" t="s">
        <v>126</v>
      </c>
      <c r="O5" s="5" t="s">
        <v>47</v>
      </c>
      <c r="P5" s="5" t="s">
        <v>4</v>
      </c>
      <c r="Q5" s="5">
        <f t="shared" si="2"/>
        <v>0</v>
      </c>
      <c r="S5" s="7" t="s">
        <v>130</v>
      </c>
      <c r="T5" s="7" t="s">
        <v>126</v>
      </c>
      <c r="U5" s="7" t="s">
        <v>15</v>
      </c>
      <c r="V5" s="7" t="s">
        <v>72</v>
      </c>
      <c r="W5" s="7">
        <f t="shared" si="3"/>
        <v>0</v>
      </c>
      <c r="Y5" s="9" t="s">
        <v>56</v>
      </c>
      <c r="Z5" s="9" t="s">
        <v>126</v>
      </c>
      <c r="AA5" s="9" t="s">
        <v>16</v>
      </c>
      <c r="AB5" s="9" t="s">
        <v>4</v>
      </c>
      <c r="AC5" s="9">
        <f t="shared" si="4"/>
        <v>0</v>
      </c>
      <c r="AE5" s="11" t="s">
        <v>121</v>
      </c>
      <c r="AF5" s="11" t="s">
        <v>151</v>
      </c>
      <c r="AG5" s="11" t="s">
        <v>154</v>
      </c>
      <c r="AH5" s="11" t="s">
        <v>4</v>
      </c>
      <c r="AI5" s="11">
        <f t="shared" si="5"/>
        <v>0</v>
      </c>
    </row>
    <row r="6" spans="1:35" x14ac:dyDescent="0.2">
      <c r="A6" s="1" t="s">
        <v>1</v>
      </c>
      <c r="B6" s="1" t="s">
        <v>127</v>
      </c>
      <c r="C6" s="1" t="s">
        <v>187</v>
      </c>
      <c r="D6" s="1" t="s">
        <v>3</v>
      </c>
      <c r="E6" s="1">
        <f t="shared" si="0"/>
        <v>1</v>
      </c>
      <c r="G6" s="3" t="s">
        <v>11</v>
      </c>
      <c r="H6" s="3" t="s">
        <v>126</v>
      </c>
      <c r="I6" s="3" t="s">
        <v>17</v>
      </c>
      <c r="J6" s="3" t="s">
        <v>4</v>
      </c>
      <c r="K6" s="3">
        <f t="shared" si="1"/>
        <v>0</v>
      </c>
      <c r="M6" s="5" t="s">
        <v>85</v>
      </c>
      <c r="N6" s="5" t="s">
        <v>126</v>
      </c>
      <c r="O6" s="5" t="s">
        <v>48</v>
      </c>
      <c r="P6" s="5" t="s">
        <v>4</v>
      </c>
      <c r="Q6" s="5">
        <f t="shared" si="2"/>
        <v>0</v>
      </c>
      <c r="S6" s="7" t="s">
        <v>131</v>
      </c>
      <c r="T6" s="7" t="s">
        <v>126</v>
      </c>
      <c r="U6" s="7" t="s">
        <v>16</v>
      </c>
      <c r="V6" s="7" t="s">
        <v>72</v>
      </c>
      <c r="W6" s="7">
        <f t="shared" si="3"/>
        <v>0</v>
      </c>
      <c r="Y6" s="9" t="s">
        <v>57</v>
      </c>
      <c r="Z6" s="9" t="s">
        <v>126</v>
      </c>
      <c r="AA6" s="9" t="s">
        <v>17</v>
      </c>
      <c r="AB6" s="9" t="s">
        <v>4</v>
      </c>
      <c r="AC6" s="9">
        <f t="shared" si="4"/>
        <v>0</v>
      </c>
      <c r="AE6" s="11" t="s">
        <v>121</v>
      </c>
      <c r="AF6" s="11" t="s">
        <v>151</v>
      </c>
      <c r="AG6" s="11" t="s">
        <v>155</v>
      </c>
      <c r="AH6" s="11" t="s">
        <v>3</v>
      </c>
      <c r="AI6" s="11">
        <f t="shared" si="5"/>
        <v>1</v>
      </c>
    </row>
    <row r="7" spans="1:35" x14ac:dyDescent="0.2">
      <c r="A7" s="1" t="s">
        <v>1</v>
      </c>
      <c r="B7" s="1" t="s">
        <v>127</v>
      </c>
      <c r="C7" s="1" t="s">
        <v>188</v>
      </c>
      <c r="D7" s="1" t="s">
        <v>3</v>
      </c>
      <c r="E7" s="1">
        <f t="shared" si="0"/>
        <v>1</v>
      </c>
      <c r="G7" s="3" t="s">
        <v>11</v>
      </c>
      <c r="H7" s="3" t="s">
        <v>126</v>
      </c>
      <c r="I7" s="3" t="s">
        <v>18</v>
      </c>
      <c r="J7" s="3" t="s">
        <v>4</v>
      </c>
      <c r="K7" s="3">
        <f t="shared" si="1"/>
        <v>0</v>
      </c>
      <c r="M7" s="5" t="s">
        <v>86</v>
      </c>
      <c r="N7" s="5" t="s">
        <v>126</v>
      </c>
      <c r="O7" s="5" t="s">
        <v>78</v>
      </c>
      <c r="P7" s="5" t="s">
        <v>72</v>
      </c>
      <c r="Q7" s="5">
        <f t="shared" si="2"/>
        <v>0</v>
      </c>
      <c r="S7" s="7" t="s">
        <v>132</v>
      </c>
      <c r="T7" s="7" t="s">
        <v>126</v>
      </c>
      <c r="U7" s="7" t="s">
        <v>17</v>
      </c>
      <c r="V7" s="7" t="s">
        <v>72</v>
      </c>
      <c r="W7" s="7">
        <f t="shared" si="3"/>
        <v>0</v>
      </c>
      <c r="Y7" s="9" t="s">
        <v>58</v>
      </c>
      <c r="Z7" s="9" t="s">
        <v>126</v>
      </c>
      <c r="AA7" s="9" t="s">
        <v>18</v>
      </c>
      <c r="AB7" s="9" t="s">
        <v>4</v>
      </c>
      <c r="AC7" s="9">
        <f t="shared" si="4"/>
        <v>0</v>
      </c>
      <c r="AE7" s="11" t="s">
        <v>121</v>
      </c>
      <c r="AF7" s="11" t="s">
        <v>151</v>
      </c>
      <c r="AG7" s="11" t="s">
        <v>156</v>
      </c>
      <c r="AH7" s="11" t="s">
        <v>5</v>
      </c>
      <c r="AI7" s="11">
        <f t="shared" si="5"/>
        <v>2</v>
      </c>
    </row>
    <row r="8" spans="1:35" x14ac:dyDescent="0.2">
      <c r="A8" s="1" t="s">
        <v>1</v>
      </c>
      <c r="B8" s="1" t="s">
        <v>127</v>
      </c>
      <c r="C8" s="1" t="s">
        <v>189</v>
      </c>
      <c r="D8" s="1" t="s">
        <v>3</v>
      </c>
      <c r="E8" s="1">
        <f t="shared" si="0"/>
        <v>1</v>
      </c>
      <c r="G8" s="3" t="s">
        <v>11</v>
      </c>
      <c r="H8" s="3" t="s">
        <v>126</v>
      </c>
      <c r="I8" s="3" t="s">
        <v>19</v>
      </c>
      <c r="J8" s="3" t="s">
        <v>4</v>
      </c>
      <c r="K8" s="3">
        <f t="shared" si="1"/>
        <v>0</v>
      </c>
      <c r="M8" s="5" t="s">
        <v>87</v>
      </c>
      <c r="N8" s="5" t="s">
        <v>126</v>
      </c>
      <c r="O8" s="5" t="s">
        <v>14</v>
      </c>
      <c r="P8" s="5" t="s">
        <v>72</v>
      </c>
      <c r="Q8" s="5">
        <f t="shared" si="2"/>
        <v>0</v>
      </c>
      <c r="S8" s="7" t="s">
        <v>133</v>
      </c>
      <c r="T8" s="7" t="s">
        <v>126</v>
      </c>
      <c r="U8" s="7" t="s">
        <v>18</v>
      </c>
      <c r="V8" s="7" t="s">
        <v>72</v>
      </c>
      <c r="W8" s="7">
        <f t="shared" si="3"/>
        <v>0</v>
      </c>
      <c r="Y8" s="9" t="s">
        <v>59</v>
      </c>
      <c r="Z8" s="9" t="s">
        <v>126</v>
      </c>
      <c r="AA8" s="9" t="s">
        <v>19</v>
      </c>
      <c r="AB8" s="9" t="s">
        <v>4</v>
      </c>
      <c r="AC8" s="9">
        <f t="shared" si="4"/>
        <v>0</v>
      </c>
      <c r="AE8" s="11" t="s">
        <v>121</v>
      </c>
      <c r="AF8" s="11" t="s">
        <v>151</v>
      </c>
      <c r="AG8" s="11" t="s">
        <v>157</v>
      </c>
      <c r="AH8" s="11" t="s">
        <v>4</v>
      </c>
      <c r="AI8" s="11">
        <f t="shared" si="5"/>
        <v>0</v>
      </c>
    </row>
    <row r="9" spans="1:35" x14ac:dyDescent="0.2">
      <c r="A9" s="1" t="s">
        <v>1</v>
      </c>
      <c r="B9" s="1" t="s">
        <v>127</v>
      </c>
      <c r="C9" s="1" t="s">
        <v>190</v>
      </c>
      <c r="D9" s="1" t="s">
        <v>5</v>
      </c>
      <c r="E9" s="1">
        <f t="shared" si="0"/>
        <v>2</v>
      </c>
      <c r="G9" s="3" t="s">
        <v>11</v>
      </c>
      <c r="H9" s="3" t="s">
        <v>126</v>
      </c>
      <c r="I9" s="3" t="s">
        <v>20</v>
      </c>
      <c r="J9" s="3" t="s">
        <v>4</v>
      </c>
      <c r="K9" s="3">
        <f t="shared" si="1"/>
        <v>0</v>
      </c>
      <c r="M9" s="5" t="s">
        <v>88</v>
      </c>
      <c r="N9" s="5" t="s">
        <v>126</v>
      </c>
      <c r="O9" s="5" t="s">
        <v>15</v>
      </c>
      <c r="P9" s="5" t="s">
        <v>73</v>
      </c>
      <c r="Q9" s="5">
        <f t="shared" si="2"/>
        <v>1</v>
      </c>
      <c r="S9" s="7" t="s">
        <v>134</v>
      </c>
      <c r="T9" s="7" t="s">
        <v>126</v>
      </c>
      <c r="U9" s="7" t="s">
        <v>19</v>
      </c>
      <c r="V9" s="7" t="s">
        <v>72</v>
      </c>
      <c r="W9" s="7">
        <f t="shared" si="3"/>
        <v>0</v>
      </c>
      <c r="Y9" s="9" t="s">
        <v>60</v>
      </c>
      <c r="Z9" s="9" t="s">
        <v>126</v>
      </c>
      <c r="AA9" s="9" t="s">
        <v>20</v>
      </c>
      <c r="AB9" s="9" t="s">
        <v>4</v>
      </c>
      <c r="AC9" s="9">
        <f t="shared" si="4"/>
        <v>0</v>
      </c>
      <c r="AE9" s="11" t="s">
        <v>121</v>
      </c>
      <c r="AF9" s="11" t="s">
        <v>151</v>
      </c>
      <c r="AG9" s="11" t="s">
        <v>158</v>
      </c>
      <c r="AH9" s="11" t="s">
        <v>4</v>
      </c>
      <c r="AI9" s="11">
        <f t="shared" si="5"/>
        <v>0</v>
      </c>
    </row>
    <row r="10" spans="1:35" x14ac:dyDescent="0.2">
      <c r="A10" s="1" t="s">
        <v>1</v>
      </c>
      <c r="B10" s="1" t="s">
        <v>127</v>
      </c>
      <c r="C10" s="1" t="s">
        <v>191</v>
      </c>
      <c r="D10" s="1" t="s">
        <v>6</v>
      </c>
      <c r="E10" s="1">
        <f t="shared" si="0"/>
        <v>2</v>
      </c>
      <c r="G10" s="3" t="s">
        <v>11</v>
      </c>
      <c r="H10" s="3" t="s">
        <v>126</v>
      </c>
      <c r="I10" s="3" t="s">
        <v>21</v>
      </c>
      <c r="J10" s="3" t="s">
        <v>4</v>
      </c>
      <c r="K10" s="3">
        <f t="shared" si="1"/>
        <v>0</v>
      </c>
      <c r="M10" s="5" t="s">
        <v>89</v>
      </c>
      <c r="N10" s="5" t="s">
        <v>126</v>
      </c>
      <c r="O10" s="5" t="s">
        <v>16</v>
      </c>
      <c r="P10" s="5" t="s">
        <v>72</v>
      </c>
      <c r="Q10" s="5">
        <f t="shared" si="2"/>
        <v>0</v>
      </c>
      <c r="S10" s="7" t="s">
        <v>135</v>
      </c>
      <c r="T10" s="7" t="s">
        <v>126</v>
      </c>
      <c r="U10" s="7" t="s">
        <v>20</v>
      </c>
      <c r="V10" s="7" t="s">
        <v>72</v>
      </c>
      <c r="W10" s="7">
        <f t="shared" si="3"/>
        <v>0</v>
      </c>
      <c r="Y10" s="9" t="s">
        <v>61</v>
      </c>
      <c r="Z10" s="9" t="s">
        <v>126</v>
      </c>
      <c r="AA10" s="9" t="s">
        <v>21</v>
      </c>
      <c r="AB10" s="9" t="s">
        <v>4</v>
      </c>
      <c r="AC10" s="9">
        <f t="shared" si="4"/>
        <v>0</v>
      </c>
      <c r="AE10" s="11" t="s">
        <v>121</v>
      </c>
      <c r="AF10" s="11" t="s">
        <v>151</v>
      </c>
      <c r="AG10" s="11" t="s">
        <v>51</v>
      </c>
      <c r="AH10" s="11" t="s">
        <v>5</v>
      </c>
      <c r="AI10" s="11">
        <f t="shared" si="5"/>
        <v>2</v>
      </c>
    </row>
    <row r="11" spans="1:35" x14ac:dyDescent="0.2">
      <c r="A11" s="1" t="s">
        <v>1</v>
      </c>
      <c r="B11" s="1" t="s">
        <v>127</v>
      </c>
      <c r="C11" s="1" t="s">
        <v>192</v>
      </c>
      <c r="D11" s="1" t="s">
        <v>3</v>
      </c>
      <c r="E11" s="1">
        <f t="shared" si="0"/>
        <v>1</v>
      </c>
      <c r="G11" s="3" t="s">
        <v>11</v>
      </c>
      <c r="H11" s="3" t="s">
        <v>126</v>
      </c>
      <c r="I11" s="3" t="s">
        <v>22</v>
      </c>
      <c r="J11" s="3" t="s">
        <v>3</v>
      </c>
      <c r="K11" s="3">
        <f t="shared" si="1"/>
        <v>1</v>
      </c>
      <c r="M11" s="5" t="s">
        <v>90</v>
      </c>
      <c r="N11" s="5" t="s">
        <v>126</v>
      </c>
      <c r="O11" s="5" t="s">
        <v>17</v>
      </c>
      <c r="P11" s="5" t="s">
        <v>73</v>
      </c>
      <c r="Q11" s="5">
        <f t="shared" si="2"/>
        <v>1</v>
      </c>
      <c r="S11" s="7" t="s">
        <v>136</v>
      </c>
      <c r="T11" s="7" t="s">
        <v>126</v>
      </c>
      <c r="U11" s="7" t="s">
        <v>21</v>
      </c>
      <c r="V11" s="7" t="s">
        <v>72</v>
      </c>
      <c r="W11" s="7">
        <f t="shared" si="3"/>
        <v>0</v>
      </c>
      <c r="Y11" s="9" t="s">
        <v>62</v>
      </c>
      <c r="Z11" s="9" t="s">
        <v>126</v>
      </c>
      <c r="AA11" s="9" t="s">
        <v>22</v>
      </c>
      <c r="AB11" s="9" t="s">
        <v>4</v>
      </c>
      <c r="AC11" s="9">
        <f t="shared" si="4"/>
        <v>0</v>
      </c>
      <c r="AE11" s="11" t="s">
        <v>121</v>
      </c>
      <c r="AF11" s="11" t="s">
        <v>151</v>
      </c>
      <c r="AG11" s="11" t="s">
        <v>160</v>
      </c>
      <c r="AH11" s="11" t="s">
        <v>4</v>
      </c>
      <c r="AI11" s="11">
        <f t="shared" si="5"/>
        <v>0</v>
      </c>
    </row>
    <row r="12" spans="1:35" x14ac:dyDescent="0.2">
      <c r="A12" s="1" t="s">
        <v>1</v>
      </c>
      <c r="B12" s="1" t="s">
        <v>127</v>
      </c>
      <c r="C12" s="1" t="s">
        <v>193</v>
      </c>
      <c r="D12" s="1" t="s">
        <v>5</v>
      </c>
      <c r="E12" s="1">
        <f t="shared" si="0"/>
        <v>2</v>
      </c>
      <c r="G12" s="3" t="s">
        <v>11</v>
      </c>
      <c r="H12" s="3" t="s">
        <v>126</v>
      </c>
      <c r="I12" s="3" t="s">
        <v>23</v>
      </c>
      <c r="J12" s="3" t="s">
        <v>4</v>
      </c>
      <c r="K12" s="3">
        <f t="shared" si="1"/>
        <v>0</v>
      </c>
      <c r="M12" s="5" t="s">
        <v>91</v>
      </c>
      <c r="N12" s="5" t="s">
        <v>126</v>
      </c>
      <c r="O12" s="5" t="s">
        <v>18</v>
      </c>
      <c r="P12" s="5" t="s">
        <v>72</v>
      </c>
      <c r="Q12" s="5">
        <f t="shared" si="2"/>
        <v>0</v>
      </c>
      <c r="S12" s="7" t="s">
        <v>137</v>
      </c>
      <c r="T12" s="7" t="s">
        <v>126</v>
      </c>
      <c r="U12" s="7" t="s">
        <v>22</v>
      </c>
      <c r="V12" s="7" t="s">
        <v>72</v>
      </c>
      <c r="W12" s="7">
        <f t="shared" si="3"/>
        <v>0</v>
      </c>
      <c r="Y12" s="9" t="s">
        <v>63</v>
      </c>
      <c r="Z12" s="9" t="s">
        <v>126</v>
      </c>
      <c r="AA12" s="9" t="s">
        <v>23</v>
      </c>
      <c r="AB12" s="9" t="s">
        <v>4</v>
      </c>
      <c r="AC12" s="9">
        <f t="shared" si="4"/>
        <v>0</v>
      </c>
      <c r="AE12" s="11" t="s">
        <v>121</v>
      </c>
      <c r="AF12" s="11" t="s">
        <v>151</v>
      </c>
      <c r="AG12" s="11" t="s">
        <v>161</v>
      </c>
      <c r="AH12" s="11" t="s">
        <v>3</v>
      </c>
      <c r="AI12" s="11">
        <f t="shared" si="5"/>
        <v>1</v>
      </c>
    </row>
    <row r="13" spans="1:35" x14ac:dyDescent="0.2">
      <c r="A13" s="1" t="s">
        <v>1</v>
      </c>
      <c r="B13" s="1" t="s">
        <v>127</v>
      </c>
      <c r="C13" s="1" t="s">
        <v>194</v>
      </c>
      <c r="D13" s="1" t="s">
        <v>5</v>
      </c>
      <c r="E13" s="1">
        <f t="shared" si="0"/>
        <v>2</v>
      </c>
      <c r="G13" s="3" t="s">
        <v>11</v>
      </c>
      <c r="H13" s="3" t="s">
        <v>126</v>
      </c>
      <c r="I13" s="3" t="s">
        <v>24</v>
      </c>
      <c r="J13" s="3" t="s">
        <v>3</v>
      </c>
      <c r="K13" s="3">
        <f t="shared" si="1"/>
        <v>1</v>
      </c>
      <c r="M13" s="5" t="s">
        <v>92</v>
      </c>
      <c r="N13" s="5" t="s">
        <v>126</v>
      </c>
      <c r="O13" s="5" t="s">
        <v>19</v>
      </c>
      <c r="P13" s="5" t="s">
        <v>73</v>
      </c>
      <c r="Q13" s="5">
        <f t="shared" si="2"/>
        <v>1</v>
      </c>
      <c r="S13" s="7" t="s">
        <v>138</v>
      </c>
      <c r="T13" s="7" t="s">
        <v>126</v>
      </c>
      <c r="U13" s="7" t="s">
        <v>23</v>
      </c>
      <c r="V13" s="7" t="s">
        <v>72</v>
      </c>
      <c r="W13" s="7">
        <f t="shared" si="3"/>
        <v>0</v>
      </c>
      <c r="Y13" s="9" t="s">
        <v>64</v>
      </c>
      <c r="Z13" s="9" t="s">
        <v>126</v>
      </c>
      <c r="AA13" s="9" t="s">
        <v>24</v>
      </c>
      <c r="AB13" s="9" t="s">
        <v>4</v>
      </c>
      <c r="AC13" s="9">
        <f t="shared" si="4"/>
        <v>0</v>
      </c>
      <c r="AE13" s="11" t="s">
        <v>121</v>
      </c>
      <c r="AF13" s="11" t="s">
        <v>151</v>
      </c>
      <c r="AG13" s="11" t="s">
        <v>162</v>
      </c>
      <c r="AH13" s="11" t="s">
        <v>3</v>
      </c>
      <c r="AI13" s="11">
        <f t="shared" si="5"/>
        <v>1</v>
      </c>
    </row>
    <row r="14" spans="1:35" x14ac:dyDescent="0.2">
      <c r="A14" s="1" t="s">
        <v>1</v>
      </c>
      <c r="B14" s="1" t="s">
        <v>127</v>
      </c>
      <c r="C14" s="1" t="s">
        <v>195</v>
      </c>
      <c r="D14" s="1" t="s">
        <v>3</v>
      </c>
      <c r="E14" s="1">
        <f t="shared" si="0"/>
        <v>1</v>
      </c>
      <c r="G14" s="3" t="s">
        <v>11</v>
      </c>
      <c r="H14" s="3" t="s">
        <v>126</v>
      </c>
      <c r="I14" s="3" t="s">
        <v>25</v>
      </c>
      <c r="J14" s="3" t="s">
        <v>4</v>
      </c>
      <c r="K14" s="3">
        <f t="shared" si="1"/>
        <v>0</v>
      </c>
      <c r="M14" s="5" t="s">
        <v>93</v>
      </c>
      <c r="N14" s="5" t="s">
        <v>126</v>
      </c>
      <c r="O14" s="5" t="s">
        <v>20</v>
      </c>
      <c r="P14" s="5" t="s">
        <v>72</v>
      </c>
      <c r="Q14" s="5">
        <f t="shared" si="2"/>
        <v>0</v>
      </c>
      <c r="S14" s="7" t="s">
        <v>139</v>
      </c>
      <c r="T14" s="7" t="s">
        <v>126</v>
      </c>
      <c r="U14" s="7" t="s">
        <v>24</v>
      </c>
      <c r="V14" s="7" t="s">
        <v>72</v>
      </c>
      <c r="W14" s="7">
        <f t="shared" si="3"/>
        <v>0</v>
      </c>
      <c r="Y14" s="9" t="s">
        <v>65</v>
      </c>
      <c r="Z14" s="9" t="s">
        <v>126</v>
      </c>
      <c r="AA14" s="9" t="s">
        <v>25</v>
      </c>
      <c r="AB14" s="9" t="s">
        <v>4</v>
      </c>
      <c r="AC14" s="9">
        <f t="shared" si="4"/>
        <v>0</v>
      </c>
      <c r="AE14" s="11" t="s">
        <v>121</v>
      </c>
      <c r="AF14" s="11" t="s">
        <v>151</v>
      </c>
      <c r="AG14" s="11" t="s">
        <v>163</v>
      </c>
      <c r="AH14" s="11" t="s">
        <v>4</v>
      </c>
      <c r="AI14" s="11">
        <f t="shared" si="5"/>
        <v>0</v>
      </c>
    </row>
    <row r="15" spans="1:35" x14ac:dyDescent="0.2">
      <c r="A15" s="1" t="s">
        <v>1</v>
      </c>
      <c r="B15" s="1" t="s">
        <v>127</v>
      </c>
      <c r="C15" s="1" t="s">
        <v>196</v>
      </c>
      <c r="D15" s="1" t="s">
        <v>3</v>
      </c>
      <c r="E15" s="1">
        <f t="shared" si="0"/>
        <v>1</v>
      </c>
      <c r="G15" s="3" t="s">
        <v>11</v>
      </c>
      <c r="H15" s="3" t="s">
        <v>126</v>
      </c>
      <c r="I15" s="3" t="s">
        <v>26</v>
      </c>
      <c r="J15" s="3" t="s">
        <v>4</v>
      </c>
      <c r="K15" s="3">
        <f t="shared" si="1"/>
        <v>0</v>
      </c>
      <c r="M15" s="5" t="s">
        <v>94</v>
      </c>
      <c r="N15" s="5" t="s">
        <v>126</v>
      </c>
      <c r="O15" s="5" t="s">
        <v>21</v>
      </c>
      <c r="P15" s="5" t="s">
        <v>73</v>
      </c>
      <c r="Q15" s="5">
        <f t="shared" si="2"/>
        <v>1</v>
      </c>
      <c r="S15" s="7" t="s">
        <v>140</v>
      </c>
      <c r="T15" s="7" t="s">
        <v>126</v>
      </c>
      <c r="U15" s="7" t="s">
        <v>25</v>
      </c>
      <c r="V15" s="7" t="s">
        <v>72</v>
      </c>
      <c r="W15" s="7">
        <f t="shared" si="3"/>
        <v>0</v>
      </c>
      <c r="Y15" s="9" t="s">
        <v>66</v>
      </c>
      <c r="Z15" s="9" t="s">
        <v>126</v>
      </c>
      <c r="AA15" s="9" t="s">
        <v>26</v>
      </c>
      <c r="AB15" s="9" t="s">
        <v>4</v>
      </c>
      <c r="AC15" s="9">
        <f t="shared" si="4"/>
        <v>0</v>
      </c>
      <c r="AE15" s="11" t="s">
        <v>121</v>
      </c>
      <c r="AF15" s="11" t="s">
        <v>151</v>
      </c>
      <c r="AG15" s="11" t="s">
        <v>164</v>
      </c>
      <c r="AH15" s="11" t="s">
        <v>7</v>
      </c>
      <c r="AI15" s="11">
        <f t="shared" si="5"/>
        <v>2</v>
      </c>
    </row>
    <row r="16" spans="1:35" x14ac:dyDescent="0.2">
      <c r="A16" s="1" t="s">
        <v>1</v>
      </c>
      <c r="B16" s="1" t="s">
        <v>127</v>
      </c>
      <c r="C16" s="1" t="s">
        <v>197</v>
      </c>
      <c r="D16" s="1" t="s">
        <v>3</v>
      </c>
      <c r="E16" s="1">
        <f t="shared" si="0"/>
        <v>1</v>
      </c>
      <c r="G16" s="3" t="s">
        <v>11</v>
      </c>
      <c r="H16" s="3" t="s">
        <v>126</v>
      </c>
      <c r="I16" s="3" t="s">
        <v>27</v>
      </c>
      <c r="J16" s="3" t="s">
        <v>4</v>
      </c>
      <c r="K16" s="3">
        <f t="shared" si="1"/>
        <v>0</v>
      </c>
      <c r="M16" s="5" t="s">
        <v>95</v>
      </c>
      <c r="N16" s="5" t="s">
        <v>126</v>
      </c>
      <c r="O16" s="5" t="s">
        <v>22</v>
      </c>
      <c r="P16" s="5" t="s">
        <v>72</v>
      </c>
      <c r="Q16" s="5">
        <f t="shared" si="2"/>
        <v>0</v>
      </c>
      <c r="S16" s="7" t="s">
        <v>141</v>
      </c>
      <c r="T16" s="7" t="s">
        <v>126</v>
      </c>
      <c r="U16" s="7" t="s">
        <v>26</v>
      </c>
      <c r="V16" s="7" t="s">
        <v>72</v>
      </c>
      <c r="W16" s="7">
        <f t="shared" si="3"/>
        <v>0</v>
      </c>
      <c r="Y16" s="9" t="s">
        <v>67</v>
      </c>
      <c r="Z16" s="9" t="s">
        <v>126</v>
      </c>
      <c r="AA16" s="9" t="s">
        <v>27</v>
      </c>
      <c r="AB16" s="9" t="s">
        <v>4</v>
      </c>
      <c r="AC16" s="9">
        <f t="shared" si="4"/>
        <v>0</v>
      </c>
      <c r="AE16" s="11" t="s">
        <v>121</v>
      </c>
      <c r="AF16" s="11" t="s">
        <v>151</v>
      </c>
      <c r="AG16" s="11" t="s">
        <v>165</v>
      </c>
      <c r="AH16" s="11" t="s">
        <v>4</v>
      </c>
      <c r="AI16" s="11">
        <f t="shared" si="5"/>
        <v>0</v>
      </c>
    </row>
    <row r="17" spans="1:35" x14ac:dyDescent="0.2">
      <c r="A17" s="1" t="s">
        <v>1</v>
      </c>
      <c r="B17" s="1" t="s">
        <v>127</v>
      </c>
      <c r="C17" s="1" t="s">
        <v>198</v>
      </c>
      <c r="D17" s="1" t="s">
        <v>3</v>
      </c>
      <c r="E17" s="1">
        <f t="shared" si="0"/>
        <v>1</v>
      </c>
      <c r="G17" s="3" t="s">
        <v>11</v>
      </c>
      <c r="H17" s="3" t="s">
        <v>126</v>
      </c>
      <c r="I17" s="3" t="s">
        <v>28</v>
      </c>
      <c r="J17" s="3" t="s">
        <v>3</v>
      </c>
      <c r="K17" s="3">
        <f t="shared" si="1"/>
        <v>1</v>
      </c>
      <c r="M17" s="5" t="s">
        <v>96</v>
      </c>
      <c r="N17" s="5" t="s">
        <v>126</v>
      </c>
      <c r="O17" s="5" t="s">
        <v>23</v>
      </c>
      <c r="P17" s="5" t="s">
        <v>72</v>
      </c>
      <c r="Q17" s="5">
        <f t="shared" si="2"/>
        <v>0</v>
      </c>
      <c r="S17" s="7" t="s">
        <v>142</v>
      </c>
      <c r="T17" s="7" t="s">
        <v>126</v>
      </c>
      <c r="U17" s="7" t="s">
        <v>27</v>
      </c>
      <c r="V17" s="7" t="s">
        <v>72</v>
      </c>
      <c r="W17" s="7">
        <f t="shared" si="3"/>
        <v>0</v>
      </c>
      <c r="Y17" s="9" t="s">
        <v>68</v>
      </c>
      <c r="Z17" s="9" t="s">
        <v>126</v>
      </c>
      <c r="AA17" s="9" t="s">
        <v>28</v>
      </c>
      <c r="AB17" s="9" t="s">
        <v>4</v>
      </c>
      <c r="AC17" s="9">
        <f t="shared" si="4"/>
        <v>0</v>
      </c>
      <c r="AE17" s="11" t="s">
        <v>121</v>
      </c>
      <c r="AF17" s="11" t="s">
        <v>151</v>
      </c>
      <c r="AG17" s="11" t="s">
        <v>166</v>
      </c>
      <c r="AH17" s="11" t="s">
        <v>3</v>
      </c>
      <c r="AI17" s="11">
        <f t="shared" si="5"/>
        <v>1</v>
      </c>
    </row>
    <row r="18" spans="1:35" x14ac:dyDescent="0.2">
      <c r="A18" s="1" t="s">
        <v>1</v>
      </c>
      <c r="B18" s="1" t="s">
        <v>127</v>
      </c>
      <c r="C18" s="1" t="s">
        <v>199</v>
      </c>
      <c r="D18" s="1" t="s">
        <v>3</v>
      </c>
      <c r="E18" s="1">
        <f t="shared" si="0"/>
        <v>1</v>
      </c>
      <c r="G18" s="3" t="s">
        <v>11</v>
      </c>
      <c r="H18" s="3" t="s">
        <v>126</v>
      </c>
      <c r="I18" s="3" t="s">
        <v>29</v>
      </c>
      <c r="J18" s="3" t="s">
        <v>3</v>
      </c>
      <c r="K18" s="3">
        <f t="shared" si="1"/>
        <v>1</v>
      </c>
      <c r="M18" s="5" t="s">
        <v>97</v>
      </c>
      <c r="N18" s="5" t="s">
        <v>126</v>
      </c>
      <c r="O18" s="5" t="s">
        <v>24</v>
      </c>
      <c r="P18" s="5" t="s">
        <v>73</v>
      </c>
      <c r="Q18" s="5">
        <f t="shared" si="2"/>
        <v>1</v>
      </c>
      <c r="S18" s="7" t="s">
        <v>143</v>
      </c>
      <c r="T18" s="7" t="s">
        <v>126</v>
      </c>
      <c r="U18" s="7" t="s">
        <v>28</v>
      </c>
      <c r="V18" s="7" t="s">
        <v>72</v>
      </c>
      <c r="W18" s="7">
        <f t="shared" si="3"/>
        <v>0</v>
      </c>
      <c r="AE18" s="11" t="s">
        <v>121</v>
      </c>
      <c r="AF18" s="11" t="s">
        <v>151</v>
      </c>
      <c r="AG18" s="11" t="s">
        <v>167</v>
      </c>
      <c r="AH18" s="11" t="s">
        <v>5</v>
      </c>
      <c r="AI18" s="11">
        <f t="shared" si="5"/>
        <v>2</v>
      </c>
    </row>
    <row r="19" spans="1:35" x14ac:dyDescent="0.2">
      <c r="A19" s="1" t="s">
        <v>1</v>
      </c>
      <c r="B19" s="1" t="s">
        <v>127</v>
      </c>
      <c r="C19" s="1" t="s">
        <v>200</v>
      </c>
      <c r="D19" s="1" t="s">
        <v>3</v>
      </c>
      <c r="E19" s="1">
        <f t="shared" si="0"/>
        <v>1</v>
      </c>
      <c r="G19" s="3" t="s">
        <v>11</v>
      </c>
      <c r="H19" s="3" t="s">
        <v>126</v>
      </c>
      <c r="I19" s="3" t="s">
        <v>30</v>
      </c>
      <c r="J19" s="3" t="s">
        <v>4</v>
      </c>
      <c r="K19" s="3">
        <f t="shared" si="1"/>
        <v>0</v>
      </c>
      <c r="M19" s="5" t="s">
        <v>98</v>
      </c>
      <c r="N19" s="5" t="s">
        <v>126</v>
      </c>
      <c r="O19" s="5" t="s">
        <v>25</v>
      </c>
      <c r="P19" s="5" t="s">
        <v>73</v>
      </c>
      <c r="Q19" s="5">
        <f t="shared" si="2"/>
        <v>1</v>
      </c>
      <c r="S19" s="7" t="s">
        <v>144</v>
      </c>
      <c r="T19" s="7" t="s">
        <v>126</v>
      </c>
      <c r="U19" s="7" t="s">
        <v>29</v>
      </c>
      <c r="V19" s="7" t="s">
        <v>72</v>
      </c>
      <c r="W19" s="7">
        <f t="shared" si="3"/>
        <v>0</v>
      </c>
      <c r="AE19" s="11" t="s">
        <v>121</v>
      </c>
      <c r="AF19" s="11" t="s">
        <v>151</v>
      </c>
      <c r="AG19" s="11" t="s">
        <v>168</v>
      </c>
      <c r="AH19" s="11" t="s">
        <v>7</v>
      </c>
      <c r="AI19" s="11">
        <f t="shared" si="5"/>
        <v>2</v>
      </c>
    </row>
    <row r="20" spans="1:35" x14ac:dyDescent="0.2">
      <c r="A20" s="1" t="s">
        <v>1</v>
      </c>
      <c r="B20" s="1" t="s">
        <v>127</v>
      </c>
      <c r="C20" s="1" t="s">
        <v>201</v>
      </c>
      <c r="D20" s="1" t="s">
        <v>3</v>
      </c>
      <c r="E20" s="1">
        <f t="shared" si="0"/>
        <v>1</v>
      </c>
      <c r="G20" s="3" t="s">
        <v>11</v>
      </c>
      <c r="H20" s="3" t="s">
        <v>126</v>
      </c>
      <c r="I20" s="3" t="s">
        <v>31</v>
      </c>
      <c r="J20" s="3" t="s">
        <v>4</v>
      </c>
      <c r="K20" s="3">
        <f t="shared" si="1"/>
        <v>0</v>
      </c>
      <c r="M20" s="5" t="s">
        <v>99</v>
      </c>
      <c r="N20" s="5" t="s">
        <v>126</v>
      </c>
      <c r="O20" s="5" t="s">
        <v>26</v>
      </c>
      <c r="P20" s="5" t="s">
        <v>72</v>
      </c>
      <c r="Q20" s="5">
        <f t="shared" si="2"/>
        <v>0</v>
      </c>
      <c r="S20" s="7" t="s">
        <v>145</v>
      </c>
      <c r="T20" s="7" t="s">
        <v>126</v>
      </c>
      <c r="U20" s="7" t="s">
        <v>30</v>
      </c>
      <c r="V20" s="7" t="s">
        <v>72</v>
      </c>
      <c r="W20" s="7">
        <f t="shared" si="3"/>
        <v>0</v>
      </c>
      <c r="AE20" s="11" t="s">
        <v>121</v>
      </c>
      <c r="AF20" s="11" t="s">
        <v>151</v>
      </c>
      <c r="AG20" s="11" t="s">
        <v>169</v>
      </c>
      <c r="AH20" s="11" t="s">
        <v>4</v>
      </c>
      <c r="AI20" s="11">
        <f t="shared" si="5"/>
        <v>0</v>
      </c>
    </row>
    <row r="21" spans="1:35" x14ac:dyDescent="0.2">
      <c r="A21" s="1" t="s">
        <v>1</v>
      </c>
      <c r="B21" s="1" t="s">
        <v>127</v>
      </c>
      <c r="C21" s="1" t="s">
        <v>202</v>
      </c>
      <c r="D21" s="1" t="s">
        <v>3</v>
      </c>
      <c r="E21" s="1">
        <f t="shared" si="0"/>
        <v>1</v>
      </c>
      <c r="G21" s="3" t="s">
        <v>11</v>
      </c>
      <c r="H21" s="3" t="s">
        <v>126</v>
      </c>
      <c r="I21" s="3" t="s">
        <v>32</v>
      </c>
      <c r="J21" s="3" t="s">
        <v>3</v>
      </c>
      <c r="K21" s="3">
        <f t="shared" si="1"/>
        <v>1</v>
      </c>
      <c r="M21" s="5" t="s">
        <v>100</v>
      </c>
      <c r="N21" s="5" t="s">
        <v>126</v>
      </c>
      <c r="O21" s="5" t="s">
        <v>27</v>
      </c>
      <c r="P21" s="5" t="s">
        <v>72</v>
      </c>
      <c r="Q21" s="5">
        <f t="shared" si="2"/>
        <v>0</v>
      </c>
      <c r="S21" s="7" t="s">
        <v>146</v>
      </c>
      <c r="T21" s="7" t="s">
        <v>126</v>
      </c>
      <c r="U21" s="7" t="s">
        <v>31</v>
      </c>
      <c r="V21" s="7" t="s">
        <v>72</v>
      </c>
      <c r="W21" s="7">
        <f t="shared" si="3"/>
        <v>0</v>
      </c>
      <c r="AE21" s="11" t="s">
        <v>121</v>
      </c>
      <c r="AF21" s="11" t="s">
        <v>151</v>
      </c>
      <c r="AG21" s="11" t="s">
        <v>170</v>
      </c>
      <c r="AH21" s="11" t="s">
        <v>3</v>
      </c>
      <c r="AI21" s="11">
        <f t="shared" si="5"/>
        <v>1</v>
      </c>
    </row>
    <row r="22" spans="1:35" x14ac:dyDescent="0.2">
      <c r="A22" s="1" t="s">
        <v>1</v>
      </c>
      <c r="B22" s="1" t="s">
        <v>127</v>
      </c>
      <c r="C22" s="1" t="s">
        <v>203</v>
      </c>
      <c r="D22" s="1" t="s">
        <v>3</v>
      </c>
      <c r="E22" s="1">
        <f t="shared" si="0"/>
        <v>1</v>
      </c>
      <c r="G22" s="3" t="s">
        <v>11</v>
      </c>
      <c r="H22" s="3" t="s">
        <v>126</v>
      </c>
      <c r="I22" s="3" t="s">
        <v>33</v>
      </c>
      <c r="J22" s="3" t="s">
        <v>4</v>
      </c>
      <c r="K22" s="3">
        <f t="shared" si="1"/>
        <v>0</v>
      </c>
      <c r="M22" s="5" t="s">
        <v>101</v>
      </c>
      <c r="N22" s="5" t="s">
        <v>126</v>
      </c>
      <c r="O22" s="5" t="s">
        <v>28</v>
      </c>
      <c r="P22" s="5" t="s">
        <v>72</v>
      </c>
      <c r="Q22" s="5">
        <f t="shared" si="2"/>
        <v>0</v>
      </c>
      <c r="S22" s="7" t="s">
        <v>147</v>
      </c>
      <c r="T22" s="7" t="s">
        <v>126</v>
      </c>
      <c r="U22" s="7" t="s">
        <v>32</v>
      </c>
      <c r="V22" s="7" t="s">
        <v>72</v>
      </c>
      <c r="W22" s="7">
        <f t="shared" si="3"/>
        <v>0</v>
      </c>
      <c r="AE22" s="11" t="s">
        <v>121</v>
      </c>
      <c r="AF22" s="11" t="s">
        <v>151</v>
      </c>
      <c r="AG22" s="11" t="s">
        <v>171</v>
      </c>
      <c r="AH22" s="11" t="s">
        <v>3</v>
      </c>
      <c r="AI22" s="11">
        <f t="shared" si="5"/>
        <v>1</v>
      </c>
    </row>
    <row r="23" spans="1:35" x14ac:dyDescent="0.2">
      <c r="A23" s="1" t="s">
        <v>1</v>
      </c>
      <c r="B23" s="1" t="s">
        <v>127</v>
      </c>
      <c r="C23" s="1" t="s">
        <v>204</v>
      </c>
      <c r="D23" s="1" t="s">
        <v>3</v>
      </c>
      <c r="E23" s="1">
        <f t="shared" si="0"/>
        <v>1</v>
      </c>
      <c r="G23" s="3" t="s">
        <v>11</v>
      </c>
      <c r="H23" s="3" t="s">
        <v>126</v>
      </c>
      <c r="I23" s="3" t="s">
        <v>34</v>
      </c>
      <c r="J23" s="3" t="s">
        <v>3</v>
      </c>
      <c r="K23" s="3">
        <f t="shared" si="1"/>
        <v>1</v>
      </c>
      <c r="M23" s="5" t="s">
        <v>102</v>
      </c>
      <c r="N23" s="5" t="s">
        <v>126</v>
      </c>
      <c r="O23" s="5" t="s">
        <v>29</v>
      </c>
      <c r="P23" s="5" t="s">
        <v>73</v>
      </c>
      <c r="Q23" s="5">
        <f t="shared" si="2"/>
        <v>1</v>
      </c>
      <c r="S23" s="7" t="s">
        <v>148</v>
      </c>
      <c r="T23" s="7" t="s">
        <v>126</v>
      </c>
      <c r="U23" s="7" t="s">
        <v>33</v>
      </c>
      <c r="V23" s="7" t="s">
        <v>72</v>
      </c>
      <c r="W23" s="7">
        <f t="shared" si="3"/>
        <v>0</v>
      </c>
      <c r="AE23" s="11" t="s">
        <v>121</v>
      </c>
      <c r="AF23" s="11" t="s">
        <v>151</v>
      </c>
      <c r="AG23" s="11" t="s">
        <v>172</v>
      </c>
      <c r="AH23" s="11" t="s">
        <v>4</v>
      </c>
      <c r="AI23" s="11">
        <f t="shared" si="5"/>
        <v>0</v>
      </c>
    </row>
    <row r="24" spans="1:35" x14ac:dyDescent="0.2">
      <c r="A24" s="1" t="s">
        <v>1</v>
      </c>
      <c r="B24" s="1" t="s">
        <v>127</v>
      </c>
      <c r="C24" s="1" t="s">
        <v>205</v>
      </c>
      <c r="D24" s="1" t="s">
        <v>5</v>
      </c>
      <c r="E24" s="1">
        <f t="shared" si="0"/>
        <v>2</v>
      </c>
      <c r="G24" s="3" t="s">
        <v>11</v>
      </c>
      <c r="H24" s="3" t="s">
        <v>126</v>
      </c>
      <c r="I24" s="3" t="s">
        <v>35</v>
      </c>
      <c r="J24" s="3" t="s">
        <v>4</v>
      </c>
      <c r="K24" s="3">
        <f t="shared" si="1"/>
        <v>0</v>
      </c>
      <c r="M24" s="5" t="s">
        <v>103</v>
      </c>
      <c r="N24" s="5" t="s">
        <v>126</v>
      </c>
      <c r="O24" s="5" t="s">
        <v>30</v>
      </c>
      <c r="P24" s="5" t="s">
        <v>73</v>
      </c>
      <c r="Q24" s="5">
        <f t="shared" si="2"/>
        <v>1</v>
      </c>
      <c r="S24" s="7" t="s">
        <v>149</v>
      </c>
      <c r="T24" s="7" t="s">
        <v>126</v>
      </c>
      <c r="U24" s="7" t="s">
        <v>34</v>
      </c>
      <c r="V24" s="7" t="s">
        <v>72</v>
      </c>
      <c r="W24" s="7">
        <f t="shared" si="3"/>
        <v>0</v>
      </c>
      <c r="AE24" s="11" t="s">
        <v>121</v>
      </c>
      <c r="AF24" s="11" t="s">
        <v>151</v>
      </c>
      <c r="AG24" s="11" t="s">
        <v>173</v>
      </c>
      <c r="AH24" s="11" t="s">
        <v>4</v>
      </c>
      <c r="AI24" s="11">
        <f t="shared" si="5"/>
        <v>0</v>
      </c>
    </row>
    <row r="25" spans="1:35" x14ac:dyDescent="0.2">
      <c r="A25" s="1" t="s">
        <v>1</v>
      </c>
      <c r="B25" s="1" t="s">
        <v>127</v>
      </c>
      <c r="C25" s="1" t="s">
        <v>206</v>
      </c>
      <c r="D25" s="1" t="s">
        <v>5</v>
      </c>
      <c r="E25" s="1">
        <f t="shared" si="0"/>
        <v>2</v>
      </c>
      <c r="G25" s="3" t="s">
        <v>11</v>
      </c>
      <c r="H25" s="3" t="s">
        <v>126</v>
      </c>
      <c r="I25" s="3" t="s">
        <v>36</v>
      </c>
      <c r="J25" s="3" t="s">
        <v>3</v>
      </c>
      <c r="K25" s="3">
        <f t="shared" si="1"/>
        <v>1</v>
      </c>
      <c r="M25" s="5" t="s">
        <v>104</v>
      </c>
      <c r="N25" s="5" t="s">
        <v>126</v>
      </c>
      <c r="O25" s="5" t="s">
        <v>31</v>
      </c>
      <c r="P25" s="5" t="s">
        <v>72</v>
      </c>
      <c r="Q25" s="5">
        <f t="shared" si="2"/>
        <v>0</v>
      </c>
      <c r="S25" s="7" t="s">
        <v>150</v>
      </c>
      <c r="T25" s="7" t="s">
        <v>126</v>
      </c>
      <c r="U25" s="7" t="s">
        <v>35</v>
      </c>
      <c r="V25" s="7" t="s">
        <v>72</v>
      </c>
      <c r="W25" s="7">
        <f t="shared" si="3"/>
        <v>0</v>
      </c>
      <c r="AE25" s="11" t="s">
        <v>121</v>
      </c>
      <c r="AF25" s="11" t="s">
        <v>151</v>
      </c>
      <c r="AG25" s="11" t="s">
        <v>174</v>
      </c>
      <c r="AH25" s="11" t="s">
        <v>5</v>
      </c>
      <c r="AI25" s="11">
        <f t="shared" si="5"/>
        <v>2</v>
      </c>
    </row>
    <row r="26" spans="1:35" x14ac:dyDescent="0.2">
      <c r="A26" s="1" t="s">
        <v>1</v>
      </c>
      <c r="B26" s="1" t="s">
        <v>127</v>
      </c>
      <c r="C26" s="1" t="s">
        <v>207</v>
      </c>
      <c r="D26" s="1" t="s">
        <v>5</v>
      </c>
      <c r="E26" s="1">
        <f t="shared" si="0"/>
        <v>2</v>
      </c>
      <c r="G26" s="3" t="s">
        <v>11</v>
      </c>
      <c r="H26" s="3" t="s">
        <v>126</v>
      </c>
      <c r="I26" s="3" t="s">
        <v>37</v>
      </c>
      <c r="J26" s="3" t="s">
        <v>4</v>
      </c>
      <c r="K26" s="3">
        <f t="shared" si="1"/>
        <v>0</v>
      </c>
      <c r="M26" s="5" t="s">
        <v>105</v>
      </c>
      <c r="N26" s="5" t="s">
        <v>126</v>
      </c>
      <c r="O26" s="5" t="s">
        <v>32</v>
      </c>
      <c r="P26" s="5" t="s">
        <v>72</v>
      </c>
      <c r="Q26" s="5">
        <f t="shared" si="2"/>
        <v>0</v>
      </c>
      <c r="AE26" s="11" t="s">
        <v>121</v>
      </c>
      <c r="AF26" s="11" t="s">
        <v>151</v>
      </c>
      <c r="AG26" s="11" t="s">
        <v>175</v>
      </c>
      <c r="AH26" s="11" t="s">
        <v>4</v>
      </c>
      <c r="AI26" s="11">
        <f t="shared" si="5"/>
        <v>0</v>
      </c>
    </row>
    <row r="27" spans="1:35" x14ac:dyDescent="0.2">
      <c r="A27" s="1" t="s">
        <v>1</v>
      </c>
      <c r="B27" s="1" t="s">
        <v>127</v>
      </c>
      <c r="C27" s="1" t="s">
        <v>208</v>
      </c>
      <c r="D27" s="1" t="s">
        <v>3</v>
      </c>
      <c r="E27" s="1">
        <f t="shared" si="0"/>
        <v>1</v>
      </c>
      <c r="G27" s="3" t="s">
        <v>11</v>
      </c>
      <c r="H27" s="3" t="s">
        <v>126</v>
      </c>
      <c r="I27" s="3" t="s">
        <v>38</v>
      </c>
      <c r="J27" s="3" t="s">
        <v>4</v>
      </c>
      <c r="K27" s="3">
        <f t="shared" si="1"/>
        <v>0</v>
      </c>
      <c r="M27" s="5" t="s">
        <v>106</v>
      </c>
      <c r="N27" s="5" t="s">
        <v>126</v>
      </c>
      <c r="O27" s="5" t="s">
        <v>33</v>
      </c>
      <c r="P27" s="5" t="s">
        <v>72</v>
      </c>
      <c r="Q27" s="5">
        <f t="shared" si="2"/>
        <v>0</v>
      </c>
      <c r="AE27" s="11" t="s">
        <v>121</v>
      </c>
      <c r="AF27" s="11" t="s">
        <v>151</v>
      </c>
      <c r="AG27" s="11" t="s">
        <v>176</v>
      </c>
      <c r="AH27" s="11" t="s">
        <v>3</v>
      </c>
      <c r="AI27" s="11">
        <f t="shared" si="5"/>
        <v>1</v>
      </c>
    </row>
    <row r="28" spans="1:35" x14ac:dyDescent="0.2">
      <c r="A28" s="1" t="s">
        <v>1</v>
      </c>
      <c r="B28" s="1" t="s">
        <v>127</v>
      </c>
      <c r="C28" s="1" t="s">
        <v>209</v>
      </c>
      <c r="D28" s="1" t="s">
        <v>5</v>
      </c>
      <c r="E28" s="1">
        <f t="shared" si="0"/>
        <v>2</v>
      </c>
      <c r="G28" s="3" t="s">
        <v>11</v>
      </c>
      <c r="H28" s="3" t="s">
        <v>126</v>
      </c>
      <c r="I28" s="3" t="s">
        <v>39</v>
      </c>
      <c r="J28" s="3" t="s">
        <v>3</v>
      </c>
      <c r="K28" s="3">
        <f t="shared" si="1"/>
        <v>1</v>
      </c>
      <c r="M28" s="5" t="s">
        <v>107</v>
      </c>
      <c r="N28" s="5" t="s">
        <v>126</v>
      </c>
      <c r="O28" s="5" t="s">
        <v>34</v>
      </c>
      <c r="P28" s="5" t="s">
        <v>72</v>
      </c>
      <c r="Q28" s="5">
        <f t="shared" si="2"/>
        <v>0</v>
      </c>
      <c r="AE28" s="11" t="s">
        <v>121</v>
      </c>
      <c r="AF28" s="11" t="s">
        <v>151</v>
      </c>
      <c r="AG28" s="11" t="s">
        <v>177</v>
      </c>
      <c r="AH28" s="11" t="s">
        <v>3</v>
      </c>
      <c r="AI28" s="11">
        <f t="shared" si="5"/>
        <v>1</v>
      </c>
    </row>
    <row r="29" spans="1:35" x14ac:dyDescent="0.2">
      <c r="A29" s="1" t="s">
        <v>1</v>
      </c>
      <c r="B29" s="1" t="s">
        <v>127</v>
      </c>
      <c r="C29" s="1" t="s">
        <v>210</v>
      </c>
      <c r="D29" s="1" t="s">
        <v>5</v>
      </c>
      <c r="E29" s="1">
        <f t="shared" si="0"/>
        <v>2</v>
      </c>
      <c r="G29" s="3" t="s">
        <v>11</v>
      </c>
      <c r="H29" s="3" t="s">
        <v>126</v>
      </c>
      <c r="I29" s="3" t="s">
        <v>40</v>
      </c>
      <c r="J29" s="3" t="s">
        <v>3</v>
      </c>
      <c r="K29" s="3">
        <f t="shared" si="1"/>
        <v>1</v>
      </c>
      <c r="M29" s="5" t="s">
        <v>108</v>
      </c>
      <c r="N29" s="5" t="s">
        <v>126</v>
      </c>
      <c r="O29" s="5" t="s">
        <v>35</v>
      </c>
      <c r="P29" s="5" t="s">
        <v>72</v>
      </c>
      <c r="Q29" s="5">
        <f t="shared" si="2"/>
        <v>0</v>
      </c>
      <c r="AE29" s="11" t="s">
        <v>121</v>
      </c>
      <c r="AF29" s="11" t="s">
        <v>151</v>
      </c>
      <c r="AG29" s="11" t="s">
        <v>178</v>
      </c>
      <c r="AH29" s="11" t="s">
        <v>3</v>
      </c>
      <c r="AI29" s="11">
        <f t="shared" si="5"/>
        <v>1</v>
      </c>
    </row>
    <row r="30" spans="1:35" x14ac:dyDescent="0.2">
      <c r="A30" s="1" t="s">
        <v>1</v>
      </c>
      <c r="B30" s="1" t="s">
        <v>127</v>
      </c>
      <c r="C30" s="1" t="s">
        <v>211</v>
      </c>
      <c r="D30" s="1" t="s">
        <v>5</v>
      </c>
      <c r="E30" s="1">
        <f t="shared" si="0"/>
        <v>2</v>
      </c>
      <c r="G30" s="3" t="s">
        <v>11</v>
      </c>
      <c r="H30" s="3" t="s">
        <v>126</v>
      </c>
      <c r="I30" s="3" t="s">
        <v>41</v>
      </c>
      <c r="J30" s="3" t="s">
        <v>3</v>
      </c>
      <c r="K30" s="3">
        <f t="shared" si="1"/>
        <v>1</v>
      </c>
      <c r="M30" s="5" t="s">
        <v>109</v>
      </c>
      <c r="N30" s="5" t="s">
        <v>126</v>
      </c>
      <c r="O30" s="5" t="s">
        <v>36</v>
      </c>
      <c r="P30" s="5" t="s">
        <v>73</v>
      </c>
      <c r="Q30" s="5">
        <f t="shared" si="2"/>
        <v>1</v>
      </c>
      <c r="AE30" s="11" t="s">
        <v>121</v>
      </c>
      <c r="AF30" s="11" t="s">
        <v>151</v>
      </c>
      <c r="AG30" s="11" t="s">
        <v>179</v>
      </c>
      <c r="AH30" s="11" t="s">
        <v>3</v>
      </c>
      <c r="AI30" s="11">
        <f t="shared" si="5"/>
        <v>1</v>
      </c>
    </row>
    <row r="31" spans="1:35" x14ac:dyDescent="0.2">
      <c r="A31" s="1" t="s">
        <v>1</v>
      </c>
      <c r="B31" s="1" t="s">
        <v>127</v>
      </c>
      <c r="C31" s="1" t="s">
        <v>212</v>
      </c>
      <c r="D31" s="1" t="s">
        <v>5</v>
      </c>
      <c r="E31" s="1">
        <f t="shared" si="0"/>
        <v>2</v>
      </c>
      <c r="G31" s="3" t="s">
        <v>11</v>
      </c>
      <c r="H31" s="3" t="s">
        <v>126</v>
      </c>
      <c r="I31" s="3" t="s">
        <v>42</v>
      </c>
      <c r="J31" s="3" t="s">
        <v>3</v>
      </c>
      <c r="K31" s="3">
        <f t="shared" si="1"/>
        <v>1</v>
      </c>
      <c r="M31" s="5" t="s">
        <v>110</v>
      </c>
      <c r="N31" s="5" t="s">
        <v>126</v>
      </c>
      <c r="O31" s="5" t="s">
        <v>37</v>
      </c>
      <c r="P31" s="5" t="s">
        <v>72</v>
      </c>
      <c r="Q31" s="5">
        <f t="shared" si="2"/>
        <v>0</v>
      </c>
      <c r="AE31" s="11" t="s">
        <v>121</v>
      </c>
      <c r="AF31" s="11" t="s">
        <v>151</v>
      </c>
      <c r="AG31" s="11" t="s">
        <v>180</v>
      </c>
      <c r="AH31" s="11" t="s">
        <v>5</v>
      </c>
      <c r="AI31" s="11">
        <f t="shared" si="5"/>
        <v>2</v>
      </c>
    </row>
    <row r="32" spans="1:35" x14ac:dyDescent="0.2">
      <c r="A32" s="1" t="s">
        <v>1</v>
      </c>
      <c r="B32" s="1" t="s">
        <v>127</v>
      </c>
      <c r="C32" s="1" t="s">
        <v>213</v>
      </c>
      <c r="D32" s="1" t="s">
        <v>5</v>
      </c>
      <c r="E32" s="1">
        <f t="shared" si="0"/>
        <v>2</v>
      </c>
      <c r="G32" s="3" t="s">
        <v>11</v>
      </c>
      <c r="H32" s="3" t="s">
        <v>126</v>
      </c>
      <c r="I32" s="3" t="s">
        <v>43</v>
      </c>
      <c r="J32" s="3" t="s">
        <v>4</v>
      </c>
      <c r="K32" s="3">
        <f t="shared" si="1"/>
        <v>0</v>
      </c>
      <c r="M32" s="5" t="s">
        <v>111</v>
      </c>
      <c r="N32" s="5" t="s">
        <v>126</v>
      </c>
      <c r="O32" s="5" t="s">
        <v>38</v>
      </c>
      <c r="P32" s="5" t="s">
        <v>72</v>
      </c>
      <c r="Q32" s="5">
        <f t="shared" si="2"/>
        <v>0</v>
      </c>
      <c r="AE32" s="11" t="s">
        <v>121</v>
      </c>
      <c r="AF32" s="11" t="s">
        <v>151</v>
      </c>
      <c r="AG32" s="11" t="s">
        <v>181</v>
      </c>
      <c r="AH32" s="11" t="s">
        <v>4</v>
      </c>
      <c r="AI32" s="11">
        <f t="shared" si="5"/>
        <v>0</v>
      </c>
    </row>
    <row r="33" spans="1:35" x14ac:dyDescent="0.2">
      <c r="A33" s="1" t="s">
        <v>1</v>
      </c>
      <c r="B33" s="1" t="s">
        <v>127</v>
      </c>
      <c r="C33" s="1" t="s">
        <v>214</v>
      </c>
      <c r="D33" s="1" t="s">
        <v>7</v>
      </c>
      <c r="E33" s="1">
        <f t="shared" si="0"/>
        <v>2</v>
      </c>
      <c r="G33" s="3" t="s">
        <v>11</v>
      </c>
      <c r="H33" s="3" t="s">
        <v>126</v>
      </c>
      <c r="I33" s="3" t="s">
        <v>44</v>
      </c>
      <c r="J33" s="3" t="s">
        <v>4</v>
      </c>
      <c r="K33" s="3">
        <f t="shared" si="1"/>
        <v>0</v>
      </c>
      <c r="M33" s="5" t="s">
        <v>112</v>
      </c>
      <c r="N33" s="5" t="s">
        <v>126</v>
      </c>
      <c r="O33" s="5" t="s">
        <v>39</v>
      </c>
      <c r="P33" s="5" t="s">
        <v>72</v>
      </c>
      <c r="Q33" s="5">
        <f t="shared" si="2"/>
        <v>0</v>
      </c>
      <c r="AE33" s="11" t="s">
        <v>121</v>
      </c>
      <c r="AF33" s="11" t="s">
        <v>151</v>
      </c>
      <c r="AG33" s="11" t="s">
        <v>182</v>
      </c>
      <c r="AH33" s="11" t="s">
        <v>3</v>
      </c>
      <c r="AI33" s="11">
        <f t="shared" si="5"/>
        <v>1</v>
      </c>
    </row>
    <row r="34" spans="1:35" x14ac:dyDescent="0.2">
      <c r="A34" s="1" t="s">
        <v>1</v>
      </c>
      <c r="B34" s="1" t="s">
        <v>127</v>
      </c>
      <c r="C34" s="1" t="s">
        <v>215</v>
      </c>
      <c r="D34" s="1" t="s">
        <v>5</v>
      </c>
      <c r="E34" s="1">
        <f t="shared" si="0"/>
        <v>2</v>
      </c>
      <c r="G34" s="3" t="s">
        <v>11</v>
      </c>
      <c r="H34" s="3" t="s">
        <v>126</v>
      </c>
      <c r="I34" s="3" t="s">
        <v>45</v>
      </c>
      <c r="J34" s="3" t="s">
        <v>4</v>
      </c>
      <c r="K34" s="3">
        <f t="shared" si="1"/>
        <v>0</v>
      </c>
      <c r="M34" s="5" t="s">
        <v>113</v>
      </c>
      <c r="N34" s="5" t="s">
        <v>126</v>
      </c>
      <c r="O34" s="5" t="s">
        <v>40</v>
      </c>
      <c r="P34" s="5" t="s">
        <v>72</v>
      </c>
      <c r="Q34" s="5">
        <f t="shared" si="2"/>
        <v>0</v>
      </c>
    </row>
    <row r="35" spans="1:35" x14ac:dyDescent="0.2">
      <c r="A35" s="1" t="s">
        <v>1</v>
      </c>
      <c r="B35" s="1" t="s">
        <v>127</v>
      </c>
      <c r="C35" s="1" t="s">
        <v>216</v>
      </c>
      <c r="D35" s="1" t="s">
        <v>5</v>
      </c>
      <c r="E35" s="1">
        <f t="shared" si="0"/>
        <v>2</v>
      </c>
      <c r="G35" s="3" t="s">
        <v>11</v>
      </c>
      <c r="H35" s="3" t="s">
        <v>126</v>
      </c>
      <c r="I35" s="3" t="s">
        <v>46</v>
      </c>
      <c r="J35" s="3" t="s">
        <v>3</v>
      </c>
      <c r="K35" s="3">
        <f t="shared" si="1"/>
        <v>1</v>
      </c>
      <c r="M35" s="5" t="s">
        <v>114</v>
      </c>
      <c r="N35" s="5" t="s">
        <v>126</v>
      </c>
      <c r="O35" s="5" t="s">
        <v>41</v>
      </c>
      <c r="P35" s="5" t="s">
        <v>72</v>
      </c>
      <c r="Q35" s="5">
        <f t="shared" si="2"/>
        <v>0</v>
      </c>
    </row>
    <row r="36" spans="1:35" x14ac:dyDescent="0.2">
      <c r="A36" s="1" t="s">
        <v>1</v>
      </c>
      <c r="B36" s="1" t="s">
        <v>127</v>
      </c>
      <c r="C36" s="1" t="s">
        <v>217</v>
      </c>
      <c r="D36" s="1" t="s">
        <v>5</v>
      </c>
      <c r="E36" s="1">
        <f t="shared" si="0"/>
        <v>2</v>
      </c>
      <c r="G36" s="3" t="s">
        <v>11</v>
      </c>
      <c r="H36" s="3" t="s">
        <v>126</v>
      </c>
      <c r="I36" s="3" t="s">
        <v>47</v>
      </c>
      <c r="J36" s="3" t="s">
        <v>3</v>
      </c>
      <c r="K36" s="3">
        <f t="shared" si="1"/>
        <v>1</v>
      </c>
      <c r="M36" s="5" t="s">
        <v>115</v>
      </c>
      <c r="N36" s="5" t="s">
        <v>126</v>
      </c>
      <c r="O36" s="5" t="s">
        <v>42</v>
      </c>
      <c r="P36" s="5" t="s">
        <v>72</v>
      </c>
      <c r="Q36" s="5">
        <f t="shared" si="2"/>
        <v>0</v>
      </c>
    </row>
    <row r="37" spans="1:35" x14ac:dyDescent="0.2">
      <c r="A37" s="1" t="s">
        <v>1</v>
      </c>
      <c r="B37" s="1" t="s">
        <v>127</v>
      </c>
      <c r="C37" s="1" t="s">
        <v>218</v>
      </c>
      <c r="D37" s="1" t="s">
        <v>5</v>
      </c>
      <c r="E37" s="1">
        <f t="shared" si="0"/>
        <v>2</v>
      </c>
      <c r="G37" s="3" t="s">
        <v>11</v>
      </c>
      <c r="H37" s="3" t="s">
        <v>126</v>
      </c>
      <c r="I37" s="3" t="s">
        <v>48</v>
      </c>
      <c r="J37" s="3" t="s">
        <v>3</v>
      </c>
      <c r="K37" s="3">
        <f t="shared" si="1"/>
        <v>1</v>
      </c>
      <c r="M37" s="5" t="s">
        <v>116</v>
      </c>
      <c r="N37" s="5" t="s">
        <v>126</v>
      </c>
      <c r="O37" s="5" t="s">
        <v>43</v>
      </c>
      <c r="P37" s="5" t="s">
        <v>72</v>
      </c>
      <c r="Q37" s="5">
        <f t="shared" si="2"/>
        <v>0</v>
      </c>
    </row>
    <row r="38" spans="1:35" x14ac:dyDescent="0.2">
      <c r="A38" s="1" t="s">
        <v>1</v>
      </c>
      <c r="B38" s="1" t="s">
        <v>127</v>
      </c>
      <c r="C38" s="1" t="s">
        <v>219</v>
      </c>
      <c r="D38" s="1" t="s">
        <v>5</v>
      </c>
      <c r="E38" s="1">
        <f t="shared" si="0"/>
        <v>2</v>
      </c>
      <c r="G38" s="3" t="s">
        <v>11</v>
      </c>
      <c r="H38" s="3" t="s">
        <v>126</v>
      </c>
      <c r="I38" s="3" t="s">
        <v>49</v>
      </c>
      <c r="J38" s="3" t="s">
        <v>4</v>
      </c>
      <c r="K38" s="3">
        <f t="shared" si="1"/>
        <v>0</v>
      </c>
      <c r="M38" s="5" t="s">
        <v>117</v>
      </c>
      <c r="N38" s="5" t="s">
        <v>126</v>
      </c>
      <c r="O38" s="5" t="s">
        <v>44</v>
      </c>
      <c r="P38" s="5" t="s">
        <v>72</v>
      </c>
      <c r="Q38" s="5">
        <f t="shared" si="2"/>
        <v>0</v>
      </c>
    </row>
    <row r="39" spans="1:35" x14ac:dyDescent="0.2">
      <c r="A39" s="1" t="s">
        <v>1</v>
      </c>
      <c r="B39" s="1" t="s">
        <v>127</v>
      </c>
      <c r="C39" s="1" t="s">
        <v>220</v>
      </c>
      <c r="D39" s="1" t="s">
        <v>5</v>
      </c>
      <c r="E39" s="1">
        <f t="shared" si="0"/>
        <v>2</v>
      </c>
      <c r="G39" s="3" t="s">
        <v>11</v>
      </c>
      <c r="H39" s="3" t="s">
        <v>126</v>
      </c>
      <c r="I39" s="3" t="s">
        <v>50</v>
      </c>
      <c r="J39" s="3" t="s">
        <v>4</v>
      </c>
      <c r="K39" s="3">
        <f t="shared" si="1"/>
        <v>0</v>
      </c>
      <c r="M39" s="5" t="s">
        <v>118</v>
      </c>
      <c r="N39" s="5" t="s">
        <v>126</v>
      </c>
      <c r="O39" s="5" t="s">
        <v>45</v>
      </c>
      <c r="P39" s="5" t="s">
        <v>73</v>
      </c>
      <c r="Q39" s="5">
        <f t="shared" si="2"/>
        <v>1</v>
      </c>
    </row>
    <row r="40" spans="1:35" x14ac:dyDescent="0.2">
      <c r="A40" s="1" t="s">
        <v>1</v>
      </c>
      <c r="B40" s="1" t="s">
        <v>127</v>
      </c>
      <c r="C40" s="1" t="s">
        <v>221</v>
      </c>
      <c r="D40" s="1" t="s">
        <v>5</v>
      </c>
      <c r="E40" s="1">
        <f t="shared" si="0"/>
        <v>2</v>
      </c>
      <c r="G40" s="3" t="s">
        <v>11</v>
      </c>
      <c r="H40" s="3" t="s">
        <v>126</v>
      </c>
      <c r="I40" s="3" t="s">
        <v>51</v>
      </c>
      <c r="J40" s="3" t="s">
        <v>4</v>
      </c>
      <c r="K40" s="3">
        <f t="shared" si="1"/>
        <v>0</v>
      </c>
      <c r="M40" s="5" t="s">
        <v>119</v>
      </c>
      <c r="N40" s="5" t="s">
        <v>126</v>
      </c>
      <c r="O40" s="5" t="s">
        <v>79</v>
      </c>
      <c r="P40" s="5" t="s">
        <v>73</v>
      </c>
      <c r="Q40" s="5">
        <f t="shared" si="2"/>
        <v>1</v>
      </c>
    </row>
    <row r="41" spans="1:35" x14ac:dyDescent="0.2">
      <c r="A41" s="1" t="s">
        <v>1</v>
      </c>
      <c r="B41" s="1" t="s">
        <v>127</v>
      </c>
      <c r="C41" s="1" t="s">
        <v>222</v>
      </c>
      <c r="D41" s="1" t="s">
        <v>7</v>
      </c>
      <c r="E41" s="1">
        <f t="shared" si="0"/>
        <v>2</v>
      </c>
      <c r="G41" s="3" t="s">
        <v>11</v>
      </c>
      <c r="H41" s="3" t="s">
        <v>126</v>
      </c>
      <c r="I41" s="3" t="s">
        <v>52</v>
      </c>
      <c r="J41" s="3" t="s">
        <v>7</v>
      </c>
      <c r="K41" s="3">
        <f t="shared" si="1"/>
        <v>2</v>
      </c>
      <c r="M41" s="5" t="s">
        <v>120</v>
      </c>
      <c r="N41" s="5" t="s">
        <v>126</v>
      </c>
      <c r="O41" s="5" t="s">
        <v>80</v>
      </c>
      <c r="P41" s="5" t="s">
        <v>72</v>
      </c>
      <c r="Q41" s="5">
        <f t="shared" si="2"/>
        <v>0</v>
      </c>
    </row>
    <row r="42" spans="1:35" x14ac:dyDescent="0.2">
      <c r="E42" s="1">
        <f>IF(D43="Y",2,IF(D43="C",2,IF(D43="T",2,IF(D43="S",1,IF(D43="K",1,0)))))</f>
        <v>0</v>
      </c>
    </row>
    <row r="43" spans="1:35" x14ac:dyDescent="0.2">
      <c r="A43" s="1" t="s">
        <v>224</v>
      </c>
      <c r="B43" s="13" t="s">
        <v>229</v>
      </c>
      <c r="C43" s="13" t="s">
        <v>231</v>
      </c>
      <c r="D43" s="13" t="s">
        <v>233</v>
      </c>
      <c r="G43" s="3" t="s">
        <v>223</v>
      </c>
      <c r="H43" s="15" t="s">
        <v>229</v>
      </c>
      <c r="I43" s="15" t="s">
        <v>231</v>
      </c>
      <c r="J43" s="15" t="s">
        <v>233</v>
      </c>
      <c r="M43" s="5" t="s">
        <v>223</v>
      </c>
      <c r="N43" s="16" t="s">
        <v>228</v>
      </c>
      <c r="O43" s="16" t="s">
        <v>230</v>
      </c>
      <c r="P43" s="16" t="s">
        <v>232</v>
      </c>
      <c r="S43" s="7" t="s">
        <v>223</v>
      </c>
      <c r="T43" s="17" t="s">
        <v>228</v>
      </c>
      <c r="U43" s="17" t="s">
        <v>230</v>
      </c>
      <c r="V43" s="17" t="s">
        <v>232</v>
      </c>
      <c r="Y43" s="9" t="s">
        <v>223</v>
      </c>
      <c r="Z43" s="18" t="s">
        <v>228</v>
      </c>
      <c r="AA43" s="18" t="s">
        <v>230</v>
      </c>
      <c r="AB43" s="18" t="s">
        <v>232</v>
      </c>
      <c r="AE43" s="11" t="s">
        <v>223</v>
      </c>
      <c r="AF43" s="19" t="s">
        <v>228</v>
      </c>
      <c r="AG43" s="19" t="s">
        <v>230</v>
      </c>
      <c r="AH43" s="19" t="s">
        <v>232</v>
      </c>
    </row>
    <row r="44" spans="1:35" x14ac:dyDescent="0.2">
      <c r="A44" s="1" t="s">
        <v>226</v>
      </c>
      <c r="B44" s="13">
        <f>COUNTIF(D2:D27, "G")</f>
        <v>0</v>
      </c>
      <c r="C44" s="14">
        <f>COUNTIF(D2:D27, "S")+COUNTIF(D2:D27, "K")</f>
        <v>19</v>
      </c>
      <c r="D44" s="13">
        <f>COUNTIF(D2:D27, "Y")+COUNTIF(D2:D27, "C")+COUNTIF(D2:D27, "T")</f>
        <v>7</v>
      </c>
      <c r="G44" s="3" t="s">
        <v>225</v>
      </c>
      <c r="H44" s="15">
        <f>COUNTIF(K2:K34, "=0")</f>
        <v>20</v>
      </c>
      <c r="I44" s="15">
        <f>COUNTIF(K2:K34, "=1")</f>
        <v>13</v>
      </c>
      <c r="J44" s="15">
        <f>COUNTIF(K2:K34, "=2")</f>
        <v>0</v>
      </c>
      <c r="M44" s="5" t="s">
        <v>225</v>
      </c>
      <c r="N44" s="16">
        <f>COUNTIF(Q7:Q41, "=0")</f>
        <v>24</v>
      </c>
      <c r="O44" s="16">
        <f>COUNTIF(Q7:Q41, "=1")</f>
        <v>11</v>
      </c>
      <c r="P44" s="16">
        <f>COUNTIF(Q7:Q41, "=2")</f>
        <v>0</v>
      </c>
      <c r="S44" s="7" t="s">
        <v>225</v>
      </c>
      <c r="T44" s="17">
        <f>COUNTIF(W3:W25, "=0")</f>
        <v>23</v>
      </c>
      <c r="U44" s="17">
        <f>COUNTIF(W3:W25, "=1")</f>
        <v>0</v>
      </c>
      <c r="V44" s="17">
        <f>COUNTIF(W3:W25, "=2")</f>
        <v>0</v>
      </c>
      <c r="Y44" s="9" t="s">
        <v>225</v>
      </c>
      <c r="Z44" s="18">
        <f>COUNTIF(AC2:AC17, "=0")</f>
        <v>16</v>
      </c>
      <c r="AA44" s="18">
        <f>COUNTIF(AC2:AC17, "=1")</f>
        <v>0</v>
      </c>
      <c r="AB44" s="18">
        <f>COUNTIF(AC2:AC17, "=2")</f>
        <v>0</v>
      </c>
      <c r="AE44" s="11" t="s">
        <v>226</v>
      </c>
      <c r="AF44" s="19">
        <f>COUNTIF(AI18:AI33, "=0")</f>
        <v>5</v>
      </c>
      <c r="AG44" s="19">
        <f>COUNTIF(AI18:AI33, "=1")</f>
        <v>7</v>
      </c>
      <c r="AH44" s="19">
        <f>COUNTIF(AI18:AI33, "=2")</f>
        <v>4</v>
      </c>
    </row>
    <row r="45" spans="1:35" x14ac:dyDescent="0.2">
      <c r="A45" s="1" t="s">
        <v>227</v>
      </c>
      <c r="B45" s="13">
        <f>COUNTIF(D28:D41, "G")</f>
        <v>0</v>
      </c>
      <c r="C45" s="14">
        <f>COUNTIF(D28:D41, "S")+COUNTIF(D28:D41, "K")</f>
        <v>0</v>
      </c>
      <c r="D45" s="13">
        <f>COUNTIF(D28:D41, "Y")+COUNTIF(D28:D41, "C")+COUNTIF(D28:D41, "T")</f>
        <v>14</v>
      </c>
      <c r="G45" s="3" t="s">
        <v>76</v>
      </c>
      <c r="H45" s="15">
        <f>COUNTIF(K35:K39, "=0")</f>
        <v>2</v>
      </c>
      <c r="I45" s="15">
        <f>COUNTIF(K35:K39, "=1")</f>
        <v>3</v>
      </c>
      <c r="J45" s="15">
        <f>COUNTIF(K35:K39, "=2")</f>
        <v>0</v>
      </c>
      <c r="M45" s="5" t="s">
        <v>234</v>
      </c>
      <c r="N45" s="16">
        <f>COUNTIF(Q4:Q6, "=0")</f>
        <v>3</v>
      </c>
      <c r="O45" s="16">
        <f>COUNTIF(Q4:Q6, "=1")</f>
        <v>0</v>
      </c>
      <c r="P45" s="16">
        <f>COUNTIF(Q4:Q6, "=2")</f>
        <v>0</v>
      </c>
      <c r="S45" s="7" t="s">
        <v>234</v>
      </c>
      <c r="T45" s="17">
        <f>COUNTIF(W2, "=0")</f>
        <v>1</v>
      </c>
      <c r="U45" s="17">
        <f>COUNTIF(W2, "=1")</f>
        <v>0</v>
      </c>
      <c r="V45" s="17">
        <f>COUNTIF(W2, "=2")</f>
        <v>0</v>
      </c>
      <c r="AE45" s="11" t="s">
        <v>159</v>
      </c>
      <c r="AF45" s="19">
        <f>COUNTIF(AI10:AI17, "=0")</f>
        <v>3</v>
      </c>
      <c r="AG45" s="19">
        <f>COUNTIF(AI10:AI17, "=1")</f>
        <v>3</v>
      </c>
      <c r="AH45" s="19">
        <f>COUNTIF(AI10:AI17, "=2")</f>
        <v>2</v>
      </c>
    </row>
    <row r="46" spans="1:35" x14ac:dyDescent="0.2">
      <c r="G46" s="3" t="s">
        <v>75</v>
      </c>
      <c r="H46" s="15">
        <f>COUNTIF(K40, "=0")</f>
        <v>1</v>
      </c>
      <c r="I46" s="15">
        <f>COUNTIF(K40, "=1")</f>
        <v>0</v>
      </c>
      <c r="J46" s="15">
        <f>COUNTIF(K40, "=2")</f>
        <v>0</v>
      </c>
      <c r="M46" s="5" t="s">
        <v>159</v>
      </c>
      <c r="N46" s="16">
        <f>COUNTIF(Q3, "=0")</f>
        <v>0</v>
      </c>
      <c r="O46" s="16">
        <f>COUNTIF(Q3, "=1")</f>
        <v>0</v>
      </c>
      <c r="P46" s="16">
        <f>COUNTIF(Q3, "=2")</f>
        <v>1</v>
      </c>
      <c r="AE46" s="11" t="s">
        <v>123</v>
      </c>
      <c r="AF46" s="19">
        <f>COUNTIF(AI2:AI9, "=0")</f>
        <v>3</v>
      </c>
      <c r="AG46" s="19">
        <f>COUNTIF(AI2:AI9, "=1")</f>
        <v>3</v>
      </c>
      <c r="AH46" s="19">
        <f>COUNTIF(AI2:AI9, "=2")</f>
        <v>2</v>
      </c>
    </row>
    <row r="47" spans="1:35" x14ac:dyDescent="0.2">
      <c r="G47" s="3" t="s">
        <v>123</v>
      </c>
      <c r="H47" s="15">
        <v>0</v>
      </c>
      <c r="I47" s="15">
        <v>0</v>
      </c>
      <c r="J47" s="15">
        <v>1</v>
      </c>
      <c r="M47" s="5" t="s">
        <v>123</v>
      </c>
      <c r="N47" s="16">
        <f>COUNTIF(Q2, "=0")</f>
        <v>0</v>
      </c>
      <c r="O47" s="16">
        <f>COUNTIF(Q2, "=1")</f>
        <v>0</v>
      </c>
      <c r="P47" s="16">
        <f>COUNTIF(Q2, "=2")</f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genotype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2023-10-13T04:49:35Z</dcterms:modified>
</cp:coreProperties>
</file>