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21bd2c22900b04/Escritorio/I Quatrimestre 23/Contabilidad Basica/"/>
    </mc:Choice>
  </mc:AlternateContent>
  <xr:revisionPtr revIDLastSave="30" documentId="8_{B0069CFF-D16F-4582-827F-4C8A84404939}" xr6:coauthVersionLast="47" xr6:coauthVersionMax="47" xr10:uidLastSave="{014611FF-4CB0-4A3B-98F2-D827C516E607}"/>
  <bookViews>
    <workbookView xWindow="22932" yWindow="-108" windowWidth="23256" windowHeight="12456" xr2:uid="{B21E13CE-0382-4BB9-ADDF-F4E0D27D747D}"/>
  </bookViews>
  <sheets>
    <sheet name="Procedimiento" sheetId="15" r:id="rId1"/>
    <sheet name="Aporte de socios" sheetId="8" r:id="rId2"/>
    <sheet name="Préstamos" sheetId="4" r:id="rId3"/>
    <sheet name="Compra de activos" sheetId="6" r:id="rId4"/>
    <sheet name="Compra inventario" sheetId="2" r:id="rId5"/>
    <sheet name="Facturas de venta" sheetId="3" r:id="rId6"/>
    <sheet name="Transferencias directas" sheetId="13" r:id="rId7"/>
    <sheet name="Registro de gastos" sheetId="12" r:id="rId8"/>
    <sheet name="Bancos" sheetId="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2" l="1"/>
  <c r="E82" i="12" s="1"/>
  <c r="E77" i="12"/>
  <c r="E27" i="13"/>
  <c r="E28" i="13" s="1"/>
  <c r="E17" i="13"/>
  <c r="E18" i="13" s="1"/>
  <c r="E8" i="13"/>
  <c r="E9" i="13" s="1"/>
  <c r="E72" i="12"/>
  <c r="E73" i="12" s="1"/>
  <c r="E68" i="12"/>
  <c r="E59" i="12"/>
  <c r="E63" i="12"/>
  <c r="E64" i="12" s="1"/>
  <c r="E50" i="12"/>
  <c r="E54" i="12"/>
  <c r="E55" i="12" s="1"/>
  <c r="E41" i="12"/>
  <c r="E45" i="12"/>
  <c r="E46" i="12" s="1"/>
  <c r="E36" i="12"/>
  <c r="E37" i="12" s="1"/>
  <c r="E32" i="12"/>
  <c r="E27" i="12"/>
  <c r="E28" i="12" s="1"/>
  <c r="E23" i="12"/>
  <c r="E18" i="12"/>
  <c r="E19" i="12" s="1"/>
  <c r="E14" i="12"/>
  <c r="E4" i="12"/>
  <c r="E8" i="12"/>
  <c r="E9" i="12" s="1"/>
  <c r="E27" i="6"/>
  <c r="E31" i="6"/>
  <c r="E32" i="6" s="1"/>
  <c r="E16" i="6"/>
  <c r="E21" i="6"/>
  <c r="E20" i="6"/>
  <c r="E4" i="6"/>
  <c r="E10" i="6"/>
  <c r="E9" i="6"/>
  <c r="E8" i="6"/>
  <c r="E28" i="2"/>
  <c r="E41" i="3"/>
  <c r="E37" i="3"/>
  <c r="E43" i="3"/>
  <c r="E42" i="3"/>
  <c r="E25" i="3"/>
  <c r="E32" i="3"/>
  <c r="E31" i="3"/>
  <c r="E30" i="3"/>
  <c r="E29" i="3"/>
  <c r="E15" i="3"/>
  <c r="E20" i="3"/>
  <c r="E19" i="3"/>
  <c r="E3" i="3"/>
  <c r="E10" i="3"/>
  <c r="E9" i="3"/>
  <c r="E8" i="3"/>
  <c r="E7" i="3"/>
  <c r="E35" i="2"/>
  <c r="E33" i="2"/>
  <c r="E34" i="2"/>
  <c r="E32" i="2"/>
  <c r="E36" i="2" s="1"/>
  <c r="E15" i="2"/>
  <c r="E22" i="2"/>
  <c r="E21" i="2"/>
  <c r="E19" i="2"/>
  <c r="E20" i="2"/>
  <c r="E3" i="2"/>
  <c r="E8" i="2"/>
  <c r="E9" i="2"/>
  <c r="E10" i="2"/>
  <c r="E7" i="2"/>
  <c r="E22" i="6" l="1"/>
  <c r="E11" i="6"/>
  <c r="E44" i="3"/>
  <c r="E21" i="3"/>
  <c r="E33" i="3"/>
  <c r="E11" i="3"/>
  <c r="E23" i="2"/>
  <c r="E11" i="2"/>
</calcChain>
</file>

<file path=xl/sharedStrings.xml><?xml version="1.0" encoding="utf-8"?>
<sst xmlns="http://schemas.openxmlformats.org/spreadsheetml/2006/main" count="487" uniqueCount="128">
  <si>
    <t>SI</t>
  </si>
  <si>
    <t>NO</t>
  </si>
  <si>
    <t>Creación de compañía y usuario</t>
  </si>
  <si>
    <t>Creación de correo electrónico</t>
  </si>
  <si>
    <t>Creación de usuario en Alegra</t>
  </si>
  <si>
    <t>Parametrización inicial</t>
  </si>
  <si>
    <t>Ingreso de consecutivos de documentos</t>
  </si>
  <si>
    <t>Ingreso de términos de crédito</t>
  </si>
  <si>
    <t>Ajuste del catálogo de cuentas</t>
  </si>
  <si>
    <t xml:space="preserve">Creación de productos </t>
  </si>
  <si>
    <t>Creación de proveedores</t>
  </si>
  <si>
    <t>Creación de activos</t>
  </si>
  <si>
    <t>Creación de clientes</t>
  </si>
  <si>
    <t>Registro de actividades</t>
  </si>
  <si>
    <t>Registro de aporte de socios</t>
  </si>
  <si>
    <t>Registro de préstamos bancarios</t>
  </si>
  <si>
    <t>Inclusión de facturas de compra de mercadería</t>
  </si>
  <si>
    <t>Inclusión de facturas de venta de mercadería</t>
  </si>
  <si>
    <t>Registro de transferencias directas</t>
  </si>
  <si>
    <t>Registro de facturas de gastos</t>
  </si>
  <si>
    <t>Recuperación de facturas vencidas de clientes</t>
  </si>
  <si>
    <t>Pago de facturas vencidas de proveedores</t>
  </si>
  <si>
    <t>Registro de planilla</t>
  </si>
  <si>
    <t>Generación de balances</t>
  </si>
  <si>
    <t>Generación del balance de comprobación</t>
  </si>
  <si>
    <t>Generación del estado de resultados</t>
  </si>
  <si>
    <t>Generación del balance general</t>
  </si>
  <si>
    <t>Generación de saldos de inventario</t>
  </si>
  <si>
    <t>Generación de saldos en cuentas por cobrar</t>
  </si>
  <si>
    <t>Generación de saldos en cuentas por pagar</t>
  </si>
  <si>
    <t>Fecha</t>
  </si>
  <si>
    <t>Detalle bien aportado</t>
  </si>
  <si>
    <t>Monto</t>
  </si>
  <si>
    <t>Nombre del socio</t>
  </si>
  <si>
    <t>Depositado el</t>
  </si>
  <si>
    <t>Vehículo Nissan Año 2006, placa CL151151</t>
  </si>
  <si>
    <t>Juan Torres</t>
  </si>
  <si>
    <t>Efectivo</t>
  </si>
  <si>
    <t>Computadoras</t>
  </si>
  <si>
    <t>Pedro Torres</t>
  </si>
  <si>
    <t>Entidad</t>
  </si>
  <si>
    <t>Banco Nacional</t>
  </si>
  <si>
    <t>Plazo</t>
  </si>
  <si>
    <t>3 años</t>
  </si>
  <si>
    <t xml:space="preserve">Intereses </t>
  </si>
  <si>
    <t>16% anual</t>
  </si>
  <si>
    <t>Monto girado</t>
  </si>
  <si>
    <t>Comisión</t>
  </si>
  <si>
    <t>4% sobre monto girado</t>
  </si>
  <si>
    <t>Código proveedor</t>
  </si>
  <si>
    <t>Factura No</t>
  </si>
  <si>
    <t>Nombre proveedor</t>
  </si>
  <si>
    <t>Muebles Mogli</t>
  </si>
  <si>
    <t>Identificación</t>
  </si>
  <si>
    <t>Vence</t>
  </si>
  <si>
    <t>Dirección</t>
  </si>
  <si>
    <t>Carrizal, Alajuela</t>
  </si>
  <si>
    <t>Teléfono</t>
  </si>
  <si>
    <t>2432-3636</t>
  </si>
  <si>
    <t>Cód Producto</t>
  </si>
  <si>
    <t>Nombre del producto</t>
  </si>
  <si>
    <t>C. unitario</t>
  </si>
  <si>
    <t>Cantidad</t>
  </si>
  <si>
    <t>C. total</t>
  </si>
  <si>
    <t>Escritorio</t>
  </si>
  <si>
    <t>Sillas</t>
  </si>
  <si>
    <t>Mesas</t>
  </si>
  <si>
    <t>Total</t>
  </si>
  <si>
    <t>Inteloc Computadoras</t>
  </si>
  <si>
    <t>Alajuela, centro</t>
  </si>
  <si>
    <t>2441-1518</t>
  </si>
  <si>
    <t>Laptop 15"</t>
  </si>
  <si>
    <t>Impresora tanque</t>
  </si>
  <si>
    <t>Meinsa Motor</t>
  </si>
  <si>
    <t>Cartago, Taras</t>
  </si>
  <si>
    <t>2552-5989</t>
  </si>
  <si>
    <t>Pick up 4x2  Año 2005</t>
  </si>
  <si>
    <t>Placa CL174501</t>
  </si>
  <si>
    <t>La Kura Zao</t>
  </si>
  <si>
    <t>San José, Desamparados</t>
  </si>
  <si>
    <t>2227-2662</t>
  </si>
  <si>
    <t>Pantalla plana 50"</t>
  </si>
  <si>
    <t>Lavadora automática 50</t>
  </si>
  <si>
    <t>Refrigeradora 60 pies</t>
  </si>
  <si>
    <t>Cocina vitrocerámica 60</t>
  </si>
  <si>
    <t>Menos es menos</t>
  </si>
  <si>
    <t>Alajuela, Carrizal</t>
  </si>
  <si>
    <t>2430-9566</t>
  </si>
  <si>
    <t>Importadora Figueres</t>
  </si>
  <si>
    <t>Alajuela, Poás</t>
  </si>
  <si>
    <t>2430-2231</t>
  </si>
  <si>
    <t>Código cliente</t>
  </si>
  <si>
    <t>Nombre cliente</t>
  </si>
  <si>
    <t>Carlos Mena</t>
  </si>
  <si>
    <t>Hazel Brenes</t>
  </si>
  <si>
    <t>San Rafael, Alajuela</t>
  </si>
  <si>
    <t>2441-2255</t>
  </si>
  <si>
    <t>Los Vagos</t>
  </si>
  <si>
    <t>Poás, Alajuela</t>
  </si>
  <si>
    <t>2442-1110</t>
  </si>
  <si>
    <t>Los Alegres</t>
  </si>
  <si>
    <t>Río Segundo, Alajuela</t>
  </si>
  <si>
    <t>2432-6132</t>
  </si>
  <si>
    <t>Transferencia No</t>
  </si>
  <si>
    <t>Sergio Monge Artavia</t>
  </si>
  <si>
    <t>Banco</t>
  </si>
  <si>
    <t>Promerica</t>
  </si>
  <si>
    <t>2438-2589</t>
  </si>
  <si>
    <t>Alquiler pagado por adelantado</t>
  </si>
  <si>
    <t>Seguros El Honesto</t>
  </si>
  <si>
    <t>Seguro pagado por adelantado</t>
  </si>
  <si>
    <t>ICE</t>
  </si>
  <si>
    <t>Electricidad</t>
  </si>
  <si>
    <t>Total Combustibles</t>
  </si>
  <si>
    <t>Combustible vehículos</t>
  </si>
  <si>
    <t>ICO Telecomunicaciones</t>
  </si>
  <si>
    <t>Huawei P40 Pro</t>
  </si>
  <si>
    <t>Lic. Malo Pagacuentas</t>
  </si>
  <si>
    <t>Honorarios profesionales</t>
  </si>
  <si>
    <t>Imprenta Los Olivos</t>
  </si>
  <si>
    <t>Papelería de oficina</t>
  </si>
  <si>
    <t>Publicidad impresa</t>
  </si>
  <si>
    <t>Telefonía e internet</t>
  </si>
  <si>
    <t xml:space="preserve">Número cuenta </t>
  </si>
  <si>
    <t>CR125014152819256</t>
  </si>
  <si>
    <t>Nombre banco</t>
  </si>
  <si>
    <t>Banco Promerica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</si>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</sst>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₡&quot;#,##0.00;[Red]\-&quot;₡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14" fontId="0" fillId="2" borderId="0" xfId="0" applyNumberFormat="1" applyFill="1" applyAlignment="1">
      <alignment horizontal="center"/>
    </xf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1" fillId="3" borderId="0" xfId="0" applyFont="1" applyFill="1"/>
    <xf numFmtId="0" fontId="0" fillId="3" borderId="0" xfId="0" applyFill="1" applyAlignment="1">
      <alignment horizontal="left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/>
    <xf numFmtId="0" fontId="1" fillId="3" borderId="1" xfId="0" applyFont="1" applyFill="1" applyBorder="1" applyAlignment="1">
      <alignment horizontal="right"/>
    </xf>
    <xf numFmtId="164" fontId="1" fillId="3" borderId="1" xfId="0" applyNumberFormat="1" applyFont="1" applyFill="1" applyBorder="1"/>
    <xf numFmtId="0" fontId="1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64" fontId="0" fillId="4" borderId="0" xfId="0" applyNumberFormat="1" applyFill="1"/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/>
    <xf numFmtId="0" fontId="1" fillId="5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164" fontId="0" fillId="5" borderId="0" xfId="0" applyNumberFormat="1" applyFill="1"/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B904-F3B9-4862-81A6-AB3C8B07F471}">
  <dimension ref="A1:C33"/>
  <sheetViews>
    <sheetView tabSelected="1" workbookViewId="0">
      <selection activeCell="D29" sqref="D29"/>
    </sheetView>
  </sheetViews>
  <sheetFormatPr defaultColWidth="11.5703125" defaultRowHeight="15" x14ac:dyDescent="0.25"/>
  <cols>
    <col min="1" max="1" width="39.5703125" style="1" bestFit="1" customWidth="1"/>
    <col min="2" max="2" width="3.28515625" style="1" customWidth="1"/>
    <col min="3" max="3" width="3.7109375" style="1" bestFit="1" customWidth="1"/>
    <col min="4" max="16384" width="11.5703125" style="1"/>
  </cols>
  <sheetData>
    <row r="1" spans="1:3" x14ac:dyDescent="0.25">
      <c r="B1" s="5" t="s">
        <v>0</v>
      </c>
      <c r="C1" s="5" t="s">
        <v>1</v>
      </c>
    </row>
    <row r="2" spans="1:3" x14ac:dyDescent="0.25">
      <c r="A2" s="6" t="s">
        <v>2</v>
      </c>
    </row>
    <row r="3" spans="1:3" x14ac:dyDescent="0.25">
      <c r="A3" s="1" t="s">
        <v>3</v>
      </c>
      <c r="B3" s="3" t="s">
        <v>127</v>
      </c>
      <c r="C3" s="3"/>
    </row>
    <row r="4" spans="1:3" x14ac:dyDescent="0.25">
      <c r="A4" s="1" t="s">
        <v>4</v>
      </c>
      <c r="B4" s="3" t="s">
        <v>127</v>
      </c>
      <c r="C4" s="3"/>
    </row>
    <row r="5" spans="1:3" x14ac:dyDescent="0.25">
      <c r="B5" s="2"/>
      <c r="C5" s="2"/>
    </row>
    <row r="6" spans="1:3" x14ac:dyDescent="0.25">
      <c r="A6" s="6" t="s">
        <v>5</v>
      </c>
      <c r="B6" s="2"/>
      <c r="C6" s="2"/>
    </row>
    <row r="7" spans="1:3" x14ac:dyDescent="0.25">
      <c r="A7" s="1" t="s">
        <v>6</v>
      </c>
      <c r="B7" s="3" t="s">
        <v>127</v>
      </c>
      <c r="C7" s="3"/>
    </row>
    <row r="8" spans="1:3" x14ac:dyDescent="0.25">
      <c r="A8" s="1" t="s">
        <v>7</v>
      </c>
      <c r="B8" s="3" t="s">
        <v>127</v>
      </c>
      <c r="C8" s="3"/>
    </row>
    <row r="9" spans="1:3" x14ac:dyDescent="0.25">
      <c r="A9" s="1" t="s">
        <v>8</v>
      </c>
      <c r="B9" s="3" t="s">
        <v>127</v>
      </c>
      <c r="C9" s="3"/>
    </row>
    <row r="10" spans="1:3" x14ac:dyDescent="0.25">
      <c r="A10" s="1" t="s">
        <v>9</v>
      </c>
      <c r="B10" s="3" t="s">
        <v>127</v>
      </c>
      <c r="C10" s="3"/>
    </row>
    <row r="11" spans="1:3" x14ac:dyDescent="0.25">
      <c r="A11" s="1" t="s">
        <v>10</v>
      </c>
      <c r="B11" s="3" t="s">
        <v>127</v>
      </c>
      <c r="C11" s="3"/>
    </row>
    <row r="12" spans="1:3" x14ac:dyDescent="0.25">
      <c r="A12" s="1" t="s">
        <v>11</v>
      </c>
      <c r="B12" s="3" t="s">
        <v>127</v>
      </c>
      <c r="C12" s="3"/>
    </row>
    <row r="13" spans="1:3" x14ac:dyDescent="0.25">
      <c r="A13" s="1" t="s">
        <v>12</v>
      </c>
      <c r="B13" s="3" t="s">
        <v>127</v>
      </c>
      <c r="C13" s="3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A16" s="6" t="s">
        <v>13</v>
      </c>
      <c r="B16" s="2"/>
      <c r="C16" s="2"/>
    </row>
    <row r="17" spans="1:3" x14ac:dyDescent="0.25">
      <c r="A17" s="1" t="s">
        <v>14</v>
      </c>
      <c r="B17" s="3"/>
      <c r="C17" s="3"/>
    </row>
    <row r="18" spans="1:3" x14ac:dyDescent="0.25">
      <c r="A18" s="1" t="s">
        <v>15</v>
      </c>
      <c r="B18" s="3"/>
      <c r="C18" s="3"/>
    </row>
    <row r="19" spans="1:3" x14ac:dyDescent="0.25">
      <c r="A19" s="1" t="s">
        <v>16</v>
      </c>
      <c r="B19" s="3"/>
      <c r="C19" s="3"/>
    </row>
    <row r="20" spans="1:3" x14ac:dyDescent="0.25">
      <c r="A20" s="1" t="s">
        <v>17</v>
      </c>
      <c r="B20" s="3"/>
      <c r="C20" s="3"/>
    </row>
    <row r="21" spans="1:3" x14ac:dyDescent="0.25">
      <c r="A21" s="1" t="s">
        <v>18</v>
      </c>
      <c r="B21" s="3"/>
      <c r="C21" s="3"/>
    </row>
    <row r="22" spans="1:3" x14ac:dyDescent="0.25">
      <c r="A22" s="1" t="s">
        <v>19</v>
      </c>
      <c r="B22" s="3"/>
      <c r="C22" s="3"/>
    </row>
    <row r="23" spans="1:3" x14ac:dyDescent="0.25">
      <c r="A23" s="1" t="s">
        <v>20</v>
      </c>
      <c r="B23" s="3"/>
      <c r="C23" s="3"/>
    </row>
    <row r="24" spans="1:3" x14ac:dyDescent="0.25">
      <c r="A24" s="1" t="s">
        <v>21</v>
      </c>
      <c r="B24" s="3"/>
      <c r="C24" s="3"/>
    </row>
    <row r="25" spans="1:3" x14ac:dyDescent="0.25">
      <c r="A25" s="1" t="s">
        <v>22</v>
      </c>
      <c r="B25" s="3"/>
      <c r="C25" s="3"/>
    </row>
    <row r="26" spans="1:3" x14ac:dyDescent="0.25">
      <c r="B26" s="2"/>
      <c r="C26" s="2"/>
    </row>
    <row r="27" spans="1:3" x14ac:dyDescent="0.25">
      <c r="A27" s="6" t="s">
        <v>23</v>
      </c>
      <c r="B27" s="2"/>
      <c r="C27" s="2"/>
    </row>
    <row r="28" spans="1:3" x14ac:dyDescent="0.25">
      <c r="A28" s="1" t="s">
        <v>24</v>
      </c>
      <c r="B28" s="3"/>
      <c r="C28" s="3"/>
    </row>
    <row r="29" spans="1:3" x14ac:dyDescent="0.25">
      <c r="A29" s="1" t="s">
        <v>25</v>
      </c>
      <c r="B29" s="3"/>
      <c r="C29" s="3"/>
    </row>
    <row r="30" spans="1:3" x14ac:dyDescent="0.25">
      <c r="A30" s="1" t="s">
        <v>26</v>
      </c>
      <c r="B30" s="3"/>
      <c r="C30" s="3"/>
    </row>
    <row r="31" spans="1:3" x14ac:dyDescent="0.25">
      <c r="A31" s="1" t="s">
        <v>27</v>
      </c>
      <c r="B31" s="3"/>
      <c r="C31" s="3"/>
    </row>
    <row r="32" spans="1:3" x14ac:dyDescent="0.25">
      <c r="A32" s="1" t="s">
        <v>28</v>
      </c>
      <c r="B32" s="3"/>
      <c r="C32" s="3"/>
    </row>
    <row r="33" spans="1:3" x14ac:dyDescent="0.25">
      <c r="A33" s="1" t="s">
        <v>29</v>
      </c>
      <c r="B33" s="3"/>
      <c r="C33" s="3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9929-567B-4D87-95C4-C336C0E03FF9}">
  <sheetPr>
    <tabColor theme="9" tint="0.39997558519241921"/>
  </sheetPr>
  <dimension ref="A1:E7"/>
  <sheetViews>
    <sheetView workbookViewId="0">
      <selection activeCell="B14" sqref="B14"/>
    </sheetView>
  </sheetViews>
  <sheetFormatPr defaultColWidth="11.5703125" defaultRowHeight="15" x14ac:dyDescent="0.25"/>
  <cols>
    <col min="1" max="1" width="11.5703125" style="1"/>
    <col min="2" max="2" width="36" style="1" bestFit="1" customWidth="1"/>
    <col min="3" max="3" width="15.28515625" style="1" customWidth="1"/>
    <col min="4" max="4" width="16.7109375" style="1" bestFit="1" customWidth="1"/>
    <col min="5" max="5" width="12.42578125" style="1" bestFit="1" customWidth="1"/>
    <col min="6" max="16384" width="11.5703125" style="1"/>
  </cols>
  <sheetData>
    <row r="1" spans="1:5" x14ac:dyDescent="0.25">
      <c r="A1" s="5" t="s">
        <v>30</v>
      </c>
      <c r="B1" s="4" t="s">
        <v>31</v>
      </c>
      <c r="C1" s="4" t="s">
        <v>32</v>
      </c>
      <c r="D1" s="4" t="s">
        <v>33</v>
      </c>
      <c r="E1" s="4" t="s">
        <v>34</v>
      </c>
    </row>
    <row r="2" spans="1:5" x14ac:dyDescent="0.25">
      <c r="A2" s="26">
        <v>44256</v>
      </c>
      <c r="B2" s="23" t="s">
        <v>35</v>
      </c>
      <c r="C2" s="27">
        <v>3500000</v>
      </c>
      <c r="D2" s="23" t="s">
        <v>36</v>
      </c>
      <c r="E2" s="25"/>
    </row>
    <row r="3" spans="1:5" x14ac:dyDescent="0.25">
      <c r="A3" s="26">
        <v>44256</v>
      </c>
      <c r="B3" s="23" t="s">
        <v>37</v>
      </c>
      <c r="C3" s="27">
        <v>10000000</v>
      </c>
      <c r="D3" s="23" t="s">
        <v>36</v>
      </c>
      <c r="E3" s="26">
        <v>44257</v>
      </c>
    </row>
    <row r="4" spans="1:5" x14ac:dyDescent="0.25">
      <c r="A4" s="26">
        <v>44259</v>
      </c>
      <c r="B4" s="23" t="s">
        <v>38</v>
      </c>
      <c r="C4" s="27">
        <v>1250000</v>
      </c>
      <c r="D4" s="23" t="s">
        <v>39</v>
      </c>
      <c r="E4" s="26"/>
    </row>
    <row r="5" spans="1:5" x14ac:dyDescent="0.25">
      <c r="A5" s="26">
        <v>44271</v>
      </c>
      <c r="B5" s="23" t="s">
        <v>37</v>
      </c>
      <c r="C5" s="27">
        <v>2500000</v>
      </c>
      <c r="D5" s="23" t="s">
        <v>39</v>
      </c>
      <c r="E5" s="26">
        <v>44271</v>
      </c>
    </row>
    <row r="6" spans="1:5" x14ac:dyDescent="0.25">
      <c r="A6" s="2"/>
      <c r="C6" s="8"/>
      <c r="E6" s="2"/>
    </row>
    <row r="7" spans="1:5" x14ac:dyDescent="0.25">
      <c r="A7" s="2"/>
      <c r="C7" s="8"/>
      <c r="E7" s="2"/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1203-ECC6-4AFE-BF2E-2F7A43C8C665}">
  <sheetPr>
    <tabColor theme="5" tint="0.39997558519241921"/>
  </sheetPr>
  <dimension ref="A1:B7"/>
  <sheetViews>
    <sheetView workbookViewId="0">
      <selection activeCell="C10" sqref="C10"/>
    </sheetView>
  </sheetViews>
  <sheetFormatPr defaultColWidth="11.5703125" defaultRowHeight="15" x14ac:dyDescent="0.25"/>
  <cols>
    <col min="1" max="1" width="22" style="1" customWidth="1"/>
    <col min="2" max="2" width="21.28515625" style="1" customWidth="1"/>
    <col min="3" max="5" width="11.5703125" style="1"/>
    <col min="6" max="6" width="16.7109375" style="1" customWidth="1"/>
    <col min="7" max="16384" width="11.5703125" style="1"/>
  </cols>
  <sheetData>
    <row r="1" spans="1:2" x14ac:dyDescent="0.25">
      <c r="A1" s="4" t="s">
        <v>30</v>
      </c>
      <c r="B1" s="7">
        <v>44257</v>
      </c>
    </row>
    <row r="2" spans="1:2" x14ac:dyDescent="0.25">
      <c r="A2" s="4" t="s">
        <v>40</v>
      </c>
      <c r="B2" s="2" t="s">
        <v>41</v>
      </c>
    </row>
    <row r="3" spans="1:2" x14ac:dyDescent="0.25">
      <c r="A3" s="4" t="s">
        <v>42</v>
      </c>
      <c r="B3" s="2" t="s">
        <v>43</v>
      </c>
    </row>
    <row r="4" spans="1:2" x14ac:dyDescent="0.25">
      <c r="A4" s="4" t="s">
        <v>44</v>
      </c>
      <c r="B4" s="2" t="s">
        <v>45</v>
      </c>
    </row>
    <row r="5" spans="1:2" x14ac:dyDescent="0.25">
      <c r="A5" s="4" t="s">
        <v>46</v>
      </c>
      <c r="B5" s="9">
        <v>8000000</v>
      </c>
    </row>
    <row r="6" spans="1:2" x14ac:dyDescent="0.25">
      <c r="A6" s="4"/>
      <c r="B6" s="2"/>
    </row>
    <row r="7" spans="1:2" x14ac:dyDescent="0.25">
      <c r="A7" s="4" t="s">
        <v>47</v>
      </c>
      <c r="B7" s="2" t="s">
        <v>48</v>
      </c>
    </row>
  </sheetData>
  <pageMargins left="0.70866141732283472" right="0.70866141732283472" top="0.74803149606299213" bottom="0.74803149606299213" header="0.31496062992125984" footer="0.31496062992125984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ECB8-7931-4DE0-8F91-FC1A48DEA3F1}">
  <sheetPr>
    <tabColor theme="9" tint="-0.249977111117893"/>
  </sheetPr>
  <dimension ref="A2:E33"/>
  <sheetViews>
    <sheetView workbookViewId="0">
      <selection activeCell="B32" sqref="A25:XFD32"/>
    </sheetView>
  </sheetViews>
  <sheetFormatPr defaultColWidth="11.5703125" defaultRowHeight="15" x14ac:dyDescent="0.25"/>
  <cols>
    <col min="1" max="1" width="17.28515625" style="1" bestFit="1" customWidth="1"/>
    <col min="2" max="2" width="23.7109375" style="1" customWidth="1"/>
    <col min="3" max="3" width="13" style="1" bestFit="1" customWidth="1"/>
    <col min="4" max="4" width="11.5703125" style="1"/>
    <col min="5" max="5" width="13.5703125" style="1" customWidth="1"/>
    <col min="6" max="16384" width="11.5703125" style="1"/>
  </cols>
  <sheetData>
    <row r="2" spans="1:5" s="32" customFormat="1" x14ac:dyDescent="0.25">
      <c r="A2" s="30" t="s">
        <v>49</v>
      </c>
      <c r="B2" s="31">
        <v>104</v>
      </c>
      <c r="D2" s="33" t="s">
        <v>50</v>
      </c>
      <c r="E2" s="34">
        <v>89962</v>
      </c>
    </row>
    <row r="3" spans="1:5" s="32" customFormat="1" x14ac:dyDescent="0.25">
      <c r="A3" s="30" t="s">
        <v>51</v>
      </c>
      <c r="B3" s="31" t="s">
        <v>52</v>
      </c>
      <c r="D3" s="33" t="s">
        <v>30</v>
      </c>
      <c r="E3" s="35">
        <v>44259</v>
      </c>
    </row>
    <row r="4" spans="1:5" s="32" customFormat="1" x14ac:dyDescent="0.25">
      <c r="A4" s="30" t="s">
        <v>53</v>
      </c>
      <c r="B4" s="31">
        <v>3101666888</v>
      </c>
      <c r="D4" s="33" t="s">
        <v>54</v>
      </c>
      <c r="E4" s="35">
        <f>+E3+22</f>
        <v>44281</v>
      </c>
    </row>
    <row r="5" spans="1:5" s="32" customFormat="1" x14ac:dyDescent="0.25">
      <c r="A5" s="30" t="s">
        <v>55</v>
      </c>
      <c r="B5" s="31" t="s">
        <v>56</v>
      </c>
      <c r="D5" s="33" t="s">
        <v>57</v>
      </c>
      <c r="E5" s="35" t="s">
        <v>58</v>
      </c>
    </row>
    <row r="6" spans="1:5" s="32" customFormat="1" x14ac:dyDescent="0.25"/>
    <row r="7" spans="1:5" s="32" customFormat="1" x14ac:dyDescent="0.25">
      <c r="A7" s="33" t="s">
        <v>59</v>
      </c>
      <c r="B7" s="33" t="s">
        <v>60</v>
      </c>
      <c r="C7" s="33" t="s">
        <v>61</v>
      </c>
      <c r="D7" s="33" t="s">
        <v>62</v>
      </c>
      <c r="E7" s="33" t="s">
        <v>63</v>
      </c>
    </row>
    <row r="8" spans="1:5" s="32" customFormat="1" x14ac:dyDescent="0.25">
      <c r="A8" s="34">
        <v>25</v>
      </c>
      <c r="B8" s="32" t="s">
        <v>64</v>
      </c>
      <c r="C8" s="36">
        <v>85000</v>
      </c>
      <c r="D8" s="32">
        <v>2</v>
      </c>
      <c r="E8" s="36">
        <f>+C8*D8</f>
        <v>170000</v>
      </c>
    </row>
    <row r="9" spans="1:5" s="32" customFormat="1" x14ac:dyDescent="0.25">
      <c r="A9" s="34">
        <v>50</v>
      </c>
      <c r="B9" s="32" t="s">
        <v>65</v>
      </c>
      <c r="C9" s="36">
        <v>75000</v>
      </c>
      <c r="D9" s="32">
        <v>3</v>
      </c>
      <c r="E9" s="36">
        <f t="shared" ref="E9:E10" si="0">+C9*D9</f>
        <v>225000</v>
      </c>
    </row>
    <row r="10" spans="1:5" s="32" customFormat="1" x14ac:dyDescent="0.25">
      <c r="A10" s="34">
        <v>60</v>
      </c>
      <c r="B10" s="32" t="s">
        <v>66</v>
      </c>
      <c r="C10" s="36">
        <v>115000</v>
      </c>
      <c r="D10" s="32">
        <v>2</v>
      </c>
      <c r="E10" s="36">
        <f t="shared" si="0"/>
        <v>230000</v>
      </c>
    </row>
    <row r="11" spans="1:5" s="32" customFormat="1" ht="15.75" thickBot="1" x14ac:dyDescent="0.3">
      <c r="D11" s="37" t="s">
        <v>67</v>
      </c>
      <c r="E11" s="38">
        <f>SUM(E8:E10)</f>
        <v>625000</v>
      </c>
    </row>
    <row r="12" spans="1:5" ht="15.75" thickTop="1" x14ac:dyDescent="0.25"/>
    <row r="14" spans="1:5" s="32" customFormat="1" x14ac:dyDescent="0.25">
      <c r="A14" s="30" t="s">
        <v>49</v>
      </c>
      <c r="B14" s="31">
        <v>105</v>
      </c>
      <c r="D14" s="33" t="s">
        <v>50</v>
      </c>
      <c r="E14" s="34">
        <v>510510</v>
      </c>
    </row>
    <row r="15" spans="1:5" s="32" customFormat="1" x14ac:dyDescent="0.25">
      <c r="A15" s="30" t="s">
        <v>51</v>
      </c>
      <c r="B15" s="31" t="s">
        <v>68</v>
      </c>
      <c r="D15" s="33" t="s">
        <v>30</v>
      </c>
      <c r="E15" s="35">
        <v>44261</v>
      </c>
    </row>
    <row r="16" spans="1:5" s="32" customFormat="1" x14ac:dyDescent="0.25">
      <c r="A16" s="30" t="s">
        <v>53</v>
      </c>
      <c r="B16" s="31">
        <v>3101250250</v>
      </c>
      <c r="D16" s="33" t="s">
        <v>54</v>
      </c>
      <c r="E16" s="35">
        <f>+E15+30</f>
        <v>44291</v>
      </c>
    </row>
    <row r="17" spans="1:5" s="32" customFormat="1" x14ac:dyDescent="0.25">
      <c r="A17" s="30" t="s">
        <v>55</v>
      </c>
      <c r="B17" s="31" t="s">
        <v>69</v>
      </c>
      <c r="D17" s="33" t="s">
        <v>57</v>
      </c>
      <c r="E17" s="35" t="s">
        <v>70</v>
      </c>
    </row>
    <row r="18" spans="1:5" s="32" customFormat="1" x14ac:dyDescent="0.25"/>
    <row r="19" spans="1:5" s="32" customFormat="1" x14ac:dyDescent="0.25">
      <c r="A19" s="33" t="s">
        <v>59</v>
      </c>
      <c r="B19" s="33" t="s">
        <v>60</v>
      </c>
      <c r="C19" s="33" t="s">
        <v>61</v>
      </c>
      <c r="D19" s="33" t="s">
        <v>62</v>
      </c>
      <c r="E19" s="33" t="s">
        <v>63</v>
      </c>
    </row>
    <row r="20" spans="1:5" s="32" customFormat="1" x14ac:dyDescent="0.25">
      <c r="A20" s="34">
        <v>15</v>
      </c>
      <c r="B20" s="32" t="s">
        <v>71</v>
      </c>
      <c r="C20" s="36">
        <v>462500</v>
      </c>
      <c r="D20" s="32">
        <v>2</v>
      </c>
      <c r="E20" s="36">
        <f>+C20*D20</f>
        <v>925000</v>
      </c>
    </row>
    <row r="21" spans="1:5" s="32" customFormat="1" x14ac:dyDescent="0.25">
      <c r="A21" s="34">
        <v>18</v>
      </c>
      <c r="B21" s="32" t="s">
        <v>72</v>
      </c>
      <c r="C21" s="36">
        <v>225460</v>
      </c>
      <c r="D21" s="32">
        <v>1</v>
      </c>
      <c r="E21" s="36">
        <f t="shared" ref="E21" si="1">+C21*D21</f>
        <v>225460</v>
      </c>
    </row>
    <row r="22" spans="1:5" s="32" customFormat="1" ht="15.75" thickBot="1" x14ac:dyDescent="0.3">
      <c r="D22" s="37" t="s">
        <v>67</v>
      </c>
      <c r="E22" s="38">
        <f>SUM(E20:E21)</f>
        <v>1150460</v>
      </c>
    </row>
    <row r="23" spans="1:5" ht="15.75" thickTop="1" x14ac:dyDescent="0.25"/>
    <row r="25" spans="1:5" s="32" customFormat="1" x14ac:dyDescent="0.25">
      <c r="A25" s="30" t="s">
        <v>49</v>
      </c>
      <c r="B25" s="31">
        <v>106</v>
      </c>
      <c r="D25" s="33" t="s">
        <v>50</v>
      </c>
      <c r="E25" s="34">
        <v>45161</v>
      </c>
    </row>
    <row r="26" spans="1:5" s="32" customFormat="1" x14ac:dyDescent="0.25">
      <c r="A26" s="30" t="s">
        <v>51</v>
      </c>
      <c r="B26" s="31" t="s">
        <v>73</v>
      </c>
      <c r="D26" s="33" t="s">
        <v>30</v>
      </c>
      <c r="E26" s="35">
        <v>44270</v>
      </c>
    </row>
    <row r="27" spans="1:5" s="32" customFormat="1" x14ac:dyDescent="0.25">
      <c r="A27" s="30" t="s">
        <v>53</v>
      </c>
      <c r="B27" s="31">
        <v>3101250250</v>
      </c>
      <c r="D27" s="33" t="s">
        <v>54</v>
      </c>
      <c r="E27" s="35">
        <f>+E26+(5*12)</f>
        <v>44330</v>
      </c>
    </row>
    <row r="28" spans="1:5" s="32" customFormat="1" x14ac:dyDescent="0.25">
      <c r="A28" s="30" t="s">
        <v>55</v>
      </c>
      <c r="B28" s="31" t="s">
        <v>74</v>
      </c>
      <c r="D28" s="33" t="s">
        <v>57</v>
      </c>
      <c r="E28" s="35" t="s">
        <v>75</v>
      </c>
    </row>
    <row r="29" spans="1:5" s="32" customFormat="1" x14ac:dyDescent="0.25"/>
    <row r="30" spans="1:5" s="32" customFormat="1" x14ac:dyDescent="0.25">
      <c r="A30" s="33" t="s">
        <v>59</v>
      </c>
      <c r="B30" s="33" t="s">
        <v>60</v>
      </c>
      <c r="C30" s="33" t="s">
        <v>61</v>
      </c>
      <c r="D30" s="33" t="s">
        <v>62</v>
      </c>
      <c r="E30" s="33" t="s">
        <v>63</v>
      </c>
    </row>
    <row r="31" spans="1:5" s="32" customFormat="1" x14ac:dyDescent="0.25">
      <c r="A31" s="34">
        <v>150</v>
      </c>
      <c r="B31" s="32" t="s">
        <v>76</v>
      </c>
      <c r="C31" s="36">
        <v>3250000</v>
      </c>
      <c r="D31" s="32">
        <v>1</v>
      </c>
      <c r="E31" s="36">
        <f>+C31*D31</f>
        <v>3250000</v>
      </c>
    </row>
    <row r="32" spans="1:5" s="32" customFormat="1" ht="15.75" thickBot="1" x14ac:dyDescent="0.3">
      <c r="B32" s="32" t="s">
        <v>77</v>
      </c>
      <c r="D32" s="37" t="s">
        <v>67</v>
      </c>
      <c r="E32" s="38">
        <f>SUM(E31:E31)</f>
        <v>3250000</v>
      </c>
    </row>
    <row r="33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D74E-733B-416A-B75F-2D9BF786F6C3}">
  <sheetPr>
    <tabColor theme="4" tint="0.39997558519241921"/>
  </sheetPr>
  <dimension ref="A1:E37"/>
  <sheetViews>
    <sheetView topLeftCell="A21" workbookViewId="0">
      <selection activeCell="E1" sqref="A1:XFD11"/>
    </sheetView>
  </sheetViews>
  <sheetFormatPr defaultColWidth="11.5703125" defaultRowHeight="15" x14ac:dyDescent="0.25"/>
  <cols>
    <col min="1" max="1" width="18.5703125" style="1" customWidth="1"/>
    <col min="2" max="2" width="27" style="1" customWidth="1"/>
    <col min="3" max="3" width="11.7109375" style="1" customWidth="1"/>
    <col min="4" max="4" width="11.5703125" style="1"/>
    <col min="5" max="5" width="13.42578125" style="1" bestFit="1" customWidth="1"/>
    <col min="6" max="16384" width="11.5703125" style="1"/>
  </cols>
  <sheetData>
    <row r="1" spans="1:5" s="14" customFormat="1" x14ac:dyDescent="0.25">
      <c r="A1" s="12" t="s">
        <v>49</v>
      </c>
      <c r="B1" s="13">
        <v>101</v>
      </c>
      <c r="D1" s="15" t="s">
        <v>50</v>
      </c>
      <c r="E1" s="16">
        <v>4589</v>
      </c>
    </row>
    <row r="2" spans="1:5" s="14" customFormat="1" x14ac:dyDescent="0.25">
      <c r="A2" s="12" t="s">
        <v>51</v>
      </c>
      <c r="B2" s="13" t="s">
        <v>78</v>
      </c>
      <c r="D2" s="15" t="s">
        <v>30</v>
      </c>
      <c r="E2" s="17">
        <v>44259</v>
      </c>
    </row>
    <row r="3" spans="1:5" s="14" customFormat="1" x14ac:dyDescent="0.25">
      <c r="A3" s="12" t="s">
        <v>53</v>
      </c>
      <c r="B3" s="13">
        <v>3101265111</v>
      </c>
      <c r="D3" s="15" t="s">
        <v>54</v>
      </c>
      <c r="E3" s="17">
        <f>+E2+22</f>
        <v>44281</v>
      </c>
    </row>
    <row r="4" spans="1:5" s="14" customFormat="1" x14ac:dyDescent="0.25">
      <c r="A4" s="12" t="s">
        <v>55</v>
      </c>
      <c r="B4" s="13" t="s">
        <v>79</v>
      </c>
      <c r="D4" s="15" t="s">
        <v>57</v>
      </c>
      <c r="E4" s="17" t="s">
        <v>80</v>
      </c>
    </row>
    <row r="5" spans="1:5" s="14" customFormat="1" x14ac:dyDescent="0.25"/>
    <row r="6" spans="1:5" s="14" customFormat="1" x14ac:dyDescent="0.25">
      <c r="A6" s="15" t="s">
        <v>59</v>
      </c>
      <c r="B6" s="15" t="s">
        <v>60</v>
      </c>
      <c r="C6" s="15" t="s">
        <v>61</v>
      </c>
      <c r="D6" s="15" t="s">
        <v>62</v>
      </c>
      <c r="E6" s="15" t="s">
        <v>63</v>
      </c>
    </row>
    <row r="7" spans="1:5" s="14" customFormat="1" x14ac:dyDescent="0.25">
      <c r="A7" s="16">
        <v>1050</v>
      </c>
      <c r="B7" s="14" t="s">
        <v>81</v>
      </c>
      <c r="C7" s="18">
        <v>285000</v>
      </c>
      <c r="D7" s="14">
        <v>8</v>
      </c>
      <c r="E7" s="18">
        <f>+C7*D7</f>
        <v>2280000</v>
      </c>
    </row>
    <row r="8" spans="1:5" s="14" customFormat="1" x14ac:dyDescent="0.25">
      <c r="A8" s="16">
        <v>2050</v>
      </c>
      <c r="B8" s="14" t="s">
        <v>82</v>
      </c>
      <c r="C8" s="18">
        <v>195560</v>
      </c>
      <c r="D8" s="14">
        <v>3</v>
      </c>
      <c r="E8" s="18">
        <f t="shared" ref="E8:E10" si="0">+C8*D8</f>
        <v>586680</v>
      </c>
    </row>
    <row r="9" spans="1:5" s="14" customFormat="1" x14ac:dyDescent="0.25">
      <c r="A9" s="16">
        <v>3060</v>
      </c>
      <c r="B9" s="14" t="s">
        <v>83</v>
      </c>
      <c r="C9" s="18">
        <v>485000</v>
      </c>
      <c r="D9" s="14">
        <v>2</v>
      </c>
      <c r="E9" s="18">
        <f t="shared" si="0"/>
        <v>970000</v>
      </c>
    </row>
    <row r="10" spans="1:5" s="14" customFormat="1" x14ac:dyDescent="0.25">
      <c r="A10" s="16">
        <v>4060</v>
      </c>
      <c r="B10" s="14" t="s">
        <v>84</v>
      </c>
      <c r="C10" s="18">
        <v>226500</v>
      </c>
      <c r="D10" s="14">
        <v>4</v>
      </c>
      <c r="E10" s="18">
        <f t="shared" si="0"/>
        <v>906000</v>
      </c>
    </row>
    <row r="11" spans="1:5" s="14" customFormat="1" ht="15.75" thickBot="1" x14ac:dyDescent="0.3">
      <c r="D11" s="19" t="s">
        <v>67</v>
      </c>
      <c r="E11" s="20">
        <f>SUM(E7:E10)</f>
        <v>4742680</v>
      </c>
    </row>
    <row r="12" spans="1:5" ht="15.75" thickTop="1" x14ac:dyDescent="0.25"/>
    <row r="13" spans="1:5" s="14" customFormat="1" x14ac:dyDescent="0.25">
      <c r="A13" s="12" t="s">
        <v>49</v>
      </c>
      <c r="B13" s="13">
        <v>102</v>
      </c>
      <c r="D13" s="15" t="s">
        <v>50</v>
      </c>
      <c r="E13" s="16">
        <v>25698</v>
      </c>
    </row>
    <row r="14" spans="1:5" s="14" customFormat="1" x14ac:dyDescent="0.25">
      <c r="A14" s="12" t="s">
        <v>51</v>
      </c>
      <c r="B14" s="13" t="s">
        <v>85</v>
      </c>
      <c r="D14" s="15" t="s">
        <v>30</v>
      </c>
      <c r="E14" s="17">
        <v>44261</v>
      </c>
    </row>
    <row r="15" spans="1:5" s="14" customFormat="1" x14ac:dyDescent="0.25">
      <c r="A15" s="12" t="s">
        <v>53</v>
      </c>
      <c r="B15" s="13">
        <v>3101200666</v>
      </c>
      <c r="D15" s="15" t="s">
        <v>54</v>
      </c>
      <c r="E15" s="17">
        <f>+E14+8</f>
        <v>44269</v>
      </c>
    </row>
    <row r="16" spans="1:5" s="14" customFormat="1" x14ac:dyDescent="0.25">
      <c r="A16" s="12" t="s">
        <v>55</v>
      </c>
      <c r="B16" s="13" t="s">
        <v>86</v>
      </c>
      <c r="D16" s="15" t="s">
        <v>57</v>
      </c>
      <c r="E16" s="17" t="s">
        <v>87</v>
      </c>
    </row>
    <row r="17" spans="1:5" s="14" customFormat="1" x14ac:dyDescent="0.25"/>
    <row r="18" spans="1:5" s="14" customFormat="1" x14ac:dyDescent="0.25">
      <c r="A18" s="15" t="s">
        <v>59</v>
      </c>
      <c r="B18" s="15" t="s">
        <v>60</v>
      </c>
      <c r="C18" s="15" t="s">
        <v>61</v>
      </c>
      <c r="D18" s="15" t="s">
        <v>62</v>
      </c>
      <c r="E18" s="15" t="s">
        <v>63</v>
      </c>
    </row>
    <row r="19" spans="1:5" s="14" customFormat="1" x14ac:dyDescent="0.25">
      <c r="A19" s="16">
        <v>2050</v>
      </c>
      <c r="B19" s="14" t="s">
        <v>82</v>
      </c>
      <c r="C19" s="18">
        <v>189411</v>
      </c>
      <c r="D19" s="14">
        <v>2</v>
      </c>
      <c r="E19" s="18">
        <f t="shared" ref="E19:E22" si="1">+C19*D19</f>
        <v>378822</v>
      </c>
    </row>
    <row r="20" spans="1:5" s="14" customFormat="1" x14ac:dyDescent="0.25">
      <c r="A20" s="16">
        <v>1050</v>
      </c>
      <c r="B20" s="14" t="s">
        <v>81</v>
      </c>
      <c r="C20" s="18">
        <v>259656</v>
      </c>
      <c r="D20" s="14">
        <v>3</v>
      </c>
      <c r="E20" s="18">
        <f>+C20*D20</f>
        <v>778968</v>
      </c>
    </row>
    <row r="21" spans="1:5" s="14" customFormat="1" x14ac:dyDescent="0.25">
      <c r="A21" s="16">
        <v>3060</v>
      </c>
      <c r="B21" s="14" t="s">
        <v>83</v>
      </c>
      <c r="C21" s="18">
        <v>401569</v>
      </c>
      <c r="D21" s="14">
        <v>1</v>
      </c>
      <c r="E21" s="18">
        <f t="shared" si="1"/>
        <v>401569</v>
      </c>
    </row>
    <row r="22" spans="1:5" s="14" customFormat="1" x14ac:dyDescent="0.25">
      <c r="A22" s="16">
        <v>4060</v>
      </c>
      <c r="B22" s="14" t="s">
        <v>84</v>
      </c>
      <c r="C22" s="18">
        <v>321250</v>
      </c>
      <c r="D22" s="14">
        <v>2</v>
      </c>
      <c r="E22" s="18">
        <f t="shared" si="1"/>
        <v>642500</v>
      </c>
    </row>
    <row r="23" spans="1:5" s="14" customFormat="1" ht="15.75" thickBot="1" x14ac:dyDescent="0.3">
      <c r="D23" s="19" t="s">
        <v>67</v>
      </c>
      <c r="E23" s="20">
        <f>SUM(E19:E22)</f>
        <v>2201859</v>
      </c>
    </row>
    <row r="24" spans="1:5" ht="15.75" thickTop="1" x14ac:dyDescent="0.25"/>
    <row r="26" spans="1:5" s="14" customFormat="1" x14ac:dyDescent="0.25">
      <c r="A26" s="12" t="s">
        <v>49</v>
      </c>
      <c r="B26" s="13">
        <v>103</v>
      </c>
      <c r="D26" s="15" t="s">
        <v>50</v>
      </c>
      <c r="E26" s="16">
        <v>3115</v>
      </c>
    </row>
    <row r="27" spans="1:5" s="14" customFormat="1" x14ac:dyDescent="0.25">
      <c r="A27" s="12" t="s">
        <v>51</v>
      </c>
      <c r="B27" s="13" t="s">
        <v>88</v>
      </c>
      <c r="D27" s="15" t="s">
        <v>30</v>
      </c>
      <c r="E27" s="17">
        <v>44270</v>
      </c>
    </row>
    <row r="28" spans="1:5" s="14" customFormat="1" x14ac:dyDescent="0.25">
      <c r="A28" s="12" t="s">
        <v>53</v>
      </c>
      <c r="B28" s="13">
        <v>3101222669</v>
      </c>
      <c r="D28" s="15" t="s">
        <v>54</v>
      </c>
      <c r="E28" s="17">
        <f>+E27+22</f>
        <v>44292</v>
      </c>
    </row>
    <row r="29" spans="1:5" s="14" customFormat="1" x14ac:dyDescent="0.25">
      <c r="A29" s="12" t="s">
        <v>55</v>
      </c>
      <c r="B29" s="13" t="s">
        <v>89</v>
      </c>
      <c r="D29" s="15" t="s">
        <v>57</v>
      </c>
      <c r="E29" s="17" t="s">
        <v>90</v>
      </c>
    </row>
    <row r="30" spans="1:5" s="14" customFormat="1" x14ac:dyDescent="0.25"/>
    <row r="31" spans="1:5" s="14" customFormat="1" x14ac:dyDescent="0.25">
      <c r="A31" s="15" t="s">
        <v>59</v>
      </c>
      <c r="B31" s="15" t="s">
        <v>60</v>
      </c>
      <c r="C31" s="15" t="s">
        <v>61</v>
      </c>
      <c r="D31" s="15" t="s">
        <v>62</v>
      </c>
      <c r="E31" s="15" t="s">
        <v>63</v>
      </c>
    </row>
    <row r="32" spans="1:5" s="14" customFormat="1" x14ac:dyDescent="0.25">
      <c r="A32" s="16">
        <v>1050</v>
      </c>
      <c r="B32" s="14" t="s">
        <v>81</v>
      </c>
      <c r="C32" s="18">
        <v>285000</v>
      </c>
      <c r="D32" s="14">
        <v>2</v>
      </c>
      <c r="E32" s="18">
        <f>+C32*D32</f>
        <v>570000</v>
      </c>
    </row>
    <row r="33" spans="1:5" s="14" customFormat="1" x14ac:dyDescent="0.25">
      <c r="A33" s="16">
        <v>3060</v>
      </c>
      <c r="B33" s="14" t="s">
        <v>83</v>
      </c>
      <c r="C33" s="18">
        <v>485000</v>
      </c>
      <c r="D33" s="14">
        <v>1</v>
      </c>
      <c r="E33" s="18">
        <f t="shared" ref="E33:E35" si="2">+C33*D33</f>
        <v>485000</v>
      </c>
    </row>
    <row r="34" spans="1:5" s="14" customFormat="1" x14ac:dyDescent="0.25">
      <c r="A34" s="16">
        <v>2050</v>
      </c>
      <c r="B34" s="14" t="s">
        <v>82</v>
      </c>
      <c r="C34" s="18">
        <v>195560</v>
      </c>
      <c r="D34" s="14">
        <v>2</v>
      </c>
      <c r="E34" s="18">
        <f>+C34*D34</f>
        <v>391120</v>
      </c>
    </row>
    <row r="35" spans="1:5" s="14" customFormat="1" x14ac:dyDescent="0.25">
      <c r="A35" s="16">
        <v>4060</v>
      </c>
      <c r="B35" s="14" t="s">
        <v>84</v>
      </c>
      <c r="C35" s="18">
        <v>226500</v>
      </c>
      <c r="D35" s="14">
        <v>2</v>
      </c>
      <c r="E35" s="18">
        <f t="shared" si="2"/>
        <v>453000</v>
      </c>
    </row>
    <row r="36" spans="1:5" s="14" customFormat="1" ht="15.75" thickBot="1" x14ac:dyDescent="0.3">
      <c r="D36" s="19" t="s">
        <v>67</v>
      </c>
      <c r="E36" s="20">
        <f>SUM(E32:E35)</f>
        <v>1899120</v>
      </c>
    </row>
    <row r="37" spans="1:5" ht="15.75" thickTop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0DBF-9D3A-456C-A6E9-D94A252C008E}">
  <sheetPr>
    <tabColor theme="7" tint="0.39997558519241921"/>
  </sheetPr>
  <dimension ref="A1:E45"/>
  <sheetViews>
    <sheetView topLeftCell="A24" workbookViewId="0">
      <selection activeCell="E44" sqref="E44"/>
    </sheetView>
  </sheetViews>
  <sheetFormatPr defaultColWidth="11.5703125" defaultRowHeight="15" x14ac:dyDescent="0.25"/>
  <cols>
    <col min="1" max="1" width="17.28515625" style="1" bestFit="1" customWidth="1"/>
    <col min="2" max="2" width="21" style="1" bestFit="1" customWidth="1"/>
    <col min="3" max="4" width="11.5703125" style="1"/>
    <col min="5" max="5" width="13.140625" style="1" bestFit="1" customWidth="1"/>
    <col min="6" max="16384" width="11.5703125" style="1"/>
  </cols>
  <sheetData>
    <row r="1" spans="1:5" s="14" customFormat="1" x14ac:dyDescent="0.25">
      <c r="A1" s="12" t="s">
        <v>91</v>
      </c>
      <c r="B1" s="13">
        <v>201</v>
      </c>
      <c r="D1" s="15" t="s">
        <v>50</v>
      </c>
      <c r="E1" s="16">
        <v>6001</v>
      </c>
    </row>
    <row r="2" spans="1:5" s="14" customFormat="1" x14ac:dyDescent="0.25">
      <c r="A2" s="12" t="s">
        <v>92</v>
      </c>
      <c r="B2" s="13" t="s">
        <v>93</v>
      </c>
      <c r="D2" s="15" t="s">
        <v>30</v>
      </c>
      <c r="E2" s="17">
        <v>44270</v>
      </c>
    </row>
    <row r="3" spans="1:5" s="14" customFormat="1" x14ac:dyDescent="0.25">
      <c r="A3" s="12" t="s">
        <v>53</v>
      </c>
      <c r="B3" s="13">
        <v>602580141</v>
      </c>
      <c r="D3" s="15" t="s">
        <v>54</v>
      </c>
      <c r="E3" s="17">
        <f>+E2+8</f>
        <v>44278</v>
      </c>
    </row>
    <row r="4" spans="1:5" s="14" customFormat="1" x14ac:dyDescent="0.25">
      <c r="A4" s="12" t="s">
        <v>55</v>
      </c>
      <c r="B4" s="13" t="s">
        <v>56</v>
      </c>
      <c r="D4" s="15" t="s">
        <v>57</v>
      </c>
      <c r="E4" s="17" t="s">
        <v>80</v>
      </c>
    </row>
    <row r="5" spans="1:5" s="14" customFormat="1" x14ac:dyDescent="0.25"/>
    <row r="6" spans="1:5" s="14" customFormat="1" x14ac:dyDescent="0.25">
      <c r="A6" s="15" t="s">
        <v>59</v>
      </c>
      <c r="B6" s="15" t="s">
        <v>60</v>
      </c>
      <c r="C6" s="15" t="s">
        <v>61</v>
      </c>
      <c r="D6" s="15" t="s">
        <v>62</v>
      </c>
      <c r="E6" s="15" t="s">
        <v>63</v>
      </c>
    </row>
    <row r="7" spans="1:5" s="14" customFormat="1" x14ac:dyDescent="0.25">
      <c r="A7" s="16">
        <v>1050</v>
      </c>
      <c r="B7" s="14" t="s">
        <v>81</v>
      </c>
      <c r="C7" s="18">
        <v>365425</v>
      </c>
      <c r="D7" s="14">
        <v>1</v>
      </c>
      <c r="E7" s="18">
        <f>+C7*D7</f>
        <v>365425</v>
      </c>
    </row>
    <row r="8" spans="1:5" s="14" customFormat="1" x14ac:dyDescent="0.25">
      <c r="A8" s="16">
        <v>2050</v>
      </c>
      <c r="B8" s="14" t="s">
        <v>82</v>
      </c>
      <c r="C8" s="18">
        <v>236962</v>
      </c>
      <c r="D8" s="14">
        <v>1</v>
      </c>
      <c r="E8" s="18">
        <f t="shared" ref="E8:E10" si="0">+C8*D8</f>
        <v>236962</v>
      </c>
    </row>
    <row r="9" spans="1:5" s="14" customFormat="1" x14ac:dyDescent="0.25">
      <c r="A9" s="16">
        <v>3060</v>
      </c>
      <c r="B9" s="14" t="s">
        <v>83</v>
      </c>
      <c r="C9" s="18">
        <v>625181</v>
      </c>
      <c r="D9" s="14">
        <v>1</v>
      </c>
      <c r="E9" s="18">
        <f t="shared" si="0"/>
        <v>625181</v>
      </c>
    </row>
    <row r="10" spans="1:5" s="14" customFormat="1" x14ac:dyDescent="0.25">
      <c r="A10" s="16">
        <v>4060</v>
      </c>
      <c r="B10" s="14" t="s">
        <v>84</v>
      </c>
      <c r="C10" s="18">
        <v>297800</v>
      </c>
      <c r="D10" s="14">
        <v>1</v>
      </c>
      <c r="E10" s="18">
        <f t="shared" si="0"/>
        <v>297800</v>
      </c>
    </row>
    <row r="11" spans="1:5" s="14" customFormat="1" ht="15.75" thickBot="1" x14ac:dyDescent="0.3">
      <c r="D11" s="19" t="s">
        <v>67</v>
      </c>
      <c r="E11" s="20">
        <f>SUM(E7:E10)</f>
        <v>1525368</v>
      </c>
    </row>
    <row r="12" spans="1:5" ht="15.75" thickTop="1" x14ac:dyDescent="0.25"/>
    <row r="13" spans="1:5" s="14" customFormat="1" x14ac:dyDescent="0.25">
      <c r="A13" s="12" t="s">
        <v>91</v>
      </c>
      <c r="B13" s="13">
        <v>202</v>
      </c>
      <c r="D13" s="15" t="s">
        <v>50</v>
      </c>
      <c r="E13" s="16">
        <v>6002</v>
      </c>
    </row>
    <row r="14" spans="1:5" s="14" customFormat="1" x14ac:dyDescent="0.25">
      <c r="A14" s="12" t="s">
        <v>92</v>
      </c>
      <c r="B14" s="13" t="s">
        <v>94</v>
      </c>
      <c r="D14" s="15" t="s">
        <v>30</v>
      </c>
      <c r="E14" s="17">
        <v>44270</v>
      </c>
    </row>
    <row r="15" spans="1:5" s="14" customFormat="1" x14ac:dyDescent="0.25">
      <c r="A15" s="12" t="s">
        <v>53</v>
      </c>
      <c r="B15" s="13">
        <v>701410141</v>
      </c>
      <c r="D15" s="15" t="s">
        <v>54</v>
      </c>
      <c r="E15" s="17">
        <f>+E14+30</f>
        <v>44300</v>
      </c>
    </row>
    <row r="16" spans="1:5" s="14" customFormat="1" x14ac:dyDescent="0.25">
      <c r="A16" s="12" t="s">
        <v>55</v>
      </c>
      <c r="B16" s="13" t="s">
        <v>95</v>
      </c>
      <c r="D16" s="15" t="s">
        <v>57</v>
      </c>
      <c r="E16" s="17" t="s">
        <v>96</v>
      </c>
    </row>
    <row r="17" spans="1:5" s="14" customFormat="1" x14ac:dyDescent="0.25"/>
    <row r="18" spans="1:5" s="14" customFormat="1" x14ac:dyDescent="0.25">
      <c r="A18" s="15" t="s">
        <v>59</v>
      </c>
      <c r="B18" s="15" t="s">
        <v>60</v>
      </c>
      <c r="C18" s="15" t="s">
        <v>61</v>
      </c>
      <c r="D18" s="15" t="s">
        <v>62</v>
      </c>
      <c r="E18" s="15" t="s">
        <v>63</v>
      </c>
    </row>
    <row r="19" spans="1:5" s="14" customFormat="1" x14ac:dyDescent="0.25">
      <c r="A19" s="16">
        <v>3060</v>
      </c>
      <c r="B19" s="14" t="s">
        <v>83</v>
      </c>
      <c r="C19" s="18">
        <v>608150</v>
      </c>
      <c r="D19" s="14">
        <v>1</v>
      </c>
      <c r="E19" s="18">
        <f t="shared" ref="E19:E20" si="1">+C19*D19</f>
        <v>608150</v>
      </c>
    </row>
    <row r="20" spans="1:5" s="14" customFormat="1" x14ac:dyDescent="0.25">
      <c r="A20" s="16">
        <v>4060</v>
      </c>
      <c r="B20" s="14" t="s">
        <v>84</v>
      </c>
      <c r="C20" s="18">
        <v>275000</v>
      </c>
      <c r="D20" s="14">
        <v>1</v>
      </c>
      <c r="E20" s="18">
        <f t="shared" si="1"/>
        <v>275000</v>
      </c>
    </row>
    <row r="21" spans="1:5" s="14" customFormat="1" ht="15.75" thickBot="1" x14ac:dyDescent="0.3">
      <c r="D21" s="19" t="s">
        <v>67</v>
      </c>
      <c r="E21" s="20">
        <f>SUM(E19:E20)</f>
        <v>883150</v>
      </c>
    </row>
    <row r="22" spans="1:5" ht="15.75" thickTop="1" x14ac:dyDescent="0.25"/>
    <row r="23" spans="1:5" s="14" customFormat="1" x14ac:dyDescent="0.25">
      <c r="A23" s="12" t="s">
        <v>91</v>
      </c>
      <c r="B23" s="13">
        <v>203</v>
      </c>
      <c r="D23" s="15" t="s">
        <v>50</v>
      </c>
      <c r="E23" s="16">
        <v>6003</v>
      </c>
    </row>
    <row r="24" spans="1:5" s="14" customFormat="1" x14ac:dyDescent="0.25">
      <c r="A24" s="12" t="s">
        <v>92</v>
      </c>
      <c r="B24" s="13" t="s">
        <v>97</v>
      </c>
      <c r="D24" s="15" t="s">
        <v>30</v>
      </c>
      <c r="E24" s="17">
        <v>44273</v>
      </c>
    </row>
    <row r="25" spans="1:5" s="14" customFormat="1" x14ac:dyDescent="0.25">
      <c r="A25" s="12" t="s">
        <v>53</v>
      </c>
      <c r="B25" s="13">
        <v>3101555666</v>
      </c>
      <c r="D25" s="15" t="s">
        <v>54</v>
      </c>
      <c r="E25" s="17">
        <f>+E24+15</f>
        <v>44288</v>
      </c>
    </row>
    <row r="26" spans="1:5" s="14" customFormat="1" x14ac:dyDescent="0.25">
      <c r="A26" s="12" t="s">
        <v>55</v>
      </c>
      <c r="B26" s="13" t="s">
        <v>98</v>
      </c>
      <c r="D26" s="15" t="s">
        <v>57</v>
      </c>
      <c r="E26" s="17" t="s">
        <v>99</v>
      </c>
    </row>
    <row r="27" spans="1:5" s="14" customFormat="1" x14ac:dyDescent="0.25"/>
    <row r="28" spans="1:5" s="14" customFormat="1" x14ac:dyDescent="0.25">
      <c r="A28" s="15" t="s">
        <v>59</v>
      </c>
      <c r="B28" s="15" t="s">
        <v>60</v>
      </c>
      <c r="C28" s="15" t="s">
        <v>61</v>
      </c>
      <c r="D28" s="15" t="s">
        <v>62</v>
      </c>
      <c r="E28" s="15" t="s">
        <v>63</v>
      </c>
    </row>
    <row r="29" spans="1:5" s="14" customFormat="1" x14ac:dyDescent="0.25">
      <c r="A29" s="16">
        <v>1050</v>
      </c>
      <c r="B29" s="14" t="s">
        <v>81</v>
      </c>
      <c r="C29" s="18">
        <v>341000</v>
      </c>
      <c r="D29" s="14">
        <v>5</v>
      </c>
      <c r="E29" s="18">
        <f>+C29*D29</f>
        <v>1705000</v>
      </c>
    </row>
    <row r="30" spans="1:5" s="14" customFormat="1" x14ac:dyDescent="0.25">
      <c r="A30" s="16">
        <v>2050</v>
      </c>
      <c r="B30" s="14" t="s">
        <v>82</v>
      </c>
      <c r="C30" s="18">
        <v>269800</v>
      </c>
      <c r="D30" s="14">
        <v>2</v>
      </c>
      <c r="E30" s="18">
        <f t="shared" ref="E30:E32" si="2">+C30*D30</f>
        <v>539600</v>
      </c>
    </row>
    <row r="31" spans="1:5" s="14" customFormat="1" x14ac:dyDescent="0.25">
      <c r="A31" s="16">
        <v>3060</v>
      </c>
      <c r="B31" s="14" t="s">
        <v>83</v>
      </c>
      <c r="C31" s="18">
        <v>550000</v>
      </c>
      <c r="D31" s="14">
        <v>1</v>
      </c>
      <c r="E31" s="18">
        <f t="shared" si="2"/>
        <v>550000</v>
      </c>
    </row>
    <row r="32" spans="1:5" s="14" customFormat="1" x14ac:dyDescent="0.25">
      <c r="A32" s="16">
        <v>4060</v>
      </c>
      <c r="B32" s="14" t="s">
        <v>84</v>
      </c>
      <c r="C32" s="18">
        <v>315000</v>
      </c>
      <c r="D32" s="14">
        <v>1</v>
      </c>
      <c r="E32" s="18">
        <f t="shared" si="2"/>
        <v>315000</v>
      </c>
    </row>
    <row r="33" spans="1:5" s="14" customFormat="1" ht="15.75" thickBot="1" x14ac:dyDescent="0.3">
      <c r="D33" s="19" t="s">
        <v>67</v>
      </c>
      <c r="E33" s="20">
        <f>SUM(E29:E32)</f>
        <v>3109600</v>
      </c>
    </row>
    <row r="34" spans="1:5" ht="15.75" thickTop="1" x14ac:dyDescent="0.25"/>
    <row r="35" spans="1:5" s="14" customFormat="1" x14ac:dyDescent="0.25">
      <c r="A35" s="12" t="s">
        <v>91</v>
      </c>
      <c r="B35" s="13">
        <v>204</v>
      </c>
      <c r="D35" s="15" t="s">
        <v>50</v>
      </c>
      <c r="E35" s="16">
        <v>6004</v>
      </c>
    </row>
    <row r="36" spans="1:5" s="14" customFormat="1" x14ac:dyDescent="0.25">
      <c r="A36" s="12" t="s">
        <v>92</v>
      </c>
      <c r="B36" s="13" t="s">
        <v>100</v>
      </c>
      <c r="D36" s="15" t="s">
        <v>30</v>
      </c>
      <c r="E36" s="17">
        <v>44278</v>
      </c>
    </row>
    <row r="37" spans="1:5" s="14" customFormat="1" x14ac:dyDescent="0.25">
      <c r="A37" s="12" t="s">
        <v>53</v>
      </c>
      <c r="B37" s="13">
        <v>3101222666</v>
      </c>
      <c r="D37" s="15" t="s">
        <v>54</v>
      </c>
      <c r="E37" s="17">
        <f>+E36+0</f>
        <v>44278</v>
      </c>
    </row>
    <row r="38" spans="1:5" s="14" customFormat="1" x14ac:dyDescent="0.25">
      <c r="A38" s="12" t="s">
        <v>55</v>
      </c>
      <c r="B38" s="13" t="s">
        <v>101</v>
      </c>
      <c r="D38" s="15" t="s">
        <v>57</v>
      </c>
      <c r="E38" s="17" t="s">
        <v>102</v>
      </c>
    </row>
    <row r="39" spans="1:5" s="14" customFormat="1" x14ac:dyDescent="0.25"/>
    <row r="40" spans="1:5" s="14" customFormat="1" x14ac:dyDescent="0.25">
      <c r="A40" s="15" t="s">
        <v>59</v>
      </c>
      <c r="B40" s="15" t="s">
        <v>60</v>
      </c>
      <c r="C40" s="15" t="s">
        <v>61</v>
      </c>
      <c r="D40" s="15" t="s">
        <v>62</v>
      </c>
      <c r="E40" s="15" t="s">
        <v>63</v>
      </c>
    </row>
    <row r="41" spans="1:5" s="14" customFormat="1" x14ac:dyDescent="0.25">
      <c r="A41" s="16">
        <v>2050</v>
      </c>
      <c r="B41" s="14" t="s">
        <v>82</v>
      </c>
      <c r="C41" s="18">
        <v>236962</v>
      </c>
      <c r="D41" s="14">
        <v>3</v>
      </c>
      <c r="E41" s="18">
        <f t="shared" ref="E41:E43" si="3">+C41*D41</f>
        <v>710886</v>
      </c>
    </row>
    <row r="42" spans="1:5" s="14" customFormat="1" x14ac:dyDescent="0.25">
      <c r="A42" s="16">
        <v>3060</v>
      </c>
      <c r="B42" s="14" t="s">
        <v>83</v>
      </c>
      <c r="C42" s="18">
        <v>625181</v>
      </c>
      <c r="D42" s="14">
        <v>1</v>
      </c>
      <c r="E42" s="18">
        <f t="shared" si="3"/>
        <v>625181</v>
      </c>
    </row>
    <row r="43" spans="1:5" s="14" customFormat="1" x14ac:dyDescent="0.25">
      <c r="A43" s="16">
        <v>4060</v>
      </c>
      <c r="B43" s="14" t="s">
        <v>84</v>
      </c>
      <c r="C43" s="18">
        <v>297800</v>
      </c>
      <c r="D43" s="14">
        <v>1</v>
      </c>
      <c r="E43" s="18">
        <f t="shared" si="3"/>
        <v>297800</v>
      </c>
    </row>
    <row r="44" spans="1:5" s="14" customFormat="1" ht="15.75" thickBot="1" x14ac:dyDescent="0.3">
      <c r="D44" s="19" t="s">
        <v>67</v>
      </c>
      <c r="E44" s="20">
        <f>SUM(E41:E43)</f>
        <v>1633867</v>
      </c>
    </row>
    <row r="45" spans="1:5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FC79-BB05-4664-93C1-B5DEAF6B0024}">
  <sheetPr>
    <tabColor theme="7" tint="0.59999389629810485"/>
  </sheetPr>
  <dimension ref="A2:E29"/>
  <sheetViews>
    <sheetView topLeftCell="A15" workbookViewId="0">
      <selection activeCell="E28" sqref="A21:XFD28"/>
    </sheetView>
  </sheetViews>
  <sheetFormatPr defaultColWidth="11.5703125" defaultRowHeight="15" x14ac:dyDescent="0.25"/>
  <cols>
    <col min="1" max="1" width="17.28515625" style="1" bestFit="1" customWidth="1"/>
    <col min="2" max="2" width="26.7109375" style="1" bestFit="1" customWidth="1"/>
    <col min="3" max="3" width="13.140625" style="1" customWidth="1"/>
    <col min="4" max="4" width="17.42578125" style="1" customWidth="1"/>
    <col min="5" max="5" width="13.140625" style="1" customWidth="1"/>
    <col min="6" max="16384" width="11.5703125" style="1"/>
  </cols>
  <sheetData>
    <row r="2" spans="1:5" s="23" customFormat="1" x14ac:dyDescent="0.25">
      <c r="A2" s="21" t="s">
        <v>49</v>
      </c>
      <c r="B2" s="22">
        <v>111</v>
      </c>
      <c r="D2" s="24" t="s">
        <v>103</v>
      </c>
      <c r="E2" s="25">
        <v>9001</v>
      </c>
    </row>
    <row r="3" spans="1:5" s="23" customFormat="1" x14ac:dyDescent="0.25">
      <c r="A3" s="21" t="s">
        <v>51</v>
      </c>
      <c r="B3" s="22" t="s">
        <v>104</v>
      </c>
      <c r="D3" s="24" t="s">
        <v>30</v>
      </c>
      <c r="E3" s="26">
        <v>44257</v>
      </c>
    </row>
    <row r="4" spans="1:5" s="23" customFormat="1" x14ac:dyDescent="0.25">
      <c r="A4" s="21" t="s">
        <v>53</v>
      </c>
      <c r="B4" s="22">
        <v>303600360</v>
      </c>
      <c r="D4" s="24" t="s">
        <v>105</v>
      </c>
      <c r="E4" s="26" t="s">
        <v>106</v>
      </c>
    </row>
    <row r="5" spans="1:5" s="23" customFormat="1" x14ac:dyDescent="0.25">
      <c r="A5" s="21" t="s">
        <v>55</v>
      </c>
      <c r="B5" s="22" t="s">
        <v>69</v>
      </c>
      <c r="D5" s="24" t="s">
        <v>57</v>
      </c>
      <c r="E5" s="26" t="s">
        <v>107</v>
      </c>
    </row>
    <row r="6" spans="1:5" s="23" customFormat="1" x14ac:dyDescent="0.25"/>
    <row r="7" spans="1:5" s="23" customFormat="1" x14ac:dyDescent="0.25">
      <c r="A7" s="24" t="s">
        <v>59</v>
      </c>
      <c r="B7" s="24" t="s">
        <v>60</v>
      </c>
      <c r="C7" s="24" t="s">
        <v>61</v>
      </c>
      <c r="D7" s="24" t="s">
        <v>62</v>
      </c>
      <c r="E7" s="24" t="s">
        <v>63</v>
      </c>
    </row>
    <row r="8" spans="1:5" s="23" customFormat="1" x14ac:dyDescent="0.25">
      <c r="A8" s="25">
        <v>39</v>
      </c>
      <c r="B8" s="23" t="s">
        <v>108</v>
      </c>
      <c r="C8" s="27">
        <v>425000</v>
      </c>
      <c r="D8" s="23">
        <v>1</v>
      </c>
      <c r="E8" s="27">
        <f>+C8*D8</f>
        <v>425000</v>
      </c>
    </row>
    <row r="9" spans="1:5" s="23" customFormat="1" ht="15.75" thickBot="1" x14ac:dyDescent="0.3">
      <c r="D9" s="28" t="s">
        <v>67</v>
      </c>
      <c r="E9" s="29">
        <f>SUM(E8:E8)</f>
        <v>425000</v>
      </c>
    </row>
    <row r="10" spans="1:5" ht="15.75" thickTop="1" x14ac:dyDescent="0.25"/>
    <row r="11" spans="1:5" s="23" customFormat="1" x14ac:dyDescent="0.25">
      <c r="A11" s="21" t="s">
        <v>49</v>
      </c>
      <c r="B11" s="22">
        <v>112</v>
      </c>
      <c r="D11" s="24" t="s">
        <v>103</v>
      </c>
      <c r="E11" s="25">
        <v>9002</v>
      </c>
    </row>
    <row r="12" spans="1:5" s="23" customFormat="1" x14ac:dyDescent="0.25">
      <c r="A12" s="21" t="s">
        <v>51</v>
      </c>
      <c r="B12" s="22" t="s">
        <v>109</v>
      </c>
      <c r="D12" s="24" t="s">
        <v>30</v>
      </c>
      <c r="E12" s="26">
        <v>44257</v>
      </c>
    </row>
    <row r="13" spans="1:5" s="23" customFormat="1" x14ac:dyDescent="0.25">
      <c r="A13" s="21" t="s">
        <v>53</v>
      </c>
      <c r="B13" s="22">
        <v>3101444255</v>
      </c>
      <c r="D13" s="24" t="s">
        <v>105</v>
      </c>
      <c r="E13" s="26" t="s">
        <v>106</v>
      </c>
    </row>
    <row r="14" spans="1:5" s="23" customFormat="1" x14ac:dyDescent="0.25">
      <c r="A14" s="21" t="s">
        <v>55</v>
      </c>
      <c r="B14" s="22" t="s">
        <v>69</v>
      </c>
      <c r="D14" s="24" t="s">
        <v>57</v>
      </c>
      <c r="E14" s="26" t="s">
        <v>107</v>
      </c>
    </row>
    <row r="15" spans="1:5" s="23" customFormat="1" x14ac:dyDescent="0.25"/>
    <row r="16" spans="1:5" s="23" customFormat="1" x14ac:dyDescent="0.25">
      <c r="A16" s="24" t="s">
        <v>59</v>
      </c>
      <c r="B16" s="24" t="s">
        <v>60</v>
      </c>
      <c r="C16" s="24" t="s">
        <v>61</v>
      </c>
      <c r="D16" s="24" t="s">
        <v>62</v>
      </c>
      <c r="E16" s="24" t="s">
        <v>63</v>
      </c>
    </row>
    <row r="17" spans="1:5" s="23" customFormat="1" x14ac:dyDescent="0.25">
      <c r="A17" s="25">
        <v>97</v>
      </c>
      <c r="B17" s="23" t="s">
        <v>110</v>
      </c>
      <c r="C17" s="27">
        <v>325000</v>
      </c>
      <c r="D17" s="23">
        <v>1</v>
      </c>
      <c r="E17" s="27">
        <f>+C17*D17</f>
        <v>325000</v>
      </c>
    </row>
    <row r="18" spans="1:5" s="23" customFormat="1" ht="15.75" thickBot="1" x14ac:dyDescent="0.3">
      <c r="D18" s="28" t="s">
        <v>67</v>
      </c>
      <c r="E18" s="29">
        <f>SUM(E17:E17)</f>
        <v>325000</v>
      </c>
    </row>
    <row r="19" spans="1:5" ht="15.75" thickTop="1" x14ac:dyDescent="0.25">
      <c r="D19" s="10"/>
      <c r="E19" s="11"/>
    </row>
    <row r="21" spans="1:5" s="23" customFormat="1" x14ac:dyDescent="0.25">
      <c r="A21" s="21" t="s">
        <v>49</v>
      </c>
      <c r="B21" s="22">
        <v>112</v>
      </c>
      <c r="D21" s="24" t="s">
        <v>103</v>
      </c>
      <c r="E21" s="25">
        <v>9003</v>
      </c>
    </row>
    <row r="22" spans="1:5" s="23" customFormat="1" x14ac:dyDescent="0.25">
      <c r="A22" s="21" t="s">
        <v>51</v>
      </c>
      <c r="B22" s="22" t="s">
        <v>109</v>
      </c>
      <c r="D22" s="24" t="s">
        <v>30</v>
      </c>
      <c r="E22" s="26">
        <v>44270</v>
      </c>
    </row>
    <row r="23" spans="1:5" s="23" customFormat="1" x14ac:dyDescent="0.25">
      <c r="A23" s="21" t="s">
        <v>53</v>
      </c>
      <c r="B23" s="22">
        <v>3101444255</v>
      </c>
      <c r="D23" s="24" t="s">
        <v>105</v>
      </c>
      <c r="E23" s="26" t="s">
        <v>106</v>
      </c>
    </row>
    <row r="24" spans="1:5" s="23" customFormat="1" x14ac:dyDescent="0.25">
      <c r="A24" s="21" t="s">
        <v>55</v>
      </c>
      <c r="B24" s="22" t="s">
        <v>69</v>
      </c>
      <c r="D24" s="24" t="s">
        <v>57</v>
      </c>
      <c r="E24" s="26" t="s">
        <v>107</v>
      </c>
    </row>
    <row r="25" spans="1:5" s="23" customFormat="1" x14ac:dyDescent="0.25"/>
    <row r="26" spans="1:5" s="23" customFormat="1" x14ac:dyDescent="0.25">
      <c r="A26" s="24" t="s">
        <v>59</v>
      </c>
      <c r="B26" s="24" t="s">
        <v>60</v>
      </c>
      <c r="C26" s="24" t="s">
        <v>61</v>
      </c>
      <c r="D26" s="24" t="s">
        <v>62</v>
      </c>
      <c r="E26" s="24" t="s">
        <v>63</v>
      </c>
    </row>
    <row r="27" spans="1:5" s="23" customFormat="1" x14ac:dyDescent="0.25">
      <c r="A27" s="25">
        <v>97</v>
      </c>
      <c r="B27" s="23" t="s">
        <v>110</v>
      </c>
      <c r="C27" s="27">
        <v>300000</v>
      </c>
      <c r="D27" s="23">
        <v>1</v>
      </c>
      <c r="E27" s="27">
        <f>+C27*D27</f>
        <v>300000</v>
      </c>
    </row>
    <row r="28" spans="1:5" s="23" customFormat="1" ht="15.75" thickBot="1" x14ac:dyDescent="0.3">
      <c r="D28" s="28" t="s">
        <v>67</v>
      </c>
      <c r="E28" s="29">
        <f>SUM(E27:E27)</f>
        <v>300000</v>
      </c>
    </row>
    <row r="29" spans="1:5" ht="15.75" thickTop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9CB5-0B0B-4DD1-845E-5124CC3BE8EA}">
  <sheetPr>
    <tabColor theme="2" tint="-0.249977111117893"/>
  </sheetPr>
  <dimension ref="A2:E83"/>
  <sheetViews>
    <sheetView workbookViewId="0">
      <selection activeCell="E68" sqref="E68"/>
    </sheetView>
  </sheetViews>
  <sheetFormatPr defaultColWidth="11.5703125" defaultRowHeight="15" x14ac:dyDescent="0.25"/>
  <cols>
    <col min="1" max="1" width="17.85546875" style="1" customWidth="1"/>
    <col min="2" max="2" width="27" style="1" customWidth="1"/>
    <col min="3" max="3" width="11.28515625" style="1" customWidth="1"/>
    <col min="4" max="4" width="11.5703125" style="1"/>
    <col min="5" max="5" width="13.28515625" style="1" customWidth="1"/>
    <col min="6" max="16384" width="11.5703125" style="1"/>
  </cols>
  <sheetData>
    <row r="2" spans="1:5" s="14" customFormat="1" x14ac:dyDescent="0.25">
      <c r="A2" s="12" t="s">
        <v>49</v>
      </c>
      <c r="B2" s="13">
        <v>269</v>
      </c>
      <c r="D2" s="15" t="s">
        <v>50</v>
      </c>
      <c r="E2" s="16">
        <v>10162</v>
      </c>
    </row>
    <row r="3" spans="1:5" s="14" customFormat="1" x14ac:dyDescent="0.25">
      <c r="A3" s="12" t="s">
        <v>51</v>
      </c>
      <c r="B3" s="13" t="s">
        <v>111</v>
      </c>
      <c r="D3" s="15" t="s">
        <v>30</v>
      </c>
      <c r="E3" s="17">
        <v>44264</v>
      </c>
    </row>
    <row r="4" spans="1:5" s="14" customFormat="1" x14ac:dyDescent="0.25">
      <c r="A4" s="12" t="s">
        <v>53</v>
      </c>
      <c r="B4" s="13">
        <v>3001122122</v>
      </c>
      <c r="D4" s="15" t="s">
        <v>54</v>
      </c>
      <c r="E4" s="17">
        <f>+E3+8</f>
        <v>44272</v>
      </c>
    </row>
    <row r="5" spans="1:5" s="14" customFormat="1" x14ac:dyDescent="0.25">
      <c r="A5" s="12" t="s">
        <v>55</v>
      </c>
      <c r="B5" s="13" t="s">
        <v>69</v>
      </c>
      <c r="D5" s="15" t="s">
        <v>57</v>
      </c>
      <c r="E5" s="17" t="s">
        <v>107</v>
      </c>
    </row>
    <row r="6" spans="1:5" s="14" customFormat="1" x14ac:dyDescent="0.25"/>
    <row r="7" spans="1:5" s="14" customFormat="1" x14ac:dyDescent="0.25">
      <c r="A7" s="15" t="s">
        <v>59</v>
      </c>
      <c r="B7" s="15" t="s">
        <v>60</v>
      </c>
      <c r="C7" s="15" t="s">
        <v>61</v>
      </c>
      <c r="D7" s="15" t="s">
        <v>62</v>
      </c>
      <c r="E7" s="15" t="s">
        <v>63</v>
      </c>
    </row>
    <row r="8" spans="1:5" s="14" customFormat="1" x14ac:dyDescent="0.25">
      <c r="A8" s="16">
        <v>1410</v>
      </c>
      <c r="B8" s="14" t="s">
        <v>112</v>
      </c>
      <c r="C8" s="18">
        <v>750</v>
      </c>
      <c r="D8" s="14">
        <v>650</v>
      </c>
      <c r="E8" s="18">
        <f>+C8*D8</f>
        <v>487500</v>
      </c>
    </row>
    <row r="9" spans="1:5" s="14" customFormat="1" ht="15.75" thickBot="1" x14ac:dyDescent="0.3">
      <c r="D9" s="19" t="s">
        <v>67</v>
      </c>
      <c r="E9" s="20">
        <f>SUM(E8:E8)</f>
        <v>487500</v>
      </c>
    </row>
    <row r="10" spans="1:5" ht="15.75" thickTop="1" x14ac:dyDescent="0.25"/>
    <row r="12" spans="1:5" s="14" customFormat="1" x14ac:dyDescent="0.25">
      <c r="A12" s="12" t="s">
        <v>49</v>
      </c>
      <c r="B12" s="13">
        <v>107</v>
      </c>
      <c r="D12" s="15" t="s">
        <v>50</v>
      </c>
      <c r="E12" s="16">
        <v>12162</v>
      </c>
    </row>
    <row r="13" spans="1:5" s="14" customFormat="1" x14ac:dyDescent="0.25">
      <c r="A13" s="12" t="s">
        <v>51</v>
      </c>
      <c r="B13" s="13" t="s">
        <v>113</v>
      </c>
      <c r="D13" s="15" t="s">
        <v>30</v>
      </c>
      <c r="E13" s="17">
        <v>44269</v>
      </c>
    </row>
    <row r="14" spans="1:5" s="14" customFormat="1" x14ac:dyDescent="0.25">
      <c r="A14" s="12" t="s">
        <v>53</v>
      </c>
      <c r="B14" s="13">
        <v>3101555777</v>
      </c>
      <c r="D14" s="15" t="s">
        <v>54</v>
      </c>
      <c r="E14" s="17">
        <f>+E13+8</f>
        <v>44277</v>
      </c>
    </row>
    <row r="15" spans="1:5" s="14" customFormat="1" x14ac:dyDescent="0.25">
      <c r="A15" s="12" t="s">
        <v>55</v>
      </c>
      <c r="B15" s="13" t="s">
        <v>69</v>
      </c>
      <c r="D15" s="15" t="s">
        <v>57</v>
      </c>
      <c r="E15" s="17" t="s">
        <v>107</v>
      </c>
    </row>
    <row r="16" spans="1:5" s="14" customFormat="1" x14ac:dyDescent="0.25"/>
    <row r="17" spans="1:5" s="14" customFormat="1" x14ac:dyDescent="0.25">
      <c r="A17" s="15" t="s">
        <v>59</v>
      </c>
      <c r="B17" s="15" t="s">
        <v>60</v>
      </c>
      <c r="C17" s="15" t="s">
        <v>61</v>
      </c>
      <c r="D17" s="15" t="s">
        <v>62</v>
      </c>
      <c r="E17" s="15" t="s">
        <v>63</v>
      </c>
    </row>
    <row r="18" spans="1:5" s="14" customFormat="1" x14ac:dyDescent="0.25">
      <c r="A18" s="16">
        <v>999</v>
      </c>
      <c r="B18" s="14" t="s">
        <v>114</v>
      </c>
      <c r="C18" s="18">
        <v>750</v>
      </c>
      <c r="D18" s="14">
        <v>48.44</v>
      </c>
      <c r="E18" s="18">
        <f>+C18*D18</f>
        <v>36330</v>
      </c>
    </row>
    <row r="19" spans="1:5" s="14" customFormat="1" ht="15.75" thickBot="1" x14ac:dyDescent="0.3">
      <c r="D19" s="19" t="s">
        <v>67</v>
      </c>
      <c r="E19" s="20">
        <f>SUM(E18:E18)</f>
        <v>36330</v>
      </c>
    </row>
    <row r="20" spans="1:5" ht="15.75" thickTop="1" x14ac:dyDescent="0.25"/>
    <row r="21" spans="1:5" s="14" customFormat="1" x14ac:dyDescent="0.25">
      <c r="A21" s="12" t="s">
        <v>49</v>
      </c>
      <c r="B21" s="13">
        <v>107</v>
      </c>
      <c r="D21" s="15" t="s">
        <v>50</v>
      </c>
      <c r="E21" s="16">
        <v>13105</v>
      </c>
    </row>
    <row r="22" spans="1:5" s="14" customFormat="1" x14ac:dyDescent="0.25">
      <c r="A22" s="12" t="s">
        <v>51</v>
      </c>
      <c r="B22" s="13" t="s">
        <v>113</v>
      </c>
      <c r="D22" s="15" t="s">
        <v>30</v>
      </c>
      <c r="E22" s="17">
        <v>44270</v>
      </c>
    </row>
    <row r="23" spans="1:5" s="14" customFormat="1" x14ac:dyDescent="0.25">
      <c r="A23" s="12" t="s">
        <v>53</v>
      </c>
      <c r="B23" s="13">
        <v>3101555777</v>
      </c>
      <c r="D23" s="15" t="s">
        <v>54</v>
      </c>
      <c r="E23" s="17">
        <f>+E22+8</f>
        <v>44278</v>
      </c>
    </row>
    <row r="24" spans="1:5" s="14" customFormat="1" x14ac:dyDescent="0.25">
      <c r="A24" s="12" t="s">
        <v>55</v>
      </c>
      <c r="B24" s="13" t="s">
        <v>69</v>
      </c>
      <c r="D24" s="15" t="s">
        <v>57</v>
      </c>
      <c r="E24" s="17" t="s">
        <v>107</v>
      </c>
    </row>
    <row r="25" spans="1:5" s="14" customFormat="1" x14ac:dyDescent="0.25"/>
    <row r="26" spans="1:5" s="14" customFormat="1" x14ac:dyDescent="0.25">
      <c r="A26" s="15" t="s">
        <v>59</v>
      </c>
      <c r="B26" s="15" t="s">
        <v>60</v>
      </c>
      <c r="C26" s="15" t="s">
        <v>61</v>
      </c>
      <c r="D26" s="15" t="s">
        <v>62</v>
      </c>
      <c r="E26" s="15" t="s">
        <v>63</v>
      </c>
    </row>
    <row r="27" spans="1:5" s="14" customFormat="1" x14ac:dyDescent="0.25">
      <c r="A27" s="16">
        <v>999</v>
      </c>
      <c r="B27" s="14" t="s">
        <v>114</v>
      </c>
      <c r="C27" s="18">
        <v>750</v>
      </c>
      <c r="D27" s="14">
        <v>75</v>
      </c>
      <c r="E27" s="18">
        <f>+C27*D27</f>
        <v>56250</v>
      </c>
    </row>
    <row r="28" spans="1:5" s="14" customFormat="1" ht="15.75" thickBot="1" x14ac:dyDescent="0.3">
      <c r="D28" s="19" t="s">
        <v>67</v>
      </c>
      <c r="E28" s="20">
        <f>SUM(E27:E27)</f>
        <v>56250</v>
      </c>
    </row>
    <row r="29" spans="1:5" ht="15.75" thickTop="1" x14ac:dyDescent="0.25"/>
    <row r="30" spans="1:5" s="14" customFormat="1" x14ac:dyDescent="0.25">
      <c r="A30" s="12" t="s">
        <v>49</v>
      </c>
      <c r="B30" s="13">
        <v>107</v>
      </c>
      <c r="D30" s="15" t="s">
        <v>50</v>
      </c>
      <c r="E30" s="16">
        <v>13444</v>
      </c>
    </row>
    <row r="31" spans="1:5" s="14" customFormat="1" x14ac:dyDescent="0.25">
      <c r="A31" s="12" t="s">
        <v>51</v>
      </c>
      <c r="B31" s="13" t="s">
        <v>113</v>
      </c>
      <c r="D31" s="15" t="s">
        <v>30</v>
      </c>
      <c r="E31" s="17">
        <v>44274</v>
      </c>
    </row>
    <row r="32" spans="1:5" s="14" customFormat="1" x14ac:dyDescent="0.25">
      <c r="A32" s="12" t="s">
        <v>53</v>
      </c>
      <c r="B32" s="13">
        <v>3101555777</v>
      </c>
      <c r="D32" s="15" t="s">
        <v>54</v>
      </c>
      <c r="E32" s="17">
        <f>+E31+8</f>
        <v>44282</v>
      </c>
    </row>
    <row r="33" spans="1:5" s="14" customFormat="1" x14ac:dyDescent="0.25">
      <c r="A33" s="12" t="s">
        <v>55</v>
      </c>
      <c r="B33" s="13" t="s">
        <v>69</v>
      </c>
      <c r="D33" s="15" t="s">
        <v>57</v>
      </c>
      <c r="E33" s="17" t="s">
        <v>107</v>
      </c>
    </row>
    <row r="34" spans="1:5" s="14" customFormat="1" x14ac:dyDescent="0.25"/>
    <row r="35" spans="1:5" s="14" customFormat="1" x14ac:dyDescent="0.25">
      <c r="A35" s="15" t="s">
        <v>59</v>
      </c>
      <c r="B35" s="15" t="s">
        <v>60</v>
      </c>
      <c r="C35" s="15" t="s">
        <v>61</v>
      </c>
      <c r="D35" s="15" t="s">
        <v>62</v>
      </c>
      <c r="E35" s="15" t="s">
        <v>63</v>
      </c>
    </row>
    <row r="36" spans="1:5" s="14" customFormat="1" x14ac:dyDescent="0.25">
      <c r="A36" s="16">
        <v>999</v>
      </c>
      <c r="B36" s="14" t="s">
        <v>114</v>
      </c>
      <c r="C36" s="18">
        <v>750</v>
      </c>
      <c r="D36" s="14">
        <v>145</v>
      </c>
      <c r="E36" s="18">
        <f>+C36*D36</f>
        <v>108750</v>
      </c>
    </row>
    <row r="37" spans="1:5" s="14" customFormat="1" ht="15.75" thickBot="1" x14ac:dyDescent="0.3">
      <c r="D37" s="19" t="s">
        <v>67</v>
      </c>
      <c r="E37" s="20">
        <f>SUM(E36:E36)</f>
        <v>108750</v>
      </c>
    </row>
    <row r="38" spans="1:5" ht="15.75" thickTop="1" x14ac:dyDescent="0.25"/>
    <row r="39" spans="1:5" s="23" customFormat="1" x14ac:dyDescent="0.25">
      <c r="A39" s="21" t="s">
        <v>49</v>
      </c>
      <c r="B39" s="22">
        <v>108</v>
      </c>
      <c r="D39" s="24" t="s">
        <v>50</v>
      </c>
      <c r="E39" s="25">
        <v>3598</v>
      </c>
    </row>
    <row r="40" spans="1:5" s="23" customFormat="1" x14ac:dyDescent="0.25">
      <c r="A40" s="21" t="s">
        <v>51</v>
      </c>
      <c r="B40" s="22" t="s">
        <v>115</v>
      </c>
      <c r="D40" s="24" t="s">
        <v>30</v>
      </c>
      <c r="E40" s="26">
        <v>44274</v>
      </c>
    </row>
    <row r="41" spans="1:5" s="23" customFormat="1" x14ac:dyDescent="0.25">
      <c r="A41" s="21" t="s">
        <v>53</v>
      </c>
      <c r="B41" s="22">
        <v>3101555777</v>
      </c>
      <c r="D41" s="24" t="s">
        <v>54</v>
      </c>
      <c r="E41" s="26">
        <f>+E40+720</f>
        <v>44994</v>
      </c>
    </row>
    <row r="42" spans="1:5" s="23" customFormat="1" x14ac:dyDescent="0.25">
      <c r="A42" s="21" t="s">
        <v>55</v>
      </c>
      <c r="B42" s="22" t="s">
        <v>69</v>
      </c>
      <c r="D42" s="24" t="s">
        <v>57</v>
      </c>
      <c r="E42" s="26" t="s">
        <v>107</v>
      </c>
    </row>
    <row r="43" spans="1:5" s="23" customFormat="1" x14ac:dyDescent="0.25"/>
    <row r="44" spans="1:5" s="23" customFormat="1" x14ac:dyDescent="0.25">
      <c r="A44" s="24" t="s">
        <v>59</v>
      </c>
      <c r="B44" s="24" t="s">
        <v>60</v>
      </c>
      <c r="C44" s="24" t="s">
        <v>61</v>
      </c>
      <c r="D44" s="24" t="s">
        <v>62</v>
      </c>
      <c r="E44" s="24" t="s">
        <v>63</v>
      </c>
    </row>
    <row r="45" spans="1:5" s="23" customFormat="1" x14ac:dyDescent="0.25">
      <c r="A45" s="25">
        <v>465</v>
      </c>
      <c r="B45" s="23" t="s">
        <v>116</v>
      </c>
      <c r="C45" s="27">
        <v>650000</v>
      </c>
      <c r="D45" s="23">
        <v>2</v>
      </c>
      <c r="E45" s="27">
        <f>+C45*D45</f>
        <v>1300000</v>
      </c>
    </row>
    <row r="46" spans="1:5" s="23" customFormat="1" ht="15.75" thickBot="1" x14ac:dyDescent="0.3">
      <c r="D46" s="28" t="s">
        <v>67</v>
      </c>
      <c r="E46" s="29">
        <f>SUM(E45:E45)</f>
        <v>1300000</v>
      </c>
    </row>
    <row r="47" spans="1:5" ht="15.75" thickTop="1" x14ac:dyDescent="0.25"/>
    <row r="48" spans="1:5" s="32" customFormat="1" x14ac:dyDescent="0.25">
      <c r="A48" s="30" t="s">
        <v>49</v>
      </c>
      <c r="B48" s="31">
        <v>109</v>
      </c>
      <c r="D48" s="33" t="s">
        <v>50</v>
      </c>
      <c r="E48" s="34">
        <v>652</v>
      </c>
    </row>
    <row r="49" spans="1:5" s="32" customFormat="1" x14ac:dyDescent="0.25">
      <c r="A49" s="30" t="s">
        <v>51</v>
      </c>
      <c r="B49" s="31" t="s">
        <v>117</v>
      </c>
      <c r="D49" s="33" t="s">
        <v>30</v>
      </c>
      <c r="E49" s="35">
        <v>44256</v>
      </c>
    </row>
    <row r="50" spans="1:5" s="32" customFormat="1" x14ac:dyDescent="0.25">
      <c r="A50" s="30" t="s">
        <v>53</v>
      </c>
      <c r="B50" s="31">
        <v>205880588</v>
      </c>
      <c r="D50" s="33" t="s">
        <v>54</v>
      </c>
      <c r="E50" s="35">
        <f>+E49+15</f>
        <v>44271</v>
      </c>
    </row>
    <row r="51" spans="1:5" s="32" customFormat="1" x14ac:dyDescent="0.25">
      <c r="A51" s="30" t="s">
        <v>55</v>
      </c>
      <c r="B51" s="31" t="s">
        <v>69</v>
      </c>
      <c r="D51" s="33" t="s">
        <v>57</v>
      </c>
      <c r="E51" s="35" t="s">
        <v>107</v>
      </c>
    </row>
    <row r="52" spans="1:5" s="32" customFormat="1" x14ac:dyDescent="0.25"/>
    <row r="53" spans="1:5" s="32" customFormat="1" x14ac:dyDescent="0.25">
      <c r="A53" s="33" t="s">
        <v>59</v>
      </c>
      <c r="B53" s="33" t="s">
        <v>60</v>
      </c>
      <c r="C53" s="33" t="s">
        <v>61</v>
      </c>
      <c r="D53" s="33" t="s">
        <v>62</v>
      </c>
      <c r="E53" s="33" t="s">
        <v>63</v>
      </c>
    </row>
    <row r="54" spans="1:5" s="32" customFormat="1" x14ac:dyDescent="0.25">
      <c r="A54" s="34">
        <v>39</v>
      </c>
      <c r="B54" s="32" t="s">
        <v>118</v>
      </c>
      <c r="C54" s="36">
        <v>300000</v>
      </c>
      <c r="D54" s="32">
        <v>1</v>
      </c>
      <c r="E54" s="36">
        <f>+C54*D54</f>
        <v>300000</v>
      </c>
    </row>
    <row r="55" spans="1:5" s="32" customFormat="1" ht="15.75" thickBot="1" x14ac:dyDescent="0.3">
      <c r="D55" s="37" t="s">
        <v>67</v>
      </c>
      <c r="E55" s="38">
        <f>SUM(E54:E54)</f>
        <v>300000</v>
      </c>
    </row>
    <row r="56" spans="1:5" ht="15.75" thickTop="1" x14ac:dyDescent="0.25"/>
    <row r="57" spans="1:5" s="32" customFormat="1" x14ac:dyDescent="0.25">
      <c r="A57" s="30" t="s">
        <v>49</v>
      </c>
      <c r="B57" s="31">
        <v>110</v>
      </c>
      <c r="D57" s="33" t="s">
        <v>50</v>
      </c>
      <c r="E57" s="34">
        <v>3147</v>
      </c>
    </row>
    <row r="58" spans="1:5" s="32" customFormat="1" x14ac:dyDescent="0.25">
      <c r="A58" s="30" t="s">
        <v>51</v>
      </c>
      <c r="B58" s="31" t="s">
        <v>119</v>
      </c>
      <c r="D58" s="33" t="s">
        <v>30</v>
      </c>
      <c r="E58" s="35">
        <v>44263</v>
      </c>
    </row>
    <row r="59" spans="1:5" s="32" customFormat="1" x14ac:dyDescent="0.25">
      <c r="A59" s="30" t="s">
        <v>53</v>
      </c>
      <c r="B59" s="31">
        <v>3101635265</v>
      </c>
      <c r="D59" s="33" t="s">
        <v>54</v>
      </c>
      <c r="E59" s="35">
        <f>+E58+22</f>
        <v>44285</v>
      </c>
    </row>
    <row r="60" spans="1:5" s="32" customFormat="1" x14ac:dyDescent="0.25">
      <c r="A60" s="30" t="s">
        <v>55</v>
      </c>
      <c r="B60" s="31" t="s">
        <v>69</v>
      </c>
      <c r="D60" s="33" t="s">
        <v>57</v>
      </c>
      <c r="E60" s="35" t="s">
        <v>107</v>
      </c>
    </row>
    <row r="61" spans="1:5" s="32" customFormat="1" x14ac:dyDescent="0.25"/>
    <row r="62" spans="1:5" s="32" customFormat="1" x14ac:dyDescent="0.25">
      <c r="A62" s="33" t="s">
        <v>59</v>
      </c>
      <c r="B62" s="33" t="s">
        <v>60</v>
      </c>
      <c r="C62" s="33" t="s">
        <v>61</v>
      </c>
      <c r="D62" s="33" t="s">
        <v>62</v>
      </c>
      <c r="E62" s="33" t="s">
        <v>63</v>
      </c>
    </row>
    <row r="63" spans="1:5" s="32" customFormat="1" x14ac:dyDescent="0.25">
      <c r="A63" s="34">
        <v>39</v>
      </c>
      <c r="B63" s="32" t="s">
        <v>120</v>
      </c>
      <c r="C63" s="36">
        <v>225000</v>
      </c>
      <c r="D63" s="32">
        <v>1</v>
      </c>
      <c r="E63" s="36">
        <f>+C63*D63</f>
        <v>225000</v>
      </c>
    </row>
    <row r="64" spans="1:5" s="32" customFormat="1" ht="15.75" thickBot="1" x14ac:dyDescent="0.3">
      <c r="D64" s="37" t="s">
        <v>67</v>
      </c>
      <c r="E64" s="38">
        <f>SUM(E63:E63)</f>
        <v>225000</v>
      </c>
    </row>
    <row r="65" spans="1:5" ht="15.75" thickTop="1" x14ac:dyDescent="0.25"/>
    <row r="66" spans="1:5" s="32" customFormat="1" x14ac:dyDescent="0.25">
      <c r="A66" s="30" t="s">
        <v>49</v>
      </c>
      <c r="B66" s="31">
        <v>110</v>
      </c>
      <c r="D66" s="33" t="s">
        <v>50</v>
      </c>
      <c r="E66" s="34">
        <v>3205</v>
      </c>
    </row>
    <row r="67" spans="1:5" s="32" customFormat="1" x14ac:dyDescent="0.25">
      <c r="A67" s="30" t="s">
        <v>51</v>
      </c>
      <c r="B67" s="31" t="s">
        <v>119</v>
      </c>
      <c r="D67" s="33" t="s">
        <v>30</v>
      </c>
      <c r="E67" s="35">
        <v>44270</v>
      </c>
    </row>
    <row r="68" spans="1:5" s="32" customFormat="1" x14ac:dyDescent="0.25">
      <c r="A68" s="30" t="s">
        <v>53</v>
      </c>
      <c r="B68" s="31">
        <v>3101635265</v>
      </c>
      <c r="D68" s="33" t="s">
        <v>54</v>
      </c>
      <c r="E68" s="35">
        <f>+E67+22</f>
        <v>44292</v>
      </c>
    </row>
    <row r="69" spans="1:5" s="32" customFormat="1" x14ac:dyDescent="0.25">
      <c r="A69" s="30" t="s">
        <v>55</v>
      </c>
      <c r="B69" s="31" t="s">
        <v>69</v>
      </c>
      <c r="D69" s="33" t="s">
        <v>57</v>
      </c>
      <c r="E69" s="35" t="s">
        <v>107</v>
      </c>
    </row>
    <row r="70" spans="1:5" s="32" customFormat="1" x14ac:dyDescent="0.25"/>
    <row r="71" spans="1:5" s="32" customFormat="1" x14ac:dyDescent="0.25">
      <c r="A71" s="33" t="s">
        <v>59</v>
      </c>
      <c r="B71" s="33" t="s">
        <v>60</v>
      </c>
      <c r="C71" s="33" t="s">
        <v>61</v>
      </c>
      <c r="D71" s="33" t="s">
        <v>62</v>
      </c>
      <c r="E71" s="33" t="s">
        <v>63</v>
      </c>
    </row>
    <row r="72" spans="1:5" s="32" customFormat="1" x14ac:dyDescent="0.25">
      <c r="A72" s="34">
        <v>17</v>
      </c>
      <c r="B72" s="32" t="s">
        <v>121</v>
      </c>
      <c r="C72" s="36">
        <v>375000</v>
      </c>
      <c r="D72" s="32">
        <v>1</v>
      </c>
      <c r="E72" s="36">
        <f>+C72*D72</f>
        <v>375000</v>
      </c>
    </row>
    <row r="73" spans="1:5" s="32" customFormat="1" ht="15.75" thickBot="1" x14ac:dyDescent="0.3">
      <c r="D73" s="37" t="s">
        <v>67</v>
      </c>
      <c r="E73" s="38">
        <f>SUM(E72:E72)</f>
        <v>375000</v>
      </c>
    </row>
    <row r="74" spans="1:5" ht="15.75" thickTop="1" x14ac:dyDescent="0.25"/>
    <row r="75" spans="1:5" s="14" customFormat="1" x14ac:dyDescent="0.25">
      <c r="A75" s="12" t="s">
        <v>49</v>
      </c>
      <c r="B75" s="13">
        <v>269</v>
      </c>
      <c r="D75" s="15" t="s">
        <v>50</v>
      </c>
      <c r="E75" s="16">
        <v>10189</v>
      </c>
    </row>
    <row r="76" spans="1:5" s="14" customFormat="1" x14ac:dyDescent="0.25">
      <c r="A76" s="12" t="s">
        <v>51</v>
      </c>
      <c r="B76" s="13" t="s">
        <v>111</v>
      </c>
      <c r="D76" s="15" t="s">
        <v>30</v>
      </c>
      <c r="E76" s="17">
        <v>44270</v>
      </c>
    </row>
    <row r="77" spans="1:5" s="14" customFormat="1" x14ac:dyDescent="0.25">
      <c r="A77" s="12" t="s">
        <v>53</v>
      </c>
      <c r="B77" s="13">
        <v>3001122122</v>
      </c>
      <c r="D77" s="15" t="s">
        <v>54</v>
      </c>
      <c r="E77" s="17">
        <f>+E76+8</f>
        <v>44278</v>
      </c>
    </row>
    <row r="78" spans="1:5" s="14" customFormat="1" x14ac:dyDescent="0.25">
      <c r="A78" s="12" t="s">
        <v>55</v>
      </c>
      <c r="B78" s="13" t="s">
        <v>69</v>
      </c>
      <c r="D78" s="15" t="s">
        <v>57</v>
      </c>
      <c r="E78" s="17" t="s">
        <v>107</v>
      </c>
    </row>
    <row r="79" spans="1:5" s="14" customFormat="1" x14ac:dyDescent="0.25"/>
    <row r="80" spans="1:5" s="14" customFormat="1" x14ac:dyDescent="0.25">
      <c r="A80" s="15" t="s">
        <v>59</v>
      </c>
      <c r="B80" s="15" t="s">
        <v>60</v>
      </c>
      <c r="C80" s="15" t="s">
        <v>61</v>
      </c>
      <c r="D80" s="15" t="s">
        <v>62</v>
      </c>
      <c r="E80" s="15" t="s">
        <v>63</v>
      </c>
    </row>
    <row r="81" spans="1:5" s="14" customFormat="1" x14ac:dyDescent="0.25">
      <c r="A81" s="16">
        <v>1411</v>
      </c>
      <c r="B81" s="14" t="s">
        <v>122</v>
      </c>
      <c r="C81" s="18">
        <v>1</v>
      </c>
      <c r="D81" s="14">
        <v>175000</v>
      </c>
      <c r="E81" s="18">
        <f>+C81*D81</f>
        <v>175000</v>
      </c>
    </row>
    <row r="82" spans="1:5" s="14" customFormat="1" ht="15.75" thickBot="1" x14ac:dyDescent="0.3">
      <c r="D82" s="19" t="s">
        <v>67</v>
      </c>
      <c r="E82" s="20">
        <f>SUM(E81:E81)</f>
        <v>175000</v>
      </c>
    </row>
    <row r="83" spans="1:5" ht="15.75" thickTop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D68E-08DD-49EE-879B-AA4764F82D51}">
  <dimension ref="A2:B3"/>
  <sheetViews>
    <sheetView workbookViewId="0">
      <selection activeCell="C5" sqref="C5"/>
    </sheetView>
  </sheetViews>
  <sheetFormatPr defaultColWidth="11.5703125" defaultRowHeight="15" x14ac:dyDescent="0.25"/>
  <cols>
    <col min="1" max="1" width="20.5703125" style="1" customWidth="1"/>
    <col min="2" max="2" width="28.28515625" style="1" customWidth="1"/>
    <col min="3" max="16384" width="11.5703125" style="1"/>
  </cols>
  <sheetData>
    <row r="2" spans="1:2" x14ac:dyDescent="0.25">
      <c r="A2" s="1" t="s">
        <v>123</v>
      </c>
      <c r="B2" s="1" t="s">
        <v>124</v>
      </c>
    </row>
    <row r="3" spans="1:2" x14ac:dyDescent="0.25">
      <c r="A3" s="1" t="s">
        <v>125</v>
      </c>
      <c r="B3" s="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Procedimiento</vt:lpstr>
      <vt:lpstr>Aporte de socios</vt:lpstr>
      <vt:lpstr>Préstamos</vt:lpstr>
      <vt:lpstr>Compra de activos</vt:lpstr>
      <vt:lpstr>Compra inventario</vt:lpstr>
      <vt:lpstr>Facturas de venta</vt:lpstr>
      <vt:lpstr>Transferencias directas</vt:lpstr>
      <vt:lpstr>Registro de gastos</vt:lpstr>
      <vt:lpstr>Bancos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Cesar Carrión Artavia</cp:lastModifiedBy>
  <cp:revision/>
  <dcterms:created xsi:type="dcterms:W3CDTF">2021-03-03T00:44:45Z</dcterms:created>
  <dcterms:modified xsi:type="dcterms:W3CDTF">2023-03-30T01:32:58Z</dcterms:modified>
  <cp:category/>
  <cp:contentStatus/>
</cp:coreProperties>
</file>